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projects\InternalSystem\web\"/>
    </mc:Choice>
  </mc:AlternateContent>
  <bookViews>
    <workbookView xWindow="-120" yWindow="-120" windowWidth="15645" windowHeight="6420" tabRatio="915" activeTab="5"/>
  </bookViews>
  <sheets>
    <sheet name="Monthly Prep Instructions" sheetId="12" r:id="rId1"/>
    <sheet name="Prep Partner Performance" sheetId="8" state="hidden" r:id="rId2"/>
    <sheet name="PrEP util in PMTCT Instructions" sheetId="11" state="hidden" r:id="rId3"/>
    <sheet name="PrEP Utilization in PMTCT" sheetId="4" state="hidden" r:id="rId4"/>
    <sheet name="Prep Test &amp; Cont Instructions" sheetId="5" state="hidden" r:id="rId5"/>
    <sheet name="Monthly Prep" sheetId="10" r:id="rId6"/>
    <sheet name="datafile" sheetId="13" state="hidden" r:id="rId7"/>
    <sheet name="datafile_backup" sheetId="16" state="hidden" r:id="rId8"/>
    <sheet name="prep_history" sheetId="14" state="hidden" r:id="rId9"/>
    <sheet name="prep_new_f1a" sheetId="15" state="hidden" r:id="rId10"/>
  </sheet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I57" i="10" l="1"/>
  <c r="N56" i="10" l="1"/>
  <c r="O56" i="10"/>
  <c r="P56" i="10"/>
  <c r="Q56" i="10"/>
  <c r="R56" i="10"/>
  <c r="S56" i="10"/>
  <c r="T56" i="10"/>
  <c r="U56" i="10"/>
  <c r="V56" i="10"/>
  <c r="W56" i="10"/>
  <c r="X56" i="10"/>
  <c r="Y56" i="10"/>
  <c r="Z56" i="10"/>
  <c r="AA56" i="10"/>
  <c r="AB56" i="10"/>
  <c r="M56" i="10"/>
  <c r="M63" i="10" s="1"/>
  <c r="J15" i="15"/>
  <c r="J16" i="15"/>
  <c r="J17" i="15"/>
  <c r="J18" i="15"/>
  <c r="J19" i="15"/>
  <c r="J20" i="15"/>
  <c r="J21" i="15"/>
  <c r="J22" i="15"/>
  <c r="J23" i="15"/>
  <c r="J24" i="15"/>
  <c r="J14" i="15"/>
  <c r="N62" i="10"/>
  <c r="O62" i="10"/>
  <c r="P62" i="10"/>
  <c r="Q62" i="10"/>
  <c r="R62" i="10"/>
  <c r="S62" i="10"/>
  <c r="T62" i="10"/>
  <c r="U62" i="10"/>
  <c r="V62" i="10"/>
  <c r="W62" i="10"/>
  <c r="X62" i="10"/>
  <c r="Y62" i="10"/>
  <c r="Z62" i="10"/>
  <c r="AA62" i="10"/>
  <c r="AB62" i="10"/>
  <c r="M62" i="10"/>
  <c r="N61" i="10"/>
  <c r="O61" i="10"/>
  <c r="P61" i="10"/>
  <c r="Q61" i="10"/>
  <c r="R61" i="10"/>
  <c r="S61" i="10"/>
  <c r="T61" i="10"/>
  <c r="U61" i="10"/>
  <c r="V61" i="10"/>
  <c r="W61" i="10"/>
  <c r="X61" i="10"/>
  <c r="Y61" i="10"/>
  <c r="Z61" i="10"/>
  <c r="AA61" i="10"/>
  <c r="AB61" i="10"/>
  <c r="M61" i="10"/>
  <c r="N60" i="10"/>
  <c r="O60" i="10"/>
  <c r="P60" i="10"/>
  <c r="Q60" i="10"/>
  <c r="R60" i="10"/>
  <c r="S60" i="10"/>
  <c r="T60" i="10"/>
  <c r="U60" i="10"/>
  <c r="V60" i="10"/>
  <c r="W60" i="10"/>
  <c r="X60" i="10"/>
  <c r="Y60" i="10"/>
  <c r="Z60" i="10"/>
  <c r="AA60" i="10"/>
  <c r="AB60" i="10"/>
  <c r="M60" i="10"/>
  <c r="N59" i="10"/>
  <c r="O59" i="10"/>
  <c r="P59" i="10"/>
  <c r="Q59" i="10"/>
  <c r="R59" i="10"/>
  <c r="S59" i="10"/>
  <c r="T59" i="10"/>
  <c r="U59" i="10"/>
  <c r="V59" i="10"/>
  <c r="W59" i="10"/>
  <c r="X59" i="10"/>
  <c r="Y59" i="10"/>
  <c r="Z59" i="10"/>
  <c r="AA59" i="10"/>
  <c r="AB59" i="10"/>
  <c r="M59" i="10"/>
  <c r="N58" i="10"/>
  <c r="O58" i="10"/>
  <c r="P58" i="10"/>
  <c r="Q58" i="10"/>
  <c r="R58" i="10"/>
  <c r="S58" i="10"/>
  <c r="T58" i="10"/>
  <c r="U58" i="10"/>
  <c r="V58" i="10"/>
  <c r="W58" i="10"/>
  <c r="X58" i="10"/>
  <c r="Y58" i="10"/>
  <c r="Z58" i="10"/>
  <c r="AA58" i="10"/>
  <c r="AB58" i="10"/>
  <c r="M58" i="10"/>
  <c r="N57" i="10"/>
  <c r="O57" i="10"/>
  <c r="P57" i="10"/>
  <c r="Q57" i="10"/>
  <c r="R57" i="10"/>
  <c r="S57" i="10"/>
  <c r="T57" i="10"/>
  <c r="U57" i="10"/>
  <c r="V57" i="10"/>
  <c r="W57" i="10"/>
  <c r="X57" i="10"/>
  <c r="Y57" i="10"/>
  <c r="Z57" i="10"/>
  <c r="AA57" i="10"/>
  <c r="AB57" i="10"/>
  <c r="M57" i="10"/>
  <c r="N55" i="10"/>
  <c r="O55" i="10"/>
  <c r="P55" i="10"/>
  <c r="Q55" i="10"/>
  <c r="R55" i="10"/>
  <c r="S55" i="10"/>
  <c r="T55" i="10"/>
  <c r="U55" i="10"/>
  <c r="V55" i="10"/>
  <c r="W55" i="10"/>
  <c r="X55" i="10"/>
  <c r="Y55" i="10"/>
  <c r="Z55" i="10"/>
  <c r="AA55" i="10"/>
  <c r="AB55" i="10"/>
  <c r="M55" i="10"/>
  <c r="N54" i="10"/>
  <c r="O54" i="10"/>
  <c r="P54" i="10"/>
  <c r="Q54" i="10"/>
  <c r="R54" i="10"/>
  <c r="S54" i="10"/>
  <c r="T54" i="10"/>
  <c r="U54" i="10"/>
  <c r="V54" i="10"/>
  <c r="W54" i="10"/>
  <c r="X54" i="10"/>
  <c r="Y54" i="10"/>
  <c r="Z54" i="10"/>
  <c r="AA54" i="10"/>
  <c r="AB54" i="10"/>
  <c r="M54" i="10"/>
  <c r="AN4" i="13" l="1"/>
  <c r="AN5" i="13"/>
  <c r="AN6" i="13"/>
  <c r="AN7" i="13"/>
  <c r="AN8" i="13"/>
  <c r="AN9" i="13"/>
  <c r="AN10" i="13"/>
  <c r="AN11" i="13"/>
  <c r="AN12" i="13"/>
  <c r="AN13" i="13"/>
  <c r="AN14" i="13"/>
  <c r="AN15" i="13"/>
  <c r="AN16" i="13"/>
  <c r="AN17" i="13"/>
  <c r="AN18" i="13"/>
  <c r="AN19" i="13"/>
  <c r="AN20" i="13"/>
  <c r="AN21" i="13"/>
  <c r="AN22" i="13"/>
  <c r="AN23" i="13"/>
  <c r="AN24" i="13"/>
  <c r="AN25" i="13"/>
  <c r="AN26" i="13"/>
  <c r="AN27" i="13"/>
  <c r="AN28" i="13"/>
  <c r="AN29" i="13"/>
  <c r="AN30" i="13"/>
  <c r="AN31" i="13"/>
  <c r="AN32" i="13"/>
  <c r="AN33" i="13"/>
  <c r="AN34" i="13"/>
  <c r="AN35" i="13"/>
  <c r="AN36" i="13"/>
  <c r="AN37" i="13"/>
  <c r="AN38" i="13"/>
  <c r="AN39" i="13"/>
  <c r="AN40" i="13"/>
  <c r="AN41" i="13"/>
  <c r="AN42" i="13"/>
  <c r="AN43" i="13"/>
  <c r="AN44" i="13"/>
  <c r="AN45" i="13"/>
  <c r="AN46" i="13"/>
  <c r="AN47" i="13"/>
  <c r="AN48" i="13"/>
  <c r="AN49" i="13"/>
  <c r="AN50" i="13"/>
  <c r="AN51" i="13"/>
  <c r="AN52" i="13"/>
  <c r="AN53" i="13"/>
  <c r="AN54" i="13"/>
  <c r="AN55" i="13"/>
  <c r="AN56" i="13"/>
  <c r="AN57" i="13"/>
  <c r="AN58" i="13"/>
  <c r="AN59" i="13"/>
  <c r="AN60" i="13"/>
  <c r="AN61" i="13"/>
  <c r="AN62" i="13"/>
  <c r="AN63" i="13"/>
  <c r="AN64" i="13"/>
  <c r="AN65" i="13"/>
  <c r="AN66" i="13"/>
  <c r="AN67" i="13"/>
  <c r="AN68" i="13"/>
  <c r="AN69" i="13"/>
  <c r="AN70" i="13"/>
  <c r="AN71" i="13"/>
  <c r="AN72" i="13"/>
  <c r="AN73" i="13"/>
  <c r="AN74" i="13"/>
  <c r="AN75" i="13"/>
  <c r="AN76" i="13"/>
  <c r="AN77" i="13"/>
  <c r="AN78" i="13"/>
  <c r="AN79" i="13"/>
  <c r="AN80" i="13"/>
  <c r="AN81" i="13"/>
  <c r="AN82" i="13"/>
  <c r="AN83" i="13"/>
  <c r="AN84" i="13"/>
  <c r="AN85" i="13"/>
  <c r="AN86" i="13"/>
  <c r="AN87" i="13"/>
  <c r="AN88" i="13"/>
  <c r="AN89" i="13"/>
  <c r="AN90" i="13"/>
  <c r="AN91" i="13"/>
  <c r="AN92" i="13"/>
  <c r="AN93" i="13"/>
  <c r="AN94" i="13"/>
  <c r="AN95" i="13"/>
  <c r="AN96" i="13"/>
  <c r="AN97" i="13"/>
  <c r="AN98" i="13"/>
  <c r="AN99" i="13"/>
  <c r="AN100" i="13"/>
  <c r="AN101" i="13"/>
  <c r="AN102" i="13"/>
  <c r="AN103" i="13"/>
  <c r="AN104" i="13"/>
  <c r="AN105" i="13"/>
  <c r="AN106" i="13"/>
  <c r="AN107" i="13"/>
  <c r="AN108" i="13"/>
  <c r="AN109" i="13"/>
  <c r="AN110" i="13"/>
  <c r="AN111" i="13"/>
  <c r="AN112" i="13"/>
  <c r="AN113" i="13"/>
  <c r="AN114" i="13"/>
  <c r="AN115" i="13"/>
  <c r="AN116" i="13"/>
  <c r="AN117" i="13"/>
  <c r="AN118" i="13"/>
  <c r="AN119" i="13"/>
  <c r="AN120" i="13"/>
  <c r="AN121" i="13"/>
  <c r="AN122" i="13"/>
  <c r="AN123" i="13"/>
  <c r="AN124" i="13"/>
  <c r="AN125" i="13"/>
  <c r="AN126" i="13"/>
  <c r="AN127" i="13"/>
  <c r="AN128" i="13"/>
  <c r="AN129" i="13"/>
  <c r="AN130" i="13"/>
  <c r="AN131" i="13"/>
  <c r="AN132" i="13"/>
  <c r="AN133" i="13"/>
  <c r="AN134" i="13"/>
  <c r="AN135" i="13"/>
  <c r="AN136" i="13"/>
  <c r="AN137" i="13"/>
  <c r="AN138" i="13"/>
  <c r="AN139" i="13"/>
  <c r="AN140" i="13"/>
  <c r="AN141" i="13"/>
  <c r="AN142" i="13"/>
  <c r="AN143" i="13"/>
  <c r="AN144" i="13"/>
  <c r="AN145" i="13"/>
  <c r="AN146" i="13"/>
  <c r="AN147" i="13"/>
  <c r="AN148" i="13"/>
  <c r="AN149" i="13"/>
  <c r="AN150" i="13"/>
  <c r="AN151" i="13"/>
  <c r="AN152" i="13"/>
  <c r="AN153" i="13"/>
  <c r="AN154" i="13"/>
  <c r="AN155" i="13"/>
  <c r="AN156" i="13"/>
  <c r="AN157" i="13"/>
  <c r="AN158" i="13"/>
  <c r="AN159" i="13"/>
  <c r="AN160" i="13"/>
  <c r="AN161" i="13"/>
  <c r="AN162" i="13"/>
  <c r="AN163" i="13"/>
  <c r="AN164" i="13"/>
  <c r="AN165" i="13"/>
  <c r="AN166" i="13"/>
  <c r="AN167" i="13"/>
  <c r="AN168" i="13"/>
  <c r="AN169" i="13"/>
  <c r="AN170" i="13"/>
  <c r="AN171" i="13"/>
  <c r="AN172" i="13"/>
  <c r="AN173" i="13"/>
  <c r="AN174" i="13"/>
  <c r="AN175" i="13"/>
  <c r="AN176" i="13"/>
  <c r="AN177" i="13"/>
  <c r="AN178" i="13"/>
  <c r="AN179" i="13"/>
  <c r="AN180" i="13"/>
  <c r="AN181" i="13"/>
  <c r="AN182" i="13"/>
  <c r="AN183" i="13"/>
  <c r="AN184" i="13"/>
  <c r="AN185" i="13"/>
  <c r="AN186" i="13"/>
  <c r="AN187" i="13"/>
  <c r="AN188" i="13"/>
  <c r="AN189" i="13"/>
  <c r="AN190" i="13"/>
  <c r="AN191" i="13"/>
  <c r="AN192" i="13"/>
  <c r="AN193" i="13"/>
  <c r="AN194" i="13"/>
  <c r="AN195" i="13"/>
  <c r="AN196" i="13"/>
  <c r="AN197" i="13"/>
  <c r="AN198" i="13"/>
  <c r="AN199" i="13"/>
  <c r="AN200" i="13"/>
  <c r="AN201" i="13"/>
  <c r="AN202" i="13"/>
  <c r="AN203" i="13"/>
  <c r="AN204" i="13"/>
  <c r="AN205" i="13"/>
  <c r="AN206" i="13"/>
  <c r="AN207" i="13"/>
  <c r="AN208" i="13"/>
  <c r="AO38" i="13"/>
  <c r="AO47" i="13"/>
  <c r="AO48" i="13"/>
  <c r="AO49" i="13"/>
  <c r="AO50" i="13"/>
  <c r="AO51" i="13"/>
  <c r="AO52" i="13"/>
  <c r="AO53" i="13"/>
  <c r="AO54" i="13"/>
  <c r="AO55" i="13"/>
  <c r="AO56" i="13"/>
  <c r="AO57" i="13"/>
  <c r="AO58" i="13"/>
  <c r="AO59" i="13"/>
  <c r="AO60" i="13"/>
  <c r="AO61" i="13"/>
  <c r="AO62" i="13"/>
  <c r="AO63" i="13"/>
  <c r="AO64" i="13"/>
  <c r="AO65" i="13"/>
  <c r="AO66" i="13"/>
  <c r="AO84" i="13"/>
  <c r="AO85" i="13"/>
  <c r="AO86" i="13"/>
  <c r="AO87" i="13"/>
  <c r="AO88" i="13"/>
  <c r="AO89" i="13"/>
  <c r="AO90" i="13"/>
  <c r="AO91" i="13"/>
  <c r="AO92" i="13"/>
  <c r="AO93" i="13"/>
  <c r="AO102" i="13"/>
  <c r="AO111" i="13"/>
  <c r="AO112" i="13"/>
  <c r="AO113" i="13"/>
  <c r="AO114" i="13"/>
  <c r="AO115" i="13"/>
  <c r="AO116" i="13"/>
  <c r="AO117" i="13"/>
  <c r="AO118" i="13"/>
  <c r="AO119" i="13"/>
  <c r="AO120" i="13"/>
  <c r="AO129" i="13"/>
  <c r="AO138" i="13"/>
  <c r="AO147" i="13"/>
  <c r="AO156" i="13"/>
  <c r="AO157" i="13"/>
  <c r="AO158" i="13"/>
  <c r="AO159" i="13"/>
  <c r="AO160" i="13"/>
  <c r="AO161" i="13"/>
  <c r="AO162" i="13"/>
  <c r="AO163" i="13"/>
  <c r="AO164" i="13"/>
  <c r="AO166" i="13"/>
  <c r="AO167" i="13"/>
  <c r="AO168" i="13"/>
  <c r="AO169" i="13"/>
  <c r="AO170" i="13"/>
  <c r="AO171" i="13"/>
  <c r="AO172" i="13"/>
  <c r="AO173" i="13"/>
  <c r="AO174" i="13"/>
  <c r="AO175" i="13"/>
  <c r="AO176" i="13"/>
  <c r="AO178" i="13"/>
  <c r="AO179" i="13"/>
  <c r="AO180" i="13"/>
  <c r="AO181" i="13"/>
  <c r="AO182" i="13"/>
  <c r="AO183" i="13"/>
  <c r="AO184" i="13"/>
  <c r="AO185" i="13"/>
  <c r="AO186" i="13"/>
  <c r="AO187" i="13"/>
  <c r="AO188" i="13"/>
  <c r="AO189" i="13"/>
  <c r="AO190" i="13"/>
  <c r="AO191" i="13"/>
  <c r="AO192" i="13"/>
  <c r="AO193" i="13"/>
  <c r="AO194" i="13"/>
  <c r="AO195" i="13"/>
  <c r="AO196" i="13"/>
  <c r="AO197" i="13"/>
  <c r="AO198" i="13"/>
  <c r="AO199" i="13"/>
  <c r="AO200" i="13"/>
  <c r="AO201" i="13"/>
  <c r="AO202" i="13"/>
  <c r="AO203" i="13"/>
  <c r="AO204" i="13"/>
  <c r="AO205" i="13"/>
  <c r="AO206" i="13"/>
  <c r="AO207" i="13"/>
  <c r="H4" i="13"/>
  <c r="I4" i="13"/>
  <c r="J4" i="13"/>
  <c r="K4" i="13"/>
  <c r="L4" i="13"/>
  <c r="M4" i="13"/>
  <c r="N4" i="13"/>
  <c r="O4" i="13"/>
  <c r="P4" i="13"/>
  <c r="Q4" i="13"/>
  <c r="R4" i="13"/>
  <c r="S4" i="13"/>
  <c r="T4" i="13"/>
  <c r="U4" i="13"/>
  <c r="V4" i="13"/>
  <c r="W4" i="13"/>
  <c r="X4" i="13"/>
  <c r="Y4" i="13"/>
  <c r="Z4" i="13"/>
  <c r="AA4" i="13"/>
  <c r="AB4" i="13"/>
  <c r="AC4" i="13"/>
  <c r="AD4" i="13"/>
  <c r="AE4" i="13"/>
  <c r="AF4" i="13"/>
  <c r="AG4" i="13"/>
  <c r="AH4" i="13"/>
  <c r="AI4" i="13"/>
  <c r="AJ4" i="13"/>
  <c r="AK4" i="13"/>
  <c r="AL4" i="13"/>
  <c r="AM4" i="13"/>
  <c r="H5" i="13"/>
  <c r="I5" i="13"/>
  <c r="J5" i="13"/>
  <c r="K5" i="13"/>
  <c r="L5" i="13"/>
  <c r="M5" i="13"/>
  <c r="N5" i="13"/>
  <c r="O5" i="13"/>
  <c r="P5" i="13"/>
  <c r="Q5" i="13"/>
  <c r="R5" i="13"/>
  <c r="S5" i="13"/>
  <c r="T5" i="13"/>
  <c r="U5" i="13"/>
  <c r="V5" i="13"/>
  <c r="W5" i="13"/>
  <c r="X5" i="13"/>
  <c r="Y5" i="13"/>
  <c r="Z5" i="13"/>
  <c r="AA5" i="13"/>
  <c r="AB5" i="13"/>
  <c r="AC5" i="13"/>
  <c r="AD5" i="13"/>
  <c r="AE5" i="13"/>
  <c r="AF5" i="13"/>
  <c r="AG5" i="13"/>
  <c r="AH5" i="13"/>
  <c r="AI5" i="13"/>
  <c r="AJ5" i="13"/>
  <c r="AK5" i="13"/>
  <c r="AL5" i="13"/>
  <c r="H6" i="13"/>
  <c r="I6" i="13"/>
  <c r="J6" i="13"/>
  <c r="K6" i="13"/>
  <c r="L6" i="13"/>
  <c r="M6" i="13"/>
  <c r="N6" i="13"/>
  <c r="O6" i="13"/>
  <c r="P6" i="13"/>
  <c r="Q6" i="13"/>
  <c r="R6" i="13"/>
  <c r="S6" i="13"/>
  <c r="T6" i="13"/>
  <c r="U6" i="13"/>
  <c r="V6" i="13"/>
  <c r="W6" i="13"/>
  <c r="X6" i="13"/>
  <c r="Y6" i="13"/>
  <c r="Z6" i="13"/>
  <c r="AA6" i="13"/>
  <c r="AB6" i="13"/>
  <c r="AC6" i="13"/>
  <c r="AD6" i="13"/>
  <c r="AE6" i="13"/>
  <c r="AF6" i="13"/>
  <c r="AG6" i="13"/>
  <c r="AH6" i="13"/>
  <c r="AI6" i="13"/>
  <c r="AJ6" i="13"/>
  <c r="AK6" i="13"/>
  <c r="AL6" i="13"/>
  <c r="H7" i="13"/>
  <c r="I7" i="13"/>
  <c r="J7" i="13"/>
  <c r="K7" i="13"/>
  <c r="L7" i="13"/>
  <c r="M7" i="13"/>
  <c r="N7" i="13"/>
  <c r="O7" i="13"/>
  <c r="P7" i="13"/>
  <c r="Q7" i="13"/>
  <c r="R7" i="13"/>
  <c r="S7" i="13"/>
  <c r="T7" i="13"/>
  <c r="U7" i="13"/>
  <c r="V7" i="13"/>
  <c r="W7" i="13"/>
  <c r="X7" i="13"/>
  <c r="Y7" i="13"/>
  <c r="Z7" i="13"/>
  <c r="AA7" i="13"/>
  <c r="AB7" i="13"/>
  <c r="AC7" i="13"/>
  <c r="AD7" i="13"/>
  <c r="AE7" i="13"/>
  <c r="AF7" i="13"/>
  <c r="AG7" i="13"/>
  <c r="AH7" i="13"/>
  <c r="AI7" i="13"/>
  <c r="AJ7" i="13"/>
  <c r="AK7" i="13"/>
  <c r="AL7" i="13"/>
  <c r="H8" i="13"/>
  <c r="I8" i="13"/>
  <c r="J8" i="13"/>
  <c r="K8" i="13"/>
  <c r="L8" i="13"/>
  <c r="M8" i="13"/>
  <c r="N8" i="13"/>
  <c r="O8" i="13"/>
  <c r="P8" i="13"/>
  <c r="Q8" i="13"/>
  <c r="R8" i="13"/>
  <c r="S8" i="13"/>
  <c r="T8" i="13"/>
  <c r="U8" i="13"/>
  <c r="V8" i="13"/>
  <c r="W8" i="13"/>
  <c r="X8" i="13"/>
  <c r="Y8" i="13"/>
  <c r="Z8" i="13"/>
  <c r="AA8" i="13"/>
  <c r="AB8" i="13"/>
  <c r="AC8" i="13"/>
  <c r="AD8" i="13"/>
  <c r="AE8" i="13"/>
  <c r="AF8" i="13"/>
  <c r="AG8" i="13"/>
  <c r="AH8" i="13"/>
  <c r="AI8" i="13"/>
  <c r="AJ8" i="13"/>
  <c r="AK8" i="13"/>
  <c r="AL8" i="13"/>
  <c r="AM8" i="13"/>
  <c r="H9" i="13"/>
  <c r="I9" i="13"/>
  <c r="J9" i="13"/>
  <c r="K9" i="13"/>
  <c r="L9" i="13"/>
  <c r="M9" i="13"/>
  <c r="N9" i="13"/>
  <c r="O9" i="13"/>
  <c r="P9" i="13"/>
  <c r="Q9" i="13"/>
  <c r="R9" i="13"/>
  <c r="S9" i="13"/>
  <c r="T9" i="13"/>
  <c r="U9" i="13"/>
  <c r="V9" i="13"/>
  <c r="W9" i="13"/>
  <c r="X9" i="13"/>
  <c r="Y9" i="13"/>
  <c r="Z9" i="13"/>
  <c r="AA9" i="13"/>
  <c r="AB9" i="13"/>
  <c r="AC9" i="13"/>
  <c r="AD9" i="13"/>
  <c r="AE9" i="13"/>
  <c r="AF9" i="13"/>
  <c r="AG9" i="13"/>
  <c r="AH9" i="13"/>
  <c r="AI9" i="13"/>
  <c r="AJ9" i="13"/>
  <c r="AK9" i="13"/>
  <c r="AL9" i="13"/>
  <c r="AM9" i="13"/>
  <c r="H10" i="13"/>
  <c r="I10" i="13"/>
  <c r="J10" i="13"/>
  <c r="K10" i="13"/>
  <c r="L10" i="13"/>
  <c r="M10" i="13"/>
  <c r="N10" i="13"/>
  <c r="O10" i="13"/>
  <c r="P10" i="13"/>
  <c r="Q10" i="13"/>
  <c r="R10" i="13"/>
  <c r="S10" i="13"/>
  <c r="T10" i="13"/>
  <c r="AM10" i="13" s="1"/>
  <c r="U10" i="13"/>
  <c r="V10" i="13"/>
  <c r="W10" i="13"/>
  <c r="X10" i="13"/>
  <c r="Y10" i="13"/>
  <c r="Z10" i="13"/>
  <c r="AA10" i="13"/>
  <c r="AB10" i="13"/>
  <c r="AC10" i="13"/>
  <c r="AD10" i="13"/>
  <c r="AE10" i="13"/>
  <c r="AF10" i="13"/>
  <c r="AG10" i="13"/>
  <c r="AH10" i="13"/>
  <c r="AI10" i="13"/>
  <c r="AJ10" i="13"/>
  <c r="AK10" i="13"/>
  <c r="AL10" i="13"/>
  <c r="H11" i="13"/>
  <c r="I11" i="13"/>
  <c r="J11" i="13"/>
  <c r="K11" i="13"/>
  <c r="L11" i="13"/>
  <c r="M11" i="13"/>
  <c r="N11" i="13"/>
  <c r="O11" i="13"/>
  <c r="P11" i="13"/>
  <c r="Q11" i="13"/>
  <c r="R11" i="13"/>
  <c r="AM11" i="13" s="1"/>
  <c r="S11" i="13"/>
  <c r="T11" i="13"/>
  <c r="U11" i="13"/>
  <c r="V11" i="13"/>
  <c r="W11" i="13"/>
  <c r="X11" i="13"/>
  <c r="Y11" i="13"/>
  <c r="Z11" i="13"/>
  <c r="AA11" i="13"/>
  <c r="AB11" i="13"/>
  <c r="AC11" i="13"/>
  <c r="AD11" i="13"/>
  <c r="AE11" i="13"/>
  <c r="AF11" i="13"/>
  <c r="AG11" i="13"/>
  <c r="AH11" i="13"/>
  <c r="AI11" i="13"/>
  <c r="AJ11" i="13"/>
  <c r="AK11" i="13"/>
  <c r="AL11" i="13"/>
  <c r="H12" i="13"/>
  <c r="I12" i="13"/>
  <c r="J12" i="13"/>
  <c r="K12" i="13"/>
  <c r="L12" i="13"/>
  <c r="M12" i="13"/>
  <c r="N12" i="13"/>
  <c r="O12" i="13"/>
  <c r="P12" i="13"/>
  <c r="Q12" i="13"/>
  <c r="R12" i="13"/>
  <c r="AM12" i="13" s="1"/>
  <c r="S12" i="13"/>
  <c r="T12" i="13"/>
  <c r="U12" i="13"/>
  <c r="V12" i="13"/>
  <c r="W12" i="13"/>
  <c r="X12" i="13"/>
  <c r="Y12" i="13"/>
  <c r="Z12" i="13"/>
  <c r="AA12" i="13"/>
  <c r="AB12" i="13"/>
  <c r="AC12" i="13"/>
  <c r="AD12" i="13"/>
  <c r="AE12" i="13"/>
  <c r="AF12" i="13"/>
  <c r="AG12" i="13"/>
  <c r="AH12" i="13"/>
  <c r="AI12" i="13"/>
  <c r="AJ12" i="13"/>
  <c r="AK12" i="13"/>
  <c r="AL12" i="13"/>
  <c r="H13" i="13"/>
  <c r="I13" i="13"/>
  <c r="J13" i="13"/>
  <c r="K13" i="13"/>
  <c r="L13" i="13"/>
  <c r="M13" i="13"/>
  <c r="N13" i="13"/>
  <c r="O13" i="13"/>
  <c r="P13" i="13"/>
  <c r="Q13" i="13"/>
  <c r="R13" i="13"/>
  <c r="AM13" i="13" s="1"/>
  <c r="S13" i="13"/>
  <c r="T13" i="13"/>
  <c r="U13" i="13"/>
  <c r="V13" i="13"/>
  <c r="W13" i="13"/>
  <c r="X13" i="13"/>
  <c r="Y13" i="13"/>
  <c r="Z13" i="13"/>
  <c r="AA13" i="13"/>
  <c r="AB13" i="13"/>
  <c r="AC13" i="13"/>
  <c r="AD13" i="13"/>
  <c r="AE13" i="13"/>
  <c r="AF13" i="13"/>
  <c r="AG13" i="13"/>
  <c r="AH13" i="13"/>
  <c r="AI13" i="13"/>
  <c r="AJ13" i="13"/>
  <c r="AK13" i="13"/>
  <c r="AL13" i="13"/>
  <c r="H14" i="13"/>
  <c r="I14" i="13"/>
  <c r="J14" i="13"/>
  <c r="K14" i="13"/>
  <c r="L14" i="13"/>
  <c r="M14" i="13"/>
  <c r="N14" i="13"/>
  <c r="O14" i="13"/>
  <c r="P14" i="13"/>
  <c r="Q14" i="13"/>
  <c r="R14" i="13"/>
  <c r="S14" i="13"/>
  <c r="T14" i="13"/>
  <c r="U14" i="13"/>
  <c r="V14" i="13"/>
  <c r="W14" i="13"/>
  <c r="X14" i="13"/>
  <c r="Y14" i="13"/>
  <c r="Z14" i="13"/>
  <c r="AA14" i="13"/>
  <c r="AB14" i="13"/>
  <c r="AC14" i="13"/>
  <c r="AD14" i="13"/>
  <c r="AE14" i="13"/>
  <c r="AF14" i="13"/>
  <c r="AG14" i="13"/>
  <c r="AH14" i="13"/>
  <c r="AI14" i="13"/>
  <c r="AJ14" i="13"/>
  <c r="AK14" i="13"/>
  <c r="AL14" i="13"/>
  <c r="H15" i="13"/>
  <c r="I15" i="13"/>
  <c r="J15" i="13"/>
  <c r="K15" i="13"/>
  <c r="L15" i="13"/>
  <c r="M15" i="13"/>
  <c r="N15" i="13"/>
  <c r="O15" i="13"/>
  <c r="P15" i="13"/>
  <c r="Q15" i="13"/>
  <c r="R15" i="13"/>
  <c r="S15" i="13"/>
  <c r="T15" i="13"/>
  <c r="U15" i="13"/>
  <c r="V15" i="13"/>
  <c r="W15" i="13"/>
  <c r="X15" i="13"/>
  <c r="Y15" i="13"/>
  <c r="Z15" i="13"/>
  <c r="AA15" i="13"/>
  <c r="AB15" i="13"/>
  <c r="AC15" i="13"/>
  <c r="AD15" i="13"/>
  <c r="AE15" i="13"/>
  <c r="AF15" i="13"/>
  <c r="AG15" i="13"/>
  <c r="AH15" i="13"/>
  <c r="AI15" i="13"/>
  <c r="AJ15" i="13"/>
  <c r="AK15" i="13"/>
  <c r="AL15" i="13"/>
  <c r="AM15" i="13"/>
  <c r="H16" i="13"/>
  <c r="I16" i="13"/>
  <c r="J16" i="13"/>
  <c r="K16" i="13"/>
  <c r="L16" i="13"/>
  <c r="M16" i="13"/>
  <c r="N16" i="13"/>
  <c r="O16" i="13"/>
  <c r="P16" i="13"/>
  <c r="Q16" i="13"/>
  <c r="R16" i="13"/>
  <c r="S16" i="13"/>
  <c r="T16" i="13"/>
  <c r="U16" i="13"/>
  <c r="V16" i="13"/>
  <c r="W16" i="13"/>
  <c r="X16" i="13"/>
  <c r="Y16" i="13"/>
  <c r="Z16" i="13"/>
  <c r="AA16" i="13"/>
  <c r="AB16" i="13"/>
  <c r="AC16" i="13"/>
  <c r="AD16" i="13"/>
  <c r="AE16" i="13"/>
  <c r="AF16" i="13"/>
  <c r="AG16" i="13"/>
  <c r="AH16" i="13"/>
  <c r="AI16" i="13"/>
  <c r="AJ16" i="13"/>
  <c r="AK16" i="13"/>
  <c r="AL16" i="13"/>
  <c r="AM16" i="13"/>
  <c r="H17" i="13"/>
  <c r="I17" i="13"/>
  <c r="J17" i="13"/>
  <c r="K17" i="13"/>
  <c r="L17" i="13"/>
  <c r="M17" i="13"/>
  <c r="N17" i="13"/>
  <c r="O17" i="13"/>
  <c r="P17" i="13"/>
  <c r="Q17" i="13"/>
  <c r="R17" i="13"/>
  <c r="S17" i="13"/>
  <c r="T17" i="13"/>
  <c r="U17" i="13"/>
  <c r="V17" i="13"/>
  <c r="W17" i="13"/>
  <c r="X17" i="13"/>
  <c r="Y17" i="13"/>
  <c r="Z17" i="13"/>
  <c r="AA17" i="13"/>
  <c r="AB17" i="13"/>
  <c r="AC17" i="13"/>
  <c r="AD17" i="13"/>
  <c r="AE17" i="13"/>
  <c r="AF17" i="13"/>
  <c r="AG17" i="13"/>
  <c r="AH17" i="13"/>
  <c r="AI17" i="13"/>
  <c r="AJ17" i="13"/>
  <c r="AK17" i="13"/>
  <c r="AL17" i="13"/>
  <c r="AM17" i="13"/>
  <c r="H18" i="13"/>
  <c r="I18" i="13"/>
  <c r="J18" i="13"/>
  <c r="K18" i="13"/>
  <c r="L18" i="13"/>
  <c r="M18" i="13"/>
  <c r="N18" i="13"/>
  <c r="O18" i="13"/>
  <c r="P18" i="13"/>
  <c r="Q18" i="13"/>
  <c r="R18" i="13"/>
  <c r="S18" i="13"/>
  <c r="T18" i="13"/>
  <c r="U18" i="13"/>
  <c r="V18" i="13"/>
  <c r="W18" i="13"/>
  <c r="X18" i="13"/>
  <c r="Y18" i="13"/>
  <c r="Z18" i="13"/>
  <c r="AA18" i="13"/>
  <c r="AB18" i="13"/>
  <c r="AC18" i="13"/>
  <c r="AD18" i="13"/>
  <c r="AE18" i="13"/>
  <c r="AF18" i="13"/>
  <c r="AG18" i="13"/>
  <c r="AH18" i="13"/>
  <c r="AI18" i="13"/>
  <c r="AJ18" i="13"/>
  <c r="AK18" i="13"/>
  <c r="AL18" i="13"/>
  <c r="AM18" i="13"/>
  <c r="H19" i="13"/>
  <c r="I19" i="13"/>
  <c r="J19" i="13"/>
  <c r="K19" i="13"/>
  <c r="L19" i="13"/>
  <c r="M19" i="13"/>
  <c r="N19" i="13"/>
  <c r="O19" i="13"/>
  <c r="P19" i="13"/>
  <c r="Q19" i="13"/>
  <c r="R19" i="13"/>
  <c r="S19" i="13"/>
  <c r="T19" i="13"/>
  <c r="U19" i="13"/>
  <c r="V19" i="13"/>
  <c r="W19" i="13"/>
  <c r="X19" i="13"/>
  <c r="Y19" i="13"/>
  <c r="Z19" i="13"/>
  <c r="AA19" i="13"/>
  <c r="AB19" i="13"/>
  <c r="AC19" i="13"/>
  <c r="AD19" i="13"/>
  <c r="AE19" i="13"/>
  <c r="AF19" i="13"/>
  <c r="AG19" i="13"/>
  <c r="AH19" i="13"/>
  <c r="AI19" i="13"/>
  <c r="AJ19" i="13"/>
  <c r="AK19" i="13"/>
  <c r="AL19" i="13"/>
  <c r="AM19" i="13"/>
  <c r="H20" i="13"/>
  <c r="I20" i="13"/>
  <c r="J20" i="13"/>
  <c r="K20" i="13"/>
  <c r="L20" i="13"/>
  <c r="M20" i="13"/>
  <c r="N20" i="13"/>
  <c r="O20" i="13"/>
  <c r="P20" i="13"/>
  <c r="Q20" i="13"/>
  <c r="AM20" i="13" s="1"/>
  <c r="R20" i="13"/>
  <c r="S20" i="13"/>
  <c r="T20" i="13"/>
  <c r="U20" i="13"/>
  <c r="V20" i="13"/>
  <c r="W20" i="13"/>
  <c r="X20" i="13"/>
  <c r="Y20" i="13"/>
  <c r="Z20" i="13"/>
  <c r="AA20" i="13"/>
  <c r="AB20" i="13"/>
  <c r="AC20" i="13"/>
  <c r="AD20" i="13"/>
  <c r="AE20" i="13"/>
  <c r="AF20" i="13"/>
  <c r="AG20" i="13"/>
  <c r="AH20" i="13"/>
  <c r="AI20" i="13"/>
  <c r="AJ20" i="13"/>
  <c r="AK20" i="13"/>
  <c r="AL20" i="13"/>
  <c r="H21" i="13"/>
  <c r="I21" i="13"/>
  <c r="J21" i="13"/>
  <c r="K21" i="13"/>
  <c r="L21" i="13"/>
  <c r="M21" i="13"/>
  <c r="N21" i="13"/>
  <c r="O21" i="13"/>
  <c r="P21" i="13"/>
  <c r="Q21" i="13"/>
  <c r="AM21" i="13" s="1"/>
  <c r="R21" i="13"/>
  <c r="S21" i="13"/>
  <c r="T21" i="13"/>
  <c r="U21" i="13"/>
  <c r="V21" i="13"/>
  <c r="W21" i="13"/>
  <c r="X21" i="13"/>
  <c r="Y21" i="13"/>
  <c r="Z21" i="13"/>
  <c r="AA21" i="13"/>
  <c r="AB21" i="13"/>
  <c r="AC21" i="13"/>
  <c r="AD21" i="13"/>
  <c r="AE21" i="13"/>
  <c r="AF21" i="13"/>
  <c r="AG21" i="13"/>
  <c r="AH21" i="13"/>
  <c r="AI21" i="13"/>
  <c r="AJ21" i="13"/>
  <c r="AK21" i="13"/>
  <c r="AL21" i="13"/>
  <c r="H22" i="13"/>
  <c r="I22" i="13"/>
  <c r="J22" i="13"/>
  <c r="K22" i="13"/>
  <c r="L22" i="13"/>
  <c r="M22" i="13"/>
  <c r="N22" i="13"/>
  <c r="O22" i="13"/>
  <c r="P22" i="13"/>
  <c r="Q22" i="13"/>
  <c r="AM22" i="13" s="1"/>
  <c r="R22" i="13"/>
  <c r="S22" i="13"/>
  <c r="T22" i="13"/>
  <c r="U22" i="13"/>
  <c r="V22" i="13"/>
  <c r="W22" i="13"/>
  <c r="X22" i="13"/>
  <c r="Y22" i="13"/>
  <c r="Z22" i="13"/>
  <c r="AA22" i="13"/>
  <c r="AB22" i="13"/>
  <c r="AC22" i="13"/>
  <c r="AD22" i="13"/>
  <c r="AE22" i="13"/>
  <c r="AF22" i="13"/>
  <c r="AG22" i="13"/>
  <c r="AH22" i="13"/>
  <c r="AI22" i="13"/>
  <c r="AJ22" i="13"/>
  <c r="AK22" i="13"/>
  <c r="AL22" i="13"/>
  <c r="H23" i="13"/>
  <c r="I23" i="13"/>
  <c r="J23" i="13"/>
  <c r="K23" i="13"/>
  <c r="L23" i="13"/>
  <c r="M23" i="13"/>
  <c r="N23" i="13"/>
  <c r="O23" i="13"/>
  <c r="P23" i="13"/>
  <c r="Q23" i="13"/>
  <c r="AM23" i="13" s="1"/>
  <c r="R23" i="13"/>
  <c r="S23" i="13"/>
  <c r="T23" i="13"/>
  <c r="U23" i="13"/>
  <c r="V23" i="13"/>
  <c r="W23" i="13"/>
  <c r="X23" i="13"/>
  <c r="Y23" i="13"/>
  <c r="Z23" i="13"/>
  <c r="AA23" i="13"/>
  <c r="AB23" i="13"/>
  <c r="AC23" i="13"/>
  <c r="AD23" i="13"/>
  <c r="AE23" i="13"/>
  <c r="AF23" i="13"/>
  <c r="AG23" i="13"/>
  <c r="AH23" i="13"/>
  <c r="AI23" i="13"/>
  <c r="AJ23" i="13"/>
  <c r="AK23" i="13"/>
  <c r="AL23" i="13"/>
  <c r="H24" i="13"/>
  <c r="I24" i="13"/>
  <c r="J24" i="13"/>
  <c r="K24" i="13"/>
  <c r="L24" i="13"/>
  <c r="M24" i="13"/>
  <c r="N24" i="13"/>
  <c r="O24" i="13"/>
  <c r="P24" i="13"/>
  <c r="Q24" i="13"/>
  <c r="AM24" i="13" s="1"/>
  <c r="R24" i="13"/>
  <c r="S24" i="13"/>
  <c r="T24" i="13"/>
  <c r="U24" i="13"/>
  <c r="V24" i="13"/>
  <c r="W24" i="13"/>
  <c r="X24" i="13"/>
  <c r="Y24" i="13"/>
  <c r="Z24" i="13"/>
  <c r="AA24" i="13"/>
  <c r="AB24" i="13"/>
  <c r="AC24" i="13"/>
  <c r="AD24" i="13"/>
  <c r="AE24" i="13"/>
  <c r="AF24" i="13"/>
  <c r="AG24" i="13"/>
  <c r="AH24" i="13"/>
  <c r="AI24" i="13"/>
  <c r="AJ24" i="13"/>
  <c r="AK24" i="13"/>
  <c r="AL24" i="13"/>
  <c r="H25" i="13"/>
  <c r="I25" i="13"/>
  <c r="J25" i="13"/>
  <c r="K25" i="13"/>
  <c r="L25" i="13"/>
  <c r="M25" i="13"/>
  <c r="N25" i="13"/>
  <c r="O25" i="13"/>
  <c r="P25" i="13"/>
  <c r="Q25" i="13"/>
  <c r="R25" i="13"/>
  <c r="S25" i="13"/>
  <c r="T25" i="13"/>
  <c r="U25" i="13"/>
  <c r="V25" i="13"/>
  <c r="W25" i="13"/>
  <c r="X25" i="13"/>
  <c r="Y25" i="13"/>
  <c r="Z25" i="13"/>
  <c r="AA25" i="13"/>
  <c r="AB25" i="13"/>
  <c r="AC25" i="13"/>
  <c r="AD25" i="13"/>
  <c r="AE25" i="13"/>
  <c r="AF25" i="13"/>
  <c r="AG25" i="13"/>
  <c r="AH25" i="13"/>
  <c r="AI25" i="13"/>
  <c r="AJ25" i="13"/>
  <c r="AK25" i="13"/>
  <c r="AL25" i="13"/>
  <c r="H26" i="13"/>
  <c r="I26" i="13"/>
  <c r="J26" i="13"/>
  <c r="K26" i="13"/>
  <c r="L26" i="13"/>
  <c r="M26" i="13"/>
  <c r="N26" i="13"/>
  <c r="O26" i="13"/>
  <c r="P26" i="13"/>
  <c r="Q26" i="13"/>
  <c r="AM26" i="13" s="1"/>
  <c r="R26" i="13"/>
  <c r="S26" i="13"/>
  <c r="T26" i="13"/>
  <c r="U26" i="13"/>
  <c r="V26" i="13"/>
  <c r="W26" i="13"/>
  <c r="X26" i="13"/>
  <c r="Y26" i="13"/>
  <c r="Z26" i="13"/>
  <c r="AA26" i="13"/>
  <c r="AB26" i="13"/>
  <c r="AC26" i="13"/>
  <c r="AD26" i="13"/>
  <c r="AE26" i="13"/>
  <c r="AF26" i="13"/>
  <c r="AG26" i="13"/>
  <c r="AH26" i="13"/>
  <c r="AI26" i="13"/>
  <c r="AJ26" i="13"/>
  <c r="AK26" i="13"/>
  <c r="AL26" i="13"/>
  <c r="H27" i="13"/>
  <c r="I27" i="13"/>
  <c r="J27" i="13"/>
  <c r="K27" i="13"/>
  <c r="L27" i="13"/>
  <c r="M27" i="13"/>
  <c r="N27" i="13"/>
  <c r="O27" i="13"/>
  <c r="P27" i="13"/>
  <c r="Q27" i="13"/>
  <c r="AM27" i="13" s="1"/>
  <c r="R27" i="13"/>
  <c r="S27" i="13"/>
  <c r="T27" i="13"/>
  <c r="U27" i="13"/>
  <c r="V27" i="13"/>
  <c r="W27" i="13"/>
  <c r="X27" i="13"/>
  <c r="Y27" i="13"/>
  <c r="Z27" i="13"/>
  <c r="AA27" i="13"/>
  <c r="AB27" i="13"/>
  <c r="AC27" i="13"/>
  <c r="AD27" i="13"/>
  <c r="AE27" i="13"/>
  <c r="AF27" i="13"/>
  <c r="AG27" i="13"/>
  <c r="AH27" i="13"/>
  <c r="AI27" i="13"/>
  <c r="AJ27" i="13"/>
  <c r="AK27" i="13"/>
  <c r="AL27" i="13"/>
  <c r="H28" i="13"/>
  <c r="I28" i="13"/>
  <c r="J28" i="13"/>
  <c r="K28" i="13"/>
  <c r="L28" i="13"/>
  <c r="M28" i="13"/>
  <c r="N28" i="13"/>
  <c r="O28" i="13"/>
  <c r="P28" i="13"/>
  <c r="Q28" i="13"/>
  <c r="AM28" i="13" s="1"/>
  <c r="R28" i="13"/>
  <c r="S28" i="13"/>
  <c r="T28" i="13"/>
  <c r="U28" i="13"/>
  <c r="V28" i="13"/>
  <c r="W28" i="13"/>
  <c r="X28" i="13"/>
  <c r="Y28" i="13"/>
  <c r="Z28" i="13"/>
  <c r="AA28" i="13"/>
  <c r="AB28" i="13"/>
  <c r="AC28" i="13"/>
  <c r="AD28" i="13"/>
  <c r="AE28" i="13"/>
  <c r="AF28" i="13"/>
  <c r="AG28" i="13"/>
  <c r="AH28" i="13"/>
  <c r="AI28" i="13"/>
  <c r="AJ28" i="13"/>
  <c r="AK28" i="13"/>
  <c r="AL28" i="13"/>
  <c r="H29" i="13"/>
  <c r="I29" i="13"/>
  <c r="J29" i="13"/>
  <c r="K29" i="13"/>
  <c r="L29" i="13"/>
  <c r="M29" i="13"/>
  <c r="N29" i="13"/>
  <c r="O29" i="13"/>
  <c r="P29" i="13"/>
  <c r="Q29" i="13"/>
  <c r="R29" i="13"/>
  <c r="S29" i="13"/>
  <c r="T29" i="13"/>
  <c r="U29" i="13"/>
  <c r="V29" i="13"/>
  <c r="W29" i="13"/>
  <c r="X29" i="13"/>
  <c r="Y29" i="13"/>
  <c r="Z29" i="13"/>
  <c r="AA29" i="13"/>
  <c r="AB29" i="13"/>
  <c r="AC29" i="13"/>
  <c r="AD29" i="13"/>
  <c r="AE29" i="13"/>
  <c r="AF29" i="13"/>
  <c r="AG29" i="13"/>
  <c r="AH29" i="13"/>
  <c r="AI29" i="13"/>
  <c r="AJ29" i="13"/>
  <c r="AK29" i="13"/>
  <c r="AL29" i="13"/>
  <c r="AM29" i="13"/>
  <c r="H30" i="13"/>
  <c r="I30" i="13"/>
  <c r="J30" i="13"/>
  <c r="K30" i="13"/>
  <c r="L30" i="13"/>
  <c r="M30" i="13"/>
  <c r="N30" i="13"/>
  <c r="O30" i="13"/>
  <c r="P30" i="13"/>
  <c r="Q30" i="13"/>
  <c r="R30" i="13"/>
  <c r="S30" i="13"/>
  <c r="T30" i="13"/>
  <c r="U30" i="13"/>
  <c r="V30" i="13"/>
  <c r="AM30" i="13" s="1"/>
  <c r="W30" i="13"/>
  <c r="X30" i="13"/>
  <c r="Y30" i="13"/>
  <c r="Z30" i="13"/>
  <c r="AA30" i="13"/>
  <c r="AB30" i="13"/>
  <c r="AC30" i="13"/>
  <c r="AD30" i="13"/>
  <c r="AE30" i="13"/>
  <c r="AF30" i="13"/>
  <c r="AG30" i="13"/>
  <c r="AH30" i="13"/>
  <c r="AI30" i="13"/>
  <c r="AJ30" i="13"/>
  <c r="AK30" i="13"/>
  <c r="AL30" i="13"/>
  <c r="H31" i="13"/>
  <c r="I31" i="13"/>
  <c r="J31" i="13"/>
  <c r="K31" i="13"/>
  <c r="L31" i="13"/>
  <c r="M31" i="13"/>
  <c r="N31" i="13"/>
  <c r="O31" i="13"/>
  <c r="P31" i="13"/>
  <c r="Q31" i="13"/>
  <c r="R31" i="13"/>
  <c r="S31" i="13"/>
  <c r="T31" i="13"/>
  <c r="U31" i="13"/>
  <c r="V31" i="13"/>
  <c r="AM31" i="13" s="1"/>
  <c r="W31" i="13"/>
  <c r="X31" i="13"/>
  <c r="Y31" i="13"/>
  <c r="Z31" i="13"/>
  <c r="AA31" i="13"/>
  <c r="AB31" i="13"/>
  <c r="AC31" i="13"/>
  <c r="AD31" i="13"/>
  <c r="AE31" i="13"/>
  <c r="AF31" i="13"/>
  <c r="AG31" i="13"/>
  <c r="AH31" i="13"/>
  <c r="AI31" i="13"/>
  <c r="AJ31" i="13"/>
  <c r="AK31" i="13"/>
  <c r="AL31" i="13"/>
  <c r="H32" i="13"/>
  <c r="I32" i="13"/>
  <c r="J32" i="13"/>
  <c r="K32" i="13"/>
  <c r="L32" i="13"/>
  <c r="M32" i="13"/>
  <c r="N32" i="13"/>
  <c r="O32" i="13"/>
  <c r="P32" i="13"/>
  <c r="Q32" i="13"/>
  <c r="R32" i="13"/>
  <c r="S32" i="13"/>
  <c r="T32" i="13"/>
  <c r="U32" i="13"/>
  <c r="V32" i="13"/>
  <c r="AM32" i="13" s="1"/>
  <c r="W32" i="13"/>
  <c r="X32" i="13"/>
  <c r="Y32" i="13"/>
  <c r="Z32" i="13"/>
  <c r="AA32" i="13"/>
  <c r="AB32" i="13"/>
  <c r="AC32" i="13"/>
  <c r="AD32" i="13"/>
  <c r="AE32" i="13"/>
  <c r="AF32" i="13"/>
  <c r="AG32" i="13"/>
  <c r="AH32" i="13"/>
  <c r="AI32" i="13"/>
  <c r="AJ32" i="13"/>
  <c r="AK32" i="13"/>
  <c r="AL32" i="13"/>
  <c r="H33" i="13"/>
  <c r="I33" i="13"/>
  <c r="J33" i="13"/>
  <c r="K33" i="13"/>
  <c r="L33" i="13"/>
  <c r="M33" i="13"/>
  <c r="N33" i="13"/>
  <c r="O33" i="13"/>
  <c r="P33" i="13"/>
  <c r="Q33" i="13"/>
  <c r="R33" i="13"/>
  <c r="S33" i="13"/>
  <c r="T33" i="13"/>
  <c r="U33" i="13"/>
  <c r="V33" i="13"/>
  <c r="AM33" i="13" s="1"/>
  <c r="W33" i="13"/>
  <c r="X33" i="13"/>
  <c r="Y33" i="13"/>
  <c r="Z33" i="13"/>
  <c r="AA33" i="13"/>
  <c r="AB33" i="13"/>
  <c r="AC33" i="13"/>
  <c r="AD33" i="13"/>
  <c r="AE33" i="13"/>
  <c r="AF33" i="13"/>
  <c r="AG33" i="13"/>
  <c r="AH33" i="13"/>
  <c r="AI33" i="13"/>
  <c r="AJ33" i="13"/>
  <c r="AK33" i="13"/>
  <c r="AL33" i="13"/>
  <c r="H34" i="13"/>
  <c r="I34" i="13"/>
  <c r="J34" i="13"/>
  <c r="K34" i="13"/>
  <c r="L34" i="13"/>
  <c r="M34" i="13"/>
  <c r="N34" i="13"/>
  <c r="O34" i="13"/>
  <c r="P34" i="13"/>
  <c r="Q34" i="13"/>
  <c r="R34" i="13"/>
  <c r="S34" i="13"/>
  <c r="T34" i="13"/>
  <c r="U34" i="13"/>
  <c r="V34" i="13"/>
  <c r="AM34" i="13" s="1"/>
  <c r="W34" i="13"/>
  <c r="X34" i="13"/>
  <c r="Y34" i="13"/>
  <c r="Z34" i="13"/>
  <c r="AA34" i="13"/>
  <c r="AB34" i="13"/>
  <c r="AC34" i="13"/>
  <c r="AD34" i="13"/>
  <c r="AE34" i="13"/>
  <c r="AF34" i="13"/>
  <c r="AG34" i="13"/>
  <c r="AH34" i="13"/>
  <c r="AI34" i="13"/>
  <c r="AJ34" i="13"/>
  <c r="AK34" i="13"/>
  <c r="AL34" i="13"/>
  <c r="H35" i="13"/>
  <c r="I35" i="13"/>
  <c r="J35" i="13"/>
  <c r="K35" i="13"/>
  <c r="L35" i="13"/>
  <c r="M35" i="13"/>
  <c r="N35" i="13"/>
  <c r="O35" i="13"/>
  <c r="P35" i="13"/>
  <c r="Q35" i="13"/>
  <c r="R35" i="13"/>
  <c r="S35" i="13"/>
  <c r="T35" i="13"/>
  <c r="U35" i="13"/>
  <c r="V35" i="13"/>
  <c r="AM35" i="13" s="1"/>
  <c r="W35" i="13"/>
  <c r="X35" i="13"/>
  <c r="Y35" i="13"/>
  <c r="Z35" i="13"/>
  <c r="AA35" i="13"/>
  <c r="AB35" i="13"/>
  <c r="AC35" i="13"/>
  <c r="AD35" i="13"/>
  <c r="AE35" i="13"/>
  <c r="AF35" i="13"/>
  <c r="AG35" i="13"/>
  <c r="AH35" i="13"/>
  <c r="AI35" i="13"/>
  <c r="AJ35" i="13"/>
  <c r="AK35" i="13"/>
  <c r="AL35" i="13"/>
  <c r="H36" i="13"/>
  <c r="I36" i="13"/>
  <c r="J36" i="13"/>
  <c r="K36" i="13"/>
  <c r="L36" i="13"/>
  <c r="M36" i="13"/>
  <c r="N36" i="13"/>
  <c r="O36" i="13"/>
  <c r="P36" i="13"/>
  <c r="Q36" i="13"/>
  <c r="R36" i="13"/>
  <c r="S36" i="13"/>
  <c r="T36" i="13"/>
  <c r="U36" i="13"/>
  <c r="V36" i="13"/>
  <c r="AM36" i="13" s="1"/>
  <c r="W36" i="13"/>
  <c r="X36" i="13"/>
  <c r="Y36" i="13"/>
  <c r="Z36" i="13"/>
  <c r="AA36" i="13"/>
  <c r="AB36" i="13"/>
  <c r="AC36" i="13"/>
  <c r="AD36" i="13"/>
  <c r="AE36" i="13"/>
  <c r="AF36" i="13"/>
  <c r="AG36" i="13"/>
  <c r="AH36" i="13"/>
  <c r="AI36" i="13"/>
  <c r="AJ36" i="13"/>
  <c r="AK36" i="13"/>
  <c r="AL36" i="13"/>
  <c r="H37" i="13"/>
  <c r="I37" i="13"/>
  <c r="J37" i="13"/>
  <c r="K37" i="13"/>
  <c r="L37" i="13"/>
  <c r="M37" i="13"/>
  <c r="N37" i="13"/>
  <c r="O37" i="13"/>
  <c r="P37" i="13"/>
  <c r="Q37" i="13"/>
  <c r="R37" i="13"/>
  <c r="S37" i="13"/>
  <c r="T37" i="13"/>
  <c r="U37" i="13"/>
  <c r="V37" i="13"/>
  <c r="W37" i="13"/>
  <c r="X37" i="13"/>
  <c r="Y37" i="13"/>
  <c r="Z37" i="13"/>
  <c r="AA37" i="13"/>
  <c r="AB37" i="13"/>
  <c r="AC37" i="13"/>
  <c r="AD37" i="13"/>
  <c r="AE37" i="13"/>
  <c r="AF37" i="13"/>
  <c r="AG37" i="13"/>
  <c r="AH37" i="13"/>
  <c r="AI37" i="13"/>
  <c r="AJ37" i="13"/>
  <c r="AK37" i="13"/>
  <c r="AL37" i="13"/>
  <c r="H38" i="13"/>
  <c r="I38" i="13"/>
  <c r="J38" i="13"/>
  <c r="K38" i="13"/>
  <c r="L38" i="13"/>
  <c r="M38" i="13"/>
  <c r="N38" i="13"/>
  <c r="O38" i="13"/>
  <c r="P38" i="13"/>
  <c r="Q38" i="13"/>
  <c r="R38" i="13"/>
  <c r="S38" i="13"/>
  <c r="T38" i="13"/>
  <c r="U38" i="13"/>
  <c r="V38" i="13"/>
  <c r="W38" i="13"/>
  <c r="X38" i="13"/>
  <c r="Y38" i="13"/>
  <c r="Z38" i="13"/>
  <c r="AA38" i="13"/>
  <c r="AB38" i="13"/>
  <c r="AC38" i="13"/>
  <c r="AD38" i="13"/>
  <c r="AE38" i="13"/>
  <c r="AF38" i="13"/>
  <c r="AG38" i="13"/>
  <c r="AH38" i="13"/>
  <c r="AI38" i="13"/>
  <c r="AJ38" i="13"/>
  <c r="AK38" i="13"/>
  <c r="AL38" i="13"/>
  <c r="AM38" i="13"/>
  <c r="H39" i="13"/>
  <c r="I39" i="13"/>
  <c r="J39" i="13"/>
  <c r="K39" i="13"/>
  <c r="L39" i="13"/>
  <c r="M39" i="13"/>
  <c r="N39" i="13"/>
  <c r="O39" i="13"/>
  <c r="P39" i="13"/>
  <c r="Q39" i="13"/>
  <c r="R39" i="13"/>
  <c r="S39" i="13"/>
  <c r="T39" i="13"/>
  <c r="U39" i="13"/>
  <c r="V39" i="13"/>
  <c r="W39" i="13"/>
  <c r="X39" i="13"/>
  <c r="Y39" i="13"/>
  <c r="Z39" i="13"/>
  <c r="AA39" i="13"/>
  <c r="AB39" i="13"/>
  <c r="AC39" i="13"/>
  <c r="AD39" i="13"/>
  <c r="AE39" i="13"/>
  <c r="AF39" i="13"/>
  <c r="AG39" i="13"/>
  <c r="AH39" i="13"/>
  <c r="AI39" i="13"/>
  <c r="AJ39" i="13"/>
  <c r="AK39" i="13"/>
  <c r="AL39" i="13"/>
  <c r="AM39" i="13"/>
  <c r="H40" i="13"/>
  <c r="I40" i="13"/>
  <c r="J40" i="13"/>
  <c r="K40" i="13"/>
  <c r="L40" i="13"/>
  <c r="M40" i="13"/>
  <c r="N40" i="13"/>
  <c r="O40" i="13"/>
  <c r="P40" i="13"/>
  <c r="Q40" i="13"/>
  <c r="R40" i="13"/>
  <c r="S40" i="13"/>
  <c r="T40" i="13"/>
  <c r="U40" i="13"/>
  <c r="V40" i="13"/>
  <c r="W40" i="13"/>
  <c r="X40" i="13"/>
  <c r="Y40" i="13"/>
  <c r="Z40" i="13"/>
  <c r="AA40" i="13"/>
  <c r="AB40" i="13"/>
  <c r="AC40" i="13"/>
  <c r="AD40" i="13"/>
  <c r="AE40" i="13"/>
  <c r="AF40" i="13"/>
  <c r="AG40" i="13"/>
  <c r="AH40" i="13"/>
  <c r="AI40" i="13"/>
  <c r="AJ40" i="13"/>
  <c r="AK40" i="13"/>
  <c r="AL40" i="13"/>
  <c r="AM40" i="13"/>
  <c r="H41" i="13"/>
  <c r="I41" i="13"/>
  <c r="J41" i="13"/>
  <c r="K41" i="13"/>
  <c r="L41" i="13"/>
  <c r="M41" i="13"/>
  <c r="N41" i="13"/>
  <c r="O41" i="13"/>
  <c r="P41" i="13"/>
  <c r="Q41" i="13"/>
  <c r="R41" i="13"/>
  <c r="S41" i="13"/>
  <c r="T41" i="13"/>
  <c r="U41" i="13"/>
  <c r="V41" i="13"/>
  <c r="W41" i="13"/>
  <c r="X41" i="13"/>
  <c r="Y41" i="13"/>
  <c r="Z41" i="13"/>
  <c r="AA41" i="13"/>
  <c r="AB41" i="13"/>
  <c r="AC41" i="13"/>
  <c r="AD41" i="13"/>
  <c r="AE41" i="13"/>
  <c r="AF41" i="13"/>
  <c r="AG41" i="13"/>
  <c r="AH41" i="13"/>
  <c r="AI41" i="13"/>
  <c r="AJ41" i="13"/>
  <c r="AK41" i="13"/>
  <c r="AL41" i="13"/>
  <c r="AM41" i="13"/>
  <c r="H42" i="13"/>
  <c r="I42" i="13"/>
  <c r="J42" i="13"/>
  <c r="K42" i="13"/>
  <c r="L42" i="13"/>
  <c r="M42" i="13"/>
  <c r="N42" i="13"/>
  <c r="O42" i="13"/>
  <c r="P42" i="13"/>
  <c r="Q42" i="13"/>
  <c r="R42" i="13"/>
  <c r="S42" i="13"/>
  <c r="T42" i="13"/>
  <c r="U42" i="13"/>
  <c r="V42" i="13"/>
  <c r="W42" i="13"/>
  <c r="X42" i="13"/>
  <c r="Y42" i="13"/>
  <c r="Z42" i="13"/>
  <c r="AA42" i="13"/>
  <c r="AB42" i="13"/>
  <c r="AC42" i="13"/>
  <c r="AD42" i="13"/>
  <c r="AE42" i="13"/>
  <c r="AF42" i="13"/>
  <c r="AG42" i="13"/>
  <c r="AH42" i="13"/>
  <c r="AI42" i="13"/>
  <c r="AJ42" i="13"/>
  <c r="AK42" i="13"/>
  <c r="AL42" i="13"/>
  <c r="AM42" i="13"/>
  <c r="H43" i="13"/>
  <c r="I43" i="13"/>
  <c r="J43" i="13"/>
  <c r="K43" i="13"/>
  <c r="L43" i="13"/>
  <c r="M43" i="13"/>
  <c r="N43" i="13"/>
  <c r="O43" i="13"/>
  <c r="P43" i="13"/>
  <c r="Q43" i="13"/>
  <c r="R43" i="13"/>
  <c r="S43" i="13"/>
  <c r="T43" i="13"/>
  <c r="U43" i="13"/>
  <c r="V43" i="13"/>
  <c r="W43" i="13"/>
  <c r="X43" i="13"/>
  <c r="Y43" i="13"/>
  <c r="Z43" i="13"/>
  <c r="AA43" i="13"/>
  <c r="AM43" i="13" s="1"/>
  <c r="AB43" i="13"/>
  <c r="AC43" i="13"/>
  <c r="AD43" i="13"/>
  <c r="AE43" i="13"/>
  <c r="AF43" i="13"/>
  <c r="AG43" i="13"/>
  <c r="AH43" i="13"/>
  <c r="AI43" i="13"/>
  <c r="AJ43" i="13"/>
  <c r="AK43" i="13"/>
  <c r="AL43" i="13"/>
  <c r="H44" i="13"/>
  <c r="I44" i="13"/>
  <c r="J44" i="13"/>
  <c r="K44" i="13"/>
  <c r="L44" i="13"/>
  <c r="M44" i="13"/>
  <c r="N44" i="13"/>
  <c r="O44" i="13"/>
  <c r="P44" i="13"/>
  <c r="Q44" i="13"/>
  <c r="R44" i="13"/>
  <c r="S44" i="13"/>
  <c r="T44" i="13"/>
  <c r="AM44" i="13" s="1"/>
  <c r="U44" i="13"/>
  <c r="V44" i="13"/>
  <c r="W44" i="13"/>
  <c r="X44" i="13"/>
  <c r="Y44" i="13"/>
  <c r="Z44" i="13"/>
  <c r="AA44" i="13"/>
  <c r="AB44" i="13"/>
  <c r="AC44" i="13"/>
  <c r="AD44" i="13"/>
  <c r="AE44" i="13"/>
  <c r="AF44" i="13"/>
  <c r="AG44" i="13"/>
  <c r="AH44" i="13"/>
  <c r="AI44" i="13"/>
  <c r="AJ44" i="13"/>
  <c r="AK44" i="13"/>
  <c r="AL44" i="13"/>
  <c r="H45" i="13"/>
  <c r="I45" i="13"/>
  <c r="J45" i="13"/>
  <c r="K45" i="13"/>
  <c r="L45" i="13"/>
  <c r="M45" i="13"/>
  <c r="N45" i="13"/>
  <c r="O45" i="13"/>
  <c r="P45" i="13"/>
  <c r="Q45" i="13"/>
  <c r="R45" i="13"/>
  <c r="S45" i="13"/>
  <c r="T45" i="13"/>
  <c r="AM45" i="13" s="1"/>
  <c r="U45" i="13"/>
  <c r="V45" i="13"/>
  <c r="W45" i="13"/>
  <c r="X45" i="13"/>
  <c r="Y45" i="13"/>
  <c r="Z45" i="13"/>
  <c r="AA45" i="13"/>
  <c r="AB45" i="13"/>
  <c r="AC45" i="13"/>
  <c r="AD45" i="13"/>
  <c r="AE45" i="13"/>
  <c r="AF45" i="13"/>
  <c r="AG45" i="13"/>
  <c r="AH45" i="13"/>
  <c r="AI45" i="13"/>
  <c r="AJ45" i="13"/>
  <c r="AK45" i="13"/>
  <c r="AL45" i="13"/>
  <c r="H46" i="13"/>
  <c r="I46" i="13"/>
  <c r="J46" i="13"/>
  <c r="K46" i="13"/>
  <c r="L46" i="13"/>
  <c r="M46" i="13"/>
  <c r="N46" i="13"/>
  <c r="O46" i="13"/>
  <c r="P46" i="13"/>
  <c r="Q46" i="13"/>
  <c r="R46" i="13"/>
  <c r="S46" i="13"/>
  <c r="T46" i="13"/>
  <c r="AM46" i="13" s="1"/>
  <c r="U46" i="13"/>
  <c r="V46" i="13"/>
  <c r="W46" i="13"/>
  <c r="X46" i="13"/>
  <c r="Y46" i="13"/>
  <c r="Z46" i="13"/>
  <c r="AA46" i="13"/>
  <c r="AB46" i="13"/>
  <c r="AC46" i="13"/>
  <c r="AD46" i="13"/>
  <c r="AE46" i="13"/>
  <c r="AF46" i="13"/>
  <c r="AG46" i="13"/>
  <c r="AH46" i="13"/>
  <c r="AI46" i="13"/>
  <c r="AJ46" i="13"/>
  <c r="AK46" i="13"/>
  <c r="AL46" i="13"/>
  <c r="H47" i="13"/>
  <c r="I47" i="13"/>
  <c r="J47" i="13"/>
  <c r="K47" i="13"/>
  <c r="L47" i="13"/>
  <c r="M47" i="13"/>
  <c r="N47" i="13"/>
  <c r="O47" i="13"/>
  <c r="P47" i="13"/>
  <c r="Q47" i="13"/>
  <c r="R47" i="13"/>
  <c r="S47" i="13"/>
  <c r="T47" i="13"/>
  <c r="U47" i="13"/>
  <c r="V47" i="13"/>
  <c r="W47" i="13"/>
  <c r="X47" i="13"/>
  <c r="Y47" i="13"/>
  <c r="Z47" i="13"/>
  <c r="AA47" i="13"/>
  <c r="AB47" i="13"/>
  <c r="AC47" i="13"/>
  <c r="AD47" i="13"/>
  <c r="AE47" i="13"/>
  <c r="AF47" i="13"/>
  <c r="AG47" i="13"/>
  <c r="AH47" i="13"/>
  <c r="AI47" i="13"/>
  <c r="AJ47" i="13"/>
  <c r="AK47" i="13"/>
  <c r="AL47" i="13"/>
  <c r="H48" i="13"/>
  <c r="I48" i="13"/>
  <c r="J48" i="13"/>
  <c r="K48" i="13"/>
  <c r="L48" i="13"/>
  <c r="M48" i="13"/>
  <c r="N48" i="13"/>
  <c r="O48" i="13"/>
  <c r="P48" i="13"/>
  <c r="Q48" i="13"/>
  <c r="R48" i="13"/>
  <c r="S48" i="13"/>
  <c r="T48" i="13"/>
  <c r="AM48" i="13" s="1"/>
  <c r="U48" i="13"/>
  <c r="V48" i="13"/>
  <c r="W48" i="13"/>
  <c r="X48" i="13"/>
  <c r="Y48" i="13"/>
  <c r="Z48" i="13"/>
  <c r="AA48" i="13"/>
  <c r="AB48" i="13"/>
  <c r="AC48" i="13"/>
  <c r="AD48" i="13"/>
  <c r="AE48" i="13"/>
  <c r="AF48" i="13"/>
  <c r="AG48" i="13"/>
  <c r="AH48" i="13"/>
  <c r="AI48" i="13"/>
  <c r="AJ48" i="13"/>
  <c r="AK48" i="13"/>
  <c r="AL48" i="13"/>
  <c r="H49" i="13"/>
  <c r="I49" i="13"/>
  <c r="J49" i="13"/>
  <c r="K49" i="13"/>
  <c r="L49" i="13"/>
  <c r="M49" i="13"/>
  <c r="N49" i="13"/>
  <c r="O49" i="13"/>
  <c r="P49" i="13"/>
  <c r="Q49" i="13"/>
  <c r="R49" i="13"/>
  <c r="S49" i="13"/>
  <c r="T49" i="13"/>
  <c r="U49" i="13"/>
  <c r="V49" i="13"/>
  <c r="W49" i="13"/>
  <c r="X49" i="13"/>
  <c r="Y49" i="13"/>
  <c r="Z49" i="13"/>
  <c r="AA49" i="13"/>
  <c r="AB49" i="13"/>
  <c r="AC49" i="13"/>
  <c r="AD49" i="13"/>
  <c r="AE49" i="13"/>
  <c r="AF49" i="13"/>
  <c r="AG49" i="13"/>
  <c r="AH49" i="13"/>
  <c r="AI49" i="13"/>
  <c r="AJ49" i="13"/>
  <c r="AK49" i="13"/>
  <c r="AL49" i="13"/>
  <c r="H50" i="13"/>
  <c r="I50" i="13"/>
  <c r="J50" i="13"/>
  <c r="K50" i="13"/>
  <c r="L50" i="13"/>
  <c r="M50" i="13"/>
  <c r="N50" i="13"/>
  <c r="O50" i="13"/>
  <c r="P50" i="13"/>
  <c r="Q50" i="13"/>
  <c r="R50" i="13"/>
  <c r="S50" i="13"/>
  <c r="T50" i="13"/>
  <c r="U50" i="13"/>
  <c r="V50" i="13"/>
  <c r="W50" i="13"/>
  <c r="X50" i="13"/>
  <c r="Y50" i="13"/>
  <c r="Z50" i="13"/>
  <c r="AA50" i="13"/>
  <c r="AB50" i="13"/>
  <c r="AC50" i="13"/>
  <c r="AD50" i="13"/>
  <c r="AE50" i="13"/>
  <c r="AF50" i="13"/>
  <c r="AG50" i="13"/>
  <c r="AH50" i="13"/>
  <c r="AI50" i="13"/>
  <c r="AJ50" i="13"/>
  <c r="AK50" i="13"/>
  <c r="AL50" i="13"/>
  <c r="H51" i="13"/>
  <c r="I51" i="13"/>
  <c r="J51" i="13"/>
  <c r="K51" i="13"/>
  <c r="L51" i="13"/>
  <c r="M51" i="13"/>
  <c r="N51" i="13"/>
  <c r="O51" i="13"/>
  <c r="P51" i="13"/>
  <c r="Q51" i="13"/>
  <c r="R51" i="13"/>
  <c r="S51" i="13"/>
  <c r="T51" i="13"/>
  <c r="U51" i="13"/>
  <c r="V51" i="13"/>
  <c r="W51" i="13"/>
  <c r="X51" i="13"/>
  <c r="Y51" i="13"/>
  <c r="Z51" i="13"/>
  <c r="AA51" i="13"/>
  <c r="AB51" i="13"/>
  <c r="AC51" i="13"/>
  <c r="AD51" i="13"/>
  <c r="AE51" i="13"/>
  <c r="AF51" i="13"/>
  <c r="AG51" i="13"/>
  <c r="AH51" i="13"/>
  <c r="AI51" i="13"/>
  <c r="AJ51" i="13"/>
  <c r="AK51" i="13"/>
  <c r="AL51" i="13"/>
  <c r="AM51" i="13"/>
  <c r="H52" i="13"/>
  <c r="I52" i="13"/>
  <c r="J52" i="13"/>
  <c r="K52" i="13"/>
  <c r="L52" i="13"/>
  <c r="M52" i="13"/>
  <c r="N52" i="13"/>
  <c r="O52" i="13"/>
  <c r="P52" i="13"/>
  <c r="Q52" i="13"/>
  <c r="R52" i="13"/>
  <c r="S52" i="13"/>
  <c r="T52" i="13"/>
  <c r="U52" i="13"/>
  <c r="V52" i="13"/>
  <c r="W52" i="13"/>
  <c r="X52" i="13"/>
  <c r="Y52" i="13"/>
  <c r="Z52" i="13"/>
  <c r="AA52" i="13"/>
  <c r="AB52" i="13"/>
  <c r="AC52" i="13"/>
  <c r="AD52" i="13"/>
  <c r="AE52" i="13"/>
  <c r="AF52" i="13"/>
  <c r="AG52" i="13"/>
  <c r="AH52" i="13"/>
  <c r="AI52" i="13"/>
  <c r="AJ52" i="13"/>
  <c r="AK52" i="13"/>
  <c r="AL52" i="13"/>
  <c r="AM52" i="13"/>
  <c r="H53" i="13"/>
  <c r="I53" i="13"/>
  <c r="J53" i="13"/>
  <c r="K53" i="13"/>
  <c r="L53" i="13"/>
  <c r="M53" i="13"/>
  <c r="N53" i="13"/>
  <c r="O53" i="13"/>
  <c r="P53" i="13"/>
  <c r="Q53" i="13"/>
  <c r="R53" i="13"/>
  <c r="S53" i="13"/>
  <c r="T53" i="13"/>
  <c r="U53" i="13"/>
  <c r="V53" i="13"/>
  <c r="W53" i="13"/>
  <c r="X53" i="13"/>
  <c r="Y53" i="13"/>
  <c r="Z53" i="13"/>
  <c r="AA53" i="13"/>
  <c r="AB53" i="13"/>
  <c r="AC53" i="13"/>
  <c r="AD53" i="13"/>
  <c r="AE53" i="13"/>
  <c r="AF53" i="13"/>
  <c r="AG53" i="13"/>
  <c r="AH53" i="13"/>
  <c r="AI53" i="13"/>
  <c r="AJ53" i="13"/>
  <c r="AK53" i="13"/>
  <c r="AL53" i="13"/>
  <c r="AM53" i="13"/>
  <c r="H54" i="13"/>
  <c r="I54" i="13"/>
  <c r="J54" i="13"/>
  <c r="K54" i="13"/>
  <c r="L54" i="13"/>
  <c r="M54" i="13"/>
  <c r="N54" i="13"/>
  <c r="O54" i="13"/>
  <c r="P54" i="13"/>
  <c r="Q54" i="13"/>
  <c r="R54" i="13"/>
  <c r="S54" i="13"/>
  <c r="T54" i="13"/>
  <c r="U54" i="13"/>
  <c r="V54" i="13"/>
  <c r="W54" i="13"/>
  <c r="X54" i="13"/>
  <c r="Y54" i="13"/>
  <c r="Z54" i="13"/>
  <c r="AA54" i="13"/>
  <c r="AB54" i="13"/>
  <c r="AC54" i="13"/>
  <c r="AD54" i="13"/>
  <c r="AE54" i="13"/>
  <c r="AF54" i="13"/>
  <c r="AG54" i="13"/>
  <c r="AH54" i="13"/>
  <c r="AI54" i="13"/>
  <c r="AJ54" i="13"/>
  <c r="AK54" i="13"/>
  <c r="AL54" i="13"/>
  <c r="AM54" i="13"/>
  <c r="H55" i="13"/>
  <c r="I55" i="13"/>
  <c r="J55" i="13"/>
  <c r="K55" i="13"/>
  <c r="L55" i="13"/>
  <c r="M55" i="13"/>
  <c r="N55" i="13"/>
  <c r="O55" i="13"/>
  <c r="P55" i="13"/>
  <c r="Q55" i="13"/>
  <c r="R55" i="13"/>
  <c r="S55" i="13"/>
  <c r="T55" i="13"/>
  <c r="U55" i="13"/>
  <c r="V55" i="13"/>
  <c r="W55" i="13"/>
  <c r="X55" i="13"/>
  <c r="Y55" i="13"/>
  <c r="Z55" i="13"/>
  <c r="AA55" i="13"/>
  <c r="AB55" i="13"/>
  <c r="AC55" i="13"/>
  <c r="AD55" i="13"/>
  <c r="AE55" i="13"/>
  <c r="AF55" i="13"/>
  <c r="AG55" i="13"/>
  <c r="AH55" i="13"/>
  <c r="AI55" i="13"/>
  <c r="AJ55" i="13"/>
  <c r="AK55" i="13"/>
  <c r="AL55" i="13"/>
  <c r="AM55" i="13"/>
  <c r="H56" i="13"/>
  <c r="I56" i="13"/>
  <c r="J56" i="13"/>
  <c r="K56" i="13"/>
  <c r="L56" i="13"/>
  <c r="M56" i="13"/>
  <c r="N56" i="13"/>
  <c r="O56" i="13"/>
  <c r="P56" i="13"/>
  <c r="AG56" i="13"/>
  <c r="AH56" i="13"/>
  <c r="AI56" i="13"/>
  <c r="AJ56" i="13"/>
  <c r="AK56" i="13"/>
  <c r="AL56" i="13"/>
  <c r="H57" i="13"/>
  <c r="I57" i="13"/>
  <c r="J57" i="13"/>
  <c r="K57" i="13"/>
  <c r="L57" i="13"/>
  <c r="M57" i="13"/>
  <c r="N57" i="13"/>
  <c r="O57" i="13"/>
  <c r="P57" i="13"/>
  <c r="Q57" i="13"/>
  <c r="R57" i="13"/>
  <c r="S57" i="13"/>
  <c r="T57" i="13"/>
  <c r="U57" i="13"/>
  <c r="V57" i="13"/>
  <c r="W57" i="13"/>
  <c r="X57" i="13"/>
  <c r="Y57" i="13"/>
  <c r="Z57" i="13"/>
  <c r="AA57" i="13"/>
  <c r="AB57" i="13"/>
  <c r="AC57" i="13"/>
  <c r="AD57" i="13"/>
  <c r="AE57" i="13"/>
  <c r="AF57" i="13"/>
  <c r="AG57" i="13"/>
  <c r="AH57" i="13"/>
  <c r="AI57" i="13"/>
  <c r="AJ57" i="13"/>
  <c r="AK57" i="13"/>
  <c r="AL57" i="13"/>
  <c r="AM57" i="13"/>
  <c r="H58" i="13"/>
  <c r="I58" i="13"/>
  <c r="J58" i="13"/>
  <c r="K58" i="13"/>
  <c r="L58" i="13"/>
  <c r="M58" i="13"/>
  <c r="N58" i="13"/>
  <c r="O58" i="13"/>
  <c r="P58" i="13"/>
  <c r="Q58" i="13"/>
  <c r="R58" i="13"/>
  <c r="S58" i="13"/>
  <c r="T58" i="13"/>
  <c r="U58" i="13"/>
  <c r="V58" i="13"/>
  <c r="W58" i="13"/>
  <c r="X58" i="13"/>
  <c r="Y58" i="13"/>
  <c r="Z58" i="13"/>
  <c r="AA58" i="13"/>
  <c r="AB58" i="13"/>
  <c r="AC58" i="13"/>
  <c r="AD58" i="13"/>
  <c r="AE58" i="13"/>
  <c r="AF58" i="13"/>
  <c r="AG58" i="13"/>
  <c r="AH58" i="13"/>
  <c r="AI58" i="13"/>
  <c r="AJ58" i="13"/>
  <c r="AK58" i="13"/>
  <c r="AL58" i="13"/>
  <c r="AM58" i="13"/>
  <c r="H59" i="13"/>
  <c r="I59" i="13"/>
  <c r="J59" i="13"/>
  <c r="K59" i="13"/>
  <c r="L59" i="13"/>
  <c r="M59" i="13"/>
  <c r="N59" i="13"/>
  <c r="O59" i="13"/>
  <c r="P59" i="13"/>
  <c r="Q59" i="13"/>
  <c r="R59" i="13"/>
  <c r="S59" i="13"/>
  <c r="T59" i="13"/>
  <c r="U59" i="13"/>
  <c r="V59" i="13"/>
  <c r="W59" i="13"/>
  <c r="X59" i="13"/>
  <c r="Y59" i="13"/>
  <c r="Z59" i="13"/>
  <c r="AA59" i="13"/>
  <c r="AB59" i="13"/>
  <c r="AC59" i="13"/>
  <c r="AD59" i="13"/>
  <c r="AE59" i="13"/>
  <c r="AF59" i="13"/>
  <c r="AG59" i="13"/>
  <c r="AH59" i="13"/>
  <c r="AI59" i="13"/>
  <c r="AJ59" i="13"/>
  <c r="AK59" i="13"/>
  <c r="AL59" i="13"/>
  <c r="AM59" i="13"/>
  <c r="H60" i="13"/>
  <c r="I60" i="13"/>
  <c r="J60" i="13"/>
  <c r="K60" i="13"/>
  <c r="L60" i="13"/>
  <c r="M60" i="13"/>
  <c r="N60" i="13"/>
  <c r="O60" i="13"/>
  <c r="P60" i="13"/>
  <c r="Q60" i="13"/>
  <c r="R60" i="13"/>
  <c r="S60" i="13"/>
  <c r="T60" i="13"/>
  <c r="U60" i="13"/>
  <c r="V60" i="13"/>
  <c r="W60" i="13"/>
  <c r="X60" i="13"/>
  <c r="Y60" i="13"/>
  <c r="Z60" i="13"/>
  <c r="AA60" i="13"/>
  <c r="AB60" i="13"/>
  <c r="AC60" i="13"/>
  <c r="AD60" i="13"/>
  <c r="AE60" i="13"/>
  <c r="AF60" i="13"/>
  <c r="AG60" i="13"/>
  <c r="AH60" i="13"/>
  <c r="AI60" i="13"/>
  <c r="AJ60" i="13"/>
  <c r="AK60" i="13"/>
  <c r="AL60" i="13"/>
  <c r="AM60" i="13"/>
  <c r="H61" i="13"/>
  <c r="I61" i="13"/>
  <c r="J61" i="13"/>
  <c r="K61" i="13"/>
  <c r="L61" i="13"/>
  <c r="M61" i="13"/>
  <c r="N61" i="13"/>
  <c r="O61" i="13"/>
  <c r="P61" i="13"/>
  <c r="Q61" i="13"/>
  <c r="R61" i="13"/>
  <c r="S61" i="13"/>
  <c r="T61" i="13"/>
  <c r="U61" i="13"/>
  <c r="V61" i="13"/>
  <c r="W61" i="13"/>
  <c r="X61" i="13"/>
  <c r="Y61" i="13"/>
  <c r="Z61" i="13"/>
  <c r="AA61" i="13"/>
  <c r="AB61" i="13"/>
  <c r="AC61" i="13"/>
  <c r="AD61" i="13"/>
  <c r="AE61" i="13"/>
  <c r="AF61" i="13"/>
  <c r="AG61" i="13"/>
  <c r="AH61" i="13"/>
  <c r="AI61" i="13"/>
  <c r="AJ61" i="13"/>
  <c r="AK61" i="13"/>
  <c r="AL61" i="13"/>
  <c r="AM61" i="13"/>
  <c r="H62" i="13"/>
  <c r="I62" i="13"/>
  <c r="J62" i="13"/>
  <c r="K62" i="13"/>
  <c r="L62" i="13"/>
  <c r="M62" i="13"/>
  <c r="N62" i="13"/>
  <c r="O62" i="13"/>
  <c r="P62" i="13"/>
  <c r="Q62" i="13"/>
  <c r="R62" i="13"/>
  <c r="S62" i="13"/>
  <c r="T62" i="13"/>
  <c r="U62" i="13"/>
  <c r="V62" i="13"/>
  <c r="W62" i="13"/>
  <c r="X62" i="13"/>
  <c r="Y62" i="13"/>
  <c r="Z62" i="13"/>
  <c r="AA62" i="13"/>
  <c r="AB62" i="13"/>
  <c r="AC62" i="13"/>
  <c r="AD62" i="13"/>
  <c r="AE62" i="13"/>
  <c r="AF62" i="13"/>
  <c r="AG62" i="13"/>
  <c r="AH62" i="13"/>
  <c r="AI62" i="13"/>
  <c r="AJ62" i="13"/>
  <c r="AK62" i="13"/>
  <c r="AL62" i="13"/>
  <c r="AM62" i="13"/>
  <c r="H63" i="13"/>
  <c r="I63" i="13"/>
  <c r="J63" i="13"/>
  <c r="K63" i="13"/>
  <c r="L63" i="13"/>
  <c r="M63" i="13"/>
  <c r="N63" i="13"/>
  <c r="O63" i="13"/>
  <c r="P63" i="13"/>
  <c r="Q63" i="13"/>
  <c r="R63" i="13"/>
  <c r="S63" i="13"/>
  <c r="T63" i="13"/>
  <c r="U63" i="13"/>
  <c r="V63" i="13"/>
  <c r="W63" i="13"/>
  <c r="X63" i="13"/>
  <c r="Y63" i="13"/>
  <c r="Z63" i="13"/>
  <c r="AA63" i="13"/>
  <c r="AB63" i="13"/>
  <c r="AC63" i="13"/>
  <c r="AD63" i="13"/>
  <c r="AE63" i="13"/>
  <c r="AF63" i="13"/>
  <c r="AG63" i="13"/>
  <c r="AH63" i="13"/>
  <c r="AI63" i="13"/>
  <c r="AJ63" i="13"/>
  <c r="AK63" i="13"/>
  <c r="AL63" i="13"/>
  <c r="AM63" i="13"/>
  <c r="H64" i="13"/>
  <c r="I64" i="13"/>
  <c r="J64" i="13"/>
  <c r="K64" i="13"/>
  <c r="L64" i="13"/>
  <c r="M64" i="13"/>
  <c r="N64" i="13"/>
  <c r="O64" i="13"/>
  <c r="P64" i="13"/>
  <c r="Q64" i="13"/>
  <c r="R64" i="13"/>
  <c r="S64" i="13"/>
  <c r="T64" i="13"/>
  <c r="U64" i="13"/>
  <c r="V64" i="13"/>
  <c r="W64" i="13"/>
  <c r="X64" i="13"/>
  <c r="Y64" i="13"/>
  <c r="Z64" i="13"/>
  <c r="AA64" i="13"/>
  <c r="AB64" i="13"/>
  <c r="AC64" i="13"/>
  <c r="AD64" i="13"/>
  <c r="AE64" i="13"/>
  <c r="AF64" i="13"/>
  <c r="AG64" i="13"/>
  <c r="AH64" i="13"/>
  <c r="AI64" i="13"/>
  <c r="AJ64" i="13"/>
  <c r="AK64" i="13"/>
  <c r="AL64" i="13"/>
  <c r="AM64" i="13"/>
  <c r="H65" i="13"/>
  <c r="I65" i="13"/>
  <c r="J65" i="13"/>
  <c r="K65" i="13"/>
  <c r="L65" i="13"/>
  <c r="M65" i="13"/>
  <c r="N65" i="13"/>
  <c r="O65" i="13"/>
  <c r="P65" i="13"/>
  <c r="Q65" i="13"/>
  <c r="R65" i="13"/>
  <c r="S65" i="13"/>
  <c r="T65" i="13"/>
  <c r="U65" i="13"/>
  <c r="V65" i="13"/>
  <c r="W65" i="13"/>
  <c r="X65" i="13"/>
  <c r="Y65" i="13"/>
  <c r="Z65" i="13"/>
  <c r="AA65" i="13"/>
  <c r="AB65" i="13"/>
  <c r="AC65" i="13"/>
  <c r="AD65" i="13"/>
  <c r="AE65" i="13"/>
  <c r="AF65" i="13"/>
  <c r="AG65" i="13"/>
  <c r="AH65" i="13"/>
  <c r="AI65" i="13"/>
  <c r="AJ65" i="13"/>
  <c r="AK65" i="13"/>
  <c r="AL65" i="13"/>
  <c r="AM65" i="13"/>
  <c r="H66" i="13"/>
  <c r="I66" i="13"/>
  <c r="J66" i="13"/>
  <c r="K66" i="13"/>
  <c r="L66" i="13"/>
  <c r="M66" i="13"/>
  <c r="N66" i="13"/>
  <c r="O66" i="13"/>
  <c r="P66" i="13"/>
  <c r="Q66" i="13"/>
  <c r="R66" i="13"/>
  <c r="S66" i="13"/>
  <c r="T66" i="13"/>
  <c r="U66" i="13"/>
  <c r="V66" i="13"/>
  <c r="W66" i="13"/>
  <c r="X66" i="13"/>
  <c r="Y66" i="13"/>
  <c r="Z66" i="13"/>
  <c r="AA66" i="13"/>
  <c r="AB66" i="13"/>
  <c r="AC66" i="13"/>
  <c r="AD66" i="13"/>
  <c r="AE66" i="13"/>
  <c r="AF66" i="13"/>
  <c r="AG66" i="13"/>
  <c r="AH66" i="13"/>
  <c r="AI66" i="13"/>
  <c r="AJ66" i="13"/>
  <c r="AK66" i="13"/>
  <c r="AL66" i="13"/>
  <c r="AM66" i="13"/>
  <c r="H67" i="13"/>
  <c r="I67" i="13"/>
  <c r="J67" i="13"/>
  <c r="K67" i="13"/>
  <c r="L67" i="13"/>
  <c r="M67" i="13"/>
  <c r="N67" i="13"/>
  <c r="O67" i="13"/>
  <c r="P67" i="13"/>
  <c r="Q67" i="13"/>
  <c r="R67" i="13"/>
  <c r="S67" i="13"/>
  <c r="T67" i="13"/>
  <c r="AM67" i="13" s="1"/>
  <c r="U67" i="13"/>
  <c r="V67" i="13"/>
  <c r="W67" i="13"/>
  <c r="X67" i="13"/>
  <c r="Y67" i="13"/>
  <c r="Z67" i="13"/>
  <c r="AA67" i="13"/>
  <c r="AB67" i="13"/>
  <c r="AC67" i="13"/>
  <c r="AD67" i="13"/>
  <c r="AE67" i="13"/>
  <c r="AF67" i="13"/>
  <c r="AG67" i="13"/>
  <c r="AH67" i="13"/>
  <c r="AI67" i="13"/>
  <c r="AJ67" i="13"/>
  <c r="AK67" i="13"/>
  <c r="AL67" i="13"/>
  <c r="H68" i="13"/>
  <c r="I68" i="13"/>
  <c r="J68" i="13"/>
  <c r="K68" i="13"/>
  <c r="L68" i="13"/>
  <c r="M68" i="13"/>
  <c r="N68" i="13"/>
  <c r="O68" i="13"/>
  <c r="P68" i="13"/>
  <c r="Q68" i="13"/>
  <c r="R68" i="13"/>
  <c r="S68" i="13"/>
  <c r="T68" i="13"/>
  <c r="AM68" i="13" s="1"/>
  <c r="U68" i="13"/>
  <c r="V68" i="13"/>
  <c r="W68" i="13"/>
  <c r="X68" i="13"/>
  <c r="Y68" i="13"/>
  <c r="Z68" i="13"/>
  <c r="AA68" i="13"/>
  <c r="AB68" i="13"/>
  <c r="AC68" i="13"/>
  <c r="AD68" i="13"/>
  <c r="AE68" i="13"/>
  <c r="AF68" i="13"/>
  <c r="AG68" i="13"/>
  <c r="AH68" i="13"/>
  <c r="AI68" i="13"/>
  <c r="AJ68" i="13"/>
  <c r="AK68" i="13"/>
  <c r="AL68" i="13"/>
  <c r="H69" i="13"/>
  <c r="I69" i="13"/>
  <c r="J69" i="13"/>
  <c r="K69" i="13"/>
  <c r="L69" i="13"/>
  <c r="M69" i="13"/>
  <c r="N69" i="13"/>
  <c r="O69" i="13"/>
  <c r="P69" i="13"/>
  <c r="Q69" i="13"/>
  <c r="R69" i="13"/>
  <c r="S69" i="13"/>
  <c r="T69" i="13"/>
  <c r="AM69" i="13" s="1"/>
  <c r="U69" i="13"/>
  <c r="V69" i="13"/>
  <c r="W69" i="13"/>
  <c r="X69" i="13"/>
  <c r="Y69" i="13"/>
  <c r="Z69" i="13"/>
  <c r="AA69" i="13"/>
  <c r="AB69" i="13"/>
  <c r="AC69" i="13"/>
  <c r="AD69" i="13"/>
  <c r="AE69" i="13"/>
  <c r="AF69" i="13"/>
  <c r="AG69" i="13"/>
  <c r="AH69" i="13"/>
  <c r="AI69" i="13"/>
  <c r="AJ69" i="13"/>
  <c r="AK69" i="13"/>
  <c r="AL69" i="13"/>
  <c r="H70" i="13"/>
  <c r="I70" i="13"/>
  <c r="J70" i="13"/>
  <c r="K70" i="13"/>
  <c r="L70" i="13"/>
  <c r="M70" i="13"/>
  <c r="N70" i="13"/>
  <c r="O70" i="13"/>
  <c r="P70" i="13"/>
  <c r="Q70" i="13"/>
  <c r="R70" i="13"/>
  <c r="S70" i="13"/>
  <c r="T70" i="13"/>
  <c r="AM70" i="13" s="1"/>
  <c r="U70" i="13"/>
  <c r="V70" i="13"/>
  <c r="W70" i="13"/>
  <c r="X70" i="13"/>
  <c r="Y70" i="13"/>
  <c r="Z70" i="13"/>
  <c r="AA70" i="13"/>
  <c r="AB70" i="13"/>
  <c r="AC70" i="13"/>
  <c r="AD70" i="13"/>
  <c r="AE70" i="13"/>
  <c r="AF70" i="13"/>
  <c r="AG70" i="13"/>
  <c r="AH70" i="13"/>
  <c r="AI70" i="13"/>
  <c r="AJ70" i="13"/>
  <c r="AK70" i="13"/>
  <c r="AL70" i="13"/>
  <c r="H71" i="13"/>
  <c r="I71" i="13"/>
  <c r="J71" i="13"/>
  <c r="K71" i="13"/>
  <c r="L71" i="13"/>
  <c r="M71" i="13"/>
  <c r="N71" i="13"/>
  <c r="O71" i="13"/>
  <c r="P71" i="13"/>
  <c r="Q71" i="13"/>
  <c r="R71" i="13"/>
  <c r="S71" i="13"/>
  <c r="T71" i="13"/>
  <c r="AM71" i="13" s="1"/>
  <c r="U71" i="13"/>
  <c r="V71" i="13"/>
  <c r="W71" i="13"/>
  <c r="X71" i="13"/>
  <c r="Y71" i="13"/>
  <c r="Z71" i="13"/>
  <c r="AA71" i="13"/>
  <c r="AB71" i="13"/>
  <c r="AC71" i="13"/>
  <c r="AD71" i="13"/>
  <c r="AE71" i="13"/>
  <c r="AF71" i="13"/>
  <c r="AG71" i="13"/>
  <c r="AH71" i="13"/>
  <c r="AI71" i="13"/>
  <c r="AJ71" i="13"/>
  <c r="AK71" i="13"/>
  <c r="AL71" i="13"/>
  <c r="H72" i="13"/>
  <c r="I72" i="13"/>
  <c r="J72" i="13"/>
  <c r="K72" i="13"/>
  <c r="L72" i="13"/>
  <c r="M72" i="13"/>
  <c r="N72" i="13"/>
  <c r="O72" i="13"/>
  <c r="P72" i="13"/>
  <c r="Q72" i="13"/>
  <c r="R72" i="13"/>
  <c r="S72" i="13"/>
  <c r="T72" i="13"/>
  <c r="AM72" i="13" s="1"/>
  <c r="U72" i="13"/>
  <c r="V72" i="13"/>
  <c r="W72" i="13"/>
  <c r="X72" i="13"/>
  <c r="Y72" i="13"/>
  <c r="Z72" i="13"/>
  <c r="AA72" i="13"/>
  <c r="AB72" i="13"/>
  <c r="AC72" i="13"/>
  <c r="AD72" i="13"/>
  <c r="AE72" i="13"/>
  <c r="AF72" i="13"/>
  <c r="AG72" i="13"/>
  <c r="AH72" i="13"/>
  <c r="AI72" i="13"/>
  <c r="AJ72" i="13"/>
  <c r="AK72" i="13"/>
  <c r="AL72" i="13"/>
  <c r="H73" i="13"/>
  <c r="I73" i="13"/>
  <c r="J73" i="13"/>
  <c r="K73" i="13"/>
  <c r="L73" i="13"/>
  <c r="M73" i="13"/>
  <c r="N73" i="13"/>
  <c r="O73" i="13"/>
  <c r="P73" i="13"/>
  <c r="Q73" i="13"/>
  <c r="R73" i="13"/>
  <c r="S73" i="13"/>
  <c r="T73" i="13"/>
  <c r="AM73" i="13" s="1"/>
  <c r="U73" i="13"/>
  <c r="V73" i="13"/>
  <c r="W73" i="13"/>
  <c r="X73" i="13"/>
  <c r="Y73" i="13"/>
  <c r="Z73" i="13"/>
  <c r="AA73" i="13"/>
  <c r="AB73" i="13"/>
  <c r="AC73" i="13"/>
  <c r="AD73" i="13"/>
  <c r="AE73" i="13"/>
  <c r="AF73" i="13"/>
  <c r="AG73" i="13"/>
  <c r="AH73" i="13"/>
  <c r="AI73" i="13"/>
  <c r="AJ73" i="13"/>
  <c r="AK73" i="13"/>
  <c r="AL73" i="13"/>
  <c r="H74" i="13"/>
  <c r="I74" i="13"/>
  <c r="J74" i="13"/>
  <c r="K74" i="13"/>
  <c r="L74" i="13"/>
  <c r="M74" i="13"/>
  <c r="N74" i="13"/>
  <c r="O74" i="13"/>
  <c r="P74" i="13"/>
  <c r="Q74" i="13"/>
  <c r="R74" i="13"/>
  <c r="S74" i="13"/>
  <c r="T74" i="13"/>
  <c r="AM74" i="13" s="1"/>
  <c r="U74" i="13"/>
  <c r="V74" i="13"/>
  <c r="W74" i="13"/>
  <c r="X74" i="13"/>
  <c r="Y74" i="13"/>
  <c r="Z74" i="13"/>
  <c r="AA74" i="13"/>
  <c r="AB74" i="13"/>
  <c r="AC74" i="13"/>
  <c r="AD74" i="13"/>
  <c r="AE74" i="13"/>
  <c r="AF74" i="13"/>
  <c r="AG74" i="13"/>
  <c r="AH74" i="13"/>
  <c r="AI74" i="13"/>
  <c r="AJ74" i="13"/>
  <c r="AK74" i="13"/>
  <c r="AL74" i="13"/>
  <c r="H75" i="13"/>
  <c r="I75" i="13"/>
  <c r="J75" i="13"/>
  <c r="K75" i="13"/>
  <c r="L75" i="13"/>
  <c r="M75" i="13"/>
  <c r="N75" i="13"/>
  <c r="O75" i="13"/>
  <c r="P75" i="13"/>
  <c r="Q75" i="13"/>
  <c r="R75" i="13"/>
  <c r="S75" i="13"/>
  <c r="T75" i="13"/>
  <c r="U75" i="13"/>
  <c r="V75" i="13"/>
  <c r="W75" i="13"/>
  <c r="X75" i="13"/>
  <c r="Y75" i="13"/>
  <c r="Z75" i="13"/>
  <c r="AA75" i="13"/>
  <c r="AB75" i="13"/>
  <c r="AC75" i="13"/>
  <c r="AD75" i="13"/>
  <c r="AE75" i="13"/>
  <c r="AF75" i="13"/>
  <c r="AG75" i="13"/>
  <c r="AH75" i="13"/>
  <c r="AI75" i="13"/>
  <c r="AJ75" i="13"/>
  <c r="AK75" i="13"/>
  <c r="AL75" i="13"/>
  <c r="AM75" i="13"/>
  <c r="H76" i="13"/>
  <c r="I76" i="13"/>
  <c r="J76" i="13"/>
  <c r="K76" i="13"/>
  <c r="L76" i="13"/>
  <c r="M76" i="13"/>
  <c r="N76" i="13"/>
  <c r="O76" i="13"/>
  <c r="P76" i="13"/>
  <c r="Q76" i="13"/>
  <c r="R76" i="13"/>
  <c r="S76" i="13"/>
  <c r="T76" i="13"/>
  <c r="AM76" i="13" s="1"/>
  <c r="U76" i="13"/>
  <c r="V76" i="13"/>
  <c r="W76" i="13"/>
  <c r="X76" i="13"/>
  <c r="Y76" i="13"/>
  <c r="Z76" i="13"/>
  <c r="AA76" i="13"/>
  <c r="AB76" i="13"/>
  <c r="AC76" i="13"/>
  <c r="AD76" i="13"/>
  <c r="AE76" i="13"/>
  <c r="AF76" i="13"/>
  <c r="AG76" i="13"/>
  <c r="AH76" i="13"/>
  <c r="AI76" i="13"/>
  <c r="AJ76" i="13"/>
  <c r="AK76" i="13"/>
  <c r="AL76" i="13"/>
  <c r="H77" i="13"/>
  <c r="I77" i="13"/>
  <c r="J77" i="13"/>
  <c r="K77" i="13"/>
  <c r="L77" i="13"/>
  <c r="M77" i="13"/>
  <c r="N77" i="13"/>
  <c r="O77" i="13"/>
  <c r="P77" i="13"/>
  <c r="Q77" i="13"/>
  <c r="R77" i="13"/>
  <c r="S77" i="13"/>
  <c r="T77" i="13"/>
  <c r="AM77" i="13" s="1"/>
  <c r="U77" i="13"/>
  <c r="V77" i="13"/>
  <c r="W77" i="13"/>
  <c r="X77" i="13"/>
  <c r="Y77" i="13"/>
  <c r="Z77" i="13"/>
  <c r="AA77" i="13"/>
  <c r="AB77" i="13"/>
  <c r="AC77" i="13"/>
  <c r="AD77" i="13"/>
  <c r="AE77" i="13"/>
  <c r="AF77" i="13"/>
  <c r="AG77" i="13"/>
  <c r="AH77" i="13"/>
  <c r="AI77" i="13"/>
  <c r="AJ77" i="13"/>
  <c r="AK77" i="13"/>
  <c r="AL77" i="13"/>
  <c r="H78" i="13"/>
  <c r="I78" i="13"/>
  <c r="J78" i="13"/>
  <c r="K78" i="13"/>
  <c r="L78" i="13"/>
  <c r="M78" i="13"/>
  <c r="N78" i="13"/>
  <c r="O78" i="13"/>
  <c r="P78" i="13"/>
  <c r="Q78" i="13"/>
  <c r="R78" i="13"/>
  <c r="S78" i="13"/>
  <c r="T78" i="13"/>
  <c r="AM78" i="13" s="1"/>
  <c r="U78" i="13"/>
  <c r="V78" i="13"/>
  <c r="W78" i="13"/>
  <c r="X78" i="13"/>
  <c r="Y78" i="13"/>
  <c r="Z78" i="13"/>
  <c r="AA78" i="13"/>
  <c r="AB78" i="13"/>
  <c r="AC78" i="13"/>
  <c r="AD78" i="13"/>
  <c r="AE78" i="13"/>
  <c r="AF78" i="13"/>
  <c r="AG78" i="13"/>
  <c r="AH78" i="13"/>
  <c r="AI78" i="13"/>
  <c r="AJ78" i="13"/>
  <c r="AK78" i="13"/>
  <c r="AL78" i="13"/>
  <c r="H79" i="13"/>
  <c r="I79" i="13"/>
  <c r="J79" i="13"/>
  <c r="K79" i="13"/>
  <c r="L79" i="13"/>
  <c r="M79" i="13"/>
  <c r="N79" i="13"/>
  <c r="O79" i="13"/>
  <c r="P79" i="13"/>
  <c r="Q79" i="13"/>
  <c r="R79" i="13"/>
  <c r="S79" i="13"/>
  <c r="T79" i="13"/>
  <c r="AM79" i="13" s="1"/>
  <c r="U79" i="13"/>
  <c r="V79" i="13"/>
  <c r="W79" i="13"/>
  <c r="X79" i="13"/>
  <c r="Y79" i="13"/>
  <c r="Z79" i="13"/>
  <c r="AA79" i="13"/>
  <c r="AB79" i="13"/>
  <c r="AC79" i="13"/>
  <c r="AD79" i="13"/>
  <c r="AE79" i="13"/>
  <c r="AF79" i="13"/>
  <c r="AG79" i="13"/>
  <c r="AH79" i="13"/>
  <c r="AI79" i="13"/>
  <c r="AJ79" i="13"/>
  <c r="AK79" i="13"/>
  <c r="AL79" i="13"/>
  <c r="H80" i="13"/>
  <c r="I80" i="13"/>
  <c r="J80" i="13"/>
  <c r="K80" i="13"/>
  <c r="L80" i="13"/>
  <c r="M80" i="13"/>
  <c r="N80" i="13"/>
  <c r="O80" i="13"/>
  <c r="P80" i="13"/>
  <c r="Q80" i="13"/>
  <c r="R80" i="13"/>
  <c r="S80" i="13"/>
  <c r="T80" i="13"/>
  <c r="AM80" i="13" s="1"/>
  <c r="U80" i="13"/>
  <c r="V80" i="13"/>
  <c r="W80" i="13"/>
  <c r="X80" i="13"/>
  <c r="Y80" i="13"/>
  <c r="Z80" i="13"/>
  <c r="AA80" i="13"/>
  <c r="AB80" i="13"/>
  <c r="AC80" i="13"/>
  <c r="AD80" i="13"/>
  <c r="AE80" i="13"/>
  <c r="AF80" i="13"/>
  <c r="AG80" i="13"/>
  <c r="AH80" i="13"/>
  <c r="AI80" i="13"/>
  <c r="AJ80" i="13"/>
  <c r="AK80" i="13"/>
  <c r="AL80" i="13"/>
  <c r="H81" i="13"/>
  <c r="I81" i="13"/>
  <c r="J81" i="13"/>
  <c r="K81" i="13"/>
  <c r="L81" i="13"/>
  <c r="M81" i="13"/>
  <c r="N81" i="13"/>
  <c r="O81" i="13"/>
  <c r="P81" i="13"/>
  <c r="Q81" i="13"/>
  <c r="R81" i="13"/>
  <c r="S81" i="13"/>
  <c r="T81" i="13"/>
  <c r="AM81" i="13" s="1"/>
  <c r="U81" i="13"/>
  <c r="V81" i="13"/>
  <c r="W81" i="13"/>
  <c r="X81" i="13"/>
  <c r="Y81" i="13"/>
  <c r="Z81" i="13"/>
  <c r="AA81" i="13"/>
  <c r="AB81" i="13"/>
  <c r="AC81" i="13"/>
  <c r="AD81" i="13"/>
  <c r="AE81" i="13"/>
  <c r="AF81" i="13"/>
  <c r="AG81" i="13"/>
  <c r="AH81" i="13"/>
  <c r="AI81" i="13"/>
  <c r="AJ81" i="13"/>
  <c r="AK81" i="13"/>
  <c r="AL81" i="13"/>
  <c r="H82" i="13"/>
  <c r="I82" i="13"/>
  <c r="J82" i="13"/>
  <c r="K82" i="13"/>
  <c r="L82" i="13"/>
  <c r="M82" i="13"/>
  <c r="N82" i="13"/>
  <c r="O82" i="13"/>
  <c r="P82" i="13"/>
  <c r="Q82" i="13"/>
  <c r="R82" i="13"/>
  <c r="S82" i="13"/>
  <c r="T82" i="13"/>
  <c r="AM82" i="13" s="1"/>
  <c r="U82" i="13"/>
  <c r="V82" i="13"/>
  <c r="W82" i="13"/>
  <c r="X82" i="13"/>
  <c r="Y82" i="13"/>
  <c r="Z82" i="13"/>
  <c r="AA82" i="13"/>
  <c r="AB82" i="13"/>
  <c r="AC82" i="13"/>
  <c r="AD82" i="13"/>
  <c r="AE82" i="13"/>
  <c r="AF82" i="13"/>
  <c r="AG82" i="13"/>
  <c r="AH82" i="13"/>
  <c r="AI82" i="13"/>
  <c r="AJ82" i="13"/>
  <c r="AK82" i="13"/>
  <c r="AL82" i="13"/>
  <c r="H83" i="13"/>
  <c r="I83" i="13"/>
  <c r="J83" i="13"/>
  <c r="K83" i="13"/>
  <c r="L83" i="13"/>
  <c r="M83" i="13"/>
  <c r="N83" i="13"/>
  <c r="O83" i="13"/>
  <c r="P83" i="13"/>
  <c r="Q83" i="13"/>
  <c r="R83" i="13"/>
  <c r="S83" i="13"/>
  <c r="T83" i="13"/>
  <c r="AM83" i="13" s="1"/>
  <c r="U83" i="13"/>
  <c r="V83" i="13"/>
  <c r="W83" i="13"/>
  <c r="X83" i="13"/>
  <c r="Y83" i="13"/>
  <c r="Z83" i="13"/>
  <c r="AA83" i="13"/>
  <c r="AB83" i="13"/>
  <c r="AC83" i="13"/>
  <c r="AD83" i="13"/>
  <c r="AE83" i="13"/>
  <c r="AF83" i="13"/>
  <c r="AG83" i="13"/>
  <c r="AH83" i="13"/>
  <c r="AI83" i="13"/>
  <c r="AJ83" i="13"/>
  <c r="AK83" i="13"/>
  <c r="AL83" i="13"/>
  <c r="H84" i="13"/>
  <c r="I84" i="13"/>
  <c r="J84" i="13"/>
  <c r="K84" i="13"/>
  <c r="L84" i="13"/>
  <c r="M84" i="13"/>
  <c r="N84" i="13"/>
  <c r="O84" i="13"/>
  <c r="P84" i="13"/>
  <c r="Q84" i="13"/>
  <c r="R84" i="13"/>
  <c r="S84" i="13"/>
  <c r="T84" i="13"/>
  <c r="U84" i="13"/>
  <c r="V84" i="13"/>
  <c r="W84" i="13"/>
  <c r="X84" i="13"/>
  <c r="Y84" i="13"/>
  <c r="Z84" i="13"/>
  <c r="AA84" i="13"/>
  <c r="AB84" i="13"/>
  <c r="AC84" i="13"/>
  <c r="AD84" i="13"/>
  <c r="AE84" i="13"/>
  <c r="AF84" i="13"/>
  <c r="AG84" i="13"/>
  <c r="AH84" i="13"/>
  <c r="AI84" i="13"/>
  <c r="AJ84" i="13"/>
  <c r="AK84" i="13"/>
  <c r="AL84" i="13"/>
  <c r="AM84" i="13"/>
  <c r="H85" i="13"/>
  <c r="I85" i="13"/>
  <c r="J85" i="13"/>
  <c r="K85" i="13"/>
  <c r="L85" i="13"/>
  <c r="M85" i="13"/>
  <c r="N85" i="13"/>
  <c r="O85" i="13"/>
  <c r="P85" i="13"/>
  <c r="Q85" i="13"/>
  <c r="R85" i="13"/>
  <c r="S85" i="13"/>
  <c r="T85" i="13"/>
  <c r="AM85" i="13" s="1"/>
  <c r="U85" i="13"/>
  <c r="V85" i="13"/>
  <c r="W85" i="13"/>
  <c r="X85" i="13"/>
  <c r="Y85" i="13"/>
  <c r="Z85" i="13"/>
  <c r="AA85" i="13"/>
  <c r="AB85" i="13"/>
  <c r="AC85" i="13"/>
  <c r="AD85" i="13"/>
  <c r="AE85" i="13"/>
  <c r="AF85" i="13"/>
  <c r="AG85" i="13"/>
  <c r="AH85" i="13"/>
  <c r="AI85" i="13"/>
  <c r="AJ85" i="13"/>
  <c r="AK85" i="13"/>
  <c r="AL85" i="13"/>
  <c r="H86" i="13"/>
  <c r="I86" i="13"/>
  <c r="J86" i="13"/>
  <c r="K86" i="13"/>
  <c r="L86" i="13"/>
  <c r="M86" i="13"/>
  <c r="N86" i="13"/>
  <c r="O86" i="13"/>
  <c r="P86" i="13"/>
  <c r="Q86" i="13"/>
  <c r="R86" i="13"/>
  <c r="S86" i="13"/>
  <c r="T86" i="13"/>
  <c r="AM86" i="13" s="1"/>
  <c r="U86" i="13"/>
  <c r="V86" i="13"/>
  <c r="W86" i="13"/>
  <c r="X86" i="13"/>
  <c r="Y86" i="13"/>
  <c r="Z86" i="13"/>
  <c r="AA86" i="13"/>
  <c r="AB86" i="13"/>
  <c r="AC86" i="13"/>
  <c r="AD86" i="13"/>
  <c r="AE86" i="13"/>
  <c r="AF86" i="13"/>
  <c r="AG86" i="13"/>
  <c r="AH86" i="13"/>
  <c r="AI86" i="13"/>
  <c r="AJ86" i="13"/>
  <c r="AK86" i="13"/>
  <c r="AL86" i="13"/>
  <c r="H87" i="13"/>
  <c r="I87" i="13"/>
  <c r="J87" i="13"/>
  <c r="K87" i="13"/>
  <c r="L87" i="13"/>
  <c r="M87" i="13"/>
  <c r="N87" i="13"/>
  <c r="O87" i="13"/>
  <c r="P87" i="13"/>
  <c r="Q87" i="13"/>
  <c r="R87" i="13"/>
  <c r="S87" i="13"/>
  <c r="T87" i="13"/>
  <c r="AM87" i="13" s="1"/>
  <c r="U87" i="13"/>
  <c r="V87" i="13"/>
  <c r="W87" i="13"/>
  <c r="X87" i="13"/>
  <c r="Y87" i="13"/>
  <c r="Z87" i="13"/>
  <c r="AA87" i="13"/>
  <c r="AB87" i="13"/>
  <c r="AC87" i="13"/>
  <c r="AD87" i="13"/>
  <c r="AE87" i="13"/>
  <c r="AF87" i="13"/>
  <c r="AG87" i="13"/>
  <c r="AH87" i="13"/>
  <c r="AI87" i="13"/>
  <c r="AJ87" i="13"/>
  <c r="AK87" i="13"/>
  <c r="AL87" i="13"/>
  <c r="H88" i="13"/>
  <c r="I88" i="13"/>
  <c r="J88" i="13"/>
  <c r="K88" i="13"/>
  <c r="L88" i="13"/>
  <c r="M88" i="13"/>
  <c r="N88" i="13"/>
  <c r="O88" i="13"/>
  <c r="P88" i="13"/>
  <c r="Q88" i="13"/>
  <c r="R88" i="13"/>
  <c r="S88" i="13"/>
  <c r="T88" i="13"/>
  <c r="AM88" i="13" s="1"/>
  <c r="U88" i="13"/>
  <c r="V88" i="13"/>
  <c r="W88" i="13"/>
  <c r="X88" i="13"/>
  <c r="Y88" i="13"/>
  <c r="Z88" i="13"/>
  <c r="AA88" i="13"/>
  <c r="AB88" i="13"/>
  <c r="AC88" i="13"/>
  <c r="AD88" i="13"/>
  <c r="AE88" i="13"/>
  <c r="AF88" i="13"/>
  <c r="AG88" i="13"/>
  <c r="AH88" i="13"/>
  <c r="AI88" i="13"/>
  <c r="AJ88" i="13"/>
  <c r="AK88" i="13"/>
  <c r="AL88" i="13"/>
  <c r="H89" i="13"/>
  <c r="I89" i="13"/>
  <c r="J89" i="13"/>
  <c r="K89" i="13"/>
  <c r="L89" i="13"/>
  <c r="M89" i="13"/>
  <c r="N89" i="13"/>
  <c r="O89" i="13"/>
  <c r="P89" i="13"/>
  <c r="Q89" i="13"/>
  <c r="R89" i="13"/>
  <c r="S89" i="13"/>
  <c r="T89" i="13"/>
  <c r="AM89" i="13" s="1"/>
  <c r="U89" i="13"/>
  <c r="V89" i="13"/>
  <c r="W89" i="13"/>
  <c r="X89" i="13"/>
  <c r="Y89" i="13"/>
  <c r="Z89" i="13"/>
  <c r="AA89" i="13"/>
  <c r="AB89" i="13"/>
  <c r="AC89" i="13"/>
  <c r="AD89" i="13"/>
  <c r="AE89" i="13"/>
  <c r="AF89" i="13"/>
  <c r="AG89" i="13"/>
  <c r="AH89" i="13"/>
  <c r="AI89" i="13"/>
  <c r="AJ89" i="13"/>
  <c r="AK89" i="13"/>
  <c r="AL89" i="13"/>
  <c r="H90" i="13"/>
  <c r="I90" i="13"/>
  <c r="J90" i="13"/>
  <c r="K90" i="13"/>
  <c r="L90" i="13"/>
  <c r="M90" i="13"/>
  <c r="N90" i="13"/>
  <c r="O90" i="13"/>
  <c r="P90" i="13"/>
  <c r="Q90" i="13"/>
  <c r="R90" i="13"/>
  <c r="S90" i="13"/>
  <c r="T90" i="13"/>
  <c r="AM90" i="13" s="1"/>
  <c r="U90" i="13"/>
  <c r="V90" i="13"/>
  <c r="W90" i="13"/>
  <c r="X90" i="13"/>
  <c r="Y90" i="13"/>
  <c r="Z90" i="13"/>
  <c r="AA90" i="13"/>
  <c r="AB90" i="13"/>
  <c r="AC90" i="13"/>
  <c r="AD90" i="13"/>
  <c r="AE90" i="13"/>
  <c r="AF90" i="13"/>
  <c r="AG90" i="13"/>
  <c r="AH90" i="13"/>
  <c r="AI90" i="13"/>
  <c r="AJ90" i="13"/>
  <c r="AK90" i="13"/>
  <c r="AL90" i="13"/>
  <c r="H91" i="13"/>
  <c r="I91" i="13"/>
  <c r="J91" i="13"/>
  <c r="K91" i="13"/>
  <c r="L91" i="13"/>
  <c r="M91" i="13"/>
  <c r="N91" i="13"/>
  <c r="O91" i="13"/>
  <c r="P91" i="13"/>
  <c r="Q91" i="13"/>
  <c r="R91" i="13"/>
  <c r="S91" i="13"/>
  <c r="T91" i="13"/>
  <c r="AM91" i="13" s="1"/>
  <c r="U91" i="13"/>
  <c r="V91" i="13"/>
  <c r="W91" i="13"/>
  <c r="X91" i="13"/>
  <c r="Y91" i="13"/>
  <c r="Z91" i="13"/>
  <c r="AA91" i="13"/>
  <c r="AB91" i="13"/>
  <c r="AC91" i="13"/>
  <c r="AD91" i="13"/>
  <c r="AE91" i="13"/>
  <c r="AF91" i="13"/>
  <c r="AG91" i="13"/>
  <c r="AH91" i="13"/>
  <c r="AI91" i="13"/>
  <c r="AJ91" i="13"/>
  <c r="AK91" i="13"/>
  <c r="AL91" i="13"/>
  <c r="H92" i="13"/>
  <c r="I92" i="13"/>
  <c r="J92" i="13"/>
  <c r="K92" i="13"/>
  <c r="L92" i="13"/>
  <c r="M92" i="13"/>
  <c r="N92" i="13"/>
  <c r="O92" i="13"/>
  <c r="P92" i="13"/>
  <c r="Q92" i="13"/>
  <c r="R92" i="13"/>
  <c r="S92" i="13"/>
  <c r="T92" i="13"/>
  <c r="AM92" i="13" s="1"/>
  <c r="U92" i="13"/>
  <c r="V92" i="13"/>
  <c r="W92" i="13"/>
  <c r="X92" i="13"/>
  <c r="Y92" i="13"/>
  <c r="Z92" i="13"/>
  <c r="AA92" i="13"/>
  <c r="AB92" i="13"/>
  <c r="AC92" i="13"/>
  <c r="AD92" i="13"/>
  <c r="AE92" i="13"/>
  <c r="AF92" i="13"/>
  <c r="AG92" i="13"/>
  <c r="AH92" i="13"/>
  <c r="AI92" i="13"/>
  <c r="AJ92" i="13"/>
  <c r="AK92" i="13"/>
  <c r="AL92" i="13"/>
  <c r="H93" i="13"/>
  <c r="I93" i="13"/>
  <c r="J93" i="13"/>
  <c r="K93" i="13"/>
  <c r="L93" i="13"/>
  <c r="M93" i="13"/>
  <c r="N93" i="13"/>
  <c r="O93" i="13"/>
  <c r="P93" i="13"/>
  <c r="Q93" i="13"/>
  <c r="R93" i="13"/>
  <c r="S93" i="13"/>
  <c r="T93" i="13"/>
  <c r="U93" i="13"/>
  <c r="V93" i="13"/>
  <c r="W93" i="13"/>
  <c r="X93" i="13"/>
  <c r="Y93" i="13"/>
  <c r="Z93" i="13"/>
  <c r="AA93" i="13"/>
  <c r="AB93" i="13"/>
  <c r="AC93" i="13"/>
  <c r="AD93" i="13"/>
  <c r="AE93" i="13"/>
  <c r="AF93" i="13"/>
  <c r="AG93" i="13"/>
  <c r="AH93" i="13"/>
  <c r="AI93" i="13"/>
  <c r="AJ93" i="13"/>
  <c r="AK93" i="13"/>
  <c r="AL93" i="13"/>
  <c r="AM93" i="13"/>
  <c r="H94" i="13"/>
  <c r="I94" i="13"/>
  <c r="J94" i="13"/>
  <c r="K94" i="13"/>
  <c r="L94" i="13"/>
  <c r="M94" i="13"/>
  <c r="N94" i="13"/>
  <c r="O94" i="13"/>
  <c r="P94" i="13"/>
  <c r="Q94" i="13"/>
  <c r="R94" i="13"/>
  <c r="S94" i="13"/>
  <c r="T94" i="13"/>
  <c r="U94" i="13"/>
  <c r="V94" i="13"/>
  <c r="AM94" i="13" s="1"/>
  <c r="W94" i="13"/>
  <c r="X94" i="13"/>
  <c r="Y94" i="13"/>
  <c r="Z94" i="13"/>
  <c r="AA94" i="13"/>
  <c r="AB94" i="13"/>
  <c r="AC94" i="13"/>
  <c r="AD94" i="13"/>
  <c r="AE94" i="13"/>
  <c r="AF94" i="13"/>
  <c r="AG94" i="13"/>
  <c r="AH94" i="13"/>
  <c r="AI94" i="13"/>
  <c r="AJ94" i="13"/>
  <c r="AK94" i="13"/>
  <c r="AL94" i="13"/>
  <c r="H95" i="13"/>
  <c r="I95" i="13"/>
  <c r="J95" i="13"/>
  <c r="K95" i="13"/>
  <c r="L95" i="13"/>
  <c r="M95" i="13"/>
  <c r="N95" i="13"/>
  <c r="O95" i="13"/>
  <c r="P95" i="13"/>
  <c r="Q95" i="13"/>
  <c r="R95" i="13"/>
  <c r="S95" i="13"/>
  <c r="T95" i="13"/>
  <c r="U95" i="13"/>
  <c r="V95" i="13"/>
  <c r="AM95" i="13" s="1"/>
  <c r="W95" i="13"/>
  <c r="X95" i="13"/>
  <c r="Y95" i="13"/>
  <c r="Z95" i="13"/>
  <c r="AA95" i="13"/>
  <c r="AB95" i="13"/>
  <c r="AC95" i="13"/>
  <c r="AD95" i="13"/>
  <c r="AE95" i="13"/>
  <c r="AF95" i="13"/>
  <c r="AG95" i="13"/>
  <c r="AH95" i="13"/>
  <c r="AI95" i="13"/>
  <c r="AJ95" i="13"/>
  <c r="AK95" i="13"/>
  <c r="AL95" i="13"/>
  <c r="H96" i="13"/>
  <c r="I96" i="13"/>
  <c r="J96" i="13"/>
  <c r="K96" i="13"/>
  <c r="L96" i="13"/>
  <c r="M96" i="13"/>
  <c r="N96" i="13"/>
  <c r="O96" i="13"/>
  <c r="P96" i="13"/>
  <c r="Q96" i="13"/>
  <c r="R96" i="13"/>
  <c r="S96" i="13"/>
  <c r="T96" i="13"/>
  <c r="U96" i="13"/>
  <c r="V96" i="13"/>
  <c r="AM96" i="13" s="1"/>
  <c r="W96" i="13"/>
  <c r="X96" i="13"/>
  <c r="Y96" i="13"/>
  <c r="Z96" i="13"/>
  <c r="AA96" i="13"/>
  <c r="AB96" i="13"/>
  <c r="AC96" i="13"/>
  <c r="AD96" i="13"/>
  <c r="AE96" i="13"/>
  <c r="AF96" i="13"/>
  <c r="AG96" i="13"/>
  <c r="AH96" i="13"/>
  <c r="AI96" i="13"/>
  <c r="AJ96" i="13"/>
  <c r="AK96" i="13"/>
  <c r="AL96" i="13"/>
  <c r="H97" i="13"/>
  <c r="I97" i="13"/>
  <c r="J97" i="13"/>
  <c r="K97" i="13"/>
  <c r="L97" i="13"/>
  <c r="M97" i="13"/>
  <c r="N97" i="13"/>
  <c r="O97" i="13"/>
  <c r="P97" i="13"/>
  <c r="Q97" i="13"/>
  <c r="R97" i="13"/>
  <c r="S97" i="13"/>
  <c r="T97" i="13"/>
  <c r="U97" i="13"/>
  <c r="V97" i="13"/>
  <c r="AM97" i="13" s="1"/>
  <c r="W97" i="13"/>
  <c r="X97" i="13"/>
  <c r="Y97" i="13"/>
  <c r="Z97" i="13"/>
  <c r="AA97" i="13"/>
  <c r="AB97" i="13"/>
  <c r="AC97" i="13"/>
  <c r="AD97" i="13"/>
  <c r="AE97" i="13"/>
  <c r="AF97" i="13"/>
  <c r="AG97" i="13"/>
  <c r="AH97" i="13"/>
  <c r="AI97" i="13"/>
  <c r="AJ97" i="13"/>
  <c r="AK97" i="13"/>
  <c r="AL97" i="13"/>
  <c r="H98" i="13"/>
  <c r="I98" i="13"/>
  <c r="J98" i="13"/>
  <c r="K98" i="13"/>
  <c r="L98" i="13"/>
  <c r="M98" i="13"/>
  <c r="N98" i="13"/>
  <c r="O98" i="13"/>
  <c r="P98" i="13"/>
  <c r="Q98" i="13"/>
  <c r="R98" i="13"/>
  <c r="S98" i="13"/>
  <c r="T98" i="13"/>
  <c r="U98" i="13"/>
  <c r="V98" i="13"/>
  <c r="AM98" i="13" s="1"/>
  <c r="W98" i="13"/>
  <c r="X98" i="13"/>
  <c r="Y98" i="13"/>
  <c r="Z98" i="13"/>
  <c r="AA98" i="13"/>
  <c r="AB98" i="13"/>
  <c r="AC98" i="13"/>
  <c r="AD98" i="13"/>
  <c r="AE98" i="13"/>
  <c r="AF98" i="13"/>
  <c r="AG98" i="13"/>
  <c r="AH98" i="13"/>
  <c r="AI98" i="13"/>
  <c r="AJ98" i="13"/>
  <c r="AK98" i="13"/>
  <c r="AL98" i="13"/>
  <c r="H99" i="13"/>
  <c r="I99" i="13"/>
  <c r="J99" i="13"/>
  <c r="K99" i="13"/>
  <c r="L99" i="13"/>
  <c r="M99" i="13"/>
  <c r="N99" i="13"/>
  <c r="O99" i="13"/>
  <c r="P99" i="13"/>
  <c r="Q99" i="13"/>
  <c r="R99" i="13"/>
  <c r="S99" i="13"/>
  <c r="T99" i="13"/>
  <c r="U99" i="13"/>
  <c r="V99" i="13"/>
  <c r="AM99" i="13" s="1"/>
  <c r="W99" i="13"/>
  <c r="X99" i="13"/>
  <c r="Y99" i="13"/>
  <c r="Z99" i="13"/>
  <c r="AA99" i="13"/>
  <c r="AB99" i="13"/>
  <c r="AC99" i="13"/>
  <c r="AD99" i="13"/>
  <c r="AE99" i="13"/>
  <c r="AF99" i="13"/>
  <c r="AG99" i="13"/>
  <c r="AH99" i="13"/>
  <c r="AI99" i="13"/>
  <c r="AJ99" i="13"/>
  <c r="AK99" i="13"/>
  <c r="AL99" i="13"/>
  <c r="H100" i="13"/>
  <c r="I100" i="13"/>
  <c r="J100" i="13"/>
  <c r="K100" i="13"/>
  <c r="L100" i="13"/>
  <c r="M100" i="13"/>
  <c r="N100" i="13"/>
  <c r="O100" i="13"/>
  <c r="P100" i="13"/>
  <c r="Q100" i="13"/>
  <c r="R100" i="13"/>
  <c r="S100" i="13"/>
  <c r="T100" i="13"/>
  <c r="U100" i="13"/>
  <c r="V100" i="13"/>
  <c r="AM100" i="13" s="1"/>
  <c r="W100" i="13"/>
  <c r="X100" i="13"/>
  <c r="Y100" i="13"/>
  <c r="Z100" i="13"/>
  <c r="AA100" i="13"/>
  <c r="AB100" i="13"/>
  <c r="AC100" i="13"/>
  <c r="AD100" i="13"/>
  <c r="AE100" i="13"/>
  <c r="AF100" i="13"/>
  <c r="AG100" i="13"/>
  <c r="AH100" i="13"/>
  <c r="AI100" i="13"/>
  <c r="AJ100" i="13"/>
  <c r="AK100" i="13"/>
  <c r="AL100" i="13"/>
  <c r="H101" i="13"/>
  <c r="I101" i="13"/>
  <c r="J101" i="13"/>
  <c r="K101" i="13"/>
  <c r="L101" i="13"/>
  <c r="M101" i="13"/>
  <c r="N101" i="13"/>
  <c r="O101" i="13"/>
  <c r="P101" i="13"/>
  <c r="Q101" i="13"/>
  <c r="R101" i="13"/>
  <c r="S101" i="13"/>
  <c r="T101" i="13"/>
  <c r="U101" i="13"/>
  <c r="V101" i="13"/>
  <c r="AM101" i="13" s="1"/>
  <c r="W101" i="13"/>
  <c r="X101" i="13"/>
  <c r="Y101" i="13"/>
  <c r="Z101" i="13"/>
  <c r="AA101" i="13"/>
  <c r="AB101" i="13"/>
  <c r="AC101" i="13"/>
  <c r="AD101" i="13"/>
  <c r="AE101" i="13"/>
  <c r="AF101" i="13"/>
  <c r="AG101" i="13"/>
  <c r="AH101" i="13"/>
  <c r="AI101" i="13"/>
  <c r="AJ101" i="13"/>
  <c r="AK101" i="13"/>
  <c r="AL101" i="13"/>
  <c r="H102" i="13"/>
  <c r="I102" i="13"/>
  <c r="J102" i="13"/>
  <c r="K102" i="13"/>
  <c r="L102" i="13"/>
  <c r="M102" i="13"/>
  <c r="N102" i="13"/>
  <c r="O102" i="13"/>
  <c r="P102" i="13"/>
  <c r="Q102" i="13"/>
  <c r="R102" i="13"/>
  <c r="S102" i="13"/>
  <c r="T102" i="13"/>
  <c r="U102" i="13"/>
  <c r="V102" i="13"/>
  <c r="W102" i="13"/>
  <c r="X102" i="13"/>
  <c r="Y102" i="13"/>
  <c r="Z102" i="13"/>
  <c r="AA102" i="13"/>
  <c r="AB102" i="13"/>
  <c r="AC102" i="13"/>
  <c r="AD102" i="13"/>
  <c r="AE102" i="13"/>
  <c r="AF102" i="13"/>
  <c r="AG102" i="13"/>
  <c r="AH102" i="13"/>
  <c r="AI102" i="13"/>
  <c r="AJ102" i="13"/>
  <c r="AK102" i="13"/>
  <c r="AL102" i="13"/>
  <c r="AM102" i="13"/>
  <c r="H103" i="13"/>
  <c r="I103" i="13"/>
  <c r="J103" i="13"/>
  <c r="K103" i="13"/>
  <c r="L103" i="13"/>
  <c r="M103" i="13"/>
  <c r="N103" i="13"/>
  <c r="O103" i="13"/>
  <c r="P103" i="13"/>
  <c r="Q103" i="13"/>
  <c r="R103" i="13"/>
  <c r="S103" i="13"/>
  <c r="T103" i="13"/>
  <c r="AM103" i="13" s="1"/>
  <c r="U103" i="13"/>
  <c r="V103" i="13"/>
  <c r="W103" i="13"/>
  <c r="X103" i="13"/>
  <c r="Y103" i="13"/>
  <c r="Z103" i="13"/>
  <c r="AA103" i="13"/>
  <c r="AB103" i="13"/>
  <c r="AC103" i="13"/>
  <c r="AD103" i="13"/>
  <c r="AE103" i="13"/>
  <c r="AF103" i="13"/>
  <c r="AG103" i="13"/>
  <c r="AH103" i="13"/>
  <c r="AI103" i="13"/>
  <c r="AJ103" i="13"/>
  <c r="AK103" i="13"/>
  <c r="AL103" i="13"/>
  <c r="H104" i="13"/>
  <c r="I104" i="13"/>
  <c r="J104" i="13"/>
  <c r="K104" i="13"/>
  <c r="L104" i="13"/>
  <c r="M104" i="13"/>
  <c r="N104" i="13"/>
  <c r="O104" i="13"/>
  <c r="P104" i="13"/>
  <c r="Q104" i="13"/>
  <c r="R104" i="13"/>
  <c r="S104" i="13"/>
  <c r="T104" i="13"/>
  <c r="AM104" i="13" s="1"/>
  <c r="U104" i="13"/>
  <c r="V104" i="13"/>
  <c r="W104" i="13"/>
  <c r="X104" i="13"/>
  <c r="Y104" i="13"/>
  <c r="Z104" i="13"/>
  <c r="AA104" i="13"/>
  <c r="AB104" i="13"/>
  <c r="AC104" i="13"/>
  <c r="AD104" i="13"/>
  <c r="AE104" i="13"/>
  <c r="AF104" i="13"/>
  <c r="AG104" i="13"/>
  <c r="AH104" i="13"/>
  <c r="AI104" i="13"/>
  <c r="AJ104" i="13"/>
  <c r="AK104" i="13"/>
  <c r="AL104" i="13"/>
  <c r="H105" i="13"/>
  <c r="I105" i="13"/>
  <c r="J105" i="13"/>
  <c r="K105" i="13"/>
  <c r="L105" i="13"/>
  <c r="M105" i="13"/>
  <c r="N105" i="13"/>
  <c r="O105" i="13"/>
  <c r="P105" i="13"/>
  <c r="Q105" i="13"/>
  <c r="R105" i="13"/>
  <c r="S105" i="13"/>
  <c r="T105" i="13"/>
  <c r="AM105" i="13" s="1"/>
  <c r="U105" i="13"/>
  <c r="V105" i="13"/>
  <c r="W105" i="13"/>
  <c r="X105" i="13"/>
  <c r="Y105" i="13"/>
  <c r="Z105" i="13"/>
  <c r="AA105" i="13"/>
  <c r="AB105" i="13"/>
  <c r="AC105" i="13"/>
  <c r="AD105" i="13"/>
  <c r="AE105" i="13"/>
  <c r="AF105" i="13"/>
  <c r="AG105" i="13"/>
  <c r="AH105" i="13"/>
  <c r="AI105" i="13"/>
  <c r="AJ105" i="13"/>
  <c r="AK105" i="13"/>
  <c r="AL105" i="13"/>
  <c r="H106" i="13"/>
  <c r="I106" i="13"/>
  <c r="J106" i="13"/>
  <c r="K106" i="13"/>
  <c r="L106" i="13"/>
  <c r="M106" i="13"/>
  <c r="N106" i="13"/>
  <c r="O106" i="13"/>
  <c r="P106" i="13"/>
  <c r="Q106" i="13"/>
  <c r="R106" i="13"/>
  <c r="S106" i="13"/>
  <c r="T106" i="13"/>
  <c r="AM106" i="13" s="1"/>
  <c r="U106" i="13"/>
  <c r="V106" i="13"/>
  <c r="W106" i="13"/>
  <c r="X106" i="13"/>
  <c r="Y106" i="13"/>
  <c r="Z106" i="13"/>
  <c r="AA106" i="13"/>
  <c r="AB106" i="13"/>
  <c r="AC106" i="13"/>
  <c r="AD106" i="13"/>
  <c r="AE106" i="13"/>
  <c r="AF106" i="13"/>
  <c r="AG106" i="13"/>
  <c r="AH106" i="13"/>
  <c r="AI106" i="13"/>
  <c r="AJ106" i="13"/>
  <c r="AK106" i="13"/>
  <c r="AL106" i="13"/>
  <c r="H107" i="13"/>
  <c r="I107" i="13"/>
  <c r="J107" i="13"/>
  <c r="K107" i="13"/>
  <c r="L107" i="13"/>
  <c r="M107" i="13"/>
  <c r="N107" i="13"/>
  <c r="O107" i="13"/>
  <c r="P107" i="13"/>
  <c r="Q107" i="13"/>
  <c r="R107" i="13"/>
  <c r="S107" i="13"/>
  <c r="T107" i="13"/>
  <c r="AM107" i="13" s="1"/>
  <c r="U107" i="13"/>
  <c r="V107" i="13"/>
  <c r="W107" i="13"/>
  <c r="X107" i="13"/>
  <c r="Y107" i="13"/>
  <c r="Z107" i="13"/>
  <c r="AA107" i="13"/>
  <c r="AB107" i="13"/>
  <c r="AC107" i="13"/>
  <c r="AD107" i="13"/>
  <c r="AE107" i="13"/>
  <c r="AF107" i="13"/>
  <c r="AG107" i="13"/>
  <c r="AH107" i="13"/>
  <c r="AI107" i="13"/>
  <c r="AJ107" i="13"/>
  <c r="AK107" i="13"/>
  <c r="AL107" i="13"/>
  <c r="H108" i="13"/>
  <c r="I108" i="13"/>
  <c r="J108" i="13"/>
  <c r="K108" i="13"/>
  <c r="L108" i="13"/>
  <c r="M108" i="13"/>
  <c r="N108" i="13"/>
  <c r="O108" i="13"/>
  <c r="P108" i="13"/>
  <c r="Q108" i="13"/>
  <c r="R108" i="13"/>
  <c r="S108" i="13"/>
  <c r="T108" i="13"/>
  <c r="AM108" i="13" s="1"/>
  <c r="U108" i="13"/>
  <c r="V108" i="13"/>
  <c r="W108" i="13"/>
  <c r="X108" i="13"/>
  <c r="Y108" i="13"/>
  <c r="Z108" i="13"/>
  <c r="AA108" i="13"/>
  <c r="AB108" i="13"/>
  <c r="AC108" i="13"/>
  <c r="AD108" i="13"/>
  <c r="AE108" i="13"/>
  <c r="AF108" i="13"/>
  <c r="AG108" i="13"/>
  <c r="AH108" i="13"/>
  <c r="AI108" i="13"/>
  <c r="AJ108" i="13"/>
  <c r="AK108" i="13"/>
  <c r="AL108" i="13"/>
  <c r="H109" i="13"/>
  <c r="I109" i="13"/>
  <c r="J109" i="13"/>
  <c r="K109" i="13"/>
  <c r="L109" i="13"/>
  <c r="M109" i="13"/>
  <c r="N109" i="13"/>
  <c r="O109" i="13"/>
  <c r="P109" i="13"/>
  <c r="Q109" i="13"/>
  <c r="R109" i="13"/>
  <c r="S109" i="13"/>
  <c r="T109" i="13"/>
  <c r="AM109" i="13" s="1"/>
  <c r="U109" i="13"/>
  <c r="V109" i="13"/>
  <c r="W109" i="13"/>
  <c r="X109" i="13"/>
  <c r="Y109" i="13"/>
  <c r="Z109" i="13"/>
  <c r="AA109" i="13"/>
  <c r="AB109" i="13"/>
  <c r="AC109" i="13"/>
  <c r="AD109" i="13"/>
  <c r="AE109" i="13"/>
  <c r="AF109" i="13"/>
  <c r="AG109" i="13"/>
  <c r="AH109" i="13"/>
  <c r="AI109" i="13"/>
  <c r="AJ109" i="13"/>
  <c r="AK109" i="13"/>
  <c r="AL109" i="13"/>
  <c r="H110" i="13"/>
  <c r="I110" i="13"/>
  <c r="J110" i="13"/>
  <c r="K110" i="13"/>
  <c r="L110" i="13"/>
  <c r="M110" i="13"/>
  <c r="N110" i="13"/>
  <c r="O110" i="13"/>
  <c r="P110" i="13"/>
  <c r="Q110" i="13"/>
  <c r="R110" i="13"/>
  <c r="S110" i="13"/>
  <c r="T110" i="13"/>
  <c r="AM110" i="13" s="1"/>
  <c r="U110" i="13"/>
  <c r="V110" i="13"/>
  <c r="W110" i="13"/>
  <c r="X110" i="13"/>
  <c r="Y110" i="13"/>
  <c r="Z110" i="13"/>
  <c r="AA110" i="13"/>
  <c r="AB110" i="13"/>
  <c r="AC110" i="13"/>
  <c r="AD110" i="13"/>
  <c r="AE110" i="13"/>
  <c r="AF110" i="13"/>
  <c r="AG110" i="13"/>
  <c r="AH110" i="13"/>
  <c r="AI110" i="13"/>
  <c r="AJ110" i="13"/>
  <c r="AK110" i="13"/>
  <c r="AL110" i="13"/>
  <c r="H111" i="13"/>
  <c r="I111" i="13"/>
  <c r="J111" i="13"/>
  <c r="K111" i="13"/>
  <c r="L111" i="13"/>
  <c r="M111" i="13"/>
  <c r="N111" i="13"/>
  <c r="O111" i="13"/>
  <c r="P111" i="13"/>
  <c r="Q111" i="13"/>
  <c r="R111" i="13"/>
  <c r="S111" i="13"/>
  <c r="T111" i="13"/>
  <c r="U111" i="13"/>
  <c r="V111" i="13"/>
  <c r="W111" i="13"/>
  <c r="X111" i="13"/>
  <c r="Y111" i="13"/>
  <c r="Z111" i="13"/>
  <c r="AA111" i="13"/>
  <c r="AB111" i="13"/>
  <c r="AC111" i="13"/>
  <c r="AD111" i="13"/>
  <c r="AE111" i="13"/>
  <c r="AF111" i="13"/>
  <c r="AG111" i="13"/>
  <c r="AH111" i="13"/>
  <c r="AI111" i="13"/>
  <c r="AJ111" i="13"/>
  <c r="AK111" i="13"/>
  <c r="AL111" i="13"/>
  <c r="AM111" i="13"/>
  <c r="H112" i="13"/>
  <c r="I112" i="13"/>
  <c r="J112" i="13"/>
  <c r="K112" i="13"/>
  <c r="L112" i="13"/>
  <c r="M112" i="13"/>
  <c r="N112" i="13"/>
  <c r="O112" i="13"/>
  <c r="P112" i="13"/>
  <c r="Q112" i="13"/>
  <c r="R112" i="13"/>
  <c r="S112" i="13"/>
  <c r="T112" i="13"/>
  <c r="AM112" i="13" s="1"/>
  <c r="U112" i="13"/>
  <c r="V112" i="13"/>
  <c r="W112" i="13"/>
  <c r="X112" i="13"/>
  <c r="Y112" i="13"/>
  <c r="Z112" i="13"/>
  <c r="AA112" i="13"/>
  <c r="AB112" i="13"/>
  <c r="AC112" i="13"/>
  <c r="AD112" i="13"/>
  <c r="AE112" i="13"/>
  <c r="AF112" i="13"/>
  <c r="AG112" i="13"/>
  <c r="AH112" i="13"/>
  <c r="AI112" i="13"/>
  <c r="AJ112" i="13"/>
  <c r="AK112" i="13"/>
  <c r="AL112" i="13"/>
  <c r="H113" i="13"/>
  <c r="I113" i="13"/>
  <c r="J113" i="13"/>
  <c r="K113" i="13"/>
  <c r="L113" i="13"/>
  <c r="M113" i="13"/>
  <c r="N113" i="13"/>
  <c r="O113" i="13"/>
  <c r="P113" i="13"/>
  <c r="Q113" i="13"/>
  <c r="R113" i="13"/>
  <c r="S113" i="13"/>
  <c r="T113" i="13"/>
  <c r="AM113" i="13" s="1"/>
  <c r="U113" i="13"/>
  <c r="V113" i="13"/>
  <c r="W113" i="13"/>
  <c r="X113" i="13"/>
  <c r="Y113" i="13"/>
  <c r="Z113" i="13"/>
  <c r="AA113" i="13"/>
  <c r="AB113" i="13"/>
  <c r="AC113" i="13"/>
  <c r="AD113" i="13"/>
  <c r="AE113" i="13"/>
  <c r="AF113" i="13"/>
  <c r="AG113" i="13"/>
  <c r="AH113" i="13"/>
  <c r="AI113" i="13"/>
  <c r="AJ113" i="13"/>
  <c r="AK113" i="13"/>
  <c r="AL113" i="13"/>
  <c r="H114" i="13"/>
  <c r="I114" i="13"/>
  <c r="J114" i="13"/>
  <c r="K114" i="13"/>
  <c r="L114" i="13"/>
  <c r="M114" i="13"/>
  <c r="N114" i="13"/>
  <c r="O114" i="13"/>
  <c r="P114" i="13"/>
  <c r="Q114" i="13"/>
  <c r="R114" i="13"/>
  <c r="S114" i="13"/>
  <c r="T114" i="13"/>
  <c r="AM114" i="13" s="1"/>
  <c r="U114" i="13"/>
  <c r="V114" i="13"/>
  <c r="W114" i="13"/>
  <c r="X114" i="13"/>
  <c r="Y114" i="13"/>
  <c r="Z114" i="13"/>
  <c r="AA114" i="13"/>
  <c r="AB114" i="13"/>
  <c r="AC114" i="13"/>
  <c r="AD114" i="13"/>
  <c r="AE114" i="13"/>
  <c r="AF114" i="13"/>
  <c r="AG114" i="13"/>
  <c r="AH114" i="13"/>
  <c r="AI114" i="13"/>
  <c r="AJ114" i="13"/>
  <c r="AK114" i="13"/>
  <c r="AL114" i="13"/>
  <c r="H115" i="13"/>
  <c r="I115" i="13"/>
  <c r="J115" i="13"/>
  <c r="K115" i="13"/>
  <c r="L115" i="13"/>
  <c r="M115" i="13"/>
  <c r="N115" i="13"/>
  <c r="O115" i="13"/>
  <c r="P115" i="13"/>
  <c r="Q115" i="13"/>
  <c r="R115" i="13"/>
  <c r="S115" i="13"/>
  <c r="T115" i="13"/>
  <c r="AM115" i="13" s="1"/>
  <c r="U115" i="13"/>
  <c r="V115" i="13"/>
  <c r="W115" i="13"/>
  <c r="X115" i="13"/>
  <c r="Y115" i="13"/>
  <c r="Z115" i="13"/>
  <c r="AA115" i="13"/>
  <c r="AB115" i="13"/>
  <c r="AC115" i="13"/>
  <c r="AD115" i="13"/>
  <c r="AE115" i="13"/>
  <c r="AF115" i="13"/>
  <c r="AG115" i="13"/>
  <c r="AH115" i="13"/>
  <c r="AI115" i="13"/>
  <c r="AJ115" i="13"/>
  <c r="AK115" i="13"/>
  <c r="AL115" i="13"/>
  <c r="H116" i="13"/>
  <c r="I116" i="13"/>
  <c r="J116" i="13"/>
  <c r="K116" i="13"/>
  <c r="L116" i="13"/>
  <c r="M116" i="13"/>
  <c r="N116" i="13"/>
  <c r="O116" i="13"/>
  <c r="P116" i="13"/>
  <c r="Q116" i="13"/>
  <c r="R116" i="13"/>
  <c r="S116" i="13"/>
  <c r="T116" i="13"/>
  <c r="AM116" i="13" s="1"/>
  <c r="U116" i="13"/>
  <c r="V116" i="13"/>
  <c r="W116" i="13"/>
  <c r="X116" i="13"/>
  <c r="Y116" i="13"/>
  <c r="Z116" i="13"/>
  <c r="AA116" i="13"/>
  <c r="AB116" i="13"/>
  <c r="AC116" i="13"/>
  <c r="AD116" i="13"/>
  <c r="AE116" i="13"/>
  <c r="AF116" i="13"/>
  <c r="AG116" i="13"/>
  <c r="AH116" i="13"/>
  <c r="AI116" i="13"/>
  <c r="AJ116" i="13"/>
  <c r="AK116" i="13"/>
  <c r="AL116" i="13"/>
  <c r="H117" i="13"/>
  <c r="I117" i="13"/>
  <c r="J117" i="13"/>
  <c r="K117" i="13"/>
  <c r="L117" i="13"/>
  <c r="M117" i="13"/>
  <c r="N117" i="13"/>
  <c r="O117" i="13"/>
  <c r="P117" i="13"/>
  <c r="Q117" i="13"/>
  <c r="R117" i="13"/>
  <c r="S117" i="13"/>
  <c r="T117" i="13"/>
  <c r="AM117" i="13" s="1"/>
  <c r="U117" i="13"/>
  <c r="V117" i="13"/>
  <c r="W117" i="13"/>
  <c r="X117" i="13"/>
  <c r="Y117" i="13"/>
  <c r="Z117" i="13"/>
  <c r="AA117" i="13"/>
  <c r="AB117" i="13"/>
  <c r="AC117" i="13"/>
  <c r="AD117" i="13"/>
  <c r="AE117" i="13"/>
  <c r="AF117" i="13"/>
  <c r="AG117" i="13"/>
  <c r="AH117" i="13"/>
  <c r="AI117" i="13"/>
  <c r="AJ117" i="13"/>
  <c r="AK117" i="13"/>
  <c r="AL117" i="13"/>
  <c r="H118" i="13"/>
  <c r="I118" i="13"/>
  <c r="J118" i="13"/>
  <c r="K118" i="13"/>
  <c r="L118" i="13"/>
  <c r="M118" i="13"/>
  <c r="N118" i="13"/>
  <c r="O118" i="13"/>
  <c r="P118" i="13"/>
  <c r="Q118" i="13"/>
  <c r="R118" i="13"/>
  <c r="S118" i="13"/>
  <c r="T118" i="13"/>
  <c r="AM118" i="13" s="1"/>
  <c r="U118" i="13"/>
  <c r="V118" i="13"/>
  <c r="W118" i="13"/>
  <c r="X118" i="13"/>
  <c r="Y118" i="13"/>
  <c r="Z118" i="13"/>
  <c r="AA118" i="13"/>
  <c r="AB118" i="13"/>
  <c r="AC118" i="13"/>
  <c r="AD118" i="13"/>
  <c r="AE118" i="13"/>
  <c r="AF118" i="13"/>
  <c r="AG118" i="13"/>
  <c r="AH118" i="13"/>
  <c r="AI118" i="13"/>
  <c r="AJ118" i="13"/>
  <c r="AK118" i="13"/>
  <c r="AL118" i="13"/>
  <c r="H119" i="13"/>
  <c r="I119" i="13"/>
  <c r="J119" i="13"/>
  <c r="K119" i="13"/>
  <c r="L119" i="13"/>
  <c r="M119" i="13"/>
  <c r="N119" i="13"/>
  <c r="O119" i="13"/>
  <c r="P119" i="13"/>
  <c r="Q119" i="13"/>
  <c r="R119" i="13"/>
  <c r="S119" i="13"/>
  <c r="T119" i="13"/>
  <c r="AM119" i="13" s="1"/>
  <c r="U119" i="13"/>
  <c r="V119" i="13"/>
  <c r="W119" i="13"/>
  <c r="X119" i="13"/>
  <c r="Y119" i="13"/>
  <c r="Z119" i="13"/>
  <c r="AA119" i="13"/>
  <c r="AB119" i="13"/>
  <c r="AC119" i="13"/>
  <c r="AD119" i="13"/>
  <c r="AE119" i="13"/>
  <c r="AF119" i="13"/>
  <c r="AG119" i="13"/>
  <c r="AH119" i="13"/>
  <c r="AI119" i="13"/>
  <c r="AJ119" i="13"/>
  <c r="AK119" i="13"/>
  <c r="AL119" i="13"/>
  <c r="H120" i="13"/>
  <c r="I120" i="13"/>
  <c r="J120" i="13"/>
  <c r="K120" i="13"/>
  <c r="L120" i="13"/>
  <c r="M120" i="13"/>
  <c r="N120" i="13"/>
  <c r="O120" i="13"/>
  <c r="P120" i="13"/>
  <c r="Q120" i="13"/>
  <c r="R120" i="13"/>
  <c r="S120" i="13"/>
  <c r="T120" i="13"/>
  <c r="U120" i="13"/>
  <c r="V120" i="13"/>
  <c r="W120" i="13"/>
  <c r="X120" i="13"/>
  <c r="Y120" i="13"/>
  <c r="Z120" i="13"/>
  <c r="AA120" i="13"/>
  <c r="AB120" i="13"/>
  <c r="AC120" i="13"/>
  <c r="AD120" i="13"/>
  <c r="AE120" i="13"/>
  <c r="AF120" i="13"/>
  <c r="AG120" i="13"/>
  <c r="AH120" i="13"/>
  <c r="AI120" i="13"/>
  <c r="AJ120" i="13"/>
  <c r="AK120" i="13"/>
  <c r="AL120" i="13"/>
  <c r="AM120" i="13"/>
  <c r="H121" i="13"/>
  <c r="I121" i="13"/>
  <c r="J121" i="13"/>
  <c r="K121" i="13"/>
  <c r="L121" i="13"/>
  <c r="M121" i="13"/>
  <c r="N121" i="13"/>
  <c r="O121" i="13"/>
  <c r="P121" i="13"/>
  <c r="Q121" i="13"/>
  <c r="R121" i="13"/>
  <c r="S121" i="13"/>
  <c r="T121" i="13"/>
  <c r="AM121" i="13" s="1"/>
  <c r="U121" i="13"/>
  <c r="V121" i="13"/>
  <c r="W121" i="13"/>
  <c r="X121" i="13"/>
  <c r="Y121" i="13"/>
  <c r="Z121" i="13"/>
  <c r="AA121" i="13"/>
  <c r="AB121" i="13"/>
  <c r="AC121" i="13"/>
  <c r="AD121" i="13"/>
  <c r="AE121" i="13"/>
  <c r="AF121" i="13"/>
  <c r="AG121" i="13"/>
  <c r="AH121" i="13"/>
  <c r="AI121" i="13"/>
  <c r="AJ121" i="13"/>
  <c r="AK121" i="13"/>
  <c r="AL121" i="13"/>
  <c r="H122" i="13"/>
  <c r="I122" i="13"/>
  <c r="J122" i="13"/>
  <c r="K122" i="13"/>
  <c r="L122" i="13"/>
  <c r="M122" i="13"/>
  <c r="N122" i="13"/>
  <c r="O122" i="13"/>
  <c r="P122" i="13"/>
  <c r="Q122" i="13"/>
  <c r="R122" i="13"/>
  <c r="S122" i="13"/>
  <c r="T122" i="13"/>
  <c r="AM122" i="13" s="1"/>
  <c r="U122" i="13"/>
  <c r="V122" i="13"/>
  <c r="W122" i="13"/>
  <c r="X122" i="13"/>
  <c r="Y122" i="13"/>
  <c r="Z122" i="13"/>
  <c r="AA122" i="13"/>
  <c r="AB122" i="13"/>
  <c r="AC122" i="13"/>
  <c r="AD122" i="13"/>
  <c r="AE122" i="13"/>
  <c r="AF122" i="13"/>
  <c r="AG122" i="13"/>
  <c r="AH122" i="13"/>
  <c r="AI122" i="13"/>
  <c r="AJ122" i="13"/>
  <c r="AK122" i="13"/>
  <c r="AL122" i="13"/>
  <c r="H123" i="13"/>
  <c r="I123" i="13"/>
  <c r="J123" i="13"/>
  <c r="K123" i="13"/>
  <c r="L123" i="13"/>
  <c r="M123" i="13"/>
  <c r="N123" i="13"/>
  <c r="O123" i="13"/>
  <c r="P123" i="13"/>
  <c r="Q123" i="13"/>
  <c r="R123" i="13"/>
  <c r="S123" i="13"/>
  <c r="T123" i="13"/>
  <c r="AM123" i="13" s="1"/>
  <c r="U123" i="13"/>
  <c r="V123" i="13"/>
  <c r="W123" i="13"/>
  <c r="X123" i="13"/>
  <c r="Y123" i="13"/>
  <c r="Z123" i="13"/>
  <c r="AA123" i="13"/>
  <c r="AB123" i="13"/>
  <c r="AC123" i="13"/>
  <c r="AD123" i="13"/>
  <c r="AE123" i="13"/>
  <c r="AF123" i="13"/>
  <c r="AG123" i="13"/>
  <c r="AH123" i="13"/>
  <c r="AI123" i="13"/>
  <c r="AJ123" i="13"/>
  <c r="AK123" i="13"/>
  <c r="AL123" i="13"/>
  <c r="H124" i="13"/>
  <c r="I124" i="13"/>
  <c r="J124" i="13"/>
  <c r="K124" i="13"/>
  <c r="L124" i="13"/>
  <c r="M124" i="13"/>
  <c r="N124" i="13"/>
  <c r="O124" i="13"/>
  <c r="P124" i="13"/>
  <c r="Q124" i="13"/>
  <c r="R124" i="13"/>
  <c r="S124" i="13"/>
  <c r="T124" i="13"/>
  <c r="AM124" i="13" s="1"/>
  <c r="U124" i="13"/>
  <c r="V124" i="13"/>
  <c r="W124" i="13"/>
  <c r="X124" i="13"/>
  <c r="Y124" i="13"/>
  <c r="Z124" i="13"/>
  <c r="AA124" i="13"/>
  <c r="AB124" i="13"/>
  <c r="AC124" i="13"/>
  <c r="AD124" i="13"/>
  <c r="AE124" i="13"/>
  <c r="AF124" i="13"/>
  <c r="AG124" i="13"/>
  <c r="AH124" i="13"/>
  <c r="AI124" i="13"/>
  <c r="AJ124" i="13"/>
  <c r="AK124" i="13"/>
  <c r="AL124" i="13"/>
  <c r="H125" i="13"/>
  <c r="I125" i="13"/>
  <c r="J125" i="13"/>
  <c r="K125" i="13"/>
  <c r="L125" i="13"/>
  <c r="M125" i="13"/>
  <c r="N125" i="13"/>
  <c r="O125" i="13"/>
  <c r="P125" i="13"/>
  <c r="Q125" i="13"/>
  <c r="R125" i="13"/>
  <c r="S125" i="13"/>
  <c r="T125" i="13"/>
  <c r="AM125" i="13" s="1"/>
  <c r="U125" i="13"/>
  <c r="V125" i="13"/>
  <c r="W125" i="13"/>
  <c r="X125" i="13"/>
  <c r="Y125" i="13"/>
  <c r="Z125" i="13"/>
  <c r="AA125" i="13"/>
  <c r="AB125" i="13"/>
  <c r="AC125" i="13"/>
  <c r="AD125" i="13"/>
  <c r="AE125" i="13"/>
  <c r="AF125" i="13"/>
  <c r="AG125" i="13"/>
  <c r="AH125" i="13"/>
  <c r="AI125" i="13"/>
  <c r="AJ125" i="13"/>
  <c r="AK125" i="13"/>
  <c r="AL125" i="13"/>
  <c r="H126" i="13"/>
  <c r="I126" i="13"/>
  <c r="J126" i="13"/>
  <c r="K126" i="13"/>
  <c r="L126" i="13"/>
  <c r="M126" i="13"/>
  <c r="N126" i="13"/>
  <c r="O126" i="13"/>
  <c r="P126" i="13"/>
  <c r="Q126" i="13"/>
  <c r="R126" i="13"/>
  <c r="S126" i="13"/>
  <c r="T126" i="13"/>
  <c r="AM126" i="13" s="1"/>
  <c r="U126" i="13"/>
  <c r="V126" i="13"/>
  <c r="W126" i="13"/>
  <c r="X126" i="13"/>
  <c r="Y126" i="13"/>
  <c r="Z126" i="13"/>
  <c r="AA126" i="13"/>
  <c r="AB126" i="13"/>
  <c r="AC126" i="13"/>
  <c r="AD126" i="13"/>
  <c r="AE126" i="13"/>
  <c r="AF126" i="13"/>
  <c r="AG126" i="13"/>
  <c r="AH126" i="13"/>
  <c r="AI126" i="13"/>
  <c r="AJ126" i="13"/>
  <c r="AK126" i="13"/>
  <c r="AL126" i="13"/>
  <c r="H127" i="13"/>
  <c r="I127" i="13"/>
  <c r="J127" i="13"/>
  <c r="K127" i="13"/>
  <c r="L127" i="13"/>
  <c r="M127" i="13"/>
  <c r="N127" i="13"/>
  <c r="O127" i="13"/>
  <c r="P127" i="13"/>
  <c r="Q127" i="13"/>
  <c r="R127" i="13"/>
  <c r="S127" i="13"/>
  <c r="T127" i="13"/>
  <c r="AM127" i="13" s="1"/>
  <c r="U127" i="13"/>
  <c r="V127" i="13"/>
  <c r="W127" i="13"/>
  <c r="X127" i="13"/>
  <c r="Y127" i="13"/>
  <c r="Z127" i="13"/>
  <c r="AA127" i="13"/>
  <c r="AB127" i="13"/>
  <c r="AC127" i="13"/>
  <c r="AD127" i="13"/>
  <c r="AE127" i="13"/>
  <c r="AF127" i="13"/>
  <c r="AG127" i="13"/>
  <c r="AH127" i="13"/>
  <c r="AI127" i="13"/>
  <c r="AJ127" i="13"/>
  <c r="AK127" i="13"/>
  <c r="AL127" i="13"/>
  <c r="H128" i="13"/>
  <c r="I128" i="13"/>
  <c r="J128" i="13"/>
  <c r="K128" i="13"/>
  <c r="L128" i="13"/>
  <c r="M128" i="13"/>
  <c r="N128" i="13"/>
  <c r="O128" i="13"/>
  <c r="P128" i="13"/>
  <c r="Q128" i="13"/>
  <c r="R128" i="13"/>
  <c r="S128" i="13"/>
  <c r="T128" i="13"/>
  <c r="AM128" i="13" s="1"/>
  <c r="U128" i="13"/>
  <c r="V128" i="13"/>
  <c r="W128" i="13"/>
  <c r="X128" i="13"/>
  <c r="Y128" i="13"/>
  <c r="Z128" i="13"/>
  <c r="AA128" i="13"/>
  <c r="AB128" i="13"/>
  <c r="AC128" i="13"/>
  <c r="AD128" i="13"/>
  <c r="AE128" i="13"/>
  <c r="AF128" i="13"/>
  <c r="AG128" i="13"/>
  <c r="AH128" i="13"/>
  <c r="AI128" i="13"/>
  <c r="AJ128" i="13"/>
  <c r="AK128" i="13"/>
  <c r="AL128" i="13"/>
  <c r="H129" i="13"/>
  <c r="I129" i="13"/>
  <c r="J129" i="13"/>
  <c r="K129" i="13"/>
  <c r="L129" i="13"/>
  <c r="M129" i="13"/>
  <c r="N129" i="13"/>
  <c r="O129" i="13"/>
  <c r="P129" i="13"/>
  <c r="Q129" i="13"/>
  <c r="R129" i="13"/>
  <c r="S129" i="13"/>
  <c r="T129" i="13"/>
  <c r="U129" i="13"/>
  <c r="V129" i="13"/>
  <c r="W129" i="13"/>
  <c r="X129" i="13"/>
  <c r="Y129" i="13"/>
  <c r="Z129" i="13"/>
  <c r="AA129" i="13"/>
  <c r="AB129" i="13"/>
  <c r="AC129" i="13"/>
  <c r="AD129" i="13"/>
  <c r="AE129" i="13"/>
  <c r="AF129" i="13"/>
  <c r="AG129" i="13"/>
  <c r="AH129" i="13"/>
  <c r="AI129" i="13"/>
  <c r="AJ129" i="13"/>
  <c r="AK129" i="13"/>
  <c r="AL129" i="13"/>
  <c r="AM129" i="13"/>
  <c r="H130" i="13"/>
  <c r="I130" i="13"/>
  <c r="J130" i="13"/>
  <c r="K130" i="13"/>
  <c r="L130" i="13"/>
  <c r="M130" i="13"/>
  <c r="N130" i="13"/>
  <c r="O130" i="13"/>
  <c r="P130" i="13"/>
  <c r="Q130" i="13"/>
  <c r="R130" i="13"/>
  <c r="S130" i="13"/>
  <c r="T130" i="13"/>
  <c r="U130" i="13"/>
  <c r="V130" i="13"/>
  <c r="W130" i="13"/>
  <c r="X130" i="13"/>
  <c r="Y130" i="13"/>
  <c r="Z130" i="13"/>
  <c r="AA130" i="13"/>
  <c r="AB130" i="13"/>
  <c r="AC130" i="13"/>
  <c r="AD130" i="13"/>
  <c r="AE130" i="13"/>
  <c r="AF130" i="13"/>
  <c r="AG130" i="13"/>
  <c r="AH130" i="13"/>
  <c r="AI130" i="13"/>
  <c r="AJ130" i="13"/>
  <c r="AK130" i="13"/>
  <c r="AL130" i="13"/>
  <c r="AM130" i="13"/>
  <c r="H131" i="13"/>
  <c r="I131" i="13"/>
  <c r="J131" i="13"/>
  <c r="K131" i="13"/>
  <c r="L131" i="13"/>
  <c r="M131" i="13"/>
  <c r="N131" i="13"/>
  <c r="O131" i="13"/>
  <c r="P131" i="13"/>
  <c r="Q131" i="13"/>
  <c r="R131" i="13"/>
  <c r="S131" i="13"/>
  <c r="T131" i="13"/>
  <c r="U131" i="13"/>
  <c r="V131" i="13"/>
  <c r="W131" i="13"/>
  <c r="X131" i="13"/>
  <c r="Y131" i="13"/>
  <c r="Z131" i="13"/>
  <c r="AA131" i="13"/>
  <c r="AB131" i="13"/>
  <c r="AC131" i="13"/>
  <c r="AD131" i="13"/>
  <c r="AE131" i="13"/>
  <c r="AF131" i="13"/>
  <c r="AG131" i="13"/>
  <c r="AH131" i="13"/>
  <c r="AI131" i="13"/>
  <c r="AJ131" i="13"/>
  <c r="AK131" i="13"/>
  <c r="AL131" i="13"/>
  <c r="AM131" i="13"/>
  <c r="H132" i="13"/>
  <c r="I132" i="13"/>
  <c r="J132" i="13"/>
  <c r="K132" i="13"/>
  <c r="L132" i="13"/>
  <c r="M132" i="13"/>
  <c r="N132" i="13"/>
  <c r="O132" i="13"/>
  <c r="P132" i="13"/>
  <c r="Q132" i="13"/>
  <c r="R132" i="13"/>
  <c r="S132" i="13"/>
  <c r="T132" i="13"/>
  <c r="U132" i="13"/>
  <c r="V132" i="13"/>
  <c r="W132" i="13"/>
  <c r="X132" i="13"/>
  <c r="Y132" i="13"/>
  <c r="Z132" i="13"/>
  <c r="AA132" i="13"/>
  <c r="AB132" i="13"/>
  <c r="AC132" i="13"/>
  <c r="AD132" i="13"/>
  <c r="AE132" i="13"/>
  <c r="AF132" i="13"/>
  <c r="AG132" i="13"/>
  <c r="AH132" i="13"/>
  <c r="AI132" i="13"/>
  <c r="AJ132" i="13"/>
  <c r="AK132" i="13"/>
  <c r="AL132" i="13"/>
  <c r="AM132" i="13"/>
  <c r="H133" i="13"/>
  <c r="I133" i="13"/>
  <c r="J133" i="13"/>
  <c r="K133" i="13"/>
  <c r="L133" i="13"/>
  <c r="M133" i="13"/>
  <c r="N133" i="13"/>
  <c r="O133" i="13"/>
  <c r="P133" i="13"/>
  <c r="Q133" i="13"/>
  <c r="R133" i="13"/>
  <c r="S133" i="13"/>
  <c r="T133" i="13"/>
  <c r="U133" i="13"/>
  <c r="V133" i="13"/>
  <c r="W133" i="13"/>
  <c r="X133" i="13"/>
  <c r="Y133" i="13"/>
  <c r="Z133" i="13"/>
  <c r="AA133" i="13"/>
  <c r="AB133" i="13"/>
  <c r="AC133" i="13"/>
  <c r="AD133" i="13"/>
  <c r="AE133" i="13"/>
  <c r="AF133" i="13"/>
  <c r="AG133" i="13"/>
  <c r="AH133" i="13"/>
  <c r="AI133" i="13"/>
  <c r="AJ133" i="13"/>
  <c r="AK133" i="13"/>
  <c r="AL133" i="13"/>
  <c r="AM133" i="13"/>
  <c r="H134" i="13"/>
  <c r="I134" i="13"/>
  <c r="J134" i="13"/>
  <c r="K134" i="13"/>
  <c r="L134" i="13"/>
  <c r="M134" i="13"/>
  <c r="N134" i="13"/>
  <c r="O134" i="13"/>
  <c r="P134" i="13"/>
  <c r="Q134" i="13"/>
  <c r="R134" i="13"/>
  <c r="S134" i="13"/>
  <c r="T134" i="13"/>
  <c r="U134" i="13"/>
  <c r="V134" i="13"/>
  <c r="W134" i="13"/>
  <c r="X134" i="13"/>
  <c r="Y134" i="13"/>
  <c r="Z134" i="13"/>
  <c r="AA134" i="13"/>
  <c r="AB134" i="13"/>
  <c r="AC134" i="13"/>
  <c r="AD134" i="13"/>
  <c r="AE134" i="13"/>
  <c r="AF134" i="13"/>
  <c r="AG134" i="13"/>
  <c r="AH134" i="13"/>
  <c r="AI134" i="13"/>
  <c r="AJ134" i="13"/>
  <c r="AK134" i="13"/>
  <c r="AL134" i="13"/>
  <c r="AM134" i="13"/>
  <c r="H135" i="13"/>
  <c r="I135" i="13"/>
  <c r="J135" i="13"/>
  <c r="K135" i="13"/>
  <c r="L135" i="13"/>
  <c r="M135" i="13"/>
  <c r="N135" i="13"/>
  <c r="O135" i="13"/>
  <c r="P135" i="13"/>
  <c r="Q135" i="13"/>
  <c r="R135" i="13"/>
  <c r="S135" i="13"/>
  <c r="T135" i="13"/>
  <c r="U135" i="13"/>
  <c r="V135" i="13"/>
  <c r="W135" i="13"/>
  <c r="X135" i="13"/>
  <c r="Y135" i="13"/>
  <c r="Z135" i="13"/>
  <c r="AA135" i="13"/>
  <c r="AB135" i="13"/>
  <c r="AC135" i="13"/>
  <c r="AD135" i="13"/>
  <c r="AE135" i="13"/>
  <c r="AF135" i="13"/>
  <c r="AG135" i="13"/>
  <c r="AH135" i="13"/>
  <c r="AI135" i="13"/>
  <c r="AM135" i="13" s="1"/>
  <c r="AJ135" i="13"/>
  <c r="AK135" i="13"/>
  <c r="AL135" i="13"/>
  <c r="H136" i="13"/>
  <c r="I136" i="13"/>
  <c r="J136" i="13"/>
  <c r="K136" i="13"/>
  <c r="L136" i="13"/>
  <c r="M136" i="13"/>
  <c r="N136" i="13"/>
  <c r="O136" i="13"/>
  <c r="P136" i="13"/>
  <c r="Q136" i="13"/>
  <c r="R136" i="13"/>
  <c r="S136" i="13"/>
  <c r="T136" i="13"/>
  <c r="AM136" i="13" s="1"/>
  <c r="U136" i="13"/>
  <c r="V136" i="13"/>
  <c r="W136" i="13"/>
  <c r="X136" i="13"/>
  <c r="Y136" i="13"/>
  <c r="Z136" i="13"/>
  <c r="AA136" i="13"/>
  <c r="AB136" i="13"/>
  <c r="AC136" i="13"/>
  <c r="AD136" i="13"/>
  <c r="AE136" i="13"/>
  <c r="AF136" i="13"/>
  <c r="AG136" i="13"/>
  <c r="AH136" i="13"/>
  <c r="AI136" i="13"/>
  <c r="AJ136" i="13"/>
  <c r="AK136" i="13"/>
  <c r="AL136" i="13"/>
  <c r="H137" i="13"/>
  <c r="I137" i="13"/>
  <c r="J137" i="13"/>
  <c r="K137" i="13"/>
  <c r="L137" i="13"/>
  <c r="M137" i="13"/>
  <c r="N137" i="13"/>
  <c r="O137" i="13"/>
  <c r="P137" i="13"/>
  <c r="Q137" i="13"/>
  <c r="R137" i="13"/>
  <c r="S137" i="13"/>
  <c r="T137" i="13"/>
  <c r="U137" i="13"/>
  <c r="V137" i="13"/>
  <c r="W137" i="13"/>
  <c r="X137" i="13"/>
  <c r="Y137" i="13"/>
  <c r="Z137" i="13"/>
  <c r="AA137" i="13"/>
  <c r="AB137" i="13"/>
  <c r="AC137" i="13"/>
  <c r="AD137" i="13"/>
  <c r="AE137" i="13"/>
  <c r="AF137" i="13"/>
  <c r="AG137" i="13"/>
  <c r="AH137" i="13"/>
  <c r="AI137" i="13"/>
  <c r="AJ137" i="13"/>
  <c r="AK137" i="13"/>
  <c r="AL137" i="13"/>
  <c r="H138" i="13"/>
  <c r="I138" i="13"/>
  <c r="J138" i="13"/>
  <c r="K138" i="13"/>
  <c r="L138" i="13"/>
  <c r="M138" i="13"/>
  <c r="N138" i="13"/>
  <c r="O138" i="13"/>
  <c r="P138" i="13"/>
  <c r="Q138" i="13"/>
  <c r="R138" i="13"/>
  <c r="S138" i="13"/>
  <c r="T138" i="13"/>
  <c r="U138" i="13"/>
  <c r="V138" i="13"/>
  <c r="W138" i="13"/>
  <c r="X138" i="13"/>
  <c r="Y138" i="13"/>
  <c r="Z138" i="13"/>
  <c r="AA138" i="13"/>
  <c r="AB138" i="13"/>
  <c r="AC138" i="13"/>
  <c r="AD138" i="13"/>
  <c r="AE138" i="13"/>
  <c r="AF138" i="13"/>
  <c r="AG138" i="13"/>
  <c r="AH138" i="13"/>
  <c r="AI138" i="13"/>
  <c r="AJ138" i="13"/>
  <c r="AK138" i="13"/>
  <c r="AL138" i="13"/>
  <c r="AM138" i="13"/>
  <c r="H139" i="13"/>
  <c r="I139" i="13"/>
  <c r="J139" i="13"/>
  <c r="K139" i="13"/>
  <c r="L139" i="13"/>
  <c r="M139" i="13"/>
  <c r="N139" i="13"/>
  <c r="O139" i="13"/>
  <c r="P139" i="13"/>
  <c r="Q139" i="13"/>
  <c r="R139" i="13"/>
  <c r="S139" i="13"/>
  <c r="T139" i="13"/>
  <c r="U139" i="13"/>
  <c r="AM139" i="13" s="1"/>
  <c r="V139" i="13"/>
  <c r="W139" i="13"/>
  <c r="X139" i="13"/>
  <c r="Y139" i="13"/>
  <c r="Z139" i="13"/>
  <c r="AA139" i="13"/>
  <c r="AB139" i="13"/>
  <c r="AC139" i="13"/>
  <c r="AD139" i="13"/>
  <c r="AE139" i="13"/>
  <c r="AF139" i="13"/>
  <c r="AG139" i="13"/>
  <c r="AH139" i="13"/>
  <c r="AI139" i="13"/>
  <c r="AJ139" i="13"/>
  <c r="AK139" i="13"/>
  <c r="AL139" i="13"/>
  <c r="H140" i="13"/>
  <c r="I140" i="13"/>
  <c r="J140" i="13"/>
  <c r="K140" i="13"/>
  <c r="L140" i="13"/>
  <c r="M140" i="13"/>
  <c r="N140" i="13"/>
  <c r="O140" i="13"/>
  <c r="P140" i="13"/>
  <c r="Q140" i="13"/>
  <c r="R140" i="13"/>
  <c r="S140" i="13"/>
  <c r="T140" i="13"/>
  <c r="U140" i="13"/>
  <c r="AM140" i="13" s="1"/>
  <c r="V140" i="13"/>
  <c r="W140" i="13"/>
  <c r="X140" i="13"/>
  <c r="Y140" i="13"/>
  <c r="Z140" i="13"/>
  <c r="AA140" i="13"/>
  <c r="AB140" i="13"/>
  <c r="AC140" i="13"/>
  <c r="AD140" i="13"/>
  <c r="AE140" i="13"/>
  <c r="AF140" i="13"/>
  <c r="AG140" i="13"/>
  <c r="AH140" i="13"/>
  <c r="AI140" i="13"/>
  <c r="AJ140" i="13"/>
  <c r="AK140" i="13"/>
  <c r="AL140" i="13"/>
  <c r="H141" i="13"/>
  <c r="I141" i="13"/>
  <c r="J141" i="13"/>
  <c r="K141" i="13"/>
  <c r="L141" i="13"/>
  <c r="M141" i="13"/>
  <c r="N141" i="13"/>
  <c r="O141" i="13"/>
  <c r="P141" i="13"/>
  <c r="Q141" i="13"/>
  <c r="R141" i="13"/>
  <c r="S141" i="13"/>
  <c r="T141" i="13"/>
  <c r="U141" i="13"/>
  <c r="AM141" i="13" s="1"/>
  <c r="V141" i="13"/>
  <c r="W141" i="13"/>
  <c r="X141" i="13"/>
  <c r="Y141" i="13"/>
  <c r="Z141" i="13"/>
  <c r="AA141" i="13"/>
  <c r="AB141" i="13"/>
  <c r="AC141" i="13"/>
  <c r="AD141" i="13"/>
  <c r="AE141" i="13"/>
  <c r="AF141" i="13"/>
  <c r="AG141" i="13"/>
  <c r="AH141" i="13"/>
  <c r="AI141" i="13"/>
  <c r="AJ141" i="13"/>
  <c r="AK141" i="13"/>
  <c r="AL141" i="13"/>
  <c r="H142" i="13"/>
  <c r="I142" i="13"/>
  <c r="J142" i="13"/>
  <c r="K142" i="13"/>
  <c r="L142" i="13"/>
  <c r="M142" i="13"/>
  <c r="N142" i="13"/>
  <c r="O142" i="13"/>
  <c r="P142" i="13"/>
  <c r="Q142" i="13"/>
  <c r="R142" i="13"/>
  <c r="S142" i="13"/>
  <c r="T142" i="13"/>
  <c r="U142" i="13"/>
  <c r="AM142" i="13" s="1"/>
  <c r="V142" i="13"/>
  <c r="W142" i="13"/>
  <c r="X142" i="13"/>
  <c r="Y142" i="13"/>
  <c r="Z142" i="13"/>
  <c r="AA142" i="13"/>
  <c r="AB142" i="13"/>
  <c r="AC142" i="13"/>
  <c r="AD142" i="13"/>
  <c r="AE142" i="13"/>
  <c r="AF142" i="13"/>
  <c r="AG142" i="13"/>
  <c r="AH142" i="13"/>
  <c r="AI142" i="13"/>
  <c r="AJ142" i="13"/>
  <c r="AK142" i="13"/>
  <c r="AL142" i="13"/>
  <c r="H143" i="13"/>
  <c r="I143" i="13"/>
  <c r="J143" i="13"/>
  <c r="K143" i="13"/>
  <c r="L143" i="13"/>
  <c r="M143" i="13"/>
  <c r="N143" i="13"/>
  <c r="O143" i="13"/>
  <c r="P143" i="13"/>
  <c r="Q143" i="13"/>
  <c r="R143" i="13"/>
  <c r="S143" i="13"/>
  <c r="T143" i="13"/>
  <c r="U143" i="13"/>
  <c r="AM143" i="13" s="1"/>
  <c r="V143" i="13"/>
  <c r="W143" i="13"/>
  <c r="X143" i="13"/>
  <c r="Y143" i="13"/>
  <c r="Z143" i="13"/>
  <c r="AA143" i="13"/>
  <c r="AB143" i="13"/>
  <c r="AC143" i="13"/>
  <c r="AD143" i="13"/>
  <c r="AE143" i="13"/>
  <c r="AF143" i="13"/>
  <c r="AG143" i="13"/>
  <c r="AH143" i="13"/>
  <c r="AI143" i="13"/>
  <c r="AJ143" i="13"/>
  <c r="AK143" i="13"/>
  <c r="AL143" i="13"/>
  <c r="H144" i="13"/>
  <c r="I144" i="13"/>
  <c r="J144" i="13"/>
  <c r="K144" i="13"/>
  <c r="L144" i="13"/>
  <c r="M144" i="13"/>
  <c r="N144" i="13"/>
  <c r="O144" i="13"/>
  <c r="P144" i="13"/>
  <c r="Q144" i="13"/>
  <c r="R144" i="13"/>
  <c r="S144" i="13"/>
  <c r="T144" i="13"/>
  <c r="U144" i="13"/>
  <c r="AM144" i="13" s="1"/>
  <c r="V144" i="13"/>
  <c r="W144" i="13"/>
  <c r="X144" i="13"/>
  <c r="Y144" i="13"/>
  <c r="Z144" i="13"/>
  <c r="AA144" i="13"/>
  <c r="AB144" i="13"/>
  <c r="AC144" i="13"/>
  <c r="AD144" i="13"/>
  <c r="AE144" i="13"/>
  <c r="AF144" i="13"/>
  <c r="AG144" i="13"/>
  <c r="AH144" i="13"/>
  <c r="AI144" i="13"/>
  <c r="AJ144" i="13"/>
  <c r="AK144" i="13"/>
  <c r="AL144" i="13"/>
  <c r="H145" i="13"/>
  <c r="I145" i="13"/>
  <c r="J145" i="13"/>
  <c r="K145" i="13"/>
  <c r="L145" i="13"/>
  <c r="M145" i="13"/>
  <c r="N145" i="13"/>
  <c r="O145" i="13"/>
  <c r="P145" i="13"/>
  <c r="Q145" i="13"/>
  <c r="R145" i="13"/>
  <c r="S145" i="13"/>
  <c r="T145" i="13"/>
  <c r="U145" i="13"/>
  <c r="AM145" i="13" s="1"/>
  <c r="V145" i="13"/>
  <c r="W145" i="13"/>
  <c r="X145" i="13"/>
  <c r="Y145" i="13"/>
  <c r="Z145" i="13"/>
  <c r="AA145" i="13"/>
  <c r="AB145" i="13"/>
  <c r="AC145" i="13"/>
  <c r="AD145" i="13"/>
  <c r="AE145" i="13"/>
  <c r="AF145" i="13"/>
  <c r="AG145" i="13"/>
  <c r="AH145" i="13"/>
  <c r="AI145" i="13"/>
  <c r="AJ145" i="13"/>
  <c r="AK145" i="13"/>
  <c r="AL145" i="13"/>
  <c r="H146" i="13"/>
  <c r="I146" i="13"/>
  <c r="J146" i="13"/>
  <c r="K146" i="13"/>
  <c r="L146" i="13"/>
  <c r="M146" i="13"/>
  <c r="N146" i="13"/>
  <c r="O146" i="13"/>
  <c r="P146" i="13"/>
  <c r="Q146" i="13"/>
  <c r="R146" i="13"/>
  <c r="S146" i="13"/>
  <c r="T146" i="13"/>
  <c r="U146" i="13"/>
  <c r="AM146" i="13" s="1"/>
  <c r="V146" i="13"/>
  <c r="W146" i="13"/>
  <c r="X146" i="13"/>
  <c r="Y146" i="13"/>
  <c r="Z146" i="13"/>
  <c r="AA146" i="13"/>
  <c r="AB146" i="13"/>
  <c r="AC146" i="13"/>
  <c r="AD146" i="13"/>
  <c r="AE146" i="13"/>
  <c r="AF146" i="13"/>
  <c r="AG146" i="13"/>
  <c r="AH146" i="13"/>
  <c r="AI146" i="13"/>
  <c r="AJ146" i="13"/>
  <c r="AK146" i="13"/>
  <c r="AL146" i="13"/>
  <c r="H147" i="13"/>
  <c r="I147" i="13"/>
  <c r="J147" i="13"/>
  <c r="K147" i="13"/>
  <c r="L147" i="13"/>
  <c r="M147" i="13"/>
  <c r="N147" i="13"/>
  <c r="O147" i="13"/>
  <c r="P147" i="13"/>
  <c r="Q147" i="13"/>
  <c r="R147" i="13"/>
  <c r="S147" i="13"/>
  <c r="T147" i="13"/>
  <c r="U147" i="13"/>
  <c r="V147" i="13"/>
  <c r="W147" i="13"/>
  <c r="X147" i="13"/>
  <c r="Y147" i="13"/>
  <c r="Z147" i="13"/>
  <c r="AA147" i="13"/>
  <c r="AB147" i="13"/>
  <c r="AC147" i="13"/>
  <c r="AD147" i="13"/>
  <c r="AE147" i="13"/>
  <c r="AF147" i="13"/>
  <c r="AG147" i="13"/>
  <c r="AH147" i="13"/>
  <c r="AI147" i="13"/>
  <c r="AJ147" i="13"/>
  <c r="AK147" i="13"/>
  <c r="AL147" i="13"/>
  <c r="AM147" i="13"/>
  <c r="H148" i="13"/>
  <c r="I148" i="13"/>
  <c r="J148" i="13"/>
  <c r="K148" i="13"/>
  <c r="L148" i="13"/>
  <c r="M148" i="13"/>
  <c r="N148" i="13"/>
  <c r="O148" i="13"/>
  <c r="P148" i="13"/>
  <c r="Q148" i="13"/>
  <c r="R148" i="13"/>
  <c r="S148" i="13"/>
  <c r="T148" i="13"/>
  <c r="U148" i="13"/>
  <c r="V148" i="13"/>
  <c r="W148" i="13"/>
  <c r="X148" i="13"/>
  <c r="Y148" i="13"/>
  <c r="Z148" i="13"/>
  <c r="AA148" i="13"/>
  <c r="AB148" i="13"/>
  <c r="AC148" i="13"/>
  <c r="AD148" i="13"/>
  <c r="AE148" i="13"/>
  <c r="AF148" i="13"/>
  <c r="AG148" i="13"/>
  <c r="AH148" i="13"/>
  <c r="AI148" i="13"/>
  <c r="AJ148" i="13"/>
  <c r="AK148" i="13"/>
  <c r="AL148" i="13"/>
  <c r="AM148" i="13"/>
  <c r="H149" i="13"/>
  <c r="I149" i="13"/>
  <c r="J149" i="13"/>
  <c r="K149" i="13"/>
  <c r="L149" i="13"/>
  <c r="M149" i="13"/>
  <c r="N149" i="13"/>
  <c r="O149" i="13"/>
  <c r="P149" i="13"/>
  <c r="Q149" i="13"/>
  <c r="R149" i="13"/>
  <c r="S149" i="13"/>
  <c r="T149" i="13"/>
  <c r="U149" i="13"/>
  <c r="V149" i="13"/>
  <c r="W149" i="13"/>
  <c r="X149" i="13"/>
  <c r="Y149" i="13"/>
  <c r="Z149" i="13"/>
  <c r="AA149" i="13"/>
  <c r="AB149" i="13"/>
  <c r="AC149" i="13"/>
  <c r="AD149" i="13"/>
  <c r="AE149" i="13"/>
  <c r="AF149" i="13"/>
  <c r="AG149" i="13"/>
  <c r="AH149" i="13"/>
  <c r="AI149" i="13"/>
  <c r="AJ149" i="13"/>
  <c r="AK149" i="13"/>
  <c r="AL149" i="13"/>
  <c r="AM149" i="13"/>
  <c r="H150" i="13"/>
  <c r="I150" i="13"/>
  <c r="J150" i="13"/>
  <c r="K150" i="13"/>
  <c r="L150" i="13"/>
  <c r="M150" i="13"/>
  <c r="N150" i="13"/>
  <c r="O150" i="13"/>
  <c r="P150" i="13"/>
  <c r="Q150" i="13"/>
  <c r="R150" i="13"/>
  <c r="S150" i="13"/>
  <c r="T150" i="13"/>
  <c r="U150" i="13"/>
  <c r="V150" i="13"/>
  <c r="W150" i="13"/>
  <c r="X150" i="13"/>
  <c r="Y150" i="13"/>
  <c r="Z150" i="13"/>
  <c r="AA150" i="13"/>
  <c r="AB150" i="13"/>
  <c r="AC150" i="13"/>
  <c r="AD150" i="13"/>
  <c r="AE150" i="13"/>
  <c r="AF150" i="13"/>
  <c r="AG150" i="13"/>
  <c r="AH150" i="13"/>
  <c r="AI150" i="13"/>
  <c r="AJ150" i="13"/>
  <c r="AK150" i="13"/>
  <c r="AL150" i="13"/>
  <c r="AM150" i="13"/>
  <c r="H151" i="13"/>
  <c r="I151" i="13"/>
  <c r="J151" i="13"/>
  <c r="K151" i="13"/>
  <c r="L151" i="13"/>
  <c r="M151" i="13"/>
  <c r="N151" i="13"/>
  <c r="O151" i="13"/>
  <c r="P151" i="13"/>
  <c r="Q151" i="13"/>
  <c r="R151" i="13"/>
  <c r="S151" i="13"/>
  <c r="T151" i="13"/>
  <c r="U151" i="13"/>
  <c r="V151" i="13"/>
  <c r="W151" i="13"/>
  <c r="X151" i="13"/>
  <c r="Y151" i="13"/>
  <c r="Z151" i="13"/>
  <c r="AA151" i="13"/>
  <c r="AB151" i="13"/>
  <c r="AC151" i="13"/>
  <c r="AD151" i="13"/>
  <c r="AE151" i="13"/>
  <c r="AF151" i="13"/>
  <c r="AG151" i="13"/>
  <c r="AH151" i="13"/>
  <c r="AI151" i="13"/>
  <c r="AJ151" i="13"/>
  <c r="AK151" i="13"/>
  <c r="AL151" i="13"/>
  <c r="AM151" i="13"/>
  <c r="H152" i="13"/>
  <c r="I152" i="13"/>
  <c r="J152" i="13"/>
  <c r="K152" i="13"/>
  <c r="L152" i="13"/>
  <c r="M152" i="13"/>
  <c r="N152" i="13"/>
  <c r="O152" i="13"/>
  <c r="P152" i="13"/>
  <c r="Q152" i="13"/>
  <c r="R152" i="13"/>
  <c r="S152" i="13"/>
  <c r="T152" i="13"/>
  <c r="U152" i="13"/>
  <c r="V152" i="13"/>
  <c r="W152" i="13"/>
  <c r="X152" i="13"/>
  <c r="Y152" i="13"/>
  <c r="Z152" i="13"/>
  <c r="AA152" i="13"/>
  <c r="AB152" i="13"/>
  <c r="AC152" i="13"/>
  <c r="AD152" i="13"/>
  <c r="AE152" i="13"/>
  <c r="AF152" i="13"/>
  <c r="AG152" i="13"/>
  <c r="AH152" i="13"/>
  <c r="AI152" i="13"/>
  <c r="AJ152" i="13"/>
  <c r="AK152" i="13"/>
  <c r="AL152" i="13"/>
  <c r="AM152" i="13"/>
  <c r="H153" i="13"/>
  <c r="I153" i="13"/>
  <c r="J153" i="13"/>
  <c r="K153" i="13"/>
  <c r="L153" i="13"/>
  <c r="M153" i="13"/>
  <c r="N153" i="13"/>
  <c r="O153" i="13"/>
  <c r="P153" i="13"/>
  <c r="Q153" i="13"/>
  <c r="R153" i="13"/>
  <c r="S153" i="13"/>
  <c r="T153" i="13"/>
  <c r="U153" i="13"/>
  <c r="V153" i="13"/>
  <c r="W153" i="13"/>
  <c r="X153" i="13"/>
  <c r="Y153" i="13"/>
  <c r="Z153" i="13"/>
  <c r="AA153" i="13"/>
  <c r="AB153" i="13"/>
  <c r="AC153" i="13"/>
  <c r="AD153" i="13"/>
  <c r="AE153" i="13"/>
  <c r="AF153" i="13"/>
  <c r="AG153" i="13"/>
  <c r="AH153" i="13"/>
  <c r="AI153" i="13"/>
  <c r="AJ153" i="13"/>
  <c r="AK153" i="13"/>
  <c r="AL153" i="13"/>
  <c r="AM153" i="13"/>
  <c r="H154" i="13"/>
  <c r="I154" i="13"/>
  <c r="J154" i="13"/>
  <c r="K154" i="13"/>
  <c r="L154" i="13"/>
  <c r="M154" i="13"/>
  <c r="N154" i="13"/>
  <c r="O154" i="13"/>
  <c r="P154" i="13"/>
  <c r="Q154" i="13"/>
  <c r="R154" i="13"/>
  <c r="S154" i="13"/>
  <c r="T154" i="13"/>
  <c r="U154" i="13"/>
  <c r="V154" i="13"/>
  <c r="W154" i="13"/>
  <c r="X154" i="13"/>
  <c r="Y154" i="13"/>
  <c r="Z154" i="13"/>
  <c r="AA154" i="13"/>
  <c r="AB154" i="13"/>
  <c r="AC154" i="13"/>
  <c r="AD154" i="13"/>
  <c r="AE154" i="13"/>
  <c r="AF154" i="13"/>
  <c r="AG154" i="13"/>
  <c r="AH154" i="13"/>
  <c r="AI154" i="13"/>
  <c r="AJ154" i="13"/>
  <c r="AK154" i="13"/>
  <c r="AL154" i="13"/>
  <c r="AM154" i="13"/>
  <c r="H155" i="13"/>
  <c r="I155" i="13"/>
  <c r="J155" i="13"/>
  <c r="K155" i="13"/>
  <c r="L155" i="13"/>
  <c r="M155" i="13"/>
  <c r="N155" i="13"/>
  <c r="O155" i="13"/>
  <c r="P155" i="13"/>
  <c r="Q155" i="13"/>
  <c r="R155" i="13"/>
  <c r="S155" i="13"/>
  <c r="T155" i="13"/>
  <c r="U155" i="13"/>
  <c r="V155" i="13"/>
  <c r="W155" i="13"/>
  <c r="X155" i="13"/>
  <c r="Y155" i="13"/>
  <c r="Z155" i="13"/>
  <c r="AA155" i="13"/>
  <c r="AB155" i="13"/>
  <c r="AC155" i="13"/>
  <c r="AD155" i="13"/>
  <c r="AE155" i="13"/>
  <c r="AF155" i="13"/>
  <c r="AG155" i="13"/>
  <c r="AH155" i="13"/>
  <c r="AI155" i="13"/>
  <c r="AJ155" i="13"/>
  <c r="AK155" i="13"/>
  <c r="AL155" i="13"/>
  <c r="AM155" i="13"/>
  <c r="H156" i="13"/>
  <c r="I156" i="13"/>
  <c r="J156" i="13"/>
  <c r="K156" i="13"/>
  <c r="L156" i="13"/>
  <c r="M156" i="13"/>
  <c r="N156" i="13"/>
  <c r="O156" i="13"/>
  <c r="P156" i="13"/>
  <c r="Q156" i="13"/>
  <c r="R156" i="13"/>
  <c r="S156" i="13"/>
  <c r="T156" i="13"/>
  <c r="U156" i="13"/>
  <c r="V156" i="13"/>
  <c r="W156" i="13"/>
  <c r="X156" i="13"/>
  <c r="Y156" i="13"/>
  <c r="Z156" i="13"/>
  <c r="AA156" i="13"/>
  <c r="AB156" i="13"/>
  <c r="AC156" i="13"/>
  <c r="AD156" i="13"/>
  <c r="AE156" i="13"/>
  <c r="AF156" i="13"/>
  <c r="AG156" i="13"/>
  <c r="AH156" i="13"/>
  <c r="AI156" i="13"/>
  <c r="AJ156" i="13"/>
  <c r="AK156" i="13"/>
  <c r="AL156" i="13"/>
  <c r="AM156" i="13"/>
  <c r="H157" i="13"/>
  <c r="I157" i="13"/>
  <c r="J157" i="13"/>
  <c r="K157" i="13"/>
  <c r="L157" i="13"/>
  <c r="M157" i="13"/>
  <c r="N157" i="13"/>
  <c r="O157" i="13"/>
  <c r="P157" i="13"/>
  <c r="Q157" i="13"/>
  <c r="R157" i="13"/>
  <c r="S157" i="13"/>
  <c r="T157" i="13"/>
  <c r="U157" i="13"/>
  <c r="V157" i="13"/>
  <c r="W157" i="13"/>
  <c r="X157" i="13"/>
  <c r="Y157" i="13"/>
  <c r="Z157" i="13"/>
  <c r="AA157" i="13"/>
  <c r="AB157" i="13"/>
  <c r="AC157" i="13"/>
  <c r="AD157" i="13"/>
  <c r="AE157" i="13"/>
  <c r="AF157" i="13"/>
  <c r="AG157" i="13"/>
  <c r="AH157" i="13"/>
  <c r="AI157" i="13"/>
  <c r="AJ157" i="13"/>
  <c r="AK157" i="13"/>
  <c r="AL157" i="13"/>
  <c r="AM157" i="13"/>
  <c r="H158" i="13"/>
  <c r="I158" i="13"/>
  <c r="J158" i="13"/>
  <c r="K158" i="13"/>
  <c r="L158" i="13"/>
  <c r="M158" i="13"/>
  <c r="N158" i="13"/>
  <c r="O158" i="13"/>
  <c r="P158" i="13"/>
  <c r="Q158" i="13"/>
  <c r="R158" i="13"/>
  <c r="S158" i="13"/>
  <c r="T158" i="13"/>
  <c r="U158" i="13"/>
  <c r="V158" i="13"/>
  <c r="W158" i="13"/>
  <c r="X158" i="13"/>
  <c r="Y158" i="13"/>
  <c r="Z158" i="13"/>
  <c r="AA158" i="13"/>
  <c r="AB158" i="13"/>
  <c r="AC158" i="13"/>
  <c r="AD158" i="13"/>
  <c r="AE158" i="13"/>
  <c r="AF158" i="13"/>
  <c r="AG158" i="13"/>
  <c r="AH158" i="13"/>
  <c r="AI158" i="13"/>
  <c r="AJ158" i="13"/>
  <c r="AK158" i="13"/>
  <c r="AL158" i="13"/>
  <c r="AM158" i="13"/>
  <c r="H159" i="13"/>
  <c r="I159" i="13"/>
  <c r="J159" i="13"/>
  <c r="K159" i="13"/>
  <c r="L159" i="13"/>
  <c r="M159" i="13"/>
  <c r="N159" i="13"/>
  <c r="O159" i="13"/>
  <c r="P159" i="13"/>
  <c r="Q159" i="13"/>
  <c r="R159" i="13"/>
  <c r="S159" i="13"/>
  <c r="T159" i="13"/>
  <c r="U159" i="13"/>
  <c r="V159" i="13"/>
  <c r="W159" i="13"/>
  <c r="X159" i="13"/>
  <c r="Y159" i="13"/>
  <c r="Z159" i="13"/>
  <c r="AA159" i="13"/>
  <c r="AB159" i="13"/>
  <c r="AC159" i="13"/>
  <c r="AD159" i="13"/>
  <c r="AE159" i="13"/>
  <c r="AF159" i="13"/>
  <c r="AG159" i="13"/>
  <c r="AH159" i="13"/>
  <c r="AI159" i="13"/>
  <c r="AJ159" i="13"/>
  <c r="AK159" i="13"/>
  <c r="AL159" i="13"/>
  <c r="AM159" i="13"/>
  <c r="H160" i="13"/>
  <c r="I160" i="13"/>
  <c r="J160" i="13"/>
  <c r="K160" i="13"/>
  <c r="L160" i="13"/>
  <c r="M160" i="13"/>
  <c r="N160" i="13"/>
  <c r="O160" i="13"/>
  <c r="P160" i="13"/>
  <c r="Q160" i="13"/>
  <c r="R160" i="13"/>
  <c r="S160" i="13"/>
  <c r="T160" i="13"/>
  <c r="U160" i="13"/>
  <c r="V160" i="13"/>
  <c r="W160" i="13"/>
  <c r="X160" i="13"/>
  <c r="Y160" i="13"/>
  <c r="Z160" i="13"/>
  <c r="AA160" i="13"/>
  <c r="AB160" i="13"/>
  <c r="AC160" i="13"/>
  <c r="AD160" i="13"/>
  <c r="AE160" i="13"/>
  <c r="AF160" i="13"/>
  <c r="AG160" i="13"/>
  <c r="AH160" i="13"/>
  <c r="AI160" i="13"/>
  <c r="AJ160" i="13"/>
  <c r="AK160" i="13"/>
  <c r="AL160" i="13"/>
  <c r="AM160" i="13"/>
  <c r="H161" i="13"/>
  <c r="I161" i="13"/>
  <c r="J161" i="13"/>
  <c r="K161" i="13"/>
  <c r="L161" i="13"/>
  <c r="M161" i="13"/>
  <c r="N161" i="13"/>
  <c r="O161" i="13"/>
  <c r="P161" i="13"/>
  <c r="Q161" i="13"/>
  <c r="R161" i="13"/>
  <c r="S161" i="13"/>
  <c r="T161" i="13"/>
  <c r="U161" i="13"/>
  <c r="V161" i="13"/>
  <c r="W161" i="13"/>
  <c r="X161" i="13"/>
  <c r="Y161" i="13"/>
  <c r="Z161" i="13"/>
  <c r="AA161" i="13"/>
  <c r="AB161" i="13"/>
  <c r="AC161" i="13"/>
  <c r="AD161" i="13"/>
  <c r="AE161" i="13"/>
  <c r="AF161" i="13"/>
  <c r="AG161" i="13"/>
  <c r="AH161" i="13"/>
  <c r="AI161" i="13"/>
  <c r="AJ161" i="13"/>
  <c r="AK161" i="13"/>
  <c r="AL161" i="13"/>
  <c r="AM161" i="13"/>
  <c r="H162" i="13"/>
  <c r="I162" i="13"/>
  <c r="J162" i="13"/>
  <c r="K162" i="13"/>
  <c r="L162" i="13"/>
  <c r="M162" i="13"/>
  <c r="N162" i="13"/>
  <c r="O162" i="13"/>
  <c r="P162" i="13"/>
  <c r="Q162" i="13"/>
  <c r="R162" i="13"/>
  <c r="S162" i="13"/>
  <c r="T162" i="13"/>
  <c r="U162" i="13"/>
  <c r="V162" i="13"/>
  <c r="W162" i="13"/>
  <c r="X162" i="13"/>
  <c r="Y162" i="13"/>
  <c r="Z162" i="13"/>
  <c r="AA162" i="13"/>
  <c r="AB162" i="13"/>
  <c r="AC162" i="13"/>
  <c r="AD162" i="13"/>
  <c r="AE162" i="13"/>
  <c r="AF162" i="13"/>
  <c r="AG162" i="13"/>
  <c r="AH162" i="13"/>
  <c r="AI162" i="13"/>
  <c r="AJ162" i="13"/>
  <c r="AK162" i="13"/>
  <c r="AL162" i="13"/>
  <c r="AM162" i="13"/>
  <c r="H163" i="13"/>
  <c r="I163" i="13"/>
  <c r="J163" i="13"/>
  <c r="K163" i="13"/>
  <c r="L163" i="13"/>
  <c r="M163" i="13"/>
  <c r="N163" i="13"/>
  <c r="O163" i="13"/>
  <c r="P163" i="13"/>
  <c r="Q163" i="13"/>
  <c r="R163" i="13"/>
  <c r="S163" i="13"/>
  <c r="T163" i="13"/>
  <c r="U163" i="13"/>
  <c r="V163" i="13"/>
  <c r="W163" i="13"/>
  <c r="X163" i="13"/>
  <c r="Y163" i="13"/>
  <c r="Z163" i="13"/>
  <c r="AA163" i="13"/>
  <c r="AB163" i="13"/>
  <c r="AC163" i="13"/>
  <c r="AD163" i="13"/>
  <c r="AE163" i="13"/>
  <c r="AF163" i="13"/>
  <c r="AG163" i="13"/>
  <c r="AH163" i="13"/>
  <c r="AI163" i="13"/>
  <c r="AJ163" i="13"/>
  <c r="AK163" i="13"/>
  <c r="AL163" i="13"/>
  <c r="AM163" i="13"/>
  <c r="H164" i="13"/>
  <c r="I164" i="13"/>
  <c r="J164" i="13"/>
  <c r="K164" i="13"/>
  <c r="L164" i="13"/>
  <c r="M164" i="13"/>
  <c r="N164" i="13"/>
  <c r="O164" i="13"/>
  <c r="P164" i="13"/>
  <c r="Q164" i="13"/>
  <c r="R164" i="13"/>
  <c r="S164" i="13"/>
  <c r="T164" i="13"/>
  <c r="U164" i="13"/>
  <c r="V164" i="13"/>
  <c r="W164" i="13"/>
  <c r="X164" i="13"/>
  <c r="Y164" i="13"/>
  <c r="Z164" i="13"/>
  <c r="AA164" i="13"/>
  <c r="AB164" i="13"/>
  <c r="AC164" i="13"/>
  <c r="AD164" i="13"/>
  <c r="AE164" i="13"/>
  <c r="AF164" i="13"/>
  <c r="AG164" i="13"/>
  <c r="AH164" i="13"/>
  <c r="AI164" i="13"/>
  <c r="AJ164" i="13"/>
  <c r="AK164" i="13"/>
  <c r="AL164" i="13"/>
  <c r="AM164" i="13"/>
  <c r="H165" i="13"/>
  <c r="I165" i="13"/>
  <c r="J165" i="13"/>
  <c r="K165" i="13"/>
  <c r="L165" i="13"/>
  <c r="M165" i="13"/>
  <c r="N165" i="13"/>
  <c r="O165" i="13"/>
  <c r="P165" i="13"/>
  <c r="Q165" i="13"/>
  <c r="R165" i="13"/>
  <c r="AG165" i="13"/>
  <c r="AH165" i="13"/>
  <c r="AI165" i="13"/>
  <c r="AJ165" i="13"/>
  <c r="AK165" i="13"/>
  <c r="AL165" i="13"/>
  <c r="H166" i="13"/>
  <c r="I166" i="13"/>
  <c r="J166" i="13"/>
  <c r="K166" i="13"/>
  <c r="L166" i="13"/>
  <c r="M166" i="13"/>
  <c r="N166" i="13"/>
  <c r="O166" i="13"/>
  <c r="P166" i="13"/>
  <c r="Q166" i="13"/>
  <c r="R166" i="13"/>
  <c r="S166" i="13"/>
  <c r="T166" i="13"/>
  <c r="U166" i="13"/>
  <c r="V166" i="13"/>
  <c r="W166" i="13"/>
  <c r="X166" i="13"/>
  <c r="Y166" i="13"/>
  <c r="Z166" i="13"/>
  <c r="AA166" i="13"/>
  <c r="AB166" i="13"/>
  <c r="AC166" i="13"/>
  <c r="AD166" i="13"/>
  <c r="AE166" i="13"/>
  <c r="AF166" i="13"/>
  <c r="AG166" i="13"/>
  <c r="AH166" i="13"/>
  <c r="AI166" i="13"/>
  <c r="AJ166" i="13"/>
  <c r="AK166" i="13"/>
  <c r="AL166" i="13"/>
  <c r="AM166" i="13"/>
  <c r="H167" i="13"/>
  <c r="I167" i="13"/>
  <c r="J167" i="13"/>
  <c r="K167" i="13"/>
  <c r="L167" i="13"/>
  <c r="M167" i="13"/>
  <c r="N167" i="13"/>
  <c r="O167" i="13"/>
  <c r="P167" i="13"/>
  <c r="Q167" i="13"/>
  <c r="R167" i="13"/>
  <c r="S167" i="13"/>
  <c r="T167" i="13"/>
  <c r="U167" i="13"/>
  <c r="V167" i="13"/>
  <c r="W167" i="13"/>
  <c r="X167" i="13"/>
  <c r="Y167" i="13"/>
  <c r="Z167" i="13"/>
  <c r="AA167" i="13"/>
  <c r="AB167" i="13"/>
  <c r="AC167" i="13"/>
  <c r="AD167" i="13"/>
  <c r="AE167" i="13"/>
  <c r="AF167" i="13"/>
  <c r="AG167" i="13"/>
  <c r="AH167" i="13"/>
  <c r="AI167" i="13"/>
  <c r="AJ167" i="13"/>
  <c r="AK167" i="13"/>
  <c r="AL167" i="13"/>
  <c r="AM167" i="13"/>
  <c r="H168" i="13"/>
  <c r="I168" i="13"/>
  <c r="J168" i="13"/>
  <c r="K168" i="13"/>
  <c r="L168" i="13"/>
  <c r="M168" i="13"/>
  <c r="N168" i="13"/>
  <c r="O168" i="13"/>
  <c r="P168" i="13"/>
  <c r="Q168" i="13"/>
  <c r="R168" i="13"/>
  <c r="S168" i="13"/>
  <c r="T168" i="13"/>
  <c r="U168" i="13"/>
  <c r="V168" i="13"/>
  <c r="W168" i="13"/>
  <c r="X168" i="13"/>
  <c r="Y168" i="13"/>
  <c r="Z168" i="13"/>
  <c r="AA168" i="13"/>
  <c r="AB168" i="13"/>
  <c r="AC168" i="13"/>
  <c r="AD168" i="13"/>
  <c r="AE168" i="13"/>
  <c r="AF168" i="13"/>
  <c r="AG168" i="13"/>
  <c r="AH168" i="13"/>
  <c r="AI168" i="13"/>
  <c r="AJ168" i="13"/>
  <c r="AK168" i="13"/>
  <c r="AL168" i="13"/>
  <c r="AM168" i="13"/>
  <c r="H169" i="13"/>
  <c r="I169" i="13"/>
  <c r="J169" i="13"/>
  <c r="K169" i="13"/>
  <c r="L169" i="13"/>
  <c r="M169" i="13"/>
  <c r="N169" i="13"/>
  <c r="O169" i="13"/>
  <c r="P169" i="13"/>
  <c r="Q169" i="13"/>
  <c r="R169" i="13"/>
  <c r="S169" i="13"/>
  <c r="T169" i="13"/>
  <c r="U169" i="13"/>
  <c r="V169" i="13"/>
  <c r="W169" i="13"/>
  <c r="X169" i="13"/>
  <c r="Y169" i="13"/>
  <c r="Z169" i="13"/>
  <c r="AA169" i="13"/>
  <c r="AB169" i="13"/>
  <c r="AC169" i="13"/>
  <c r="AD169" i="13"/>
  <c r="AE169" i="13"/>
  <c r="AF169" i="13"/>
  <c r="AG169" i="13"/>
  <c r="AH169" i="13"/>
  <c r="AI169" i="13"/>
  <c r="AJ169" i="13"/>
  <c r="AK169" i="13"/>
  <c r="AL169" i="13"/>
  <c r="AM169" i="13"/>
  <c r="H170" i="13"/>
  <c r="I170" i="13"/>
  <c r="J170" i="13"/>
  <c r="K170" i="13"/>
  <c r="L170" i="13"/>
  <c r="M170" i="13"/>
  <c r="N170" i="13"/>
  <c r="O170" i="13"/>
  <c r="P170" i="13"/>
  <c r="Q170" i="13"/>
  <c r="R170" i="13"/>
  <c r="S170" i="13"/>
  <c r="T170" i="13"/>
  <c r="U170" i="13"/>
  <c r="V170" i="13"/>
  <c r="W170" i="13"/>
  <c r="X170" i="13"/>
  <c r="Y170" i="13"/>
  <c r="Z170" i="13"/>
  <c r="AA170" i="13"/>
  <c r="AB170" i="13"/>
  <c r="AC170" i="13"/>
  <c r="AD170" i="13"/>
  <c r="AE170" i="13"/>
  <c r="AF170" i="13"/>
  <c r="AG170" i="13"/>
  <c r="AH170" i="13"/>
  <c r="AI170" i="13"/>
  <c r="AJ170" i="13"/>
  <c r="AK170" i="13"/>
  <c r="AL170" i="13"/>
  <c r="AM170" i="13"/>
  <c r="H171" i="13"/>
  <c r="I171" i="13"/>
  <c r="J171" i="13"/>
  <c r="K171" i="13"/>
  <c r="L171" i="13"/>
  <c r="M171" i="13"/>
  <c r="N171" i="13"/>
  <c r="O171" i="13"/>
  <c r="P171" i="13"/>
  <c r="Q171" i="13"/>
  <c r="R171" i="13"/>
  <c r="S171" i="13"/>
  <c r="T171" i="13"/>
  <c r="U171" i="13"/>
  <c r="V171" i="13"/>
  <c r="W171" i="13"/>
  <c r="X171" i="13"/>
  <c r="Y171" i="13"/>
  <c r="Z171" i="13"/>
  <c r="AA171" i="13"/>
  <c r="AB171" i="13"/>
  <c r="AC171" i="13"/>
  <c r="AD171" i="13"/>
  <c r="AE171" i="13"/>
  <c r="AF171" i="13"/>
  <c r="AG171" i="13"/>
  <c r="AH171" i="13"/>
  <c r="AI171" i="13"/>
  <c r="AJ171" i="13"/>
  <c r="AK171" i="13"/>
  <c r="AL171" i="13"/>
  <c r="AM171" i="13"/>
  <c r="H172" i="13"/>
  <c r="I172" i="13"/>
  <c r="J172" i="13"/>
  <c r="K172" i="13"/>
  <c r="L172" i="13"/>
  <c r="M172" i="13"/>
  <c r="N172" i="13"/>
  <c r="O172" i="13"/>
  <c r="P172" i="13"/>
  <c r="Q172" i="13"/>
  <c r="R172" i="13"/>
  <c r="S172" i="13"/>
  <c r="T172" i="13"/>
  <c r="U172" i="13"/>
  <c r="V172" i="13"/>
  <c r="W172" i="13"/>
  <c r="X172" i="13"/>
  <c r="Y172" i="13"/>
  <c r="Z172" i="13"/>
  <c r="AA172" i="13"/>
  <c r="AB172" i="13"/>
  <c r="AC172" i="13"/>
  <c r="AD172" i="13"/>
  <c r="AE172" i="13"/>
  <c r="AF172" i="13"/>
  <c r="AG172" i="13"/>
  <c r="AH172" i="13"/>
  <c r="AI172" i="13"/>
  <c r="AJ172" i="13"/>
  <c r="AK172" i="13"/>
  <c r="AL172" i="13"/>
  <c r="AM172" i="13"/>
  <c r="H173" i="13"/>
  <c r="I173" i="13"/>
  <c r="J173" i="13"/>
  <c r="K173" i="13"/>
  <c r="L173" i="13"/>
  <c r="M173" i="13"/>
  <c r="N173" i="13"/>
  <c r="O173" i="13"/>
  <c r="P173" i="13"/>
  <c r="Q173" i="13"/>
  <c r="R173" i="13"/>
  <c r="S173" i="13"/>
  <c r="T173" i="13"/>
  <c r="U173" i="13"/>
  <c r="V173" i="13"/>
  <c r="W173" i="13"/>
  <c r="X173" i="13"/>
  <c r="Y173" i="13"/>
  <c r="Z173" i="13"/>
  <c r="AA173" i="13"/>
  <c r="AB173" i="13"/>
  <c r="AC173" i="13"/>
  <c r="AD173" i="13"/>
  <c r="AE173" i="13"/>
  <c r="AF173" i="13"/>
  <c r="AG173" i="13"/>
  <c r="AH173" i="13"/>
  <c r="AI173" i="13"/>
  <c r="AJ173" i="13"/>
  <c r="AK173" i="13"/>
  <c r="AL173" i="13"/>
  <c r="AM173" i="13"/>
  <c r="H174" i="13"/>
  <c r="I174" i="13"/>
  <c r="J174" i="13"/>
  <c r="K174" i="13"/>
  <c r="L174" i="13"/>
  <c r="M174" i="13"/>
  <c r="N174" i="13"/>
  <c r="O174" i="13"/>
  <c r="P174" i="13"/>
  <c r="Q174" i="13"/>
  <c r="R174" i="13"/>
  <c r="S174" i="13"/>
  <c r="T174" i="13"/>
  <c r="U174" i="13"/>
  <c r="V174" i="13"/>
  <c r="W174" i="13"/>
  <c r="X174" i="13"/>
  <c r="Y174" i="13"/>
  <c r="Z174" i="13"/>
  <c r="AA174" i="13"/>
  <c r="AB174" i="13"/>
  <c r="AC174" i="13"/>
  <c r="AD174" i="13"/>
  <c r="AE174" i="13"/>
  <c r="AF174" i="13"/>
  <c r="AG174" i="13"/>
  <c r="AH174" i="13"/>
  <c r="AI174" i="13"/>
  <c r="AJ174" i="13"/>
  <c r="AK174" i="13"/>
  <c r="AL174" i="13"/>
  <c r="AM174" i="13"/>
  <c r="H175" i="13"/>
  <c r="I175" i="13"/>
  <c r="J175" i="13"/>
  <c r="K175" i="13"/>
  <c r="L175" i="13"/>
  <c r="M175" i="13"/>
  <c r="N175" i="13"/>
  <c r="O175" i="13"/>
  <c r="P175" i="13"/>
  <c r="Q175" i="13"/>
  <c r="R175" i="13"/>
  <c r="S175" i="13"/>
  <c r="T175" i="13"/>
  <c r="U175" i="13"/>
  <c r="V175" i="13"/>
  <c r="W175" i="13"/>
  <c r="X175" i="13"/>
  <c r="Y175" i="13"/>
  <c r="Z175" i="13"/>
  <c r="AA175" i="13"/>
  <c r="AB175" i="13"/>
  <c r="AC175" i="13"/>
  <c r="AD175" i="13"/>
  <c r="AE175" i="13"/>
  <c r="AF175" i="13"/>
  <c r="AG175" i="13"/>
  <c r="AH175" i="13"/>
  <c r="AI175" i="13"/>
  <c r="AJ175" i="13"/>
  <c r="AK175" i="13"/>
  <c r="AL175" i="13"/>
  <c r="AM175" i="13"/>
  <c r="H176" i="13"/>
  <c r="I176" i="13"/>
  <c r="J176" i="13"/>
  <c r="K176" i="13"/>
  <c r="L176" i="13"/>
  <c r="M176" i="13"/>
  <c r="N176" i="13"/>
  <c r="O176" i="13"/>
  <c r="P176" i="13"/>
  <c r="Q176" i="13"/>
  <c r="R176" i="13"/>
  <c r="S176" i="13"/>
  <c r="T176" i="13"/>
  <c r="U176" i="13"/>
  <c r="V176" i="13"/>
  <c r="W176" i="13"/>
  <c r="X176" i="13"/>
  <c r="Y176" i="13"/>
  <c r="Z176" i="13"/>
  <c r="AA176" i="13"/>
  <c r="AB176" i="13"/>
  <c r="AC176" i="13"/>
  <c r="AD176" i="13"/>
  <c r="AE176" i="13"/>
  <c r="AF176" i="13"/>
  <c r="AG176" i="13"/>
  <c r="AH176" i="13"/>
  <c r="AI176" i="13"/>
  <c r="AJ176" i="13"/>
  <c r="AK176" i="13"/>
  <c r="AL176" i="13"/>
  <c r="AM176" i="13"/>
  <c r="H177" i="13"/>
  <c r="I177" i="13"/>
  <c r="J177" i="13"/>
  <c r="K177" i="13"/>
  <c r="L177" i="13"/>
  <c r="M177" i="13"/>
  <c r="N177" i="13"/>
  <c r="O177" i="13"/>
  <c r="P177" i="13"/>
  <c r="Q177" i="13"/>
  <c r="R177" i="13"/>
  <c r="S177" i="13"/>
  <c r="T177" i="13"/>
  <c r="U177" i="13"/>
  <c r="V177" i="13"/>
  <c r="W177" i="13"/>
  <c r="X177" i="13"/>
  <c r="Y177" i="13"/>
  <c r="Z177" i="13"/>
  <c r="AA177" i="13"/>
  <c r="AB177" i="13"/>
  <c r="AC177" i="13"/>
  <c r="AD177" i="13"/>
  <c r="AE177" i="13"/>
  <c r="AF177" i="13"/>
  <c r="AG177" i="13"/>
  <c r="AH177" i="13"/>
  <c r="AI177" i="13"/>
  <c r="AJ177" i="13"/>
  <c r="AK177" i="13"/>
  <c r="AL177" i="13"/>
  <c r="AM177" i="13"/>
  <c r="H178" i="13"/>
  <c r="I178" i="13"/>
  <c r="J178" i="13"/>
  <c r="K178" i="13"/>
  <c r="L178" i="13"/>
  <c r="M178" i="13"/>
  <c r="N178" i="13"/>
  <c r="O178" i="13"/>
  <c r="P178" i="13"/>
  <c r="Q178" i="13"/>
  <c r="R178" i="13"/>
  <c r="S178" i="13"/>
  <c r="T178" i="13"/>
  <c r="U178" i="13"/>
  <c r="V178" i="13"/>
  <c r="W178" i="13"/>
  <c r="X178" i="13"/>
  <c r="Y178" i="13"/>
  <c r="Z178" i="13"/>
  <c r="AA178" i="13"/>
  <c r="AB178" i="13"/>
  <c r="AC178" i="13"/>
  <c r="AD178" i="13"/>
  <c r="AE178" i="13"/>
  <c r="AF178" i="13"/>
  <c r="AG178" i="13"/>
  <c r="AH178" i="13"/>
  <c r="AI178" i="13"/>
  <c r="AJ178" i="13"/>
  <c r="AK178" i="13"/>
  <c r="AL178" i="13"/>
  <c r="AM178" i="13"/>
  <c r="H179" i="13"/>
  <c r="I179" i="13"/>
  <c r="J179" i="13"/>
  <c r="K179" i="13"/>
  <c r="L179" i="13"/>
  <c r="M179" i="13"/>
  <c r="N179" i="13"/>
  <c r="O179" i="13"/>
  <c r="P179" i="13"/>
  <c r="Q179" i="13"/>
  <c r="R179" i="13"/>
  <c r="S179" i="13"/>
  <c r="T179" i="13"/>
  <c r="U179" i="13"/>
  <c r="V179" i="13"/>
  <c r="W179" i="13"/>
  <c r="X179" i="13"/>
  <c r="Y179" i="13"/>
  <c r="Z179" i="13"/>
  <c r="AA179" i="13"/>
  <c r="AB179" i="13"/>
  <c r="AC179" i="13"/>
  <c r="AD179" i="13"/>
  <c r="AE179" i="13"/>
  <c r="AF179" i="13"/>
  <c r="AG179" i="13"/>
  <c r="AH179" i="13"/>
  <c r="AI179" i="13"/>
  <c r="AJ179" i="13"/>
  <c r="AK179" i="13"/>
  <c r="AL179" i="13"/>
  <c r="AM179" i="13"/>
  <c r="H180" i="13"/>
  <c r="I180" i="13"/>
  <c r="J180" i="13"/>
  <c r="K180" i="13"/>
  <c r="L180" i="13"/>
  <c r="M180" i="13"/>
  <c r="N180" i="13"/>
  <c r="O180" i="13"/>
  <c r="P180" i="13"/>
  <c r="Q180" i="13"/>
  <c r="R180" i="13"/>
  <c r="S180" i="13"/>
  <c r="T180" i="13"/>
  <c r="U180" i="13"/>
  <c r="V180" i="13"/>
  <c r="W180" i="13"/>
  <c r="X180" i="13"/>
  <c r="Y180" i="13"/>
  <c r="Z180" i="13"/>
  <c r="AA180" i="13"/>
  <c r="AB180" i="13"/>
  <c r="AC180" i="13"/>
  <c r="AD180" i="13"/>
  <c r="AE180" i="13"/>
  <c r="AF180" i="13"/>
  <c r="AG180" i="13"/>
  <c r="AH180" i="13"/>
  <c r="AI180" i="13"/>
  <c r="AJ180" i="13"/>
  <c r="AK180" i="13"/>
  <c r="AL180" i="13"/>
  <c r="AM180" i="13"/>
  <c r="H181" i="13"/>
  <c r="I181" i="13"/>
  <c r="J181" i="13"/>
  <c r="K181" i="13"/>
  <c r="L181" i="13"/>
  <c r="M181" i="13"/>
  <c r="N181" i="13"/>
  <c r="O181" i="13"/>
  <c r="P181" i="13"/>
  <c r="Q181" i="13"/>
  <c r="R181" i="13"/>
  <c r="S181" i="13"/>
  <c r="T181" i="13"/>
  <c r="U181" i="13"/>
  <c r="V181" i="13"/>
  <c r="W181" i="13"/>
  <c r="X181" i="13"/>
  <c r="Y181" i="13"/>
  <c r="Z181" i="13"/>
  <c r="AA181" i="13"/>
  <c r="AB181" i="13"/>
  <c r="AC181" i="13"/>
  <c r="AD181" i="13"/>
  <c r="AE181" i="13"/>
  <c r="AF181" i="13"/>
  <c r="AG181" i="13"/>
  <c r="AH181" i="13"/>
  <c r="AI181" i="13"/>
  <c r="AJ181" i="13"/>
  <c r="AK181" i="13"/>
  <c r="AL181" i="13"/>
  <c r="AM181" i="13"/>
  <c r="H182" i="13"/>
  <c r="I182" i="13"/>
  <c r="J182" i="13"/>
  <c r="K182" i="13"/>
  <c r="L182" i="13"/>
  <c r="M182" i="13"/>
  <c r="N182" i="13"/>
  <c r="O182" i="13"/>
  <c r="P182" i="13"/>
  <c r="Q182" i="13"/>
  <c r="R182" i="13"/>
  <c r="S182" i="13"/>
  <c r="T182" i="13"/>
  <c r="U182" i="13"/>
  <c r="V182" i="13"/>
  <c r="W182" i="13"/>
  <c r="X182" i="13"/>
  <c r="Y182" i="13"/>
  <c r="Z182" i="13"/>
  <c r="AA182" i="13"/>
  <c r="AB182" i="13"/>
  <c r="AC182" i="13"/>
  <c r="AD182" i="13"/>
  <c r="AE182" i="13"/>
  <c r="AF182" i="13"/>
  <c r="AG182" i="13"/>
  <c r="AH182" i="13"/>
  <c r="AI182" i="13"/>
  <c r="AJ182" i="13"/>
  <c r="AK182" i="13"/>
  <c r="AL182" i="13"/>
  <c r="AM182" i="13"/>
  <c r="H183" i="13"/>
  <c r="I183" i="13"/>
  <c r="J183" i="13"/>
  <c r="K183" i="13"/>
  <c r="L183" i="13"/>
  <c r="M183" i="13"/>
  <c r="N183" i="13"/>
  <c r="O183" i="13"/>
  <c r="P183" i="13"/>
  <c r="Q183" i="13"/>
  <c r="R183" i="13"/>
  <c r="S183" i="13"/>
  <c r="T183" i="13"/>
  <c r="U183" i="13"/>
  <c r="V183" i="13"/>
  <c r="W183" i="13"/>
  <c r="X183" i="13"/>
  <c r="Y183" i="13"/>
  <c r="Z183" i="13"/>
  <c r="AA183" i="13"/>
  <c r="AB183" i="13"/>
  <c r="AC183" i="13"/>
  <c r="AD183" i="13"/>
  <c r="AE183" i="13"/>
  <c r="AF183" i="13"/>
  <c r="AG183" i="13"/>
  <c r="AH183" i="13"/>
  <c r="AI183" i="13"/>
  <c r="AJ183" i="13"/>
  <c r="AK183" i="13"/>
  <c r="AL183" i="13"/>
  <c r="AM183" i="13"/>
  <c r="H184" i="13"/>
  <c r="I184" i="13"/>
  <c r="J184" i="13"/>
  <c r="K184" i="13"/>
  <c r="L184" i="13"/>
  <c r="M184" i="13"/>
  <c r="N184" i="13"/>
  <c r="O184" i="13"/>
  <c r="P184" i="13"/>
  <c r="Q184" i="13"/>
  <c r="R184" i="13"/>
  <c r="S184" i="13"/>
  <c r="T184" i="13"/>
  <c r="U184" i="13"/>
  <c r="V184" i="13"/>
  <c r="W184" i="13"/>
  <c r="X184" i="13"/>
  <c r="Y184" i="13"/>
  <c r="Z184" i="13"/>
  <c r="AA184" i="13"/>
  <c r="AB184" i="13"/>
  <c r="AC184" i="13"/>
  <c r="AD184" i="13"/>
  <c r="AE184" i="13"/>
  <c r="AF184" i="13"/>
  <c r="AG184" i="13"/>
  <c r="AH184" i="13"/>
  <c r="AI184" i="13"/>
  <c r="AJ184" i="13"/>
  <c r="AK184" i="13"/>
  <c r="AL184" i="13"/>
  <c r="AM184" i="13"/>
  <c r="H185" i="13"/>
  <c r="I185" i="13"/>
  <c r="J185" i="13"/>
  <c r="K185" i="13"/>
  <c r="L185" i="13"/>
  <c r="M185" i="13"/>
  <c r="N185" i="13"/>
  <c r="O185" i="13"/>
  <c r="P185" i="13"/>
  <c r="Q185" i="13"/>
  <c r="R185" i="13"/>
  <c r="S185" i="13"/>
  <c r="T185" i="13"/>
  <c r="U185" i="13"/>
  <c r="V185" i="13"/>
  <c r="W185" i="13"/>
  <c r="X185" i="13"/>
  <c r="Y185" i="13"/>
  <c r="Z185" i="13"/>
  <c r="AA185" i="13"/>
  <c r="AB185" i="13"/>
  <c r="AC185" i="13"/>
  <c r="AD185" i="13"/>
  <c r="AE185" i="13"/>
  <c r="AF185" i="13"/>
  <c r="AG185" i="13"/>
  <c r="AH185" i="13"/>
  <c r="AI185" i="13"/>
  <c r="AJ185" i="13"/>
  <c r="AK185" i="13"/>
  <c r="AL185" i="13"/>
  <c r="AM185" i="13"/>
  <c r="H186" i="13"/>
  <c r="I186" i="13"/>
  <c r="J186" i="13"/>
  <c r="K186" i="13"/>
  <c r="L186" i="13"/>
  <c r="M186" i="13"/>
  <c r="N186" i="13"/>
  <c r="O186" i="13"/>
  <c r="P186" i="13"/>
  <c r="Q186" i="13"/>
  <c r="R186" i="13"/>
  <c r="S186" i="13"/>
  <c r="T186" i="13"/>
  <c r="U186" i="13"/>
  <c r="V186" i="13"/>
  <c r="W186" i="13"/>
  <c r="X186" i="13"/>
  <c r="Y186" i="13"/>
  <c r="Z186" i="13"/>
  <c r="AA186" i="13"/>
  <c r="AB186" i="13"/>
  <c r="AC186" i="13"/>
  <c r="AD186" i="13"/>
  <c r="AE186" i="13"/>
  <c r="AF186" i="13"/>
  <c r="AG186" i="13"/>
  <c r="AH186" i="13"/>
  <c r="AI186" i="13"/>
  <c r="AJ186" i="13"/>
  <c r="AK186" i="13"/>
  <c r="AL186" i="13"/>
  <c r="AM186" i="13"/>
  <c r="H187" i="13"/>
  <c r="I187" i="13"/>
  <c r="J187" i="13"/>
  <c r="K187" i="13"/>
  <c r="L187" i="13"/>
  <c r="M187" i="13"/>
  <c r="N187" i="13"/>
  <c r="O187" i="13"/>
  <c r="P187" i="13"/>
  <c r="Q187" i="13"/>
  <c r="R187" i="13"/>
  <c r="S187" i="13"/>
  <c r="T187" i="13"/>
  <c r="U187" i="13"/>
  <c r="V187" i="13"/>
  <c r="W187" i="13"/>
  <c r="X187" i="13"/>
  <c r="Y187" i="13"/>
  <c r="Z187" i="13"/>
  <c r="AA187" i="13"/>
  <c r="AB187" i="13"/>
  <c r="AC187" i="13"/>
  <c r="AD187" i="13"/>
  <c r="AE187" i="13"/>
  <c r="AF187" i="13"/>
  <c r="AG187" i="13"/>
  <c r="AH187" i="13"/>
  <c r="AI187" i="13"/>
  <c r="AJ187" i="13"/>
  <c r="AK187" i="13"/>
  <c r="AL187" i="13"/>
  <c r="AM187" i="13"/>
  <c r="H188" i="13"/>
  <c r="I188" i="13"/>
  <c r="J188" i="13"/>
  <c r="K188" i="13"/>
  <c r="L188" i="13"/>
  <c r="M188" i="13"/>
  <c r="N188" i="13"/>
  <c r="O188" i="13"/>
  <c r="P188" i="13"/>
  <c r="Q188" i="13"/>
  <c r="R188" i="13"/>
  <c r="S188" i="13"/>
  <c r="T188" i="13"/>
  <c r="U188" i="13"/>
  <c r="V188" i="13"/>
  <c r="W188" i="13"/>
  <c r="X188" i="13"/>
  <c r="Y188" i="13"/>
  <c r="Z188" i="13"/>
  <c r="AA188" i="13"/>
  <c r="AB188" i="13"/>
  <c r="AC188" i="13"/>
  <c r="AD188" i="13"/>
  <c r="AE188" i="13"/>
  <c r="AF188" i="13"/>
  <c r="AG188" i="13"/>
  <c r="AH188" i="13"/>
  <c r="AI188" i="13"/>
  <c r="AJ188" i="13"/>
  <c r="AK188" i="13"/>
  <c r="AL188" i="13"/>
  <c r="AM188" i="13"/>
  <c r="H189" i="13"/>
  <c r="I189" i="13"/>
  <c r="J189" i="13"/>
  <c r="K189" i="13"/>
  <c r="L189" i="13"/>
  <c r="M189" i="13"/>
  <c r="N189" i="13"/>
  <c r="O189" i="13"/>
  <c r="P189" i="13"/>
  <c r="Q189" i="13"/>
  <c r="R189" i="13"/>
  <c r="S189" i="13"/>
  <c r="T189" i="13"/>
  <c r="U189" i="13"/>
  <c r="V189" i="13"/>
  <c r="W189" i="13"/>
  <c r="X189" i="13"/>
  <c r="Y189" i="13"/>
  <c r="Z189" i="13"/>
  <c r="AA189" i="13"/>
  <c r="AB189" i="13"/>
  <c r="AC189" i="13"/>
  <c r="AD189" i="13"/>
  <c r="AE189" i="13"/>
  <c r="AF189" i="13"/>
  <c r="AG189" i="13"/>
  <c r="AH189" i="13"/>
  <c r="AI189" i="13"/>
  <c r="AJ189" i="13"/>
  <c r="AK189" i="13"/>
  <c r="AL189" i="13"/>
  <c r="AM189" i="13"/>
  <c r="H190" i="13"/>
  <c r="I190" i="13"/>
  <c r="J190" i="13"/>
  <c r="K190" i="13"/>
  <c r="L190" i="13"/>
  <c r="M190" i="13"/>
  <c r="N190" i="13"/>
  <c r="O190" i="13"/>
  <c r="P190" i="13"/>
  <c r="Q190" i="13"/>
  <c r="R190" i="13"/>
  <c r="S190" i="13"/>
  <c r="T190" i="13"/>
  <c r="U190" i="13"/>
  <c r="V190" i="13"/>
  <c r="W190" i="13"/>
  <c r="X190" i="13"/>
  <c r="Y190" i="13"/>
  <c r="Z190" i="13"/>
  <c r="AA190" i="13"/>
  <c r="AB190" i="13"/>
  <c r="AC190" i="13"/>
  <c r="AD190" i="13"/>
  <c r="AE190" i="13"/>
  <c r="AF190" i="13"/>
  <c r="AG190" i="13"/>
  <c r="AH190" i="13"/>
  <c r="AI190" i="13"/>
  <c r="AJ190" i="13"/>
  <c r="AK190" i="13"/>
  <c r="AL190" i="13"/>
  <c r="AM190" i="13"/>
  <c r="H191" i="13"/>
  <c r="I191" i="13"/>
  <c r="J191" i="13"/>
  <c r="K191" i="13"/>
  <c r="L191" i="13"/>
  <c r="M191" i="13"/>
  <c r="N191" i="13"/>
  <c r="O191" i="13"/>
  <c r="P191" i="13"/>
  <c r="AG191" i="13"/>
  <c r="AH191" i="13"/>
  <c r="AI191" i="13"/>
  <c r="AJ191" i="13"/>
  <c r="AK191" i="13"/>
  <c r="AL191" i="13"/>
  <c r="H192" i="13"/>
  <c r="I192" i="13"/>
  <c r="J192" i="13"/>
  <c r="K192" i="13"/>
  <c r="L192" i="13"/>
  <c r="M192" i="13"/>
  <c r="N192" i="13"/>
  <c r="O192" i="13"/>
  <c r="P192" i="13"/>
  <c r="Q192" i="13"/>
  <c r="R192" i="13"/>
  <c r="S192" i="13"/>
  <c r="T192" i="13"/>
  <c r="U192" i="13"/>
  <c r="V192" i="13"/>
  <c r="W192" i="13"/>
  <c r="X192" i="13"/>
  <c r="Y192" i="13"/>
  <c r="Z192" i="13"/>
  <c r="AA192" i="13"/>
  <c r="AB192" i="13"/>
  <c r="AC192" i="13"/>
  <c r="AD192" i="13"/>
  <c r="AE192" i="13"/>
  <c r="AF192" i="13"/>
  <c r="AG192" i="13"/>
  <c r="AH192" i="13"/>
  <c r="AI192" i="13"/>
  <c r="AJ192" i="13"/>
  <c r="AK192" i="13"/>
  <c r="AL192" i="13"/>
  <c r="AM192" i="13"/>
  <c r="H193" i="13"/>
  <c r="I193" i="13"/>
  <c r="J193" i="13"/>
  <c r="K193" i="13"/>
  <c r="L193" i="13"/>
  <c r="M193" i="13"/>
  <c r="N193" i="13"/>
  <c r="O193" i="13"/>
  <c r="P193" i="13"/>
  <c r="Q193" i="13"/>
  <c r="R193" i="13"/>
  <c r="S193" i="13"/>
  <c r="T193" i="13"/>
  <c r="U193" i="13"/>
  <c r="V193" i="13"/>
  <c r="W193" i="13"/>
  <c r="X193" i="13"/>
  <c r="Y193" i="13"/>
  <c r="Z193" i="13"/>
  <c r="AA193" i="13"/>
  <c r="AB193" i="13"/>
  <c r="AC193" i="13"/>
  <c r="AD193" i="13"/>
  <c r="AE193" i="13"/>
  <c r="AF193" i="13"/>
  <c r="AG193" i="13"/>
  <c r="AH193" i="13"/>
  <c r="AI193" i="13"/>
  <c r="AJ193" i="13"/>
  <c r="AK193" i="13"/>
  <c r="AL193" i="13"/>
  <c r="AM193" i="13"/>
  <c r="H194" i="13"/>
  <c r="I194" i="13"/>
  <c r="J194" i="13"/>
  <c r="K194" i="13"/>
  <c r="L194" i="13"/>
  <c r="M194" i="13"/>
  <c r="N194" i="13"/>
  <c r="O194" i="13"/>
  <c r="P194" i="13"/>
  <c r="Q194" i="13"/>
  <c r="R194" i="13"/>
  <c r="S194" i="13"/>
  <c r="T194" i="13"/>
  <c r="U194" i="13"/>
  <c r="V194" i="13"/>
  <c r="W194" i="13"/>
  <c r="X194" i="13"/>
  <c r="Y194" i="13"/>
  <c r="Z194" i="13"/>
  <c r="AA194" i="13"/>
  <c r="AB194" i="13"/>
  <c r="AC194" i="13"/>
  <c r="AD194" i="13"/>
  <c r="AE194" i="13"/>
  <c r="AF194" i="13"/>
  <c r="AG194" i="13"/>
  <c r="AH194" i="13"/>
  <c r="AI194" i="13"/>
  <c r="AJ194" i="13"/>
  <c r="AK194" i="13"/>
  <c r="AL194" i="13"/>
  <c r="AM194" i="13"/>
  <c r="H195" i="13"/>
  <c r="I195" i="13"/>
  <c r="J195" i="13"/>
  <c r="K195" i="13"/>
  <c r="L195" i="13"/>
  <c r="M195" i="13"/>
  <c r="N195" i="13"/>
  <c r="O195" i="13"/>
  <c r="P195" i="13"/>
  <c r="Q195" i="13"/>
  <c r="R195" i="13"/>
  <c r="S195" i="13"/>
  <c r="T195" i="13"/>
  <c r="U195" i="13"/>
  <c r="V195" i="13"/>
  <c r="W195" i="13"/>
  <c r="X195" i="13"/>
  <c r="Y195" i="13"/>
  <c r="Z195" i="13"/>
  <c r="AA195" i="13"/>
  <c r="AB195" i="13"/>
  <c r="AC195" i="13"/>
  <c r="AD195" i="13"/>
  <c r="AE195" i="13"/>
  <c r="AF195" i="13"/>
  <c r="AG195" i="13"/>
  <c r="AH195" i="13"/>
  <c r="AI195" i="13"/>
  <c r="AJ195" i="13"/>
  <c r="AK195" i="13"/>
  <c r="AL195" i="13"/>
  <c r="AM195" i="13"/>
  <c r="H196" i="13"/>
  <c r="I196" i="13"/>
  <c r="J196" i="13"/>
  <c r="K196" i="13"/>
  <c r="L196" i="13"/>
  <c r="M196" i="13"/>
  <c r="N196" i="13"/>
  <c r="O196" i="13"/>
  <c r="P196" i="13"/>
  <c r="Q196" i="13"/>
  <c r="R196" i="13"/>
  <c r="S196" i="13"/>
  <c r="T196" i="13"/>
  <c r="U196" i="13"/>
  <c r="V196" i="13"/>
  <c r="W196" i="13"/>
  <c r="X196" i="13"/>
  <c r="Y196" i="13"/>
  <c r="Z196" i="13"/>
  <c r="AA196" i="13"/>
  <c r="AB196" i="13"/>
  <c r="AC196" i="13"/>
  <c r="AD196" i="13"/>
  <c r="AE196" i="13"/>
  <c r="AF196" i="13"/>
  <c r="AG196" i="13"/>
  <c r="AH196" i="13"/>
  <c r="AI196" i="13"/>
  <c r="AJ196" i="13"/>
  <c r="AK196" i="13"/>
  <c r="AL196" i="13"/>
  <c r="AM196" i="13"/>
  <c r="H197" i="13"/>
  <c r="I197" i="13"/>
  <c r="J197" i="13"/>
  <c r="K197" i="13"/>
  <c r="L197" i="13"/>
  <c r="M197" i="13"/>
  <c r="N197" i="13"/>
  <c r="O197" i="13"/>
  <c r="P197" i="13"/>
  <c r="Q197" i="13"/>
  <c r="R197" i="13"/>
  <c r="S197" i="13"/>
  <c r="T197" i="13"/>
  <c r="U197" i="13"/>
  <c r="V197" i="13"/>
  <c r="W197" i="13"/>
  <c r="X197" i="13"/>
  <c r="Y197" i="13"/>
  <c r="Z197" i="13"/>
  <c r="AA197" i="13"/>
  <c r="AB197" i="13"/>
  <c r="AC197" i="13"/>
  <c r="AD197" i="13"/>
  <c r="AE197" i="13"/>
  <c r="AF197" i="13"/>
  <c r="AG197" i="13"/>
  <c r="AH197" i="13"/>
  <c r="AI197" i="13"/>
  <c r="AJ197" i="13"/>
  <c r="AK197" i="13"/>
  <c r="AL197" i="13"/>
  <c r="AM197" i="13"/>
  <c r="H198" i="13"/>
  <c r="I198" i="13"/>
  <c r="J198" i="13"/>
  <c r="K198" i="13"/>
  <c r="L198" i="13"/>
  <c r="M198" i="13"/>
  <c r="N198" i="13"/>
  <c r="O198" i="13"/>
  <c r="P198" i="13"/>
  <c r="Q198" i="13"/>
  <c r="R198" i="13"/>
  <c r="S198" i="13"/>
  <c r="T198" i="13"/>
  <c r="U198" i="13"/>
  <c r="V198" i="13"/>
  <c r="W198" i="13"/>
  <c r="X198" i="13"/>
  <c r="Y198" i="13"/>
  <c r="Z198" i="13"/>
  <c r="AA198" i="13"/>
  <c r="AB198" i="13"/>
  <c r="AC198" i="13"/>
  <c r="AD198" i="13"/>
  <c r="AE198" i="13"/>
  <c r="AF198" i="13"/>
  <c r="AG198" i="13"/>
  <c r="AH198" i="13"/>
  <c r="AI198" i="13"/>
  <c r="AJ198" i="13"/>
  <c r="AK198" i="13"/>
  <c r="AL198" i="13"/>
  <c r="AM198" i="13"/>
  <c r="H199" i="13"/>
  <c r="I199" i="13"/>
  <c r="J199" i="13"/>
  <c r="K199" i="13"/>
  <c r="L199" i="13"/>
  <c r="M199" i="13"/>
  <c r="N199" i="13"/>
  <c r="O199" i="13"/>
  <c r="P199" i="13"/>
  <c r="Q199" i="13"/>
  <c r="R199" i="13"/>
  <c r="S199" i="13"/>
  <c r="T199" i="13"/>
  <c r="U199" i="13"/>
  <c r="V199" i="13"/>
  <c r="W199" i="13"/>
  <c r="X199" i="13"/>
  <c r="Y199" i="13"/>
  <c r="Z199" i="13"/>
  <c r="AA199" i="13"/>
  <c r="AB199" i="13"/>
  <c r="AC199" i="13"/>
  <c r="AD199" i="13"/>
  <c r="AE199" i="13"/>
  <c r="AF199" i="13"/>
  <c r="AG199" i="13"/>
  <c r="AH199" i="13"/>
  <c r="AI199" i="13"/>
  <c r="AJ199" i="13"/>
  <c r="AK199" i="13"/>
  <c r="AL199" i="13"/>
  <c r="AM199" i="13"/>
  <c r="H200" i="13"/>
  <c r="I200" i="13"/>
  <c r="J200" i="13"/>
  <c r="K200" i="13"/>
  <c r="L200" i="13"/>
  <c r="M200" i="13"/>
  <c r="N200" i="13"/>
  <c r="O200" i="13"/>
  <c r="P200" i="13"/>
  <c r="Q200" i="13"/>
  <c r="R200" i="13"/>
  <c r="S200" i="13"/>
  <c r="T200" i="13"/>
  <c r="U200" i="13"/>
  <c r="V200" i="13"/>
  <c r="W200" i="13"/>
  <c r="X200" i="13"/>
  <c r="Y200" i="13"/>
  <c r="Z200" i="13"/>
  <c r="AA200" i="13"/>
  <c r="AB200" i="13"/>
  <c r="AC200" i="13"/>
  <c r="AD200" i="13"/>
  <c r="AE200" i="13"/>
  <c r="AF200" i="13"/>
  <c r="AG200" i="13"/>
  <c r="AH200" i="13"/>
  <c r="AI200" i="13"/>
  <c r="AJ200" i="13"/>
  <c r="AK200" i="13"/>
  <c r="AL200" i="13"/>
  <c r="AM200" i="13"/>
  <c r="H201" i="13"/>
  <c r="I201" i="13"/>
  <c r="J201" i="13"/>
  <c r="K201" i="13"/>
  <c r="L201" i="13"/>
  <c r="M201" i="13"/>
  <c r="N201" i="13"/>
  <c r="O201" i="13"/>
  <c r="P201" i="13"/>
  <c r="Q201" i="13"/>
  <c r="R201" i="13"/>
  <c r="S201" i="13"/>
  <c r="T201" i="13"/>
  <c r="U201" i="13"/>
  <c r="V201" i="13"/>
  <c r="W201" i="13"/>
  <c r="X201" i="13"/>
  <c r="Y201" i="13"/>
  <c r="Z201" i="13"/>
  <c r="AA201" i="13"/>
  <c r="AB201" i="13"/>
  <c r="AC201" i="13"/>
  <c r="AD201" i="13"/>
  <c r="AE201" i="13"/>
  <c r="AF201" i="13"/>
  <c r="AG201" i="13"/>
  <c r="AH201" i="13"/>
  <c r="AI201" i="13"/>
  <c r="AJ201" i="13"/>
  <c r="AK201" i="13"/>
  <c r="AL201" i="13"/>
  <c r="AM201" i="13"/>
  <c r="H202" i="13"/>
  <c r="I202" i="13"/>
  <c r="J202" i="13"/>
  <c r="K202" i="13"/>
  <c r="L202" i="13"/>
  <c r="M202" i="13"/>
  <c r="N202" i="13"/>
  <c r="O202" i="13"/>
  <c r="P202" i="13"/>
  <c r="Q202" i="13"/>
  <c r="R202" i="13"/>
  <c r="S202" i="13"/>
  <c r="T202" i="13"/>
  <c r="U202" i="13"/>
  <c r="V202" i="13"/>
  <c r="W202" i="13"/>
  <c r="X202" i="13"/>
  <c r="Y202" i="13"/>
  <c r="Z202" i="13"/>
  <c r="AA202" i="13"/>
  <c r="AB202" i="13"/>
  <c r="AC202" i="13"/>
  <c r="AD202" i="13"/>
  <c r="AE202" i="13"/>
  <c r="AF202" i="13"/>
  <c r="AG202" i="13"/>
  <c r="AH202" i="13"/>
  <c r="AI202" i="13"/>
  <c r="AJ202" i="13"/>
  <c r="AK202" i="13"/>
  <c r="AL202" i="13"/>
  <c r="AM202" i="13"/>
  <c r="H203" i="13"/>
  <c r="I203" i="13"/>
  <c r="J203" i="13"/>
  <c r="K203" i="13"/>
  <c r="L203" i="13"/>
  <c r="M203" i="13"/>
  <c r="N203" i="13"/>
  <c r="O203" i="13"/>
  <c r="P203" i="13"/>
  <c r="Q203" i="13"/>
  <c r="R203" i="13"/>
  <c r="S203" i="13"/>
  <c r="T203" i="13"/>
  <c r="U203" i="13"/>
  <c r="V203" i="13"/>
  <c r="W203" i="13"/>
  <c r="X203" i="13"/>
  <c r="Y203" i="13"/>
  <c r="Z203" i="13"/>
  <c r="AA203" i="13"/>
  <c r="AB203" i="13"/>
  <c r="AC203" i="13"/>
  <c r="AD203" i="13"/>
  <c r="AE203" i="13"/>
  <c r="AF203" i="13"/>
  <c r="AG203" i="13"/>
  <c r="AH203" i="13"/>
  <c r="AI203" i="13"/>
  <c r="AJ203" i="13"/>
  <c r="AK203" i="13"/>
  <c r="AL203" i="13"/>
  <c r="AM203" i="13"/>
  <c r="H204" i="13"/>
  <c r="I204" i="13"/>
  <c r="J204" i="13"/>
  <c r="K204" i="13"/>
  <c r="L204" i="13"/>
  <c r="M204" i="13"/>
  <c r="N204" i="13"/>
  <c r="O204" i="13"/>
  <c r="P204" i="13"/>
  <c r="Q204" i="13"/>
  <c r="R204" i="13"/>
  <c r="S204" i="13"/>
  <c r="T204" i="13"/>
  <c r="U204" i="13"/>
  <c r="V204" i="13"/>
  <c r="W204" i="13"/>
  <c r="X204" i="13"/>
  <c r="Y204" i="13"/>
  <c r="Z204" i="13"/>
  <c r="AA204" i="13"/>
  <c r="AB204" i="13"/>
  <c r="AC204" i="13"/>
  <c r="AD204" i="13"/>
  <c r="AE204" i="13"/>
  <c r="AF204" i="13"/>
  <c r="AG204" i="13"/>
  <c r="AH204" i="13"/>
  <c r="AI204" i="13"/>
  <c r="AJ204" i="13"/>
  <c r="AK204" i="13"/>
  <c r="AL204" i="13"/>
  <c r="AM204" i="13"/>
  <c r="H205" i="13"/>
  <c r="I205" i="13"/>
  <c r="J205" i="13"/>
  <c r="K205" i="13"/>
  <c r="L205" i="13"/>
  <c r="M205" i="13"/>
  <c r="N205" i="13"/>
  <c r="O205" i="13"/>
  <c r="P205" i="13"/>
  <c r="Q205" i="13"/>
  <c r="R205" i="13"/>
  <c r="S205" i="13"/>
  <c r="T205" i="13"/>
  <c r="U205" i="13"/>
  <c r="V205" i="13"/>
  <c r="W205" i="13"/>
  <c r="X205" i="13"/>
  <c r="Y205" i="13"/>
  <c r="Z205" i="13"/>
  <c r="AA205" i="13"/>
  <c r="AB205" i="13"/>
  <c r="AC205" i="13"/>
  <c r="AD205" i="13"/>
  <c r="AE205" i="13"/>
  <c r="AF205" i="13"/>
  <c r="AG205" i="13"/>
  <c r="AH205" i="13"/>
  <c r="AI205" i="13"/>
  <c r="AJ205" i="13"/>
  <c r="AK205" i="13"/>
  <c r="AL205" i="13"/>
  <c r="AM205" i="13"/>
  <c r="H206" i="13"/>
  <c r="I206" i="13"/>
  <c r="J206" i="13"/>
  <c r="K206" i="13"/>
  <c r="L206" i="13"/>
  <c r="M206" i="13"/>
  <c r="N206" i="13"/>
  <c r="O206" i="13"/>
  <c r="P206" i="13"/>
  <c r="Q206" i="13"/>
  <c r="R206" i="13"/>
  <c r="S206" i="13"/>
  <c r="T206" i="13"/>
  <c r="U206" i="13"/>
  <c r="V206" i="13"/>
  <c r="W206" i="13"/>
  <c r="X206" i="13"/>
  <c r="Y206" i="13"/>
  <c r="Z206" i="13"/>
  <c r="AA206" i="13"/>
  <c r="AB206" i="13"/>
  <c r="AC206" i="13"/>
  <c r="AD206" i="13"/>
  <c r="AE206" i="13"/>
  <c r="AF206" i="13"/>
  <c r="AG206" i="13"/>
  <c r="AH206" i="13"/>
  <c r="AI206" i="13"/>
  <c r="AJ206" i="13"/>
  <c r="AK206" i="13"/>
  <c r="AL206" i="13"/>
  <c r="AM206" i="13"/>
  <c r="H207" i="13"/>
  <c r="I207" i="13"/>
  <c r="J207" i="13"/>
  <c r="K207" i="13"/>
  <c r="L207" i="13"/>
  <c r="M207" i="13"/>
  <c r="N207" i="13"/>
  <c r="O207" i="13"/>
  <c r="P207" i="13"/>
  <c r="Q207" i="13"/>
  <c r="R207" i="13"/>
  <c r="S207" i="13"/>
  <c r="T207" i="13"/>
  <c r="U207" i="13"/>
  <c r="V207" i="13"/>
  <c r="W207" i="13"/>
  <c r="X207" i="13"/>
  <c r="Y207" i="13"/>
  <c r="Z207" i="13"/>
  <c r="AA207" i="13"/>
  <c r="AB207" i="13"/>
  <c r="AC207" i="13"/>
  <c r="AD207" i="13"/>
  <c r="AE207" i="13"/>
  <c r="AF207" i="13"/>
  <c r="AG207" i="13"/>
  <c r="AH207" i="13"/>
  <c r="AI207" i="13"/>
  <c r="AJ207" i="13"/>
  <c r="AK207" i="13"/>
  <c r="AL207" i="13"/>
  <c r="AM207" i="13"/>
  <c r="H208" i="13"/>
  <c r="I208" i="13"/>
  <c r="J208" i="13"/>
  <c r="K208" i="13"/>
  <c r="L208" i="13"/>
  <c r="M208" i="13"/>
  <c r="N208" i="13"/>
  <c r="O208" i="13"/>
  <c r="P208" i="13"/>
  <c r="Q208" i="13"/>
  <c r="R208" i="13"/>
  <c r="S208" i="13"/>
  <c r="T208" i="13"/>
  <c r="U208" i="13"/>
  <c r="V208" i="13"/>
  <c r="W208" i="13"/>
  <c r="X208" i="13"/>
  <c r="Y208" i="13"/>
  <c r="Z208" i="13"/>
  <c r="AA208" i="13"/>
  <c r="AB208" i="13"/>
  <c r="AC208" i="13"/>
  <c r="AD208" i="13"/>
  <c r="AE208" i="13"/>
  <c r="AF208" i="13"/>
  <c r="AG208" i="13"/>
  <c r="AH208" i="13"/>
  <c r="AI208" i="13"/>
  <c r="AJ208" i="13"/>
  <c r="AK208" i="13"/>
  <c r="AL208" i="13"/>
  <c r="AM208" i="13"/>
  <c r="G207" i="13"/>
  <c r="G208" i="13"/>
  <c r="G4" i="13"/>
  <c r="G5" i="13"/>
  <c r="G6" i="13"/>
  <c r="G7" i="13"/>
  <c r="G8" i="13"/>
  <c r="G9" i="13"/>
  <c r="G10" i="13"/>
  <c r="G11" i="13"/>
  <c r="G12" i="13"/>
  <c r="G13" i="13"/>
  <c r="G14" i="13"/>
  <c r="G15" i="13"/>
  <c r="G16" i="13"/>
  <c r="G17" i="13"/>
  <c r="G18" i="13"/>
  <c r="G19" i="13"/>
  <c r="G20" i="13"/>
  <c r="G21" i="13"/>
  <c r="G22" i="13"/>
  <c r="G23" i="13"/>
  <c r="G24" i="13"/>
  <c r="G25" i="13"/>
  <c r="G26" i="13"/>
  <c r="G27" i="13"/>
  <c r="G28" i="13"/>
  <c r="G29" i="13"/>
  <c r="G30" i="13"/>
  <c r="G31" i="13"/>
  <c r="G32" i="13"/>
  <c r="G33" i="13"/>
  <c r="G34" i="13"/>
  <c r="G35" i="13"/>
  <c r="G36" i="13"/>
  <c r="G37" i="13"/>
  <c r="G38" i="13"/>
  <c r="G39" i="13"/>
  <c r="G40" i="13"/>
  <c r="G41" i="13"/>
  <c r="G42" i="13"/>
  <c r="G43" i="13"/>
  <c r="G44" i="13"/>
  <c r="G45" i="13"/>
  <c r="G46" i="13"/>
  <c r="G47" i="13"/>
  <c r="G48" i="13"/>
  <c r="G49" i="13"/>
  <c r="G50" i="13"/>
  <c r="G51" i="13"/>
  <c r="G52" i="13"/>
  <c r="G53" i="13"/>
  <c r="G54" i="13"/>
  <c r="G55" i="13"/>
  <c r="G56" i="13"/>
  <c r="G57" i="13"/>
  <c r="G58" i="13"/>
  <c r="G59" i="13"/>
  <c r="G60" i="13"/>
  <c r="G61" i="13"/>
  <c r="G62" i="13"/>
  <c r="G63" i="13"/>
  <c r="G64" i="13"/>
  <c r="G65" i="13"/>
  <c r="G66" i="13"/>
  <c r="G67" i="13"/>
  <c r="G68" i="13"/>
  <c r="G69" i="13"/>
  <c r="G70" i="13"/>
  <c r="G71" i="13"/>
  <c r="G72" i="13"/>
  <c r="G73" i="13"/>
  <c r="G74" i="13"/>
  <c r="G75" i="13"/>
  <c r="G76" i="13"/>
  <c r="G77" i="13"/>
  <c r="G78" i="13"/>
  <c r="G79" i="13"/>
  <c r="G80" i="13"/>
  <c r="G81" i="13"/>
  <c r="G82" i="13"/>
  <c r="G83" i="13"/>
  <c r="G84" i="13"/>
  <c r="G85" i="13"/>
  <c r="G86" i="13"/>
  <c r="G87" i="13"/>
  <c r="G88" i="13"/>
  <c r="G89" i="13"/>
  <c r="G90" i="13"/>
  <c r="G91" i="13"/>
  <c r="G92" i="13"/>
  <c r="G93" i="13"/>
  <c r="G94" i="13"/>
  <c r="G95" i="13"/>
  <c r="G96" i="13"/>
  <c r="G97" i="13"/>
  <c r="G98" i="13"/>
  <c r="G99" i="13"/>
  <c r="G100" i="13"/>
  <c r="G101" i="13"/>
  <c r="G102" i="13"/>
  <c r="G103" i="13"/>
  <c r="G104" i="13"/>
  <c r="G105" i="13"/>
  <c r="G106" i="13"/>
  <c r="G107" i="13"/>
  <c r="G108" i="13"/>
  <c r="G109" i="13"/>
  <c r="G110" i="13"/>
  <c r="G111" i="13"/>
  <c r="G112" i="13"/>
  <c r="G113" i="13"/>
  <c r="G114" i="13"/>
  <c r="G115" i="13"/>
  <c r="G116" i="13"/>
  <c r="G117" i="13"/>
  <c r="G118" i="13"/>
  <c r="G119" i="13"/>
  <c r="G120" i="13"/>
  <c r="G121" i="13"/>
  <c r="G122" i="13"/>
  <c r="G123" i="13"/>
  <c r="G124" i="13"/>
  <c r="G125" i="13"/>
  <c r="G126" i="13"/>
  <c r="G127" i="13"/>
  <c r="G128" i="13"/>
  <c r="G129" i="13"/>
  <c r="G130" i="13"/>
  <c r="G131" i="13"/>
  <c r="G132" i="13"/>
  <c r="G133" i="13"/>
  <c r="G134" i="13"/>
  <c r="G135" i="13"/>
  <c r="G136" i="13"/>
  <c r="G137" i="13"/>
  <c r="G138" i="13"/>
  <c r="G139" i="13"/>
  <c r="G140" i="13"/>
  <c r="G141" i="13"/>
  <c r="G142" i="13"/>
  <c r="G143" i="13"/>
  <c r="G144" i="13"/>
  <c r="G145" i="13"/>
  <c r="G146" i="13"/>
  <c r="G147" i="13"/>
  <c r="G148" i="13"/>
  <c r="G149" i="13"/>
  <c r="G150" i="13"/>
  <c r="G151" i="13"/>
  <c r="G152" i="13"/>
  <c r="G153" i="13"/>
  <c r="G154" i="13"/>
  <c r="G155" i="13"/>
  <c r="G156" i="13"/>
  <c r="G157" i="13"/>
  <c r="G158" i="13"/>
  <c r="G159" i="13"/>
  <c r="G160" i="13"/>
  <c r="G161" i="13"/>
  <c r="G162" i="13"/>
  <c r="G163" i="13"/>
  <c r="G164" i="13"/>
  <c r="G165" i="13"/>
  <c r="G166" i="13"/>
  <c r="G167" i="13"/>
  <c r="G168" i="13"/>
  <c r="G169" i="13"/>
  <c r="G170" i="13"/>
  <c r="G171" i="13"/>
  <c r="G172" i="13"/>
  <c r="G173" i="13"/>
  <c r="G174" i="13"/>
  <c r="G175" i="13"/>
  <c r="G176" i="13"/>
  <c r="G177" i="13"/>
  <c r="G178" i="13"/>
  <c r="G179" i="13"/>
  <c r="G180" i="13"/>
  <c r="G181" i="13"/>
  <c r="G182" i="13"/>
  <c r="G183" i="13"/>
  <c r="G184" i="13"/>
  <c r="G185" i="13"/>
  <c r="G186" i="13"/>
  <c r="G187" i="13"/>
  <c r="G188" i="13"/>
  <c r="G189" i="13"/>
  <c r="G190" i="13"/>
  <c r="G191" i="13"/>
  <c r="G192" i="13"/>
  <c r="G193" i="13"/>
  <c r="G194" i="13"/>
  <c r="G195" i="13"/>
  <c r="G196" i="13"/>
  <c r="G197" i="13"/>
  <c r="G198" i="13"/>
  <c r="G199" i="13"/>
  <c r="G200" i="13"/>
  <c r="G201" i="13"/>
  <c r="G202" i="13"/>
  <c r="G203" i="13"/>
  <c r="G204" i="13"/>
  <c r="G205" i="13"/>
  <c r="G206" i="13"/>
  <c r="F193" i="13"/>
  <c r="F194" i="13"/>
  <c r="F195" i="13"/>
  <c r="F196" i="13"/>
  <c r="F197" i="13"/>
  <c r="F198" i="13"/>
  <c r="F199" i="13"/>
  <c r="F200" i="13"/>
  <c r="F201" i="13"/>
  <c r="F202" i="13"/>
  <c r="F203" i="13"/>
  <c r="F204" i="13"/>
  <c r="F205" i="13"/>
  <c r="F206" i="13"/>
  <c r="F207" i="13"/>
  <c r="F208" i="13"/>
  <c r="F192" i="13"/>
  <c r="F191" i="13"/>
  <c r="F179" i="13"/>
  <c r="F180" i="13"/>
  <c r="F181" i="13"/>
  <c r="F182" i="13"/>
  <c r="F183" i="13"/>
  <c r="F184" i="13"/>
  <c r="F185" i="13"/>
  <c r="F186" i="13"/>
  <c r="F187" i="13"/>
  <c r="F188" i="13"/>
  <c r="F189" i="13"/>
  <c r="F190" i="13"/>
  <c r="F178" i="13"/>
  <c r="F167" i="13"/>
  <c r="F168" i="13"/>
  <c r="F169" i="13"/>
  <c r="F170" i="13"/>
  <c r="F171" i="13"/>
  <c r="F172" i="13"/>
  <c r="F173" i="13"/>
  <c r="F174" i="13"/>
  <c r="F175" i="13"/>
  <c r="F176" i="13"/>
  <c r="F177" i="13"/>
  <c r="F166" i="13"/>
  <c r="F157" i="13"/>
  <c r="F158" i="13"/>
  <c r="F159" i="13"/>
  <c r="F160" i="13"/>
  <c r="F161" i="13"/>
  <c r="F162" i="13"/>
  <c r="F163" i="13"/>
  <c r="F164" i="13"/>
  <c r="F165" i="13"/>
  <c r="F156" i="13"/>
  <c r="F148" i="13"/>
  <c r="F149" i="13"/>
  <c r="F150" i="13"/>
  <c r="F151" i="13"/>
  <c r="F152" i="13"/>
  <c r="F153" i="13"/>
  <c r="F154" i="13"/>
  <c r="F155" i="13"/>
  <c r="F147" i="13"/>
  <c r="F139" i="13"/>
  <c r="F140" i="13"/>
  <c r="F141" i="13"/>
  <c r="F142" i="13"/>
  <c r="F143" i="13"/>
  <c r="F144" i="13"/>
  <c r="F145" i="13"/>
  <c r="F146" i="13"/>
  <c r="F138" i="13"/>
  <c r="F130" i="13"/>
  <c r="F131" i="13"/>
  <c r="F132" i="13"/>
  <c r="F133" i="13"/>
  <c r="F134" i="13"/>
  <c r="F135" i="13"/>
  <c r="F136" i="13"/>
  <c r="F137" i="13"/>
  <c r="F129" i="13"/>
  <c r="F121" i="13"/>
  <c r="F122" i="13"/>
  <c r="F123" i="13"/>
  <c r="F124" i="13"/>
  <c r="F125" i="13"/>
  <c r="F126" i="13"/>
  <c r="F127" i="13"/>
  <c r="F128" i="13"/>
  <c r="F120" i="13"/>
  <c r="F112" i="13"/>
  <c r="F113" i="13"/>
  <c r="F114" i="13"/>
  <c r="F115" i="13"/>
  <c r="F116" i="13"/>
  <c r="F117" i="13"/>
  <c r="F118" i="13"/>
  <c r="F119" i="13"/>
  <c r="F111" i="13"/>
  <c r="F103" i="13"/>
  <c r="F104" i="13"/>
  <c r="F105" i="13"/>
  <c r="F106" i="13"/>
  <c r="F107" i="13"/>
  <c r="F108" i="13"/>
  <c r="F109" i="13"/>
  <c r="F110" i="13"/>
  <c r="F102" i="13"/>
  <c r="F94" i="13"/>
  <c r="F95" i="13"/>
  <c r="F96" i="13"/>
  <c r="F97" i="13"/>
  <c r="F98" i="13"/>
  <c r="F99" i="13"/>
  <c r="F100" i="13"/>
  <c r="F101" i="13"/>
  <c r="F93" i="13"/>
  <c r="F85" i="13"/>
  <c r="F86" i="13"/>
  <c r="F87" i="13"/>
  <c r="F88" i="13"/>
  <c r="F89" i="13"/>
  <c r="F90" i="13"/>
  <c r="F91" i="13"/>
  <c r="F92" i="13"/>
  <c r="F84" i="13"/>
  <c r="F76" i="13"/>
  <c r="F77" i="13"/>
  <c r="F78" i="13"/>
  <c r="F79" i="13"/>
  <c r="F80" i="13"/>
  <c r="F81" i="13"/>
  <c r="F82" i="13"/>
  <c r="F83" i="13"/>
  <c r="F75" i="13"/>
  <c r="F67" i="13"/>
  <c r="F68" i="13"/>
  <c r="F69" i="13"/>
  <c r="F70" i="13"/>
  <c r="F71" i="13"/>
  <c r="F72" i="13"/>
  <c r="F73" i="13"/>
  <c r="F74" i="13"/>
  <c r="F66" i="13"/>
  <c r="F58" i="13"/>
  <c r="F59" i="13"/>
  <c r="F60" i="13"/>
  <c r="F61" i="13"/>
  <c r="F62" i="13"/>
  <c r="F63" i="13"/>
  <c r="F64" i="13"/>
  <c r="F65" i="13"/>
  <c r="F57" i="13"/>
  <c r="F48" i="13"/>
  <c r="F49" i="13"/>
  <c r="F50" i="13"/>
  <c r="F51" i="13"/>
  <c r="F52" i="13"/>
  <c r="F53" i="13"/>
  <c r="F54" i="13"/>
  <c r="F55" i="13"/>
  <c r="F56" i="13"/>
  <c r="F47" i="13"/>
  <c r="F39" i="13"/>
  <c r="F40" i="13"/>
  <c r="F41" i="13"/>
  <c r="F42" i="13"/>
  <c r="F43" i="13"/>
  <c r="F44" i="13"/>
  <c r="F45" i="13"/>
  <c r="F46" i="13"/>
  <c r="F38" i="13"/>
  <c r="F30" i="13"/>
  <c r="F31" i="13"/>
  <c r="F32" i="13"/>
  <c r="F33" i="13"/>
  <c r="F34" i="13"/>
  <c r="F35" i="13"/>
  <c r="F36" i="13"/>
  <c r="F37" i="13"/>
  <c r="F29" i="13"/>
  <c r="F21" i="13"/>
  <c r="F22" i="13"/>
  <c r="F23" i="13"/>
  <c r="F24" i="13"/>
  <c r="F25" i="13"/>
  <c r="F26" i="13"/>
  <c r="F27" i="13"/>
  <c r="F28" i="13"/>
  <c r="F20" i="13"/>
  <c r="F12" i="13"/>
  <c r="F13" i="13"/>
  <c r="F14" i="13"/>
  <c r="F15" i="13"/>
  <c r="F16" i="13"/>
  <c r="F17" i="13"/>
  <c r="F18" i="13"/>
  <c r="F19" i="13"/>
  <c r="F11" i="13"/>
  <c r="F9" i="13"/>
  <c r="F10" i="13"/>
  <c r="F8" i="13"/>
  <c r="F7" i="13"/>
  <c r="F6" i="13"/>
  <c r="F3" i="13"/>
  <c r="F4" i="13"/>
  <c r="F5" i="13"/>
  <c r="F2" i="13"/>
  <c r="B207" i="13"/>
  <c r="C207" i="13"/>
  <c r="D207" i="13"/>
  <c r="E207" i="13"/>
  <c r="B208" i="13"/>
  <c r="C208" i="13"/>
  <c r="D208" i="13"/>
  <c r="E208" i="13"/>
  <c r="AM137" i="13" l="1"/>
  <c r="AM50" i="13"/>
  <c r="AM49" i="13"/>
  <c r="AM47" i="13"/>
  <c r="AM37" i="13"/>
  <c r="AM25" i="13"/>
  <c r="AM14" i="13"/>
  <c r="AM7" i="13"/>
  <c r="AM6" i="13"/>
  <c r="AM5" i="13"/>
  <c r="A208" i="13"/>
  <c r="A207" i="13"/>
  <c r="M215" i="10"/>
  <c r="N172" i="10" l="1"/>
  <c r="O172" i="10"/>
  <c r="S165" i="13" s="1"/>
  <c r="P172" i="10"/>
  <c r="T165" i="13" s="1"/>
  <c r="Q172" i="10"/>
  <c r="U165" i="13" s="1"/>
  <c r="R172" i="10"/>
  <c r="V165" i="13" s="1"/>
  <c r="S172" i="10"/>
  <c r="W165" i="13" s="1"/>
  <c r="T172" i="10"/>
  <c r="X165" i="13" s="1"/>
  <c r="U172" i="10"/>
  <c r="Y165" i="13" s="1"/>
  <c r="V172" i="10"/>
  <c r="Z165" i="13" s="1"/>
  <c r="W172" i="10"/>
  <c r="AA165" i="13" s="1"/>
  <c r="X172" i="10"/>
  <c r="AB165" i="13" s="1"/>
  <c r="Y172" i="10"/>
  <c r="AC165" i="13" s="1"/>
  <c r="Z172" i="10"/>
  <c r="AD165" i="13" s="1"/>
  <c r="AA172" i="10"/>
  <c r="AE165" i="13" s="1"/>
  <c r="AB172" i="10"/>
  <c r="AF165" i="13" s="1"/>
  <c r="N197" i="10"/>
  <c r="O197" i="10"/>
  <c r="P197" i="10"/>
  <c r="Q197" i="10"/>
  <c r="R197" i="10"/>
  <c r="S197" i="10"/>
  <c r="T197" i="10"/>
  <c r="U197" i="10"/>
  <c r="V197" i="10"/>
  <c r="W197" i="10"/>
  <c r="X197" i="10"/>
  <c r="Y197" i="10"/>
  <c r="Z197" i="10"/>
  <c r="AA197" i="10"/>
  <c r="AB197" i="10"/>
  <c r="M172" i="10"/>
  <c r="AM165" i="13" l="1"/>
  <c r="AJ172" i="10"/>
  <c r="AO165" i="13" s="1"/>
  <c r="AI172" i="10"/>
  <c r="N63" i="10"/>
  <c r="O63" i="10"/>
  <c r="P63" i="10"/>
  <c r="Q63" i="10"/>
  <c r="R63" i="10"/>
  <c r="S63" i="10"/>
  <c r="T63" i="10"/>
  <c r="U63" i="10"/>
  <c r="V63" i="10"/>
  <c r="W63" i="10"/>
  <c r="X63" i="10"/>
  <c r="Y63" i="10"/>
  <c r="Z63" i="10"/>
  <c r="AA63" i="10"/>
  <c r="AB63" i="10"/>
  <c r="N184" i="10"/>
  <c r="O184" i="10"/>
  <c r="P184" i="10"/>
  <c r="Q184" i="10"/>
  <c r="R184" i="10"/>
  <c r="S184" i="10"/>
  <c r="T184" i="10"/>
  <c r="U184" i="10"/>
  <c r="V184" i="10"/>
  <c r="W184" i="10"/>
  <c r="X184" i="10"/>
  <c r="Y184" i="10"/>
  <c r="Z184" i="10"/>
  <c r="AA184" i="10"/>
  <c r="AB184" i="10"/>
  <c r="B182" i="13"/>
  <c r="C182" i="13"/>
  <c r="D182" i="13"/>
  <c r="E182" i="13"/>
  <c r="B183" i="13"/>
  <c r="C183" i="13"/>
  <c r="D183" i="13"/>
  <c r="E183" i="13"/>
  <c r="B184" i="13"/>
  <c r="C184" i="13"/>
  <c r="D184" i="13"/>
  <c r="E184" i="13"/>
  <c r="B185" i="13"/>
  <c r="A185" i="13" s="1"/>
  <c r="C185" i="13"/>
  <c r="D185" i="13"/>
  <c r="E185" i="13"/>
  <c r="B186" i="13"/>
  <c r="C186" i="13"/>
  <c r="D186" i="13"/>
  <c r="E186" i="13"/>
  <c r="B187" i="13"/>
  <c r="C187" i="13"/>
  <c r="D187" i="13"/>
  <c r="E187" i="13"/>
  <c r="B188" i="13"/>
  <c r="C188" i="13"/>
  <c r="D188" i="13"/>
  <c r="E188" i="13"/>
  <c r="B189" i="13"/>
  <c r="A189" i="13" s="1"/>
  <c r="C189" i="13"/>
  <c r="D189" i="13"/>
  <c r="E189" i="13"/>
  <c r="B190" i="13"/>
  <c r="A190" i="13" s="1"/>
  <c r="C190" i="13"/>
  <c r="D190" i="13"/>
  <c r="E190" i="13"/>
  <c r="B191" i="13"/>
  <c r="A191" i="13" s="1"/>
  <c r="C191" i="13"/>
  <c r="D191" i="13"/>
  <c r="E191" i="13"/>
  <c r="B192" i="13"/>
  <c r="A192" i="13" s="1"/>
  <c r="C192" i="13"/>
  <c r="D192" i="13"/>
  <c r="E192" i="13"/>
  <c r="A193" i="13"/>
  <c r="B193" i="13"/>
  <c r="C193" i="13"/>
  <c r="D193" i="13"/>
  <c r="E193" i="13"/>
  <c r="B194" i="13"/>
  <c r="C194" i="13"/>
  <c r="D194" i="13"/>
  <c r="E194" i="13"/>
  <c r="B195" i="13"/>
  <c r="C195" i="13"/>
  <c r="D195" i="13"/>
  <c r="E195" i="13"/>
  <c r="B196" i="13"/>
  <c r="C196" i="13"/>
  <c r="D196" i="13"/>
  <c r="E196" i="13"/>
  <c r="B197" i="13"/>
  <c r="A197" i="13" s="1"/>
  <c r="C197" i="13"/>
  <c r="D197" i="13"/>
  <c r="E197" i="13"/>
  <c r="B198" i="13"/>
  <c r="C198" i="13"/>
  <c r="A198" i="13" s="1"/>
  <c r="D198" i="13"/>
  <c r="E198" i="13"/>
  <c r="B199" i="13"/>
  <c r="C199" i="13"/>
  <c r="D199" i="13"/>
  <c r="E199" i="13"/>
  <c r="B200" i="13"/>
  <c r="C200" i="13"/>
  <c r="D200" i="13"/>
  <c r="E200" i="13"/>
  <c r="B201" i="13"/>
  <c r="A201" i="13" s="1"/>
  <c r="C201" i="13"/>
  <c r="D201" i="13"/>
  <c r="E201" i="13"/>
  <c r="B202" i="13"/>
  <c r="C202" i="13"/>
  <c r="A202" i="13" s="1"/>
  <c r="D202" i="13"/>
  <c r="E202" i="13"/>
  <c r="B203" i="13"/>
  <c r="C203" i="13"/>
  <c r="D203" i="13"/>
  <c r="E203" i="13"/>
  <c r="B204" i="13"/>
  <c r="C204" i="13"/>
  <c r="D204" i="13"/>
  <c r="E204" i="13"/>
  <c r="B205" i="13"/>
  <c r="A205" i="13" s="1"/>
  <c r="C205" i="13"/>
  <c r="D205" i="13"/>
  <c r="E205" i="13"/>
  <c r="B206" i="13"/>
  <c r="C206" i="13"/>
  <c r="D206" i="13"/>
  <c r="E206" i="13"/>
  <c r="M184" i="10"/>
  <c r="AI197" i="10"/>
  <c r="M197" i="10"/>
  <c r="N215" i="10"/>
  <c r="O215" i="10"/>
  <c r="P215" i="10"/>
  <c r="Q215" i="10"/>
  <c r="R215" i="10"/>
  <c r="S215" i="10"/>
  <c r="T215" i="10"/>
  <c r="U215" i="10"/>
  <c r="V215" i="10"/>
  <c r="W215" i="10"/>
  <c r="X215" i="10"/>
  <c r="Y215" i="10"/>
  <c r="Z215" i="10"/>
  <c r="AA215" i="10"/>
  <c r="AB215" i="10"/>
  <c r="AJ27" i="10"/>
  <c r="AO20" i="13" s="1"/>
  <c r="AJ155" i="10"/>
  <c r="AO148" i="13" s="1"/>
  <c r="AJ156" i="10"/>
  <c r="AO149" i="13" s="1"/>
  <c r="AJ157" i="10"/>
  <c r="AO150" i="13" s="1"/>
  <c r="AJ158" i="10"/>
  <c r="AO151" i="13" s="1"/>
  <c r="AJ159" i="10"/>
  <c r="AO152" i="13" s="1"/>
  <c r="AJ160" i="10"/>
  <c r="AO153" i="13" s="1"/>
  <c r="AJ161" i="10"/>
  <c r="AO154" i="13" s="1"/>
  <c r="AJ162" i="10"/>
  <c r="AO155" i="13" s="1"/>
  <c r="AJ154" i="10"/>
  <c r="AJ146" i="10"/>
  <c r="AO139" i="13" s="1"/>
  <c r="AJ147" i="10"/>
  <c r="AO140" i="13" s="1"/>
  <c r="AJ148" i="10"/>
  <c r="AO141" i="13" s="1"/>
  <c r="AJ149" i="10"/>
  <c r="AO142" i="13" s="1"/>
  <c r="AJ150" i="10"/>
  <c r="AO143" i="13" s="1"/>
  <c r="AJ151" i="10"/>
  <c r="AO144" i="13" s="1"/>
  <c r="AJ152" i="10"/>
  <c r="AO145" i="13" s="1"/>
  <c r="AJ153" i="10"/>
  <c r="AO146" i="13" s="1"/>
  <c r="AJ145" i="10"/>
  <c r="AJ137" i="10"/>
  <c r="AO130" i="13" s="1"/>
  <c r="AJ138" i="10"/>
  <c r="AO131" i="13" s="1"/>
  <c r="AJ139" i="10"/>
  <c r="AO132" i="13" s="1"/>
  <c r="AJ140" i="10"/>
  <c r="AO133" i="13" s="1"/>
  <c r="AJ141" i="10"/>
  <c r="AO134" i="13" s="1"/>
  <c r="AJ142" i="10"/>
  <c r="AO135" i="13" s="1"/>
  <c r="AJ143" i="10"/>
  <c r="AO136" i="13" s="1"/>
  <c r="AJ144" i="10"/>
  <c r="AO137" i="13" s="1"/>
  <c r="AJ136" i="10"/>
  <c r="AJ128" i="10"/>
  <c r="AO121" i="13" s="1"/>
  <c r="AJ129" i="10"/>
  <c r="AO122" i="13" s="1"/>
  <c r="AJ130" i="10"/>
  <c r="AO123" i="13" s="1"/>
  <c r="AJ131" i="10"/>
  <c r="AO124" i="13" s="1"/>
  <c r="AJ132" i="10"/>
  <c r="AO125" i="13" s="1"/>
  <c r="AJ133" i="10"/>
  <c r="AO126" i="13" s="1"/>
  <c r="AJ134" i="10"/>
  <c r="AO127" i="13" s="1"/>
  <c r="AJ135" i="10"/>
  <c r="AO128" i="13" s="1"/>
  <c r="AJ127" i="10"/>
  <c r="AJ110" i="10"/>
  <c r="AO103" i="13" s="1"/>
  <c r="AJ111" i="10"/>
  <c r="AO104" i="13" s="1"/>
  <c r="AJ112" i="10"/>
  <c r="AO105" i="13" s="1"/>
  <c r="AJ113" i="10"/>
  <c r="AO106" i="13" s="1"/>
  <c r="AJ114" i="10"/>
  <c r="AO107" i="13" s="1"/>
  <c r="AJ115" i="10"/>
  <c r="AO108" i="13" s="1"/>
  <c r="AJ116" i="10"/>
  <c r="AO109" i="13" s="1"/>
  <c r="AJ117" i="10"/>
  <c r="AO110" i="13" s="1"/>
  <c r="AJ109" i="10"/>
  <c r="AJ100" i="10"/>
  <c r="AJ101" i="10"/>
  <c r="AO94" i="13" s="1"/>
  <c r="AJ102" i="10"/>
  <c r="AO95" i="13" s="1"/>
  <c r="AJ103" i="10"/>
  <c r="AO96" i="13" s="1"/>
  <c r="AJ104" i="10"/>
  <c r="AO97" i="13" s="1"/>
  <c r="AJ105" i="10"/>
  <c r="AO98" i="13" s="1"/>
  <c r="AJ106" i="10"/>
  <c r="AO99" i="13" s="1"/>
  <c r="AJ107" i="10"/>
  <c r="AO100" i="13" s="1"/>
  <c r="AJ108" i="10"/>
  <c r="AO101" i="13" s="1"/>
  <c r="AJ83" i="10"/>
  <c r="AO76" i="13" s="1"/>
  <c r="AJ84" i="10"/>
  <c r="AO77" i="13" s="1"/>
  <c r="AJ85" i="10"/>
  <c r="AO78" i="13" s="1"/>
  <c r="AJ86" i="10"/>
  <c r="AO79" i="13" s="1"/>
  <c r="AJ87" i="10"/>
  <c r="AO80" i="13" s="1"/>
  <c r="AJ88" i="10"/>
  <c r="AO81" i="13" s="1"/>
  <c r="AJ89" i="10"/>
  <c r="AO82" i="13" s="1"/>
  <c r="AJ90" i="10"/>
  <c r="AO83" i="13" s="1"/>
  <c r="AJ82" i="10"/>
  <c r="AO75" i="13" s="1"/>
  <c r="AJ74" i="10"/>
  <c r="AO67" i="13" s="1"/>
  <c r="AJ75" i="10"/>
  <c r="AO68" i="13" s="1"/>
  <c r="AJ76" i="10"/>
  <c r="AO69" i="13" s="1"/>
  <c r="AJ77" i="10"/>
  <c r="AO70" i="13" s="1"/>
  <c r="AJ78" i="10"/>
  <c r="AO71" i="13" s="1"/>
  <c r="AJ79" i="10"/>
  <c r="AO72" i="13" s="1"/>
  <c r="AJ80" i="10"/>
  <c r="AO73" i="13" s="1"/>
  <c r="AJ81" i="10"/>
  <c r="AO74" i="13" s="1"/>
  <c r="AJ73" i="10"/>
  <c r="AJ46" i="10"/>
  <c r="AO39" i="13" s="1"/>
  <c r="AJ47" i="10"/>
  <c r="AO40" i="13" s="1"/>
  <c r="AJ48" i="10"/>
  <c r="AO41" i="13" s="1"/>
  <c r="AJ49" i="10"/>
  <c r="AO42" i="13" s="1"/>
  <c r="AJ50" i="10"/>
  <c r="AO43" i="13" s="1"/>
  <c r="AJ51" i="10"/>
  <c r="AO44" i="13" s="1"/>
  <c r="AJ52" i="10"/>
  <c r="AO45" i="13" s="1"/>
  <c r="AJ53" i="10"/>
  <c r="AO46" i="13" s="1"/>
  <c r="AJ45" i="10"/>
  <c r="AJ28" i="10"/>
  <c r="AO21" i="13" s="1"/>
  <c r="AJ29" i="10"/>
  <c r="AO22" i="13" s="1"/>
  <c r="AJ30" i="10"/>
  <c r="AO23" i="13" s="1"/>
  <c r="AJ31" i="10"/>
  <c r="AO24" i="13" s="1"/>
  <c r="AJ32" i="10"/>
  <c r="AO25" i="13" s="1"/>
  <c r="AJ33" i="10"/>
  <c r="AO26" i="13" s="1"/>
  <c r="AJ34" i="10"/>
  <c r="AO27" i="13" s="1"/>
  <c r="AJ35" i="10"/>
  <c r="AO28" i="13" s="1"/>
  <c r="AJ38" i="10"/>
  <c r="AO31" i="13" s="1"/>
  <c r="AJ37" i="10"/>
  <c r="AO30" i="13" s="1"/>
  <c r="AJ39" i="10"/>
  <c r="AO32" i="13" s="1"/>
  <c r="AJ40" i="10"/>
  <c r="AO33" i="13" s="1"/>
  <c r="AJ41" i="10"/>
  <c r="AO34" i="13" s="1"/>
  <c r="AJ42" i="10"/>
  <c r="AO35" i="13" s="1"/>
  <c r="AJ43" i="10"/>
  <c r="AO36" i="13" s="1"/>
  <c r="AJ44" i="10"/>
  <c r="AO37" i="13" s="1"/>
  <c r="AJ36" i="10"/>
  <c r="AO29" i="13" s="1"/>
  <c r="AJ19" i="10"/>
  <c r="AO12" i="13" s="1"/>
  <c r="AJ20" i="10"/>
  <c r="AO13" i="13" s="1"/>
  <c r="AJ21" i="10"/>
  <c r="AO14" i="13" s="1"/>
  <c r="AJ22" i="10"/>
  <c r="AO15" i="13" s="1"/>
  <c r="AJ23" i="10"/>
  <c r="AO16" i="13" s="1"/>
  <c r="AJ24" i="10"/>
  <c r="AO17" i="13" s="1"/>
  <c r="AJ25" i="10"/>
  <c r="AO18" i="13" s="1"/>
  <c r="AJ26" i="10"/>
  <c r="AO19" i="13" s="1"/>
  <c r="AJ18" i="10"/>
  <c r="AO11" i="13" s="1"/>
  <c r="AJ14" i="10"/>
  <c r="AO7" i="13" s="1"/>
  <c r="AJ13" i="10"/>
  <c r="AO6" i="13" s="1"/>
  <c r="AJ15" i="10"/>
  <c r="AO8" i="13" s="1"/>
  <c r="AJ16" i="10"/>
  <c r="AO9" i="13" s="1"/>
  <c r="AJ17" i="10"/>
  <c r="AO10" i="13" s="1"/>
  <c r="AJ10" i="10"/>
  <c r="AO3" i="13" s="1"/>
  <c r="AJ11" i="10"/>
  <c r="AO4" i="13" s="1"/>
  <c r="AJ12" i="10"/>
  <c r="AO5" i="13" s="1"/>
  <c r="AJ9" i="10"/>
  <c r="AO2" i="13" s="1"/>
  <c r="AE56" i="13" l="1"/>
  <c r="AA198" i="10"/>
  <c r="AE191" i="13" s="1"/>
  <c r="S56" i="13"/>
  <c r="O198" i="10"/>
  <c r="S191" i="13" s="1"/>
  <c r="AD56" i="13"/>
  <c r="Z198" i="10"/>
  <c r="AD191" i="13" s="1"/>
  <c r="Z56" i="13"/>
  <c r="V198" i="10"/>
  <c r="Z191" i="13" s="1"/>
  <c r="V56" i="13"/>
  <c r="R198" i="10"/>
  <c r="V191" i="13" s="1"/>
  <c r="R56" i="13"/>
  <c r="N198" i="10"/>
  <c r="R191" i="13" s="1"/>
  <c r="W56" i="13"/>
  <c r="S198" i="10"/>
  <c r="W191" i="13" s="1"/>
  <c r="AI63" i="10"/>
  <c r="AC56" i="13"/>
  <c r="Y198" i="10"/>
  <c r="AC191" i="13" s="1"/>
  <c r="Y56" i="13"/>
  <c r="U198" i="10"/>
  <c r="Y191" i="13" s="1"/>
  <c r="U56" i="13"/>
  <c r="Q198" i="10"/>
  <c r="U191" i="13" s="1"/>
  <c r="AA56" i="13"/>
  <c r="W198" i="10"/>
  <c r="AA191" i="13" s="1"/>
  <c r="AF56" i="13"/>
  <c r="AB198" i="10"/>
  <c r="AF191" i="13" s="1"/>
  <c r="AB56" i="13"/>
  <c r="X198" i="10"/>
  <c r="AB191" i="13" s="1"/>
  <c r="X56" i="13"/>
  <c r="T198" i="10"/>
  <c r="X191" i="13" s="1"/>
  <c r="T56" i="13"/>
  <c r="P198" i="10"/>
  <c r="T191" i="13" s="1"/>
  <c r="Q56" i="13"/>
  <c r="AJ184" i="10"/>
  <c r="AO177" i="13" s="1"/>
  <c r="M198" i="10"/>
  <c r="AK163" i="10"/>
  <c r="A204" i="13"/>
  <c r="A203" i="13"/>
  <c r="A188" i="13"/>
  <c r="A187" i="13"/>
  <c r="A186" i="13"/>
  <c r="A200" i="13"/>
  <c r="A199" i="13"/>
  <c r="A184" i="13"/>
  <c r="A183" i="13"/>
  <c r="A182" i="13"/>
  <c r="A206" i="13"/>
  <c r="A196" i="13"/>
  <c r="A195" i="13"/>
  <c r="A194" i="13"/>
  <c r="AI215" i="10"/>
  <c r="AK8" i="10"/>
  <c r="AJ215" i="10" l="1"/>
  <c r="AO208" i="13" s="1"/>
  <c r="AM56" i="13"/>
  <c r="Q191" i="13"/>
  <c r="AM191" i="13" s="1"/>
  <c r="AI198" i="10"/>
  <c r="AI191" i="10"/>
  <c r="H3" i="13"/>
  <c r="AK198" i="10" l="1"/>
  <c r="AK27" i="10"/>
  <c r="AK173" i="10"/>
  <c r="AK154" i="10"/>
  <c r="AK145" i="10"/>
  <c r="AK136" i="10"/>
  <c r="AK127" i="10"/>
  <c r="AK118" i="10"/>
  <c r="AK109" i="10"/>
  <c r="AK100" i="10"/>
  <c r="AK91" i="10"/>
  <c r="AK82" i="10"/>
  <c r="AK73" i="10"/>
  <c r="AK64" i="10"/>
  <c r="AK54" i="10"/>
  <c r="AK45" i="10"/>
  <c r="AK36" i="10"/>
  <c r="AK18" i="10"/>
  <c r="AO555" i="16"/>
  <c r="AN555" i="16"/>
  <c r="AL555" i="16"/>
  <c r="AK555" i="16"/>
  <c r="AJ555" i="16"/>
  <c r="AI555" i="16"/>
  <c r="AH555" i="16"/>
  <c r="AG555" i="16"/>
  <c r="P555" i="16"/>
  <c r="O555" i="16"/>
  <c r="N555" i="16"/>
  <c r="M555" i="16"/>
  <c r="L555" i="16"/>
  <c r="K555" i="16"/>
  <c r="J555" i="16"/>
  <c r="I555" i="16"/>
  <c r="H555" i="16"/>
  <c r="G555" i="16"/>
  <c r="F555" i="16"/>
  <c r="E555" i="16"/>
  <c r="D555" i="16"/>
  <c r="C555" i="16"/>
  <c r="B555" i="16"/>
  <c r="A555" i="16" s="1"/>
  <c r="AO554" i="16"/>
  <c r="AN554" i="16"/>
  <c r="AL554" i="16"/>
  <c r="AK554" i="16"/>
  <c r="AJ554" i="16"/>
  <c r="AI554" i="16"/>
  <c r="AH554" i="16"/>
  <c r="AG554" i="16"/>
  <c r="AF554" i="16"/>
  <c r="AE554" i="16"/>
  <c r="AD554" i="16"/>
  <c r="AC554" i="16"/>
  <c r="AB554" i="16"/>
  <c r="AA554" i="16"/>
  <c r="Z554" i="16"/>
  <c r="Y554" i="16"/>
  <c r="X554" i="16"/>
  <c r="W554" i="16"/>
  <c r="V554" i="16"/>
  <c r="U554" i="16"/>
  <c r="T554" i="16"/>
  <c r="S554" i="16"/>
  <c r="R554" i="16"/>
  <c r="Q554" i="16"/>
  <c r="P554" i="16"/>
  <c r="O554" i="16"/>
  <c r="N554" i="16"/>
  <c r="M554" i="16"/>
  <c r="L554" i="16"/>
  <c r="K554" i="16"/>
  <c r="J554" i="16"/>
  <c r="I554" i="16"/>
  <c r="H554" i="16"/>
  <c r="G554" i="16"/>
  <c r="F554" i="16"/>
  <c r="E554" i="16"/>
  <c r="D554" i="16"/>
  <c r="C554" i="16"/>
  <c r="B554" i="16"/>
  <c r="A554" i="16" s="1"/>
  <c r="AO553" i="16"/>
  <c r="AN553" i="16"/>
  <c r="AL553" i="16"/>
  <c r="AK553" i="16"/>
  <c r="AJ553" i="16"/>
  <c r="AI553" i="16"/>
  <c r="AH553" i="16"/>
  <c r="AG553" i="16"/>
  <c r="AF553" i="16"/>
  <c r="AE553" i="16"/>
  <c r="AD553" i="16"/>
  <c r="AC553" i="16"/>
  <c r="AB553" i="16"/>
  <c r="AA553" i="16"/>
  <c r="Z553" i="16"/>
  <c r="Y553" i="16"/>
  <c r="X553" i="16"/>
  <c r="W553" i="16"/>
  <c r="V553" i="16"/>
  <c r="U553" i="16"/>
  <c r="T553" i="16"/>
  <c r="S553" i="16"/>
  <c r="R553" i="16"/>
  <c r="Q553" i="16"/>
  <c r="P553" i="16"/>
  <c r="O553" i="16"/>
  <c r="N553" i="16"/>
  <c r="M553" i="16"/>
  <c r="L553" i="16"/>
  <c r="K553" i="16"/>
  <c r="J553" i="16"/>
  <c r="I553" i="16"/>
  <c r="H553" i="16"/>
  <c r="G553" i="16"/>
  <c r="F553" i="16"/>
  <c r="E553" i="16"/>
  <c r="D553" i="16"/>
  <c r="C553" i="16"/>
  <c r="B553" i="16"/>
  <c r="A553" i="16"/>
  <c r="AO552" i="16"/>
  <c r="AN552" i="16"/>
  <c r="AL552" i="16"/>
  <c r="AK552" i="16"/>
  <c r="AJ552" i="16"/>
  <c r="AI552" i="16"/>
  <c r="AH552" i="16"/>
  <c r="AG552" i="16"/>
  <c r="AF552" i="16"/>
  <c r="AE552" i="16"/>
  <c r="AD552" i="16"/>
  <c r="AC552" i="16"/>
  <c r="AB552" i="16"/>
  <c r="AA552" i="16"/>
  <c r="Z552" i="16"/>
  <c r="Y552" i="16"/>
  <c r="X552" i="16"/>
  <c r="W552" i="16"/>
  <c r="V552" i="16"/>
  <c r="U552" i="16"/>
  <c r="T552" i="16"/>
  <c r="S552" i="16"/>
  <c r="R552" i="16"/>
  <c r="Q552" i="16"/>
  <c r="P552" i="16"/>
  <c r="O552" i="16"/>
  <c r="N552" i="16"/>
  <c r="M552" i="16"/>
  <c r="L552" i="16"/>
  <c r="K552" i="16"/>
  <c r="J552" i="16"/>
  <c r="I552" i="16"/>
  <c r="H552" i="16"/>
  <c r="G552" i="16"/>
  <c r="F552" i="16"/>
  <c r="E552" i="16"/>
  <c r="D552" i="16"/>
  <c r="C552" i="16"/>
  <c r="B552" i="16"/>
  <c r="A552" i="16"/>
  <c r="AO551" i="16"/>
  <c r="AN551" i="16"/>
  <c r="AL551" i="16"/>
  <c r="AK551" i="16"/>
  <c r="AJ551" i="16"/>
  <c r="AI551" i="16"/>
  <c r="AH551" i="16"/>
  <c r="AG551" i="16"/>
  <c r="AF551" i="16"/>
  <c r="AE551" i="16"/>
  <c r="AD551" i="16"/>
  <c r="AC551" i="16"/>
  <c r="AB551" i="16"/>
  <c r="AA551" i="16"/>
  <c r="Z551" i="16"/>
  <c r="Y551" i="16"/>
  <c r="X551" i="16"/>
  <c r="W551" i="16"/>
  <c r="V551" i="16"/>
  <c r="U551" i="16"/>
  <c r="T551" i="16"/>
  <c r="S551" i="16"/>
  <c r="R551" i="16"/>
  <c r="Q551" i="16"/>
  <c r="P551" i="16"/>
  <c r="O551" i="16"/>
  <c r="N551" i="16"/>
  <c r="M551" i="16"/>
  <c r="L551" i="16"/>
  <c r="K551" i="16"/>
  <c r="J551" i="16"/>
  <c r="I551" i="16"/>
  <c r="H551" i="16"/>
  <c r="G551" i="16"/>
  <c r="F551" i="16"/>
  <c r="E551" i="16"/>
  <c r="D551" i="16"/>
  <c r="C551" i="16"/>
  <c r="B551" i="16"/>
  <c r="A551" i="16" s="1"/>
  <c r="AO550" i="16"/>
  <c r="AN550" i="16"/>
  <c r="AL550" i="16"/>
  <c r="AK550" i="16"/>
  <c r="AJ550" i="16"/>
  <c r="AI550" i="16"/>
  <c r="AH550" i="16"/>
  <c r="AG550" i="16"/>
  <c r="AF550" i="16"/>
  <c r="AE550" i="16"/>
  <c r="AD550" i="16"/>
  <c r="AC550" i="16"/>
  <c r="AB550" i="16"/>
  <c r="AA550" i="16"/>
  <c r="Z550" i="16"/>
  <c r="Y550" i="16"/>
  <c r="X550" i="16"/>
  <c r="W550" i="16"/>
  <c r="V550" i="16"/>
  <c r="U550" i="16"/>
  <c r="T550" i="16"/>
  <c r="S550" i="16"/>
  <c r="R550" i="16"/>
  <c r="Q550" i="16"/>
  <c r="P550" i="16"/>
  <c r="O550" i="16"/>
  <c r="N550" i="16"/>
  <c r="M550" i="16"/>
  <c r="L550" i="16"/>
  <c r="K550" i="16"/>
  <c r="J550" i="16"/>
  <c r="I550" i="16"/>
  <c r="H550" i="16"/>
  <c r="G550" i="16"/>
  <c r="F550" i="16"/>
  <c r="E550" i="16"/>
  <c r="D550" i="16"/>
  <c r="C550" i="16"/>
  <c r="B550" i="16"/>
  <c r="A550" i="16" s="1"/>
  <c r="AO549" i="16"/>
  <c r="AN549" i="16"/>
  <c r="AL549" i="16"/>
  <c r="AK549" i="16"/>
  <c r="AJ549" i="16"/>
  <c r="AI549" i="16"/>
  <c r="AH549" i="16"/>
  <c r="AG549" i="16"/>
  <c r="AF549" i="16"/>
  <c r="AE549" i="16"/>
  <c r="AD549" i="16"/>
  <c r="AC549" i="16"/>
  <c r="AB549" i="16"/>
  <c r="AA549" i="16"/>
  <c r="Z549" i="16"/>
  <c r="Y549" i="16"/>
  <c r="X549" i="16"/>
  <c r="W549" i="16"/>
  <c r="V549" i="16"/>
  <c r="U549" i="16"/>
  <c r="T549" i="16"/>
  <c r="S549" i="16"/>
  <c r="R549" i="16"/>
  <c r="Q549" i="16"/>
  <c r="P549" i="16"/>
  <c r="O549" i="16"/>
  <c r="N549" i="16"/>
  <c r="M549" i="16"/>
  <c r="L549" i="16"/>
  <c r="K549" i="16"/>
  <c r="J549" i="16"/>
  <c r="I549" i="16"/>
  <c r="H549" i="16"/>
  <c r="G549" i="16"/>
  <c r="F549" i="16"/>
  <c r="E549" i="16"/>
  <c r="D549" i="16"/>
  <c r="C549" i="16"/>
  <c r="B549" i="16"/>
  <c r="A549" i="16"/>
  <c r="AO548" i="16"/>
  <c r="AN548" i="16"/>
  <c r="AL548" i="16"/>
  <c r="AK548" i="16"/>
  <c r="AJ548" i="16"/>
  <c r="AI548" i="16"/>
  <c r="AH548" i="16"/>
  <c r="AG548" i="16"/>
  <c r="AF548" i="16"/>
  <c r="AE548" i="16"/>
  <c r="AD548" i="16"/>
  <c r="AC548" i="16"/>
  <c r="AB548" i="16"/>
  <c r="AA548" i="16"/>
  <c r="Z548" i="16"/>
  <c r="Y548" i="16"/>
  <c r="X548" i="16"/>
  <c r="W548" i="16"/>
  <c r="V548" i="16"/>
  <c r="U548" i="16"/>
  <c r="T548" i="16"/>
  <c r="S548" i="16"/>
  <c r="R548" i="16"/>
  <c r="Q548" i="16"/>
  <c r="P548" i="16"/>
  <c r="O548" i="16"/>
  <c r="N548" i="16"/>
  <c r="M548" i="16"/>
  <c r="L548" i="16"/>
  <c r="K548" i="16"/>
  <c r="J548" i="16"/>
  <c r="I548" i="16"/>
  <c r="H548" i="16"/>
  <c r="G548" i="16"/>
  <c r="F548" i="16"/>
  <c r="E548" i="16"/>
  <c r="D548" i="16"/>
  <c r="C548" i="16"/>
  <c r="B548" i="16"/>
  <c r="A548" i="16"/>
  <c r="AO547" i="16"/>
  <c r="AN547" i="16"/>
  <c r="AL547" i="16"/>
  <c r="AK547" i="16"/>
  <c r="AJ547" i="16"/>
  <c r="AI547" i="16"/>
  <c r="AH547" i="16"/>
  <c r="AG547" i="16"/>
  <c r="AF547" i="16"/>
  <c r="AE547" i="16"/>
  <c r="AD547" i="16"/>
  <c r="AC547" i="16"/>
  <c r="AB547" i="16"/>
  <c r="AA547" i="16"/>
  <c r="Z547" i="16"/>
  <c r="Y547" i="16"/>
  <c r="X547" i="16"/>
  <c r="W547" i="16"/>
  <c r="V547" i="16"/>
  <c r="U547" i="16"/>
  <c r="T547" i="16"/>
  <c r="S547" i="16"/>
  <c r="R547" i="16"/>
  <c r="Q547" i="16"/>
  <c r="P547" i="16"/>
  <c r="O547" i="16"/>
  <c r="N547" i="16"/>
  <c r="M547" i="16"/>
  <c r="L547" i="16"/>
  <c r="K547" i="16"/>
  <c r="J547" i="16"/>
  <c r="I547" i="16"/>
  <c r="H547" i="16"/>
  <c r="G547" i="16"/>
  <c r="F547" i="16"/>
  <c r="E547" i="16"/>
  <c r="D547" i="16"/>
  <c r="C547" i="16"/>
  <c r="B547" i="16"/>
  <c r="A547" i="16" s="1"/>
  <c r="AO546" i="16"/>
  <c r="AN546" i="16"/>
  <c r="AL546" i="16"/>
  <c r="AK546" i="16"/>
  <c r="AJ546" i="16"/>
  <c r="AI546" i="16"/>
  <c r="AH546" i="16"/>
  <c r="AG546" i="16"/>
  <c r="AF546" i="16"/>
  <c r="AE546" i="16"/>
  <c r="AD546" i="16"/>
  <c r="AC546" i="16"/>
  <c r="AB546" i="16"/>
  <c r="AA546" i="16"/>
  <c r="Z546" i="16"/>
  <c r="Y546" i="16"/>
  <c r="X546" i="16"/>
  <c r="W546" i="16"/>
  <c r="V546" i="16"/>
  <c r="U546" i="16"/>
  <c r="T546" i="16"/>
  <c r="S546" i="16"/>
  <c r="R546" i="16"/>
  <c r="Q546" i="16"/>
  <c r="P546" i="16"/>
  <c r="O546" i="16"/>
  <c r="N546" i="16"/>
  <c r="M546" i="16"/>
  <c r="L546" i="16"/>
  <c r="K546" i="16"/>
  <c r="J546" i="16"/>
  <c r="I546" i="16"/>
  <c r="H546" i="16"/>
  <c r="G546" i="16"/>
  <c r="F546" i="16"/>
  <c r="E546" i="16"/>
  <c r="D546" i="16"/>
  <c r="C546" i="16"/>
  <c r="B546" i="16"/>
  <c r="A546" i="16" s="1"/>
  <c r="AO545" i="16"/>
  <c r="AN545" i="16"/>
  <c r="AL545" i="16"/>
  <c r="AK545" i="16"/>
  <c r="AJ545" i="16"/>
  <c r="AI545" i="16"/>
  <c r="AH545" i="16"/>
  <c r="AG545" i="16"/>
  <c r="AF545" i="16"/>
  <c r="AE545" i="16"/>
  <c r="AD545" i="16"/>
  <c r="AC545" i="16"/>
  <c r="AB545" i="16"/>
  <c r="AA545" i="16"/>
  <c r="Z545" i="16"/>
  <c r="Y545" i="16"/>
  <c r="X545" i="16"/>
  <c r="W545" i="16"/>
  <c r="V545" i="16"/>
  <c r="U545" i="16"/>
  <c r="T545" i="16"/>
  <c r="S545" i="16"/>
  <c r="R545" i="16"/>
  <c r="Q545" i="16"/>
  <c r="P545" i="16"/>
  <c r="O545" i="16"/>
  <c r="N545" i="16"/>
  <c r="M545" i="16"/>
  <c r="L545" i="16"/>
  <c r="K545" i="16"/>
  <c r="J545" i="16"/>
  <c r="I545" i="16"/>
  <c r="H545" i="16"/>
  <c r="G545" i="16"/>
  <c r="F545" i="16"/>
  <c r="E545" i="16"/>
  <c r="D545" i="16"/>
  <c r="C545" i="16"/>
  <c r="B545" i="16"/>
  <c r="A545" i="16"/>
  <c r="AO544" i="16"/>
  <c r="AN544" i="16"/>
  <c r="AL544" i="16"/>
  <c r="AK544" i="16"/>
  <c r="AJ544" i="16"/>
  <c r="AI544" i="16"/>
  <c r="AH544" i="16"/>
  <c r="AG544" i="16"/>
  <c r="AF544" i="16"/>
  <c r="AE544" i="16"/>
  <c r="AD544" i="16"/>
  <c r="AC544" i="16"/>
  <c r="AB544" i="16"/>
  <c r="AA544" i="16"/>
  <c r="Z544" i="16"/>
  <c r="Y544" i="16"/>
  <c r="X544" i="16"/>
  <c r="W544" i="16"/>
  <c r="V544" i="16"/>
  <c r="U544" i="16"/>
  <c r="T544" i="16"/>
  <c r="S544" i="16"/>
  <c r="R544" i="16"/>
  <c r="Q544" i="16"/>
  <c r="P544" i="16"/>
  <c r="O544" i="16"/>
  <c r="N544" i="16"/>
  <c r="M544" i="16"/>
  <c r="L544" i="16"/>
  <c r="K544" i="16"/>
  <c r="J544" i="16"/>
  <c r="I544" i="16"/>
  <c r="H544" i="16"/>
  <c r="G544" i="16"/>
  <c r="F544" i="16"/>
  <c r="E544" i="16"/>
  <c r="D544" i="16"/>
  <c r="C544" i="16"/>
  <c r="B544" i="16"/>
  <c r="A544" i="16"/>
  <c r="AO543" i="16"/>
  <c r="AN543" i="16"/>
  <c r="AL543" i="16"/>
  <c r="AK543" i="16"/>
  <c r="AJ543" i="16"/>
  <c r="AI543" i="16"/>
  <c r="AH543" i="16"/>
  <c r="AG543" i="16"/>
  <c r="AF543" i="16"/>
  <c r="AE543" i="16"/>
  <c r="AD543" i="16"/>
  <c r="AC543" i="16"/>
  <c r="AB543" i="16"/>
  <c r="AA543" i="16"/>
  <c r="Z543" i="16"/>
  <c r="Y543" i="16"/>
  <c r="X543" i="16"/>
  <c r="W543" i="16"/>
  <c r="V543" i="16"/>
  <c r="U543" i="16"/>
  <c r="T543" i="16"/>
  <c r="S543" i="16"/>
  <c r="R543" i="16"/>
  <c r="Q543" i="16"/>
  <c r="P543" i="16"/>
  <c r="O543" i="16"/>
  <c r="N543" i="16"/>
  <c r="M543" i="16"/>
  <c r="L543" i="16"/>
  <c r="K543" i="16"/>
  <c r="J543" i="16"/>
  <c r="I543" i="16"/>
  <c r="H543" i="16"/>
  <c r="G543" i="16"/>
  <c r="F543" i="16"/>
  <c r="E543" i="16"/>
  <c r="D543" i="16"/>
  <c r="C543" i="16"/>
  <c r="B543" i="16"/>
  <c r="A543" i="16" s="1"/>
  <c r="AO542" i="16"/>
  <c r="AN542" i="16"/>
  <c r="AL542" i="16"/>
  <c r="AK542" i="16"/>
  <c r="AJ542" i="16"/>
  <c r="AI542" i="16"/>
  <c r="AH542" i="16"/>
  <c r="AG542" i="16"/>
  <c r="AF542" i="16"/>
  <c r="AE542" i="16"/>
  <c r="AD542" i="16"/>
  <c r="AC542" i="16"/>
  <c r="AB542" i="16"/>
  <c r="AA542" i="16"/>
  <c r="Z542" i="16"/>
  <c r="Y542" i="16"/>
  <c r="X542" i="16"/>
  <c r="W542" i="16"/>
  <c r="V542" i="16"/>
  <c r="U542" i="16"/>
  <c r="T542" i="16"/>
  <c r="S542" i="16"/>
  <c r="R542" i="16"/>
  <c r="Q542" i="16"/>
  <c r="P542" i="16"/>
  <c r="O542" i="16"/>
  <c r="N542" i="16"/>
  <c r="M542" i="16"/>
  <c r="L542" i="16"/>
  <c r="K542" i="16"/>
  <c r="J542" i="16"/>
  <c r="I542" i="16"/>
  <c r="H542" i="16"/>
  <c r="G542" i="16"/>
  <c r="F542" i="16"/>
  <c r="E542" i="16"/>
  <c r="D542" i="16"/>
  <c r="C542" i="16"/>
  <c r="B542" i="16"/>
  <c r="A542" i="16" s="1"/>
  <c r="AO541" i="16"/>
  <c r="AN541" i="16"/>
  <c r="AL541" i="16"/>
  <c r="AK541" i="16"/>
  <c r="AJ541" i="16"/>
  <c r="AI541" i="16"/>
  <c r="AH541" i="16"/>
  <c r="AG541" i="16"/>
  <c r="AF541" i="16"/>
  <c r="AE541" i="16"/>
  <c r="AD541" i="16"/>
  <c r="AC541" i="16"/>
  <c r="AB541" i="16"/>
  <c r="AA541" i="16"/>
  <c r="Z541" i="16"/>
  <c r="Y541" i="16"/>
  <c r="X541" i="16"/>
  <c r="W541" i="16"/>
  <c r="V541" i="16"/>
  <c r="U541" i="16"/>
  <c r="T541" i="16"/>
  <c r="S541" i="16"/>
  <c r="R541" i="16"/>
  <c r="Q541" i="16"/>
  <c r="P541" i="16"/>
  <c r="O541" i="16"/>
  <c r="N541" i="16"/>
  <c r="M541" i="16"/>
  <c r="L541" i="16"/>
  <c r="K541" i="16"/>
  <c r="J541" i="16"/>
  <c r="I541" i="16"/>
  <c r="H541" i="16"/>
  <c r="G541" i="16"/>
  <c r="F541" i="16"/>
  <c r="E541" i="16"/>
  <c r="D541" i="16"/>
  <c r="C541" i="16"/>
  <c r="B541" i="16"/>
  <c r="A541" i="16"/>
  <c r="AO540" i="16"/>
  <c r="AN540" i="16"/>
  <c r="AL540" i="16"/>
  <c r="AK540" i="16"/>
  <c r="AJ540" i="16"/>
  <c r="AI540" i="16"/>
  <c r="AH540" i="16"/>
  <c r="AG540" i="16"/>
  <c r="AF540" i="16"/>
  <c r="AE540" i="16"/>
  <c r="AD540" i="16"/>
  <c r="AC540" i="16"/>
  <c r="AB540" i="16"/>
  <c r="AA540" i="16"/>
  <c r="Z540" i="16"/>
  <c r="Y540" i="16"/>
  <c r="X540" i="16"/>
  <c r="W540" i="16"/>
  <c r="V540" i="16"/>
  <c r="U540" i="16"/>
  <c r="T540" i="16"/>
  <c r="S540" i="16"/>
  <c r="R540" i="16"/>
  <c r="Q540" i="16"/>
  <c r="P540" i="16"/>
  <c r="O540" i="16"/>
  <c r="N540" i="16"/>
  <c r="M540" i="16"/>
  <c r="L540" i="16"/>
  <c r="K540" i="16"/>
  <c r="J540" i="16"/>
  <c r="I540" i="16"/>
  <c r="H540" i="16"/>
  <c r="G540" i="16"/>
  <c r="F540" i="16"/>
  <c r="E540" i="16"/>
  <c r="D540" i="16"/>
  <c r="C540" i="16"/>
  <c r="B540" i="16"/>
  <c r="A540" i="16"/>
  <c r="AO539" i="16"/>
  <c r="AN539" i="16"/>
  <c r="AL539" i="16"/>
  <c r="AK539" i="16"/>
  <c r="AJ539" i="16"/>
  <c r="AI539" i="16"/>
  <c r="AH539" i="16"/>
  <c r="AG539" i="16"/>
  <c r="AF539" i="16"/>
  <c r="AE539" i="16"/>
  <c r="AD539" i="16"/>
  <c r="AC539" i="16"/>
  <c r="AB539" i="16"/>
  <c r="AA539" i="16"/>
  <c r="Z539" i="16"/>
  <c r="Y539" i="16"/>
  <c r="X539" i="16"/>
  <c r="W539" i="16"/>
  <c r="V539" i="16"/>
  <c r="U539" i="16"/>
  <c r="T539" i="16"/>
  <c r="S539" i="16"/>
  <c r="R539" i="16"/>
  <c r="Q539" i="16"/>
  <c r="P539" i="16"/>
  <c r="O539" i="16"/>
  <c r="N539" i="16"/>
  <c r="M539" i="16"/>
  <c r="L539" i="16"/>
  <c r="K539" i="16"/>
  <c r="J539" i="16"/>
  <c r="I539" i="16"/>
  <c r="H539" i="16"/>
  <c r="G539" i="16"/>
  <c r="F539" i="16"/>
  <c r="E539" i="16"/>
  <c r="D539" i="16"/>
  <c r="C539" i="16"/>
  <c r="B539" i="16"/>
  <c r="A539" i="16" s="1"/>
  <c r="AO538" i="16"/>
  <c r="AN538" i="16"/>
  <c r="AL538" i="16"/>
  <c r="AK538" i="16"/>
  <c r="AJ538" i="16"/>
  <c r="AI538" i="16"/>
  <c r="AH538" i="16"/>
  <c r="AG538" i="16"/>
  <c r="AF538" i="16"/>
  <c r="AE538" i="16"/>
  <c r="AD538" i="16"/>
  <c r="AC538" i="16"/>
  <c r="AB538" i="16"/>
  <c r="AA538" i="16"/>
  <c r="Z538" i="16"/>
  <c r="Y538" i="16"/>
  <c r="X538" i="16"/>
  <c r="W538" i="16"/>
  <c r="V538" i="16"/>
  <c r="U538" i="16"/>
  <c r="T538" i="16"/>
  <c r="S538" i="16"/>
  <c r="R538" i="16"/>
  <c r="Q538" i="16"/>
  <c r="P538" i="16"/>
  <c r="O538" i="16"/>
  <c r="N538" i="16"/>
  <c r="M538" i="16"/>
  <c r="L538" i="16"/>
  <c r="K538" i="16"/>
  <c r="J538" i="16"/>
  <c r="I538" i="16"/>
  <c r="H538" i="16"/>
  <c r="G538" i="16"/>
  <c r="F538" i="16"/>
  <c r="E538" i="16"/>
  <c r="D538" i="16"/>
  <c r="C538" i="16"/>
  <c r="A538" i="16" s="1"/>
  <c r="B538" i="16"/>
  <c r="AO537" i="16"/>
  <c r="AN537" i="16"/>
  <c r="AL537" i="16"/>
  <c r="AK537" i="16"/>
  <c r="AJ537" i="16"/>
  <c r="AI537" i="16"/>
  <c r="AH537" i="16"/>
  <c r="AG537" i="16"/>
  <c r="AF537" i="16"/>
  <c r="AE537" i="16"/>
  <c r="AD537" i="16"/>
  <c r="AC537" i="16"/>
  <c r="AB537" i="16"/>
  <c r="AA537" i="16"/>
  <c r="Z537" i="16"/>
  <c r="Y537" i="16"/>
  <c r="X537" i="16"/>
  <c r="W537" i="16"/>
  <c r="V537" i="16"/>
  <c r="U537" i="16"/>
  <c r="T537" i="16"/>
  <c r="S537" i="16"/>
  <c r="R537" i="16"/>
  <c r="Q537" i="16"/>
  <c r="P537" i="16"/>
  <c r="O537" i="16"/>
  <c r="N537" i="16"/>
  <c r="M537" i="16"/>
  <c r="L537" i="16"/>
  <c r="K537" i="16"/>
  <c r="J537" i="16"/>
  <c r="I537" i="16"/>
  <c r="H537" i="16"/>
  <c r="G537" i="16"/>
  <c r="F537" i="16"/>
  <c r="E537" i="16"/>
  <c r="D537" i="16"/>
  <c r="C537" i="16"/>
  <c r="B537" i="16"/>
  <c r="A537" i="16"/>
  <c r="AO536" i="16"/>
  <c r="AN536" i="16"/>
  <c r="AL536" i="16"/>
  <c r="AK536" i="16"/>
  <c r="AJ536" i="16"/>
  <c r="AI536" i="16"/>
  <c r="AH536" i="16"/>
  <c r="AG536" i="16"/>
  <c r="AF536" i="16"/>
  <c r="AE536" i="16"/>
  <c r="AD536" i="16"/>
  <c r="AC536" i="16"/>
  <c r="AB536" i="16"/>
  <c r="AA536" i="16"/>
  <c r="Z536" i="16"/>
  <c r="Y536" i="16"/>
  <c r="X536" i="16"/>
  <c r="W536" i="16"/>
  <c r="V536" i="16"/>
  <c r="U536" i="16"/>
  <c r="T536" i="16"/>
  <c r="S536" i="16"/>
  <c r="R536" i="16"/>
  <c r="Q536" i="16"/>
  <c r="P536" i="16"/>
  <c r="O536" i="16"/>
  <c r="N536" i="16"/>
  <c r="M536" i="16"/>
  <c r="L536" i="16"/>
  <c r="K536" i="16"/>
  <c r="J536" i="16"/>
  <c r="I536" i="16"/>
  <c r="H536" i="16"/>
  <c r="G536" i="16"/>
  <c r="F536" i="16"/>
  <c r="E536" i="16"/>
  <c r="D536" i="16"/>
  <c r="C536" i="16"/>
  <c r="B536" i="16"/>
  <c r="A536" i="16"/>
  <c r="AO535" i="16"/>
  <c r="AN535" i="16"/>
  <c r="AL535" i="16"/>
  <c r="AK535" i="16"/>
  <c r="AJ535" i="16"/>
  <c r="AI535" i="16"/>
  <c r="AH535" i="16"/>
  <c r="AG535" i="16"/>
  <c r="AF535" i="16"/>
  <c r="AE535" i="16"/>
  <c r="AD535" i="16"/>
  <c r="AC535" i="16"/>
  <c r="AB535" i="16"/>
  <c r="AA535" i="16"/>
  <c r="Z535" i="16"/>
  <c r="Y535" i="16"/>
  <c r="X535" i="16"/>
  <c r="W535" i="16"/>
  <c r="V535" i="16"/>
  <c r="U535" i="16"/>
  <c r="T535" i="16"/>
  <c r="S535" i="16"/>
  <c r="R535" i="16"/>
  <c r="Q535" i="16"/>
  <c r="P535" i="16"/>
  <c r="O535" i="16"/>
  <c r="N535" i="16"/>
  <c r="M535" i="16"/>
  <c r="L535" i="16"/>
  <c r="K535" i="16"/>
  <c r="J535" i="16"/>
  <c r="I535" i="16"/>
  <c r="H535" i="16"/>
  <c r="G535" i="16"/>
  <c r="F535" i="16"/>
  <c r="E535" i="16"/>
  <c r="D535" i="16"/>
  <c r="C535" i="16"/>
  <c r="B535" i="16"/>
  <c r="A535" i="16" s="1"/>
  <c r="AO534" i="16"/>
  <c r="AN534" i="16"/>
  <c r="AL534" i="16"/>
  <c r="AK534" i="16"/>
  <c r="AJ534" i="16"/>
  <c r="AI534" i="16"/>
  <c r="AH534" i="16"/>
  <c r="AG534" i="16"/>
  <c r="AF534" i="16"/>
  <c r="AE534" i="16"/>
  <c r="AD534" i="16"/>
  <c r="AC534" i="16"/>
  <c r="AB534" i="16"/>
  <c r="AA534" i="16"/>
  <c r="Z534" i="16"/>
  <c r="Y534" i="16"/>
  <c r="X534" i="16"/>
  <c r="W534" i="16"/>
  <c r="V534" i="16"/>
  <c r="U534" i="16"/>
  <c r="T534" i="16"/>
  <c r="S534" i="16"/>
  <c r="R534" i="16"/>
  <c r="Q534" i="16"/>
  <c r="P534" i="16"/>
  <c r="O534" i="16"/>
  <c r="N534" i="16"/>
  <c r="M534" i="16"/>
  <c r="L534" i="16"/>
  <c r="K534" i="16"/>
  <c r="J534" i="16"/>
  <c r="I534" i="16"/>
  <c r="H534" i="16"/>
  <c r="G534" i="16"/>
  <c r="F534" i="16"/>
  <c r="E534" i="16"/>
  <c r="D534" i="16"/>
  <c r="C534" i="16"/>
  <c r="A534" i="16" s="1"/>
  <c r="B534" i="16"/>
  <c r="AO533" i="16"/>
  <c r="AN533" i="16"/>
  <c r="AL533" i="16"/>
  <c r="AK533" i="16"/>
  <c r="AJ533" i="16"/>
  <c r="AI533" i="16"/>
  <c r="AH533" i="16"/>
  <c r="AG533" i="16"/>
  <c r="AF533" i="16"/>
  <c r="AE533" i="16"/>
  <c r="AD533" i="16"/>
  <c r="AC533" i="16"/>
  <c r="AB533" i="16"/>
  <c r="AA533" i="16"/>
  <c r="Z533" i="16"/>
  <c r="Y533" i="16"/>
  <c r="X533" i="16"/>
  <c r="W533" i="16"/>
  <c r="V533" i="16"/>
  <c r="U533" i="16"/>
  <c r="T533" i="16"/>
  <c r="S533" i="16"/>
  <c r="R533" i="16"/>
  <c r="Q533" i="16"/>
  <c r="P533" i="16"/>
  <c r="O533" i="16"/>
  <c r="N533" i="16"/>
  <c r="M533" i="16"/>
  <c r="L533" i="16"/>
  <c r="K533" i="16"/>
  <c r="J533" i="16"/>
  <c r="I533" i="16"/>
  <c r="H533" i="16"/>
  <c r="G533" i="16"/>
  <c r="F533" i="16"/>
  <c r="E533" i="16"/>
  <c r="D533" i="16"/>
  <c r="C533" i="16"/>
  <c r="B533" i="16"/>
  <c r="A533" i="16"/>
  <c r="AO532" i="16"/>
  <c r="AN532" i="16"/>
  <c r="AL532" i="16"/>
  <c r="AK532" i="16"/>
  <c r="AJ532" i="16"/>
  <c r="AI532" i="16"/>
  <c r="AH532" i="16"/>
  <c r="AG532" i="16"/>
  <c r="AF532" i="16"/>
  <c r="AE532" i="16"/>
  <c r="AD532" i="16"/>
  <c r="AC532" i="16"/>
  <c r="AB532" i="16"/>
  <c r="AA532" i="16"/>
  <c r="Z532" i="16"/>
  <c r="Y532" i="16"/>
  <c r="X532" i="16"/>
  <c r="W532" i="16"/>
  <c r="V532" i="16"/>
  <c r="U532" i="16"/>
  <c r="T532" i="16"/>
  <c r="S532" i="16"/>
  <c r="R532" i="16"/>
  <c r="Q532" i="16"/>
  <c r="P532" i="16"/>
  <c r="O532" i="16"/>
  <c r="N532" i="16"/>
  <c r="M532" i="16"/>
  <c r="L532" i="16"/>
  <c r="K532" i="16"/>
  <c r="J532" i="16"/>
  <c r="I532" i="16"/>
  <c r="H532" i="16"/>
  <c r="G532" i="16"/>
  <c r="F532" i="16"/>
  <c r="E532" i="16"/>
  <c r="D532" i="16"/>
  <c r="C532" i="16"/>
  <c r="B532" i="16"/>
  <c r="A532" i="16"/>
  <c r="AO531" i="16"/>
  <c r="AN531" i="16"/>
  <c r="AL531" i="16"/>
  <c r="AK531" i="16"/>
  <c r="AJ531" i="16"/>
  <c r="AI531" i="16"/>
  <c r="AH531" i="16"/>
  <c r="AG531" i="16"/>
  <c r="AF531" i="16"/>
  <c r="AE531" i="16"/>
  <c r="AD531" i="16"/>
  <c r="AC531" i="16"/>
  <c r="AB531" i="16"/>
  <c r="AA531" i="16"/>
  <c r="Z531" i="16"/>
  <c r="Y531" i="16"/>
  <c r="X531" i="16"/>
  <c r="W531" i="16"/>
  <c r="V531" i="16"/>
  <c r="U531" i="16"/>
  <c r="T531" i="16"/>
  <c r="S531" i="16"/>
  <c r="R531" i="16"/>
  <c r="Q531" i="16"/>
  <c r="P531" i="16"/>
  <c r="O531" i="16"/>
  <c r="N531" i="16"/>
  <c r="M531" i="16"/>
  <c r="L531" i="16"/>
  <c r="K531" i="16"/>
  <c r="J531" i="16"/>
  <c r="I531" i="16"/>
  <c r="H531" i="16"/>
  <c r="G531" i="16"/>
  <c r="F531" i="16"/>
  <c r="E531" i="16"/>
  <c r="D531" i="16"/>
  <c r="C531" i="16"/>
  <c r="B531" i="16"/>
  <c r="A531" i="16" s="1"/>
  <c r="AO530" i="16"/>
  <c r="AN530" i="16"/>
  <c r="AL530" i="16"/>
  <c r="AK530" i="16"/>
  <c r="AJ530" i="16"/>
  <c r="AI530" i="16"/>
  <c r="AH530" i="16"/>
  <c r="AG530" i="16"/>
  <c r="AF530" i="16"/>
  <c r="AE530" i="16"/>
  <c r="AD530" i="16"/>
  <c r="AC530" i="16"/>
  <c r="AB530" i="16"/>
  <c r="AA530" i="16"/>
  <c r="Z530" i="16"/>
  <c r="Y530" i="16"/>
  <c r="X530" i="16"/>
  <c r="W530" i="16"/>
  <c r="V530" i="16"/>
  <c r="U530" i="16"/>
  <c r="T530" i="16"/>
  <c r="S530" i="16"/>
  <c r="R530" i="16"/>
  <c r="Q530" i="16"/>
  <c r="P530" i="16"/>
  <c r="O530" i="16"/>
  <c r="N530" i="16"/>
  <c r="M530" i="16"/>
  <c r="L530" i="16"/>
  <c r="K530" i="16"/>
  <c r="J530" i="16"/>
  <c r="I530" i="16"/>
  <c r="H530" i="16"/>
  <c r="G530" i="16"/>
  <c r="F530" i="16"/>
  <c r="E530" i="16"/>
  <c r="D530" i="16"/>
  <c r="C530" i="16"/>
  <c r="A530" i="16" s="1"/>
  <c r="B530" i="16"/>
  <c r="AO529" i="16"/>
  <c r="AN529" i="16"/>
  <c r="AL529" i="16"/>
  <c r="AK529" i="16"/>
  <c r="AJ529" i="16"/>
  <c r="AI529" i="16"/>
  <c r="AH529" i="16"/>
  <c r="AG529" i="16"/>
  <c r="AF529" i="16"/>
  <c r="AE529" i="16"/>
  <c r="AD529" i="16"/>
  <c r="AC529" i="16"/>
  <c r="AB529" i="16"/>
  <c r="AA529" i="16"/>
  <c r="Z529" i="16"/>
  <c r="Y529" i="16"/>
  <c r="X529" i="16"/>
  <c r="W529" i="16"/>
  <c r="V529" i="16"/>
  <c r="U529" i="16"/>
  <c r="T529" i="16"/>
  <c r="S529" i="16"/>
  <c r="R529" i="16"/>
  <c r="Q529" i="16"/>
  <c r="P529" i="16"/>
  <c r="O529" i="16"/>
  <c r="N529" i="16"/>
  <c r="M529" i="16"/>
  <c r="L529" i="16"/>
  <c r="K529" i="16"/>
  <c r="J529" i="16"/>
  <c r="I529" i="16"/>
  <c r="H529" i="16"/>
  <c r="G529" i="16"/>
  <c r="F529" i="16"/>
  <c r="E529" i="16"/>
  <c r="D529" i="16"/>
  <c r="C529" i="16"/>
  <c r="B529" i="16"/>
  <c r="A529" i="16"/>
  <c r="AO528" i="16"/>
  <c r="AN528" i="16"/>
  <c r="AL528" i="16"/>
  <c r="AK528" i="16"/>
  <c r="AJ528" i="16"/>
  <c r="AI528" i="16"/>
  <c r="AH528" i="16"/>
  <c r="AG528" i="16"/>
  <c r="AF528" i="16"/>
  <c r="AE528" i="16"/>
  <c r="AD528" i="16"/>
  <c r="AC528" i="16"/>
  <c r="AB528" i="16"/>
  <c r="AA528" i="16"/>
  <c r="Z528" i="16"/>
  <c r="Y528" i="16"/>
  <c r="X528" i="16"/>
  <c r="W528" i="16"/>
  <c r="V528" i="16"/>
  <c r="U528" i="16"/>
  <c r="T528" i="16"/>
  <c r="S528" i="16"/>
  <c r="R528" i="16"/>
  <c r="Q528" i="16"/>
  <c r="P528" i="16"/>
  <c r="O528" i="16"/>
  <c r="N528" i="16"/>
  <c r="M528" i="16"/>
  <c r="L528" i="16"/>
  <c r="K528" i="16"/>
  <c r="J528" i="16"/>
  <c r="I528" i="16"/>
  <c r="H528" i="16"/>
  <c r="G528" i="16"/>
  <c r="F528" i="16"/>
  <c r="E528" i="16"/>
  <c r="D528" i="16"/>
  <c r="C528" i="16"/>
  <c r="B528" i="16"/>
  <c r="A528" i="16"/>
  <c r="AO527" i="16"/>
  <c r="AN527" i="16"/>
  <c r="AL527" i="16"/>
  <c r="AK527" i="16"/>
  <c r="AJ527" i="16"/>
  <c r="AI527" i="16"/>
  <c r="AH527" i="16"/>
  <c r="AG527" i="16"/>
  <c r="AF527" i="16"/>
  <c r="AE527" i="16"/>
  <c r="AD527" i="16"/>
  <c r="AC527" i="16"/>
  <c r="AB527" i="16"/>
  <c r="AA527" i="16"/>
  <c r="Z527" i="16"/>
  <c r="Y527" i="16"/>
  <c r="X527" i="16"/>
  <c r="W527" i="16"/>
  <c r="V527" i="16"/>
  <c r="U527" i="16"/>
  <c r="T527" i="16"/>
  <c r="S527" i="16"/>
  <c r="R527" i="16"/>
  <c r="Q527" i="16"/>
  <c r="P527" i="16"/>
  <c r="O527" i="16"/>
  <c r="N527" i="16"/>
  <c r="M527" i="16"/>
  <c r="L527" i="16"/>
  <c r="K527" i="16"/>
  <c r="J527" i="16"/>
  <c r="I527" i="16"/>
  <c r="H527" i="16"/>
  <c r="G527" i="16"/>
  <c r="F527" i="16"/>
  <c r="E527" i="16"/>
  <c r="D527" i="16"/>
  <c r="C527" i="16"/>
  <c r="B527" i="16"/>
  <c r="A527" i="16" s="1"/>
  <c r="AO526" i="16"/>
  <c r="AN526" i="16"/>
  <c r="AL526" i="16"/>
  <c r="AK526" i="16"/>
  <c r="AJ526" i="16"/>
  <c r="AI526" i="16"/>
  <c r="AH526" i="16"/>
  <c r="AG526" i="16"/>
  <c r="AF526" i="16"/>
  <c r="AE526" i="16"/>
  <c r="AD526" i="16"/>
  <c r="AC526" i="16"/>
  <c r="AB526" i="16"/>
  <c r="AA526" i="16"/>
  <c r="Z526" i="16"/>
  <c r="Y526" i="16"/>
  <c r="X526" i="16"/>
  <c r="W526" i="16"/>
  <c r="V526" i="16"/>
  <c r="U526" i="16"/>
  <c r="T526" i="16"/>
  <c r="S526" i="16"/>
  <c r="R526" i="16"/>
  <c r="Q526" i="16"/>
  <c r="P526" i="16"/>
  <c r="O526" i="16"/>
  <c r="N526" i="16"/>
  <c r="M526" i="16"/>
  <c r="L526" i="16"/>
  <c r="K526" i="16"/>
  <c r="J526" i="16"/>
  <c r="I526" i="16"/>
  <c r="H526" i="16"/>
  <c r="G526" i="16"/>
  <c r="F526" i="16"/>
  <c r="E526" i="16"/>
  <c r="D526" i="16"/>
  <c r="C526" i="16"/>
  <c r="B526" i="16"/>
  <c r="A526" i="16" s="1"/>
  <c r="AO525" i="16"/>
  <c r="AN525" i="16"/>
  <c r="AL525" i="16"/>
  <c r="AK525" i="16"/>
  <c r="AJ525" i="16"/>
  <c r="AI525" i="16"/>
  <c r="AH525" i="16"/>
  <c r="AG525" i="16"/>
  <c r="AF525" i="16"/>
  <c r="AE525" i="16"/>
  <c r="AD525" i="16"/>
  <c r="AC525" i="16"/>
  <c r="AB525" i="16"/>
  <c r="AA525" i="16"/>
  <c r="Z525" i="16"/>
  <c r="Y525" i="16"/>
  <c r="X525" i="16"/>
  <c r="W525" i="16"/>
  <c r="V525" i="16"/>
  <c r="U525" i="16"/>
  <c r="T525" i="16"/>
  <c r="S525" i="16"/>
  <c r="R525" i="16"/>
  <c r="Q525" i="16"/>
  <c r="P525" i="16"/>
  <c r="O525" i="16"/>
  <c r="N525" i="16"/>
  <c r="M525" i="16"/>
  <c r="L525" i="16"/>
  <c r="K525" i="16"/>
  <c r="J525" i="16"/>
  <c r="I525" i="16"/>
  <c r="H525" i="16"/>
  <c r="G525" i="16"/>
  <c r="F525" i="16"/>
  <c r="E525" i="16"/>
  <c r="D525" i="16"/>
  <c r="C525" i="16"/>
  <c r="B525" i="16"/>
  <c r="A525" i="16"/>
  <c r="AO524" i="16"/>
  <c r="AN524" i="16"/>
  <c r="AL524" i="16"/>
  <c r="AK524" i="16"/>
  <c r="AJ524" i="16"/>
  <c r="AI524" i="16"/>
  <c r="AH524" i="16"/>
  <c r="AG524" i="16"/>
  <c r="AF524" i="16"/>
  <c r="AE524" i="16"/>
  <c r="AD524" i="16"/>
  <c r="AC524" i="16"/>
  <c r="AB524" i="16"/>
  <c r="AA524" i="16"/>
  <c r="Z524" i="16"/>
  <c r="Y524" i="16"/>
  <c r="X524" i="16"/>
  <c r="W524" i="16"/>
  <c r="V524" i="16"/>
  <c r="U524" i="16"/>
  <c r="T524" i="16"/>
  <c r="S524" i="16"/>
  <c r="R524" i="16"/>
  <c r="Q524" i="16"/>
  <c r="P524" i="16"/>
  <c r="O524" i="16"/>
  <c r="N524" i="16"/>
  <c r="M524" i="16"/>
  <c r="L524" i="16"/>
  <c r="K524" i="16"/>
  <c r="J524" i="16"/>
  <c r="I524" i="16"/>
  <c r="H524" i="16"/>
  <c r="G524" i="16"/>
  <c r="F524" i="16"/>
  <c r="E524" i="16"/>
  <c r="D524" i="16"/>
  <c r="C524" i="16"/>
  <c r="B524" i="16"/>
  <c r="A524" i="16"/>
  <c r="AO523" i="16"/>
  <c r="AN523" i="16"/>
  <c r="AL523" i="16"/>
  <c r="AK523" i="16"/>
  <c r="AJ523" i="16"/>
  <c r="AI523" i="16"/>
  <c r="AH523" i="16"/>
  <c r="AG523" i="16"/>
  <c r="AF523" i="16"/>
  <c r="AE523" i="16"/>
  <c r="AD523" i="16"/>
  <c r="AC523" i="16"/>
  <c r="AB523" i="16"/>
  <c r="AA523" i="16"/>
  <c r="Z523" i="16"/>
  <c r="Y523" i="16"/>
  <c r="X523" i="16"/>
  <c r="W523" i="16"/>
  <c r="V523" i="16"/>
  <c r="U523" i="16"/>
  <c r="T523" i="16"/>
  <c r="S523" i="16"/>
  <c r="R523" i="16"/>
  <c r="Q523" i="16"/>
  <c r="P523" i="16"/>
  <c r="O523" i="16"/>
  <c r="N523" i="16"/>
  <c r="M523" i="16"/>
  <c r="L523" i="16"/>
  <c r="K523" i="16"/>
  <c r="J523" i="16"/>
  <c r="I523" i="16"/>
  <c r="H523" i="16"/>
  <c r="G523" i="16"/>
  <c r="F523" i="16"/>
  <c r="E523" i="16"/>
  <c r="D523" i="16"/>
  <c r="C523" i="16"/>
  <c r="B523" i="16"/>
  <c r="A523" i="16" s="1"/>
  <c r="AO522" i="16"/>
  <c r="AN522" i="16"/>
  <c r="AL522" i="16"/>
  <c r="AK522" i="16"/>
  <c r="AJ522" i="16"/>
  <c r="AI522" i="16"/>
  <c r="AH522" i="16"/>
  <c r="AG522" i="16"/>
  <c r="AF522" i="16"/>
  <c r="AE522" i="16"/>
  <c r="AD522" i="16"/>
  <c r="AC522" i="16"/>
  <c r="AB522" i="16"/>
  <c r="AA522" i="16"/>
  <c r="Z522" i="16"/>
  <c r="Y522" i="16"/>
  <c r="X522" i="16"/>
  <c r="W522" i="16"/>
  <c r="V522" i="16"/>
  <c r="U522" i="16"/>
  <c r="T522" i="16"/>
  <c r="S522" i="16"/>
  <c r="R522" i="16"/>
  <c r="Q522" i="16"/>
  <c r="P522" i="16"/>
  <c r="O522" i="16"/>
  <c r="N522" i="16"/>
  <c r="M522" i="16"/>
  <c r="L522" i="16"/>
  <c r="K522" i="16"/>
  <c r="J522" i="16"/>
  <c r="I522" i="16"/>
  <c r="H522" i="16"/>
  <c r="G522" i="16"/>
  <c r="F522" i="16"/>
  <c r="E522" i="16"/>
  <c r="D522" i="16"/>
  <c r="C522" i="16"/>
  <c r="A522" i="16" s="1"/>
  <c r="B522" i="16"/>
  <c r="AO521" i="16"/>
  <c r="AN521" i="16"/>
  <c r="AL521" i="16"/>
  <c r="AK521" i="16"/>
  <c r="AJ521" i="16"/>
  <c r="AI521" i="16"/>
  <c r="AH521" i="16"/>
  <c r="AG521" i="16"/>
  <c r="AF521" i="16"/>
  <c r="AE521" i="16"/>
  <c r="AD521" i="16"/>
  <c r="AC521" i="16"/>
  <c r="AB521" i="16"/>
  <c r="AA521" i="16"/>
  <c r="Z521" i="16"/>
  <c r="Y521" i="16"/>
  <c r="X521" i="16"/>
  <c r="W521" i="16"/>
  <c r="V521" i="16"/>
  <c r="U521" i="16"/>
  <c r="T521" i="16"/>
  <c r="S521" i="16"/>
  <c r="R521" i="16"/>
  <c r="Q521" i="16"/>
  <c r="P521" i="16"/>
  <c r="O521" i="16"/>
  <c r="N521" i="16"/>
  <c r="M521" i="16"/>
  <c r="L521" i="16"/>
  <c r="K521" i="16"/>
  <c r="J521" i="16"/>
  <c r="I521" i="16"/>
  <c r="H521" i="16"/>
  <c r="G521" i="16"/>
  <c r="F521" i="16"/>
  <c r="E521" i="16"/>
  <c r="D521" i="16"/>
  <c r="C521" i="16"/>
  <c r="B521" i="16"/>
  <c r="A521" i="16"/>
  <c r="AO520" i="16"/>
  <c r="AN520" i="16"/>
  <c r="AL520" i="16"/>
  <c r="AK520" i="16"/>
  <c r="AJ520" i="16"/>
  <c r="AI520" i="16"/>
  <c r="AH520" i="16"/>
  <c r="AG520" i="16"/>
  <c r="AF520" i="16"/>
  <c r="AE520" i="16"/>
  <c r="AD520" i="16"/>
  <c r="AC520" i="16"/>
  <c r="AB520" i="16"/>
  <c r="AA520" i="16"/>
  <c r="Z520" i="16"/>
  <c r="Y520" i="16"/>
  <c r="X520" i="16"/>
  <c r="W520" i="16"/>
  <c r="V520" i="16"/>
  <c r="U520" i="16"/>
  <c r="T520" i="16"/>
  <c r="S520" i="16"/>
  <c r="R520" i="16"/>
  <c r="Q520" i="16"/>
  <c r="P520" i="16"/>
  <c r="O520" i="16"/>
  <c r="N520" i="16"/>
  <c r="M520" i="16"/>
  <c r="L520" i="16"/>
  <c r="K520" i="16"/>
  <c r="J520" i="16"/>
  <c r="I520" i="16"/>
  <c r="H520" i="16"/>
  <c r="G520" i="16"/>
  <c r="F520" i="16"/>
  <c r="E520" i="16"/>
  <c r="D520" i="16"/>
  <c r="C520" i="16"/>
  <c r="B520" i="16"/>
  <c r="A520" i="16"/>
  <c r="AO519" i="16"/>
  <c r="AN519" i="16"/>
  <c r="AL519" i="16"/>
  <c r="AK519" i="16"/>
  <c r="AJ519" i="16"/>
  <c r="AI519" i="16"/>
  <c r="AH519" i="16"/>
  <c r="AG519" i="16"/>
  <c r="AF519" i="16"/>
  <c r="AE519" i="16"/>
  <c r="AD519" i="16"/>
  <c r="AC519" i="16"/>
  <c r="AB519" i="16"/>
  <c r="AA519" i="16"/>
  <c r="Z519" i="16"/>
  <c r="Y519" i="16"/>
  <c r="X519" i="16"/>
  <c r="W519" i="16"/>
  <c r="V519" i="16"/>
  <c r="U519" i="16"/>
  <c r="T519" i="16"/>
  <c r="S519" i="16"/>
  <c r="R519" i="16"/>
  <c r="Q519" i="16"/>
  <c r="P519" i="16"/>
  <c r="O519" i="16"/>
  <c r="N519" i="16"/>
  <c r="M519" i="16"/>
  <c r="L519" i="16"/>
  <c r="K519" i="16"/>
  <c r="J519" i="16"/>
  <c r="I519" i="16"/>
  <c r="H519" i="16"/>
  <c r="G519" i="16"/>
  <c r="F519" i="16"/>
  <c r="E519" i="16"/>
  <c r="D519" i="16"/>
  <c r="C519" i="16"/>
  <c r="B519" i="16"/>
  <c r="A519" i="16" s="1"/>
  <c r="AO518" i="16"/>
  <c r="AN518" i="16"/>
  <c r="AL518" i="16"/>
  <c r="AK518" i="16"/>
  <c r="AJ518" i="16"/>
  <c r="AI518" i="16"/>
  <c r="AH518" i="16"/>
  <c r="AG518" i="16"/>
  <c r="AF518" i="16"/>
  <c r="AE518" i="16"/>
  <c r="AD518" i="16"/>
  <c r="AC518" i="16"/>
  <c r="AB518" i="16"/>
  <c r="AA518" i="16"/>
  <c r="Z518" i="16"/>
  <c r="Y518" i="16"/>
  <c r="X518" i="16"/>
  <c r="W518" i="16"/>
  <c r="V518" i="16"/>
  <c r="U518" i="16"/>
  <c r="T518" i="16"/>
  <c r="S518" i="16"/>
  <c r="R518" i="16"/>
  <c r="Q518" i="16"/>
  <c r="P518" i="16"/>
  <c r="O518" i="16"/>
  <c r="N518" i="16"/>
  <c r="M518" i="16"/>
  <c r="L518" i="16"/>
  <c r="K518" i="16"/>
  <c r="J518" i="16"/>
  <c r="I518" i="16"/>
  <c r="H518" i="16"/>
  <c r="G518" i="16"/>
  <c r="F518" i="16"/>
  <c r="E518" i="16"/>
  <c r="D518" i="16"/>
  <c r="C518" i="16"/>
  <c r="B518" i="16"/>
  <c r="AO517" i="16"/>
  <c r="AN517" i="16"/>
  <c r="AL517" i="16"/>
  <c r="AK517" i="16"/>
  <c r="AJ517" i="16"/>
  <c r="AI517" i="16"/>
  <c r="AH517" i="16"/>
  <c r="AG517" i="16"/>
  <c r="AF517" i="16"/>
  <c r="AE517" i="16"/>
  <c r="AD517" i="16"/>
  <c r="AC517" i="16"/>
  <c r="AB517" i="16"/>
  <c r="AA517" i="16"/>
  <c r="Z517" i="16"/>
  <c r="Y517" i="16"/>
  <c r="X517" i="16"/>
  <c r="W517" i="16"/>
  <c r="V517" i="16"/>
  <c r="U517" i="16"/>
  <c r="T517" i="16"/>
  <c r="S517" i="16"/>
  <c r="R517" i="16"/>
  <c r="Q517" i="16"/>
  <c r="P517" i="16"/>
  <c r="O517" i="16"/>
  <c r="N517" i="16"/>
  <c r="M517" i="16"/>
  <c r="L517" i="16"/>
  <c r="K517" i="16"/>
  <c r="J517" i="16"/>
  <c r="I517" i="16"/>
  <c r="H517" i="16"/>
  <c r="G517" i="16"/>
  <c r="F517" i="16"/>
  <c r="E517" i="16"/>
  <c r="D517" i="16"/>
  <c r="C517" i="16"/>
  <c r="B517" i="16"/>
  <c r="A517" i="16"/>
  <c r="AO516" i="16"/>
  <c r="AN516" i="16"/>
  <c r="AL516" i="16"/>
  <c r="AK516" i="16"/>
  <c r="AJ516" i="16"/>
  <c r="AI516" i="16"/>
  <c r="AH516" i="16"/>
  <c r="AG516" i="16"/>
  <c r="AF516" i="16"/>
  <c r="AE516" i="16"/>
  <c r="AD516" i="16"/>
  <c r="AC516" i="16"/>
  <c r="AB516" i="16"/>
  <c r="AA516" i="16"/>
  <c r="Z516" i="16"/>
  <c r="Y516" i="16"/>
  <c r="X516" i="16"/>
  <c r="W516" i="16"/>
  <c r="V516" i="16"/>
  <c r="U516" i="16"/>
  <c r="T516" i="16"/>
  <c r="S516" i="16"/>
  <c r="R516" i="16"/>
  <c r="Q516" i="16"/>
  <c r="P516" i="16"/>
  <c r="O516" i="16"/>
  <c r="N516" i="16"/>
  <c r="M516" i="16"/>
  <c r="L516" i="16"/>
  <c r="K516" i="16"/>
  <c r="J516" i="16"/>
  <c r="I516" i="16"/>
  <c r="H516" i="16"/>
  <c r="G516" i="16"/>
  <c r="F516" i="16"/>
  <c r="E516" i="16"/>
  <c r="D516" i="16"/>
  <c r="C516" i="16"/>
  <c r="B516" i="16"/>
  <c r="A516" i="16"/>
  <c r="AO515" i="16"/>
  <c r="AN515" i="16"/>
  <c r="AL515" i="16"/>
  <c r="AK515" i="16"/>
  <c r="AJ515" i="16"/>
  <c r="AI515" i="16"/>
  <c r="AH515" i="16"/>
  <c r="AG515" i="16"/>
  <c r="AF515" i="16"/>
  <c r="AE515" i="16"/>
  <c r="AD515" i="16"/>
  <c r="AC515" i="16"/>
  <c r="AB515" i="16"/>
  <c r="AA515" i="16"/>
  <c r="Z515" i="16"/>
  <c r="Y515" i="16"/>
  <c r="X515" i="16"/>
  <c r="W515" i="16"/>
  <c r="V515" i="16"/>
  <c r="U515" i="16"/>
  <c r="T515" i="16"/>
  <c r="S515" i="16"/>
  <c r="R515" i="16"/>
  <c r="Q515" i="16"/>
  <c r="P515" i="16"/>
  <c r="O515" i="16"/>
  <c r="N515" i="16"/>
  <c r="M515" i="16"/>
  <c r="L515" i="16"/>
  <c r="K515" i="16"/>
  <c r="J515" i="16"/>
  <c r="I515" i="16"/>
  <c r="H515" i="16"/>
  <c r="G515" i="16"/>
  <c r="F515" i="16"/>
  <c r="E515" i="16"/>
  <c r="D515" i="16"/>
  <c r="C515" i="16"/>
  <c r="B515" i="16"/>
  <c r="A515" i="16" s="1"/>
  <c r="AO514" i="16"/>
  <c r="AN514" i="16"/>
  <c r="AL514" i="16"/>
  <c r="AK514" i="16"/>
  <c r="AJ514" i="16"/>
  <c r="AI514" i="16"/>
  <c r="AH514" i="16"/>
  <c r="AG514" i="16"/>
  <c r="AF514" i="16"/>
  <c r="AE514" i="16"/>
  <c r="AD514" i="16"/>
  <c r="AC514" i="16"/>
  <c r="AB514" i="16"/>
  <c r="AA514" i="16"/>
  <c r="Z514" i="16"/>
  <c r="Y514" i="16"/>
  <c r="X514" i="16"/>
  <c r="W514" i="16"/>
  <c r="V514" i="16"/>
  <c r="U514" i="16"/>
  <c r="T514" i="16"/>
  <c r="S514" i="16"/>
  <c r="R514" i="16"/>
  <c r="Q514" i="16"/>
  <c r="P514" i="16"/>
  <c r="O514" i="16"/>
  <c r="N514" i="16"/>
  <c r="M514" i="16"/>
  <c r="L514" i="16"/>
  <c r="K514" i="16"/>
  <c r="J514" i="16"/>
  <c r="I514" i="16"/>
  <c r="H514" i="16"/>
  <c r="G514" i="16"/>
  <c r="F514" i="16"/>
  <c r="E514" i="16"/>
  <c r="D514" i="16"/>
  <c r="C514" i="16"/>
  <c r="B514" i="16"/>
  <c r="A514" i="16" s="1"/>
  <c r="AO513" i="16"/>
  <c r="AN513" i="16"/>
  <c r="AL513" i="16"/>
  <c r="AK513" i="16"/>
  <c r="AJ513" i="16"/>
  <c r="AI513" i="16"/>
  <c r="AH513" i="16"/>
  <c r="AG513" i="16"/>
  <c r="AF513" i="16"/>
  <c r="AE513" i="16"/>
  <c r="AD513" i="16"/>
  <c r="AC513" i="16"/>
  <c r="AB513" i="16"/>
  <c r="AA513" i="16"/>
  <c r="Z513" i="16"/>
  <c r="Y513" i="16"/>
  <c r="X513" i="16"/>
  <c r="W513" i="16"/>
  <c r="V513" i="16"/>
  <c r="U513" i="16"/>
  <c r="T513" i="16"/>
  <c r="S513" i="16"/>
  <c r="R513" i="16"/>
  <c r="Q513" i="16"/>
  <c r="P513" i="16"/>
  <c r="O513" i="16"/>
  <c r="N513" i="16"/>
  <c r="M513" i="16"/>
  <c r="L513" i="16"/>
  <c r="K513" i="16"/>
  <c r="J513" i="16"/>
  <c r="I513" i="16"/>
  <c r="H513" i="16"/>
  <c r="G513" i="16"/>
  <c r="F513" i="16"/>
  <c r="E513" i="16"/>
  <c r="D513" i="16"/>
  <c r="C513" i="16"/>
  <c r="B513" i="16"/>
  <c r="A513" i="16"/>
  <c r="AO512" i="16"/>
  <c r="AN512" i="16"/>
  <c r="AL512" i="16"/>
  <c r="AK512" i="16"/>
  <c r="AJ512" i="16"/>
  <c r="AI512" i="16"/>
  <c r="AH512" i="16"/>
  <c r="AG512" i="16"/>
  <c r="AF512" i="16"/>
  <c r="AE512" i="16"/>
  <c r="AD512" i="16"/>
  <c r="AC512" i="16"/>
  <c r="AB512" i="16"/>
  <c r="AA512" i="16"/>
  <c r="Z512" i="16"/>
  <c r="Y512" i="16"/>
  <c r="X512" i="16"/>
  <c r="W512" i="16"/>
  <c r="V512" i="16"/>
  <c r="U512" i="16"/>
  <c r="T512" i="16"/>
  <c r="S512" i="16"/>
  <c r="R512" i="16"/>
  <c r="Q512" i="16"/>
  <c r="P512" i="16"/>
  <c r="O512" i="16"/>
  <c r="N512" i="16"/>
  <c r="M512" i="16"/>
  <c r="L512" i="16"/>
  <c r="K512" i="16"/>
  <c r="J512" i="16"/>
  <c r="I512" i="16"/>
  <c r="H512" i="16"/>
  <c r="G512" i="16"/>
  <c r="F512" i="16"/>
  <c r="E512" i="16"/>
  <c r="D512" i="16"/>
  <c r="C512" i="16"/>
  <c r="B512" i="16"/>
  <c r="A512" i="16"/>
  <c r="AO511" i="16"/>
  <c r="AN511" i="16"/>
  <c r="AL511" i="16"/>
  <c r="AK511" i="16"/>
  <c r="AJ511" i="16"/>
  <c r="AI511" i="16"/>
  <c r="AH511" i="16"/>
  <c r="AG511" i="16"/>
  <c r="AF511" i="16"/>
  <c r="AE511" i="16"/>
  <c r="AD511" i="16"/>
  <c r="AC511" i="16"/>
  <c r="AB511" i="16"/>
  <c r="AA511" i="16"/>
  <c r="Z511" i="16"/>
  <c r="Y511" i="16"/>
  <c r="X511" i="16"/>
  <c r="W511" i="16"/>
  <c r="V511" i="16"/>
  <c r="U511" i="16"/>
  <c r="T511" i="16"/>
  <c r="S511" i="16"/>
  <c r="R511" i="16"/>
  <c r="Q511" i="16"/>
  <c r="P511" i="16"/>
  <c r="O511" i="16"/>
  <c r="N511" i="16"/>
  <c r="M511" i="16"/>
  <c r="L511" i="16"/>
  <c r="K511" i="16"/>
  <c r="J511" i="16"/>
  <c r="I511" i="16"/>
  <c r="H511" i="16"/>
  <c r="G511" i="16"/>
  <c r="F511" i="16"/>
  <c r="E511" i="16"/>
  <c r="D511" i="16"/>
  <c r="C511" i="16"/>
  <c r="B511" i="16"/>
  <c r="A511" i="16" s="1"/>
  <c r="AO510" i="16"/>
  <c r="AN510" i="16"/>
  <c r="AL510" i="16"/>
  <c r="AK510" i="16"/>
  <c r="AJ510" i="16"/>
  <c r="AI510" i="16"/>
  <c r="AH510" i="16"/>
  <c r="AG510" i="16"/>
  <c r="AF510" i="16"/>
  <c r="AE510" i="16"/>
  <c r="AD510" i="16"/>
  <c r="AC510" i="16"/>
  <c r="AB510" i="16"/>
  <c r="AA510" i="16"/>
  <c r="Z510" i="16"/>
  <c r="Y510" i="16"/>
  <c r="X510" i="16"/>
  <c r="W510" i="16"/>
  <c r="V510" i="16"/>
  <c r="U510" i="16"/>
  <c r="T510" i="16"/>
  <c r="S510" i="16"/>
  <c r="R510" i="16"/>
  <c r="Q510" i="16"/>
  <c r="P510" i="16"/>
  <c r="O510" i="16"/>
  <c r="N510" i="16"/>
  <c r="M510" i="16"/>
  <c r="L510" i="16"/>
  <c r="K510" i="16"/>
  <c r="J510" i="16"/>
  <c r="I510" i="16"/>
  <c r="H510" i="16"/>
  <c r="G510" i="16"/>
  <c r="F510" i="16"/>
  <c r="E510" i="16"/>
  <c r="D510" i="16"/>
  <c r="C510" i="16"/>
  <c r="B510" i="16"/>
  <c r="A510" i="16" s="1"/>
  <c r="AO509" i="16"/>
  <c r="AN509" i="16"/>
  <c r="AL509" i="16"/>
  <c r="AK509" i="16"/>
  <c r="AJ509" i="16"/>
  <c r="AI509" i="16"/>
  <c r="AH509" i="16"/>
  <c r="AG509" i="16"/>
  <c r="AF509" i="16"/>
  <c r="AE509" i="16"/>
  <c r="AD509" i="16"/>
  <c r="AC509" i="16"/>
  <c r="AB509" i="16"/>
  <c r="AA509" i="16"/>
  <c r="Z509" i="16"/>
  <c r="Y509" i="16"/>
  <c r="X509" i="16"/>
  <c r="W509" i="16"/>
  <c r="V509" i="16"/>
  <c r="U509" i="16"/>
  <c r="T509" i="16"/>
  <c r="S509" i="16"/>
  <c r="R509" i="16"/>
  <c r="Q509" i="16"/>
  <c r="P509" i="16"/>
  <c r="O509" i="16"/>
  <c r="N509" i="16"/>
  <c r="M509" i="16"/>
  <c r="L509" i="16"/>
  <c r="K509" i="16"/>
  <c r="J509" i="16"/>
  <c r="I509" i="16"/>
  <c r="H509" i="16"/>
  <c r="G509" i="16"/>
  <c r="F509" i="16"/>
  <c r="E509" i="16"/>
  <c r="D509" i="16"/>
  <c r="C509" i="16"/>
  <c r="B509" i="16"/>
  <c r="A509" i="16"/>
  <c r="AO508" i="16"/>
  <c r="AN508" i="16"/>
  <c r="AL508" i="16"/>
  <c r="AK508" i="16"/>
  <c r="AJ508" i="16"/>
  <c r="AI508" i="16"/>
  <c r="AH508" i="16"/>
  <c r="AG508" i="16"/>
  <c r="AF508" i="16"/>
  <c r="AE508" i="16"/>
  <c r="AD508" i="16"/>
  <c r="AC508" i="16"/>
  <c r="AB508" i="16"/>
  <c r="AA508" i="16"/>
  <c r="Z508" i="16"/>
  <c r="Y508" i="16"/>
  <c r="X508" i="16"/>
  <c r="W508" i="16"/>
  <c r="V508" i="16"/>
  <c r="U508" i="16"/>
  <c r="T508" i="16"/>
  <c r="S508" i="16"/>
  <c r="R508" i="16"/>
  <c r="Q508" i="16"/>
  <c r="P508" i="16"/>
  <c r="O508" i="16"/>
  <c r="N508" i="16"/>
  <c r="M508" i="16"/>
  <c r="L508" i="16"/>
  <c r="K508" i="16"/>
  <c r="J508" i="16"/>
  <c r="I508" i="16"/>
  <c r="H508" i="16"/>
  <c r="G508" i="16"/>
  <c r="F508" i="16"/>
  <c r="E508" i="16"/>
  <c r="D508" i="16"/>
  <c r="C508" i="16"/>
  <c r="B508" i="16"/>
  <c r="A508" i="16"/>
  <c r="AO507" i="16"/>
  <c r="AN507" i="16"/>
  <c r="AL507" i="16"/>
  <c r="AK507" i="16"/>
  <c r="AJ507" i="16"/>
  <c r="AI507" i="16"/>
  <c r="AH507" i="16"/>
  <c r="AG507" i="16"/>
  <c r="AF507" i="16"/>
  <c r="AE507" i="16"/>
  <c r="AD507" i="16"/>
  <c r="AC507" i="16"/>
  <c r="AB507" i="16"/>
  <c r="AA507" i="16"/>
  <c r="Z507" i="16"/>
  <c r="Y507" i="16"/>
  <c r="X507" i="16"/>
  <c r="W507" i="16"/>
  <c r="V507" i="16"/>
  <c r="U507" i="16"/>
  <c r="T507" i="16"/>
  <c r="S507" i="16"/>
  <c r="R507" i="16"/>
  <c r="Q507" i="16"/>
  <c r="P507" i="16"/>
  <c r="O507" i="16"/>
  <c r="N507" i="16"/>
  <c r="M507" i="16"/>
  <c r="L507" i="16"/>
  <c r="K507" i="16"/>
  <c r="J507" i="16"/>
  <c r="I507" i="16"/>
  <c r="H507" i="16"/>
  <c r="G507" i="16"/>
  <c r="F507" i="16"/>
  <c r="E507" i="16"/>
  <c r="D507" i="16"/>
  <c r="C507" i="16"/>
  <c r="B507" i="16"/>
  <c r="A507" i="16" s="1"/>
  <c r="AO506" i="16"/>
  <c r="AN506" i="16"/>
  <c r="AL506" i="16"/>
  <c r="AK506" i="16"/>
  <c r="AJ506" i="16"/>
  <c r="AI506" i="16"/>
  <c r="AH506" i="16"/>
  <c r="AG506" i="16"/>
  <c r="AF506" i="16"/>
  <c r="AE506" i="16"/>
  <c r="AD506" i="16"/>
  <c r="AC506" i="16"/>
  <c r="AB506" i="16"/>
  <c r="AA506" i="16"/>
  <c r="Z506" i="16"/>
  <c r="Y506" i="16"/>
  <c r="X506" i="16"/>
  <c r="W506" i="16"/>
  <c r="V506" i="16"/>
  <c r="U506" i="16"/>
  <c r="T506" i="16"/>
  <c r="S506" i="16"/>
  <c r="R506" i="16"/>
  <c r="Q506" i="16"/>
  <c r="P506" i="16"/>
  <c r="O506" i="16"/>
  <c r="N506" i="16"/>
  <c r="M506" i="16"/>
  <c r="L506" i="16"/>
  <c r="K506" i="16"/>
  <c r="J506" i="16"/>
  <c r="I506" i="16"/>
  <c r="H506" i="16"/>
  <c r="G506" i="16"/>
  <c r="F506" i="16"/>
  <c r="E506" i="16"/>
  <c r="D506" i="16"/>
  <c r="C506" i="16"/>
  <c r="B506" i="16"/>
  <c r="A506" i="16" s="1"/>
  <c r="AO505" i="16"/>
  <c r="AN505" i="16"/>
  <c r="AL505" i="16"/>
  <c r="AK505" i="16"/>
  <c r="AJ505" i="16"/>
  <c r="AI505" i="16"/>
  <c r="AH505" i="16"/>
  <c r="AG505" i="16"/>
  <c r="AF505" i="16"/>
  <c r="AE505" i="16"/>
  <c r="AD505" i="16"/>
  <c r="AC505" i="16"/>
  <c r="AB505" i="16"/>
  <c r="AA505" i="16"/>
  <c r="Z505" i="16"/>
  <c r="Y505" i="16"/>
  <c r="X505" i="16"/>
  <c r="W505" i="16"/>
  <c r="V505" i="16"/>
  <c r="U505" i="16"/>
  <c r="T505" i="16"/>
  <c r="S505" i="16"/>
  <c r="R505" i="16"/>
  <c r="Q505" i="16"/>
  <c r="P505" i="16"/>
  <c r="O505" i="16"/>
  <c r="N505" i="16"/>
  <c r="M505" i="16"/>
  <c r="L505" i="16"/>
  <c r="K505" i="16"/>
  <c r="J505" i="16"/>
  <c r="I505" i="16"/>
  <c r="H505" i="16"/>
  <c r="G505" i="16"/>
  <c r="F505" i="16"/>
  <c r="E505" i="16"/>
  <c r="D505" i="16"/>
  <c r="C505" i="16"/>
  <c r="B505" i="16"/>
  <c r="A505" i="16"/>
  <c r="AO504" i="16"/>
  <c r="AN504" i="16"/>
  <c r="AL504" i="16"/>
  <c r="AK504" i="16"/>
  <c r="AJ504" i="16"/>
  <c r="AI504" i="16"/>
  <c r="AH504" i="16"/>
  <c r="AG504" i="16"/>
  <c r="AF504" i="16"/>
  <c r="AE504" i="16"/>
  <c r="AD504" i="16"/>
  <c r="AC504" i="16"/>
  <c r="AB504" i="16"/>
  <c r="AA504" i="16"/>
  <c r="Z504" i="16"/>
  <c r="Y504" i="16"/>
  <c r="X504" i="16"/>
  <c r="W504" i="16"/>
  <c r="V504" i="16"/>
  <c r="U504" i="16"/>
  <c r="T504" i="16"/>
  <c r="S504" i="16"/>
  <c r="R504" i="16"/>
  <c r="Q504" i="16"/>
  <c r="P504" i="16"/>
  <c r="O504" i="16"/>
  <c r="N504" i="16"/>
  <c r="M504" i="16"/>
  <c r="L504" i="16"/>
  <c r="K504" i="16"/>
  <c r="J504" i="16"/>
  <c r="I504" i="16"/>
  <c r="H504" i="16"/>
  <c r="G504" i="16"/>
  <c r="F504" i="16"/>
  <c r="E504" i="16"/>
  <c r="D504" i="16"/>
  <c r="C504" i="16"/>
  <c r="B504" i="16"/>
  <c r="A504" i="16"/>
  <c r="AO503" i="16"/>
  <c r="AN503" i="16"/>
  <c r="AL503" i="16"/>
  <c r="AK503" i="16"/>
  <c r="AJ503" i="16"/>
  <c r="AI503" i="16"/>
  <c r="AH503" i="16"/>
  <c r="AG503" i="16"/>
  <c r="AF503" i="16"/>
  <c r="AE503" i="16"/>
  <c r="AD503" i="16"/>
  <c r="AC503" i="16"/>
  <c r="AB503" i="16"/>
  <c r="AA503" i="16"/>
  <c r="Z503" i="16"/>
  <c r="Y503" i="16"/>
  <c r="X503" i="16"/>
  <c r="W503" i="16"/>
  <c r="V503" i="16"/>
  <c r="U503" i="16"/>
  <c r="T503" i="16"/>
  <c r="S503" i="16"/>
  <c r="R503" i="16"/>
  <c r="Q503" i="16"/>
  <c r="P503" i="16"/>
  <c r="O503" i="16"/>
  <c r="N503" i="16"/>
  <c r="M503" i="16"/>
  <c r="L503" i="16"/>
  <c r="K503" i="16"/>
  <c r="J503" i="16"/>
  <c r="I503" i="16"/>
  <c r="H503" i="16"/>
  <c r="G503" i="16"/>
  <c r="F503" i="16"/>
  <c r="E503" i="16"/>
  <c r="D503" i="16"/>
  <c r="C503" i="16"/>
  <c r="B503" i="16"/>
  <c r="A503" i="16" s="1"/>
  <c r="AO502" i="16"/>
  <c r="AN502" i="16"/>
  <c r="AL502" i="16"/>
  <c r="AK502" i="16"/>
  <c r="AJ502" i="16"/>
  <c r="AI502" i="16"/>
  <c r="AH502" i="16"/>
  <c r="AG502" i="16"/>
  <c r="AF502" i="16"/>
  <c r="AE502" i="16"/>
  <c r="AD502" i="16"/>
  <c r="AC502" i="16"/>
  <c r="AB502" i="16"/>
  <c r="AA502" i="16"/>
  <c r="Z502" i="16"/>
  <c r="Y502" i="16"/>
  <c r="X502" i="16"/>
  <c r="W502" i="16"/>
  <c r="V502" i="16"/>
  <c r="U502" i="16"/>
  <c r="T502" i="16"/>
  <c r="S502" i="16"/>
  <c r="R502" i="16"/>
  <c r="Q502" i="16"/>
  <c r="P502" i="16"/>
  <c r="O502" i="16"/>
  <c r="N502" i="16"/>
  <c r="M502" i="16"/>
  <c r="L502" i="16"/>
  <c r="K502" i="16"/>
  <c r="J502" i="16"/>
  <c r="I502" i="16"/>
  <c r="H502" i="16"/>
  <c r="G502" i="16"/>
  <c r="F502" i="16"/>
  <c r="E502" i="16"/>
  <c r="D502" i="16"/>
  <c r="C502" i="16"/>
  <c r="B502" i="16"/>
  <c r="A502" i="16" s="1"/>
  <c r="AO501" i="16"/>
  <c r="AN501" i="16"/>
  <c r="AL501" i="16"/>
  <c r="AK501" i="16"/>
  <c r="AJ501" i="16"/>
  <c r="AI501" i="16"/>
  <c r="AH501" i="16"/>
  <c r="AG501" i="16"/>
  <c r="AF501" i="16"/>
  <c r="AE501" i="16"/>
  <c r="AD501" i="16"/>
  <c r="AC501" i="16"/>
  <c r="AB501" i="16"/>
  <c r="AA501" i="16"/>
  <c r="Z501" i="16"/>
  <c r="Y501" i="16"/>
  <c r="X501" i="16"/>
  <c r="W501" i="16"/>
  <c r="V501" i="16"/>
  <c r="U501" i="16"/>
  <c r="T501" i="16"/>
  <c r="S501" i="16"/>
  <c r="R501" i="16"/>
  <c r="Q501" i="16"/>
  <c r="P501" i="16"/>
  <c r="O501" i="16"/>
  <c r="N501" i="16"/>
  <c r="M501" i="16"/>
  <c r="L501" i="16"/>
  <c r="K501" i="16"/>
  <c r="J501" i="16"/>
  <c r="I501" i="16"/>
  <c r="H501" i="16"/>
  <c r="G501" i="16"/>
  <c r="F501" i="16"/>
  <c r="E501" i="16"/>
  <c r="D501" i="16"/>
  <c r="C501" i="16"/>
  <c r="B501" i="16"/>
  <c r="A501" i="16"/>
  <c r="AO500" i="16"/>
  <c r="AN500" i="16"/>
  <c r="AL500" i="16"/>
  <c r="AK500" i="16"/>
  <c r="AJ500" i="16"/>
  <c r="AI500" i="16"/>
  <c r="AH500" i="16"/>
  <c r="AG500" i="16"/>
  <c r="AF500" i="16"/>
  <c r="AE500" i="16"/>
  <c r="AD500" i="16"/>
  <c r="AC500" i="16"/>
  <c r="AB500" i="16"/>
  <c r="AA500" i="16"/>
  <c r="Z500" i="16"/>
  <c r="Y500" i="16"/>
  <c r="X500" i="16"/>
  <c r="W500" i="16"/>
  <c r="V500" i="16"/>
  <c r="U500" i="16"/>
  <c r="T500" i="16"/>
  <c r="S500" i="16"/>
  <c r="R500" i="16"/>
  <c r="Q500" i="16"/>
  <c r="P500" i="16"/>
  <c r="O500" i="16"/>
  <c r="N500" i="16"/>
  <c r="M500" i="16"/>
  <c r="L500" i="16"/>
  <c r="K500" i="16"/>
  <c r="J500" i="16"/>
  <c r="I500" i="16"/>
  <c r="H500" i="16"/>
  <c r="G500" i="16"/>
  <c r="F500" i="16"/>
  <c r="E500" i="16"/>
  <c r="D500" i="16"/>
  <c r="C500" i="16"/>
  <c r="B500" i="16"/>
  <c r="A500" i="16"/>
  <c r="AO499" i="16"/>
  <c r="AN499" i="16"/>
  <c r="AL499" i="16"/>
  <c r="AK499" i="16"/>
  <c r="AJ499" i="16"/>
  <c r="AI499" i="16"/>
  <c r="AH499" i="16"/>
  <c r="AG499" i="16"/>
  <c r="AF499" i="16"/>
  <c r="AE499" i="16"/>
  <c r="AD499" i="16"/>
  <c r="AC499" i="16"/>
  <c r="AB499" i="16"/>
  <c r="AA499" i="16"/>
  <c r="Z499" i="16"/>
  <c r="Y499" i="16"/>
  <c r="X499" i="16"/>
  <c r="W499" i="16"/>
  <c r="V499" i="16"/>
  <c r="U499" i="16"/>
  <c r="T499" i="16"/>
  <c r="S499" i="16"/>
  <c r="R499" i="16"/>
  <c r="Q499" i="16"/>
  <c r="P499" i="16"/>
  <c r="O499" i="16"/>
  <c r="N499" i="16"/>
  <c r="M499" i="16"/>
  <c r="L499" i="16"/>
  <c r="K499" i="16"/>
  <c r="J499" i="16"/>
  <c r="I499" i="16"/>
  <c r="H499" i="16"/>
  <c r="G499" i="16"/>
  <c r="F499" i="16"/>
  <c r="E499" i="16"/>
  <c r="D499" i="16"/>
  <c r="C499" i="16"/>
  <c r="B499" i="16"/>
  <c r="A499" i="16" s="1"/>
  <c r="AO498" i="16"/>
  <c r="AN498" i="16"/>
  <c r="AL498" i="16"/>
  <c r="AK498" i="16"/>
  <c r="AJ498" i="16"/>
  <c r="AI498" i="16"/>
  <c r="AH498" i="16"/>
  <c r="AG498" i="16"/>
  <c r="AF498" i="16"/>
  <c r="AE498" i="16"/>
  <c r="AD498" i="16"/>
  <c r="AC498" i="16"/>
  <c r="AB498" i="16"/>
  <c r="AA498" i="16"/>
  <c r="Z498" i="16"/>
  <c r="Y498" i="16"/>
  <c r="X498" i="16"/>
  <c r="W498" i="16"/>
  <c r="V498" i="16"/>
  <c r="U498" i="16"/>
  <c r="T498" i="16"/>
  <c r="S498" i="16"/>
  <c r="R498" i="16"/>
  <c r="Q498" i="16"/>
  <c r="P498" i="16"/>
  <c r="O498" i="16"/>
  <c r="N498" i="16"/>
  <c r="M498" i="16"/>
  <c r="L498" i="16"/>
  <c r="K498" i="16"/>
  <c r="J498" i="16"/>
  <c r="I498" i="16"/>
  <c r="H498" i="16"/>
  <c r="G498" i="16"/>
  <c r="F498" i="16"/>
  <c r="E498" i="16"/>
  <c r="D498" i="16"/>
  <c r="C498" i="16"/>
  <c r="B498" i="16"/>
  <c r="A498" i="16" s="1"/>
  <c r="AO497" i="16"/>
  <c r="AN497" i="16"/>
  <c r="AL497" i="16"/>
  <c r="AK497" i="16"/>
  <c r="AJ497" i="16"/>
  <c r="AI497" i="16"/>
  <c r="AH497" i="16"/>
  <c r="AG497" i="16"/>
  <c r="AF497" i="16"/>
  <c r="AE497" i="16"/>
  <c r="AD497" i="16"/>
  <c r="AC497" i="16"/>
  <c r="AB497" i="16"/>
  <c r="AA497" i="16"/>
  <c r="Z497" i="16"/>
  <c r="Y497" i="16"/>
  <c r="X497" i="16"/>
  <c r="W497" i="16"/>
  <c r="V497" i="16"/>
  <c r="U497" i="16"/>
  <c r="T497" i="16"/>
  <c r="S497" i="16"/>
  <c r="R497" i="16"/>
  <c r="Q497" i="16"/>
  <c r="P497" i="16"/>
  <c r="O497" i="16"/>
  <c r="N497" i="16"/>
  <c r="M497" i="16"/>
  <c r="L497" i="16"/>
  <c r="K497" i="16"/>
  <c r="J497" i="16"/>
  <c r="I497" i="16"/>
  <c r="H497" i="16"/>
  <c r="G497" i="16"/>
  <c r="F497" i="16"/>
  <c r="E497" i="16"/>
  <c r="D497" i="16"/>
  <c r="C497" i="16"/>
  <c r="B497" i="16"/>
  <c r="A497" i="16"/>
  <c r="AO496" i="16"/>
  <c r="AN496" i="16"/>
  <c r="AL496" i="16"/>
  <c r="AK496" i="16"/>
  <c r="AJ496" i="16"/>
  <c r="AI496" i="16"/>
  <c r="AH496" i="16"/>
  <c r="AG496" i="16"/>
  <c r="AF496" i="16"/>
  <c r="AE496" i="16"/>
  <c r="AD496" i="16"/>
  <c r="AC496" i="16"/>
  <c r="AB496" i="16"/>
  <c r="AA496" i="16"/>
  <c r="Z496" i="16"/>
  <c r="Y496" i="16"/>
  <c r="X496" i="16"/>
  <c r="W496" i="16"/>
  <c r="V496" i="16"/>
  <c r="U496" i="16"/>
  <c r="T496" i="16"/>
  <c r="S496" i="16"/>
  <c r="R496" i="16"/>
  <c r="Q496" i="16"/>
  <c r="P496" i="16"/>
  <c r="O496" i="16"/>
  <c r="N496" i="16"/>
  <c r="M496" i="16"/>
  <c r="L496" i="16"/>
  <c r="K496" i="16"/>
  <c r="J496" i="16"/>
  <c r="I496" i="16"/>
  <c r="H496" i="16"/>
  <c r="G496" i="16"/>
  <c r="F496" i="16"/>
  <c r="E496" i="16"/>
  <c r="D496" i="16"/>
  <c r="C496" i="16"/>
  <c r="B496" i="16"/>
  <c r="A496" i="16"/>
  <c r="AO495" i="16"/>
  <c r="AN495" i="16"/>
  <c r="AL495" i="16"/>
  <c r="AK495" i="16"/>
  <c r="AJ495" i="16"/>
  <c r="AI495" i="16"/>
  <c r="AH495" i="16"/>
  <c r="AG495" i="16"/>
  <c r="AF495" i="16"/>
  <c r="AE495" i="16"/>
  <c r="AD495" i="16"/>
  <c r="AC495" i="16"/>
  <c r="AB495" i="16"/>
  <c r="AA495" i="16"/>
  <c r="Z495" i="16"/>
  <c r="Y495" i="16"/>
  <c r="X495" i="16"/>
  <c r="W495" i="16"/>
  <c r="V495" i="16"/>
  <c r="U495" i="16"/>
  <c r="T495" i="16"/>
  <c r="S495" i="16"/>
  <c r="R495" i="16"/>
  <c r="Q495" i="16"/>
  <c r="P495" i="16"/>
  <c r="O495" i="16"/>
  <c r="N495" i="16"/>
  <c r="M495" i="16"/>
  <c r="L495" i="16"/>
  <c r="K495" i="16"/>
  <c r="J495" i="16"/>
  <c r="I495" i="16"/>
  <c r="H495" i="16"/>
  <c r="G495" i="16"/>
  <c r="F495" i="16"/>
  <c r="E495" i="16"/>
  <c r="D495" i="16"/>
  <c r="C495" i="16"/>
  <c r="B495" i="16"/>
  <c r="A495" i="16" s="1"/>
  <c r="AO494" i="16"/>
  <c r="AN494" i="16"/>
  <c r="AL494" i="16"/>
  <c r="AK494" i="16"/>
  <c r="AJ494" i="16"/>
  <c r="AI494" i="16"/>
  <c r="AH494" i="16"/>
  <c r="AG494" i="16"/>
  <c r="AF494" i="16"/>
  <c r="AE494" i="16"/>
  <c r="AD494" i="16"/>
  <c r="AC494" i="16"/>
  <c r="AB494" i="16"/>
  <c r="AA494" i="16"/>
  <c r="Z494" i="16"/>
  <c r="Y494" i="16"/>
  <c r="X494" i="16"/>
  <c r="W494" i="16"/>
  <c r="V494" i="16"/>
  <c r="U494" i="16"/>
  <c r="T494" i="16"/>
  <c r="S494" i="16"/>
  <c r="R494" i="16"/>
  <c r="Q494" i="16"/>
  <c r="P494" i="16"/>
  <c r="O494" i="16"/>
  <c r="N494" i="16"/>
  <c r="M494" i="16"/>
  <c r="L494" i="16"/>
  <c r="K494" i="16"/>
  <c r="J494" i="16"/>
  <c r="I494" i="16"/>
  <c r="H494" i="16"/>
  <c r="G494" i="16"/>
  <c r="F494" i="16"/>
  <c r="E494" i="16"/>
  <c r="D494" i="16"/>
  <c r="C494" i="16"/>
  <c r="B494" i="16"/>
  <c r="A494" i="16" s="1"/>
  <c r="AO493" i="16"/>
  <c r="AN493" i="16"/>
  <c r="AL493" i="16"/>
  <c r="AK493" i="16"/>
  <c r="AJ493" i="16"/>
  <c r="AI493" i="16"/>
  <c r="AH493" i="16"/>
  <c r="AG493" i="16"/>
  <c r="AF493" i="16"/>
  <c r="AE493" i="16"/>
  <c r="AD493" i="16"/>
  <c r="AC493" i="16"/>
  <c r="AB493" i="16"/>
  <c r="AA493" i="16"/>
  <c r="Z493" i="16"/>
  <c r="Y493" i="16"/>
  <c r="X493" i="16"/>
  <c r="W493" i="16"/>
  <c r="V493" i="16"/>
  <c r="U493" i="16"/>
  <c r="T493" i="16"/>
  <c r="S493" i="16"/>
  <c r="R493" i="16"/>
  <c r="Q493" i="16"/>
  <c r="P493" i="16"/>
  <c r="O493" i="16"/>
  <c r="N493" i="16"/>
  <c r="M493" i="16"/>
  <c r="L493" i="16"/>
  <c r="K493" i="16"/>
  <c r="J493" i="16"/>
  <c r="I493" i="16"/>
  <c r="H493" i="16"/>
  <c r="G493" i="16"/>
  <c r="F493" i="16"/>
  <c r="E493" i="16"/>
  <c r="D493" i="16"/>
  <c r="C493" i="16"/>
  <c r="B493" i="16"/>
  <c r="A493" i="16"/>
  <c r="AO492" i="16"/>
  <c r="AN492" i="16"/>
  <c r="AL492" i="16"/>
  <c r="AK492" i="16"/>
  <c r="AJ492" i="16"/>
  <c r="AI492" i="16"/>
  <c r="AH492" i="16"/>
  <c r="AG492" i="16"/>
  <c r="AF492" i="16"/>
  <c r="AE492" i="16"/>
  <c r="AD492" i="16"/>
  <c r="AC492" i="16"/>
  <c r="AB492" i="16"/>
  <c r="AA492" i="16"/>
  <c r="Z492" i="16"/>
  <c r="Y492" i="16"/>
  <c r="X492" i="16"/>
  <c r="W492" i="16"/>
  <c r="V492" i="16"/>
  <c r="U492" i="16"/>
  <c r="T492" i="16"/>
  <c r="S492" i="16"/>
  <c r="R492" i="16"/>
  <c r="Q492" i="16"/>
  <c r="P492" i="16"/>
  <c r="O492" i="16"/>
  <c r="N492" i="16"/>
  <c r="M492" i="16"/>
  <c r="L492" i="16"/>
  <c r="K492" i="16"/>
  <c r="J492" i="16"/>
  <c r="I492" i="16"/>
  <c r="H492" i="16"/>
  <c r="G492" i="16"/>
  <c r="F492" i="16"/>
  <c r="E492" i="16"/>
  <c r="D492" i="16"/>
  <c r="C492" i="16"/>
  <c r="B492" i="16"/>
  <c r="A492" i="16"/>
  <c r="AO491" i="16"/>
  <c r="AN491" i="16"/>
  <c r="AL491" i="16"/>
  <c r="AK491" i="16"/>
  <c r="AJ491" i="16"/>
  <c r="AI491" i="16"/>
  <c r="AH491" i="16"/>
  <c r="AG491" i="16"/>
  <c r="AF491" i="16"/>
  <c r="AE491" i="16"/>
  <c r="AD491" i="16"/>
  <c r="AC491" i="16"/>
  <c r="AB491" i="16"/>
  <c r="AA491" i="16"/>
  <c r="Z491" i="16"/>
  <c r="Y491" i="16"/>
  <c r="X491" i="16"/>
  <c r="W491" i="16"/>
  <c r="V491" i="16"/>
  <c r="U491" i="16"/>
  <c r="T491" i="16"/>
  <c r="S491" i="16"/>
  <c r="R491" i="16"/>
  <c r="Q491" i="16"/>
  <c r="P491" i="16"/>
  <c r="O491" i="16"/>
  <c r="N491" i="16"/>
  <c r="M491" i="16"/>
  <c r="L491" i="16"/>
  <c r="K491" i="16"/>
  <c r="J491" i="16"/>
  <c r="I491" i="16"/>
  <c r="H491" i="16"/>
  <c r="G491" i="16"/>
  <c r="F491" i="16"/>
  <c r="E491" i="16"/>
  <c r="D491" i="16"/>
  <c r="C491" i="16"/>
  <c r="B491" i="16"/>
  <c r="A491" i="16" s="1"/>
  <c r="AO490" i="16"/>
  <c r="AN490" i="16"/>
  <c r="AL490" i="16"/>
  <c r="AK490" i="16"/>
  <c r="AJ490" i="16"/>
  <c r="AI490" i="16"/>
  <c r="AH490" i="16"/>
  <c r="AG490" i="16"/>
  <c r="AF490" i="16"/>
  <c r="AE490" i="16"/>
  <c r="AD490" i="16"/>
  <c r="AC490" i="16"/>
  <c r="AB490" i="16"/>
  <c r="AA490" i="16"/>
  <c r="Z490" i="16"/>
  <c r="Y490" i="16"/>
  <c r="X490" i="16"/>
  <c r="W490" i="16"/>
  <c r="V490" i="16"/>
  <c r="U490" i="16"/>
  <c r="T490" i="16"/>
  <c r="S490" i="16"/>
  <c r="R490" i="16"/>
  <c r="Q490" i="16"/>
  <c r="P490" i="16"/>
  <c r="O490" i="16"/>
  <c r="N490" i="16"/>
  <c r="M490" i="16"/>
  <c r="L490" i="16"/>
  <c r="K490" i="16"/>
  <c r="J490" i="16"/>
  <c r="I490" i="16"/>
  <c r="H490" i="16"/>
  <c r="G490" i="16"/>
  <c r="F490" i="16"/>
  <c r="E490" i="16"/>
  <c r="D490" i="16"/>
  <c r="C490" i="16"/>
  <c r="B490" i="16"/>
  <c r="A490" i="16" s="1"/>
  <c r="AO489" i="16"/>
  <c r="AN489" i="16"/>
  <c r="AL489" i="16"/>
  <c r="AK489" i="16"/>
  <c r="AJ489" i="16"/>
  <c r="AI489" i="16"/>
  <c r="AH489" i="16"/>
  <c r="AG489" i="16"/>
  <c r="AF489" i="16"/>
  <c r="AE489" i="16"/>
  <c r="AD489" i="16"/>
  <c r="AC489" i="16"/>
  <c r="AB489" i="16"/>
  <c r="AA489" i="16"/>
  <c r="Z489" i="16"/>
  <c r="Y489" i="16"/>
  <c r="X489" i="16"/>
  <c r="W489" i="16"/>
  <c r="V489" i="16"/>
  <c r="U489" i="16"/>
  <c r="T489" i="16"/>
  <c r="S489" i="16"/>
  <c r="R489" i="16"/>
  <c r="Q489" i="16"/>
  <c r="P489" i="16"/>
  <c r="O489" i="16"/>
  <c r="N489" i="16"/>
  <c r="M489" i="16"/>
  <c r="L489" i="16"/>
  <c r="K489" i="16"/>
  <c r="J489" i="16"/>
  <c r="I489" i="16"/>
  <c r="H489" i="16"/>
  <c r="G489" i="16"/>
  <c r="F489" i="16"/>
  <c r="E489" i="16"/>
  <c r="D489" i="16"/>
  <c r="C489" i="16"/>
  <c r="B489" i="16"/>
  <c r="A489" i="16"/>
  <c r="AO488" i="16"/>
  <c r="AN488" i="16"/>
  <c r="AL488" i="16"/>
  <c r="AK488" i="16"/>
  <c r="AJ488" i="16"/>
  <c r="AI488" i="16"/>
  <c r="AH488" i="16"/>
  <c r="AG488" i="16"/>
  <c r="AF488" i="16"/>
  <c r="AE488" i="16"/>
  <c r="AD488" i="16"/>
  <c r="AC488" i="16"/>
  <c r="AB488" i="16"/>
  <c r="AA488" i="16"/>
  <c r="Z488" i="16"/>
  <c r="Y488" i="16"/>
  <c r="X488" i="16"/>
  <c r="W488" i="16"/>
  <c r="V488" i="16"/>
  <c r="U488" i="16"/>
  <c r="T488" i="16"/>
  <c r="S488" i="16"/>
  <c r="R488" i="16"/>
  <c r="Q488" i="16"/>
  <c r="P488" i="16"/>
  <c r="O488" i="16"/>
  <c r="N488" i="16"/>
  <c r="M488" i="16"/>
  <c r="L488" i="16"/>
  <c r="K488" i="16"/>
  <c r="J488" i="16"/>
  <c r="I488" i="16"/>
  <c r="H488" i="16"/>
  <c r="G488" i="16"/>
  <c r="F488" i="16"/>
  <c r="E488" i="16"/>
  <c r="D488" i="16"/>
  <c r="C488" i="16"/>
  <c r="B488" i="16"/>
  <c r="A488" i="16"/>
  <c r="AO487" i="16"/>
  <c r="AN487" i="16"/>
  <c r="AL487" i="16"/>
  <c r="AK487" i="16"/>
  <c r="AJ487" i="16"/>
  <c r="AI487" i="16"/>
  <c r="AH487" i="16"/>
  <c r="AG487" i="16"/>
  <c r="AF487" i="16"/>
  <c r="AE487" i="16"/>
  <c r="AD487" i="16"/>
  <c r="AC487" i="16"/>
  <c r="AB487" i="16"/>
  <c r="AA487" i="16"/>
  <c r="Z487" i="16"/>
  <c r="Y487" i="16"/>
  <c r="X487" i="16"/>
  <c r="W487" i="16"/>
  <c r="V487" i="16"/>
  <c r="U487" i="16"/>
  <c r="T487" i="16"/>
  <c r="S487" i="16"/>
  <c r="R487" i="16"/>
  <c r="Q487" i="16"/>
  <c r="P487" i="16"/>
  <c r="O487" i="16"/>
  <c r="N487" i="16"/>
  <c r="M487" i="16"/>
  <c r="L487" i="16"/>
  <c r="K487" i="16"/>
  <c r="J487" i="16"/>
  <c r="I487" i="16"/>
  <c r="H487" i="16"/>
  <c r="G487" i="16"/>
  <c r="F487" i="16"/>
  <c r="E487" i="16"/>
  <c r="D487" i="16"/>
  <c r="C487" i="16"/>
  <c r="B487" i="16"/>
  <c r="A487" i="16" s="1"/>
  <c r="AO486" i="16"/>
  <c r="AN486" i="16"/>
  <c r="AL486" i="16"/>
  <c r="AK486" i="16"/>
  <c r="AJ486" i="16"/>
  <c r="AI486" i="16"/>
  <c r="AH486" i="16"/>
  <c r="AG486" i="16"/>
  <c r="AF486" i="16"/>
  <c r="AE486" i="16"/>
  <c r="AD486" i="16"/>
  <c r="AC486" i="16"/>
  <c r="AB486" i="16"/>
  <c r="AA486" i="16"/>
  <c r="Z486" i="16"/>
  <c r="Y486" i="16"/>
  <c r="X486" i="16"/>
  <c r="W486" i="16"/>
  <c r="V486" i="16"/>
  <c r="U486" i="16"/>
  <c r="T486" i="16"/>
  <c r="S486" i="16"/>
  <c r="R486" i="16"/>
  <c r="Q486" i="16"/>
  <c r="P486" i="16"/>
  <c r="O486" i="16"/>
  <c r="N486" i="16"/>
  <c r="M486" i="16"/>
  <c r="L486" i="16"/>
  <c r="K486" i="16"/>
  <c r="J486" i="16"/>
  <c r="I486" i="16"/>
  <c r="H486" i="16"/>
  <c r="G486" i="16"/>
  <c r="F486" i="16"/>
  <c r="E486" i="16"/>
  <c r="D486" i="16"/>
  <c r="C486" i="16"/>
  <c r="B486" i="16"/>
  <c r="A486" i="16" s="1"/>
  <c r="AO485" i="16"/>
  <c r="AN485" i="16"/>
  <c r="AL485" i="16"/>
  <c r="AK485" i="16"/>
  <c r="AJ485" i="16"/>
  <c r="AI485" i="16"/>
  <c r="AH485" i="16"/>
  <c r="AG485" i="16"/>
  <c r="AF485" i="16"/>
  <c r="AE485" i="16"/>
  <c r="AD485" i="16"/>
  <c r="AC485" i="16"/>
  <c r="AB485" i="16"/>
  <c r="AA485" i="16"/>
  <c r="Z485" i="16"/>
  <c r="Y485" i="16"/>
  <c r="X485" i="16"/>
  <c r="W485" i="16"/>
  <c r="V485" i="16"/>
  <c r="U485" i="16"/>
  <c r="T485" i="16"/>
  <c r="S485" i="16"/>
  <c r="R485" i="16"/>
  <c r="Q485" i="16"/>
  <c r="P485" i="16"/>
  <c r="O485" i="16"/>
  <c r="N485" i="16"/>
  <c r="M485" i="16"/>
  <c r="L485" i="16"/>
  <c r="K485" i="16"/>
  <c r="J485" i="16"/>
  <c r="I485" i="16"/>
  <c r="H485" i="16"/>
  <c r="G485" i="16"/>
  <c r="F485" i="16"/>
  <c r="E485" i="16"/>
  <c r="D485" i="16"/>
  <c r="C485" i="16"/>
  <c r="B485" i="16"/>
  <c r="A485" i="16"/>
  <c r="AO484" i="16"/>
  <c r="AN484" i="16"/>
  <c r="AL484" i="16"/>
  <c r="AK484" i="16"/>
  <c r="AJ484" i="16"/>
  <c r="AI484" i="16"/>
  <c r="AH484" i="16"/>
  <c r="AG484" i="16"/>
  <c r="AF484" i="16"/>
  <c r="AE484" i="16"/>
  <c r="AD484" i="16"/>
  <c r="AC484" i="16"/>
  <c r="AB484" i="16"/>
  <c r="AA484" i="16"/>
  <c r="Z484" i="16"/>
  <c r="Y484" i="16"/>
  <c r="X484" i="16"/>
  <c r="W484" i="16"/>
  <c r="V484" i="16"/>
  <c r="U484" i="16"/>
  <c r="T484" i="16"/>
  <c r="S484" i="16"/>
  <c r="R484" i="16"/>
  <c r="Q484" i="16"/>
  <c r="P484" i="16"/>
  <c r="O484" i="16"/>
  <c r="N484" i="16"/>
  <c r="M484" i="16"/>
  <c r="L484" i="16"/>
  <c r="K484" i="16"/>
  <c r="J484" i="16"/>
  <c r="I484" i="16"/>
  <c r="H484" i="16"/>
  <c r="G484" i="16"/>
  <c r="F484" i="16"/>
  <c r="E484" i="16"/>
  <c r="D484" i="16"/>
  <c r="C484" i="16"/>
  <c r="B484" i="16"/>
  <c r="A484" i="16"/>
  <c r="AO483" i="16"/>
  <c r="AN483" i="16"/>
  <c r="AL483" i="16"/>
  <c r="AK483" i="16"/>
  <c r="AJ483" i="16"/>
  <c r="AI483" i="16"/>
  <c r="AH483" i="16"/>
  <c r="AG483" i="16"/>
  <c r="AF483" i="16"/>
  <c r="AE483" i="16"/>
  <c r="AD483" i="16"/>
  <c r="AC483" i="16"/>
  <c r="AB483" i="16"/>
  <c r="AA483" i="16"/>
  <c r="Z483" i="16"/>
  <c r="Y483" i="16"/>
  <c r="X483" i="16"/>
  <c r="W483" i="16"/>
  <c r="V483" i="16"/>
  <c r="U483" i="16"/>
  <c r="T483" i="16"/>
  <c r="S483" i="16"/>
  <c r="R483" i="16"/>
  <c r="Q483" i="16"/>
  <c r="P483" i="16"/>
  <c r="O483" i="16"/>
  <c r="N483" i="16"/>
  <c r="M483" i="16"/>
  <c r="L483" i="16"/>
  <c r="K483" i="16"/>
  <c r="J483" i="16"/>
  <c r="I483" i="16"/>
  <c r="H483" i="16"/>
  <c r="G483" i="16"/>
  <c r="F483" i="16"/>
  <c r="E483" i="16"/>
  <c r="D483" i="16"/>
  <c r="C483" i="16"/>
  <c r="B483" i="16"/>
  <c r="A483" i="16" s="1"/>
  <c r="AO482" i="16"/>
  <c r="AN482" i="16"/>
  <c r="AL482" i="16"/>
  <c r="AK482" i="16"/>
  <c r="AJ482" i="16"/>
  <c r="AI482" i="16"/>
  <c r="AH482" i="16"/>
  <c r="AG482" i="16"/>
  <c r="AF482" i="16"/>
  <c r="AE482" i="16"/>
  <c r="AD482" i="16"/>
  <c r="AC482" i="16"/>
  <c r="AB482" i="16"/>
  <c r="AA482" i="16"/>
  <c r="Z482" i="16"/>
  <c r="Y482" i="16"/>
  <c r="X482" i="16"/>
  <c r="W482" i="16"/>
  <c r="V482" i="16"/>
  <c r="U482" i="16"/>
  <c r="T482" i="16"/>
  <c r="S482" i="16"/>
  <c r="R482" i="16"/>
  <c r="Q482" i="16"/>
  <c r="P482" i="16"/>
  <c r="O482" i="16"/>
  <c r="N482" i="16"/>
  <c r="M482" i="16"/>
  <c r="L482" i="16"/>
  <c r="K482" i="16"/>
  <c r="J482" i="16"/>
  <c r="I482" i="16"/>
  <c r="H482" i="16"/>
  <c r="G482" i="16"/>
  <c r="F482" i="16"/>
  <c r="E482" i="16"/>
  <c r="D482" i="16"/>
  <c r="C482" i="16"/>
  <c r="B482" i="16"/>
  <c r="A482" i="16" s="1"/>
  <c r="AO481" i="16"/>
  <c r="AN481" i="16"/>
  <c r="AL481" i="16"/>
  <c r="AK481" i="16"/>
  <c r="AJ481" i="16"/>
  <c r="AI481" i="16"/>
  <c r="AH481" i="16"/>
  <c r="AG481" i="16"/>
  <c r="AF481" i="16"/>
  <c r="AE481" i="16"/>
  <c r="AD481" i="16"/>
  <c r="AC481" i="16"/>
  <c r="AB481" i="16"/>
  <c r="AA481" i="16"/>
  <c r="Z481" i="16"/>
  <c r="Y481" i="16"/>
  <c r="X481" i="16"/>
  <c r="W481" i="16"/>
  <c r="V481" i="16"/>
  <c r="U481" i="16"/>
  <c r="T481" i="16"/>
  <c r="S481" i="16"/>
  <c r="R481" i="16"/>
  <c r="Q481" i="16"/>
  <c r="P481" i="16"/>
  <c r="O481" i="16"/>
  <c r="N481" i="16"/>
  <c r="M481" i="16"/>
  <c r="L481" i="16"/>
  <c r="K481" i="16"/>
  <c r="J481" i="16"/>
  <c r="I481" i="16"/>
  <c r="H481" i="16"/>
  <c r="G481" i="16"/>
  <c r="F481" i="16"/>
  <c r="E481" i="16"/>
  <c r="D481" i="16"/>
  <c r="C481" i="16"/>
  <c r="B481" i="16"/>
  <c r="A481" i="16"/>
  <c r="AO480" i="16"/>
  <c r="AN480" i="16"/>
  <c r="AL480" i="16"/>
  <c r="AK480" i="16"/>
  <c r="AJ480" i="16"/>
  <c r="AI480" i="16"/>
  <c r="AH480" i="16"/>
  <c r="AG480" i="16"/>
  <c r="AF480" i="16"/>
  <c r="AE480" i="16"/>
  <c r="AD480" i="16"/>
  <c r="AC480" i="16"/>
  <c r="AB480" i="16"/>
  <c r="AA480" i="16"/>
  <c r="Z480" i="16"/>
  <c r="Y480" i="16"/>
  <c r="X480" i="16"/>
  <c r="W480" i="16"/>
  <c r="V480" i="16"/>
  <c r="U480" i="16"/>
  <c r="T480" i="16"/>
  <c r="S480" i="16"/>
  <c r="R480" i="16"/>
  <c r="Q480" i="16"/>
  <c r="P480" i="16"/>
  <c r="O480" i="16"/>
  <c r="N480" i="16"/>
  <c r="M480" i="16"/>
  <c r="L480" i="16"/>
  <c r="K480" i="16"/>
  <c r="J480" i="16"/>
  <c r="I480" i="16"/>
  <c r="H480" i="16"/>
  <c r="G480" i="16"/>
  <c r="F480" i="16"/>
  <c r="E480" i="16"/>
  <c r="D480" i="16"/>
  <c r="C480" i="16"/>
  <c r="B480" i="16"/>
  <c r="A480" i="16"/>
  <c r="AO479" i="16"/>
  <c r="AN479" i="16"/>
  <c r="AL479" i="16"/>
  <c r="AK479" i="16"/>
  <c r="AJ479" i="16"/>
  <c r="AI479" i="16"/>
  <c r="AH479" i="16"/>
  <c r="AG479" i="16"/>
  <c r="AF479" i="16"/>
  <c r="AE479" i="16"/>
  <c r="AD479" i="16"/>
  <c r="AC479" i="16"/>
  <c r="AB479" i="16"/>
  <c r="AA479" i="16"/>
  <c r="Z479" i="16"/>
  <c r="Y479" i="16"/>
  <c r="X479" i="16"/>
  <c r="W479" i="16"/>
  <c r="V479" i="16"/>
  <c r="U479" i="16"/>
  <c r="T479" i="16"/>
  <c r="S479" i="16"/>
  <c r="R479" i="16"/>
  <c r="Q479" i="16"/>
  <c r="P479" i="16"/>
  <c r="O479" i="16"/>
  <c r="N479" i="16"/>
  <c r="M479" i="16"/>
  <c r="L479" i="16"/>
  <c r="K479" i="16"/>
  <c r="J479" i="16"/>
  <c r="I479" i="16"/>
  <c r="H479" i="16"/>
  <c r="G479" i="16"/>
  <c r="F479" i="16"/>
  <c r="E479" i="16"/>
  <c r="D479" i="16"/>
  <c r="C479" i="16"/>
  <c r="B479" i="16"/>
  <c r="A479" i="16" s="1"/>
  <c r="AO478" i="16"/>
  <c r="AN478" i="16"/>
  <c r="AL478" i="16"/>
  <c r="AK478" i="16"/>
  <c r="AJ478" i="16"/>
  <c r="AI478" i="16"/>
  <c r="AH478" i="16"/>
  <c r="AG478" i="16"/>
  <c r="AF478" i="16"/>
  <c r="AE478" i="16"/>
  <c r="AD478" i="16"/>
  <c r="AC478" i="16"/>
  <c r="AB478" i="16"/>
  <c r="AA478" i="16"/>
  <c r="Z478" i="16"/>
  <c r="Y478" i="16"/>
  <c r="X478" i="16"/>
  <c r="W478" i="16"/>
  <c r="V478" i="16"/>
  <c r="U478" i="16"/>
  <c r="T478" i="16"/>
  <c r="S478" i="16"/>
  <c r="R478" i="16"/>
  <c r="Q478" i="16"/>
  <c r="P478" i="16"/>
  <c r="O478" i="16"/>
  <c r="N478" i="16"/>
  <c r="M478" i="16"/>
  <c r="L478" i="16"/>
  <c r="K478" i="16"/>
  <c r="J478" i="16"/>
  <c r="I478" i="16"/>
  <c r="H478" i="16"/>
  <c r="G478" i="16"/>
  <c r="F478" i="16"/>
  <c r="E478" i="16"/>
  <c r="D478" i="16"/>
  <c r="C478" i="16"/>
  <c r="B478" i="16"/>
  <c r="A478" i="16" s="1"/>
  <c r="AO477" i="16"/>
  <c r="AN477" i="16"/>
  <c r="AL477" i="16"/>
  <c r="AK477" i="16"/>
  <c r="AJ477" i="16"/>
  <c r="AI477" i="16"/>
  <c r="AH477" i="16"/>
  <c r="AG477" i="16"/>
  <c r="AF477" i="16"/>
  <c r="AE477" i="16"/>
  <c r="AD477" i="16"/>
  <c r="AC477" i="16"/>
  <c r="AB477" i="16"/>
  <c r="AA477" i="16"/>
  <c r="Z477" i="16"/>
  <c r="Y477" i="16"/>
  <c r="X477" i="16"/>
  <c r="W477" i="16"/>
  <c r="V477" i="16"/>
  <c r="U477" i="16"/>
  <c r="T477" i="16"/>
  <c r="S477" i="16"/>
  <c r="R477" i="16"/>
  <c r="Q477" i="16"/>
  <c r="P477" i="16"/>
  <c r="O477" i="16"/>
  <c r="N477" i="16"/>
  <c r="M477" i="16"/>
  <c r="L477" i="16"/>
  <c r="K477" i="16"/>
  <c r="J477" i="16"/>
  <c r="I477" i="16"/>
  <c r="H477" i="16"/>
  <c r="G477" i="16"/>
  <c r="F477" i="16"/>
  <c r="E477" i="16"/>
  <c r="D477" i="16"/>
  <c r="C477" i="16"/>
  <c r="B477" i="16"/>
  <c r="A477" i="16"/>
  <c r="AO476" i="16"/>
  <c r="AN476" i="16"/>
  <c r="AL476" i="16"/>
  <c r="AK476" i="16"/>
  <c r="AJ476" i="16"/>
  <c r="AI476" i="16"/>
  <c r="AH476" i="16"/>
  <c r="AG476" i="16"/>
  <c r="AF476" i="16"/>
  <c r="AE476" i="16"/>
  <c r="AD476" i="16"/>
  <c r="AC476" i="16"/>
  <c r="AB476" i="16"/>
  <c r="AA476" i="16"/>
  <c r="Z476" i="16"/>
  <c r="Y476" i="16"/>
  <c r="X476" i="16"/>
  <c r="W476" i="16"/>
  <c r="V476" i="16"/>
  <c r="U476" i="16"/>
  <c r="T476" i="16"/>
  <c r="S476" i="16"/>
  <c r="R476" i="16"/>
  <c r="Q476" i="16"/>
  <c r="P476" i="16"/>
  <c r="O476" i="16"/>
  <c r="N476" i="16"/>
  <c r="M476" i="16"/>
  <c r="L476" i="16"/>
  <c r="K476" i="16"/>
  <c r="J476" i="16"/>
  <c r="I476" i="16"/>
  <c r="H476" i="16"/>
  <c r="G476" i="16"/>
  <c r="F476" i="16"/>
  <c r="E476" i="16"/>
  <c r="D476" i="16"/>
  <c r="C476" i="16"/>
  <c r="B476" i="16"/>
  <c r="A476" i="16"/>
  <c r="AO475" i="16"/>
  <c r="AN475" i="16"/>
  <c r="AL475" i="16"/>
  <c r="AK475" i="16"/>
  <c r="AJ475" i="16"/>
  <c r="AI475" i="16"/>
  <c r="AH475" i="16"/>
  <c r="AG475" i="16"/>
  <c r="AF475" i="16"/>
  <c r="AE475" i="16"/>
  <c r="AD475" i="16"/>
  <c r="AC475" i="16"/>
  <c r="AB475" i="16"/>
  <c r="AA475" i="16"/>
  <c r="Z475" i="16"/>
  <c r="Y475" i="16"/>
  <c r="X475" i="16"/>
  <c r="W475" i="16"/>
  <c r="V475" i="16"/>
  <c r="U475" i="16"/>
  <c r="T475" i="16"/>
  <c r="S475" i="16"/>
  <c r="R475" i="16"/>
  <c r="Q475" i="16"/>
  <c r="P475" i="16"/>
  <c r="O475" i="16"/>
  <c r="N475" i="16"/>
  <c r="M475" i="16"/>
  <c r="L475" i="16"/>
  <c r="K475" i="16"/>
  <c r="J475" i="16"/>
  <c r="I475" i="16"/>
  <c r="H475" i="16"/>
  <c r="G475" i="16"/>
  <c r="F475" i="16"/>
  <c r="E475" i="16"/>
  <c r="D475" i="16"/>
  <c r="C475" i="16"/>
  <c r="B475" i="16"/>
  <c r="A475" i="16" s="1"/>
  <c r="AO474" i="16"/>
  <c r="AN474" i="16"/>
  <c r="AL474" i="16"/>
  <c r="AK474" i="16"/>
  <c r="AJ474" i="16"/>
  <c r="AI474" i="16"/>
  <c r="AH474" i="16"/>
  <c r="AG474" i="16"/>
  <c r="AF474" i="16"/>
  <c r="AE474" i="16"/>
  <c r="AD474" i="16"/>
  <c r="AC474" i="16"/>
  <c r="AB474" i="16"/>
  <c r="AA474" i="16"/>
  <c r="Z474" i="16"/>
  <c r="Y474" i="16"/>
  <c r="X474" i="16"/>
  <c r="W474" i="16"/>
  <c r="V474" i="16"/>
  <c r="U474" i="16"/>
  <c r="T474" i="16"/>
  <c r="S474" i="16"/>
  <c r="R474" i="16"/>
  <c r="Q474" i="16"/>
  <c r="P474" i="16"/>
  <c r="O474" i="16"/>
  <c r="N474" i="16"/>
  <c r="M474" i="16"/>
  <c r="L474" i="16"/>
  <c r="K474" i="16"/>
  <c r="J474" i="16"/>
  <c r="I474" i="16"/>
  <c r="H474" i="16"/>
  <c r="G474" i="16"/>
  <c r="F474" i="16"/>
  <c r="E474" i="16"/>
  <c r="D474" i="16"/>
  <c r="C474" i="16"/>
  <c r="B474" i="16"/>
  <c r="A474" i="16" s="1"/>
  <c r="AO473" i="16"/>
  <c r="AN473" i="16"/>
  <c r="AL473" i="16"/>
  <c r="AK473" i="16"/>
  <c r="AJ473" i="16"/>
  <c r="AI473" i="16"/>
  <c r="AH473" i="16"/>
  <c r="AG473" i="16"/>
  <c r="AF473" i="16"/>
  <c r="AE473" i="16"/>
  <c r="AD473" i="16"/>
  <c r="AC473" i="16"/>
  <c r="AB473" i="16"/>
  <c r="AA473" i="16"/>
  <c r="Z473" i="16"/>
  <c r="Y473" i="16"/>
  <c r="X473" i="16"/>
  <c r="W473" i="16"/>
  <c r="V473" i="16"/>
  <c r="U473" i="16"/>
  <c r="T473" i="16"/>
  <c r="S473" i="16"/>
  <c r="R473" i="16"/>
  <c r="Q473" i="16"/>
  <c r="P473" i="16"/>
  <c r="O473" i="16"/>
  <c r="N473" i="16"/>
  <c r="M473" i="16"/>
  <c r="L473" i="16"/>
  <c r="K473" i="16"/>
  <c r="J473" i="16"/>
  <c r="I473" i="16"/>
  <c r="H473" i="16"/>
  <c r="G473" i="16"/>
  <c r="F473" i="16"/>
  <c r="E473" i="16"/>
  <c r="D473" i="16"/>
  <c r="C473" i="16"/>
  <c r="B473" i="16"/>
  <c r="A473" i="16"/>
  <c r="AO472" i="16"/>
  <c r="AN472" i="16"/>
  <c r="AL472" i="16"/>
  <c r="AK472" i="16"/>
  <c r="AJ472" i="16"/>
  <c r="AI472" i="16"/>
  <c r="AH472" i="16"/>
  <c r="AG472" i="16"/>
  <c r="AF472" i="16"/>
  <c r="AE472" i="16"/>
  <c r="AD472" i="16"/>
  <c r="AC472" i="16"/>
  <c r="AB472" i="16"/>
  <c r="AA472" i="16"/>
  <c r="Z472" i="16"/>
  <c r="Y472" i="16"/>
  <c r="X472" i="16"/>
  <c r="W472" i="16"/>
  <c r="V472" i="16"/>
  <c r="U472" i="16"/>
  <c r="T472" i="16"/>
  <c r="S472" i="16"/>
  <c r="R472" i="16"/>
  <c r="Q472" i="16"/>
  <c r="P472" i="16"/>
  <c r="O472" i="16"/>
  <c r="N472" i="16"/>
  <c r="M472" i="16"/>
  <c r="L472" i="16"/>
  <c r="K472" i="16"/>
  <c r="J472" i="16"/>
  <c r="I472" i="16"/>
  <c r="H472" i="16"/>
  <c r="G472" i="16"/>
  <c r="F472" i="16"/>
  <c r="E472" i="16"/>
  <c r="D472" i="16"/>
  <c r="C472" i="16"/>
  <c r="B472" i="16"/>
  <c r="A472" i="16"/>
  <c r="AO471" i="16"/>
  <c r="AN471" i="16"/>
  <c r="AL471" i="16"/>
  <c r="AK471" i="16"/>
  <c r="AJ471" i="16"/>
  <c r="AI471" i="16"/>
  <c r="AH471" i="16"/>
  <c r="AG471" i="16"/>
  <c r="AF471" i="16"/>
  <c r="AE471" i="16"/>
  <c r="AD471" i="16"/>
  <c r="AC471" i="16"/>
  <c r="AB471" i="16"/>
  <c r="AA471" i="16"/>
  <c r="Z471" i="16"/>
  <c r="Y471" i="16"/>
  <c r="X471" i="16"/>
  <c r="W471" i="16"/>
  <c r="V471" i="16"/>
  <c r="U471" i="16"/>
  <c r="T471" i="16"/>
  <c r="S471" i="16"/>
  <c r="R471" i="16"/>
  <c r="Q471" i="16"/>
  <c r="P471" i="16"/>
  <c r="O471" i="16"/>
  <c r="N471" i="16"/>
  <c r="M471" i="16"/>
  <c r="L471" i="16"/>
  <c r="K471" i="16"/>
  <c r="J471" i="16"/>
  <c r="I471" i="16"/>
  <c r="H471" i="16"/>
  <c r="G471" i="16"/>
  <c r="F471" i="16"/>
  <c r="E471" i="16"/>
  <c r="D471" i="16"/>
  <c r="C471" i="16"/>
  <c r="B471" i="16"/>
  <c r="A471" i="16" s="1"/>
  <c r="AO470" i="16"/>
  <c r="AN470" i="16"/>
  <c r="AL470" i="16"/>
  <c r="AK470" i="16"/>
  <c r="AJ470" i="16"/>
  <c r="AI470" i="16"/>
  <c r="AH470" i="16"/>
  <c r="AG470" i="16"/>
  <c r="AF470" i="16"/>
  <c r="AE470" i="16"/>
  <c r="AD470" i="16"/>
  <c r="AC470" i="16"/>
  <c r="AB470" i="16"/>
  <c r="AA470" i="16"/>
  <c r="Z470" i="16"/>
  <c r="Y470" i="16"/>
  <c r="X470" i="16"/>
  <c r="W470" i="16"/>
  <c r="V470" i="16"/>
  <c r="U470" i="16"/>
  <c r="T470" i="16"/>
  <c r="S470" i="16"/>
  <c r="R470" i="16"/>
  <c r="Q470" i="16"/>
  <c r="P470" i="16"/>
  <c r="O470" i="16"/>
  <c r="N470" i="16"/>
  <c r="M470" i="16"/>
  <c r="L470" i="16"/>
  <c r="K470" i="16"/>
  <c r="J470" i="16"/>
  <c r="I470" i="16"/>
  <c r="H470" i="16"/>
  <c r="G470" i="16"/>
  <c r="F470" i="16"/>
  <c r="E470" i="16"/>
  <c r="D470" i="16"/>
  <c r="C470" i="16"/>
  <c r="B470" i="16"/>
  <c r="A470" i="16" s="1"/>
  <c r="AO469" i="16"/>
  <c r="AN469" i="16"/>
  <c r="AL469" i="16"/>
  <c r="AK469" i="16"/>
  <c r="AJ469" i="16"/>
  <c r="AI469" i="16"/>
  <c r="AH469" i="16"/>
  <c r="AG469" i="16"/>
  <c r="AF469" i="16"/>
  <c r="AE469" i="16"/>
  <c r="AD469" i="16"/>
  <c r="AC469" i="16"/>
  <c r="AB469" i="16"/>
  <c r="AA469" i="16"/>
  <c r="Z469" i="16"/>
  <c r="Y469" i="16"/>
  <c r="X469" i="16"/>
  <c r="W469" i="16"/>
  <c r="V469" i="16"/>
  <c r="U469" i="16"/>
  <c r="T469" i="16"/>
  <c r="S469" i="16"/>
  <c r="R469" i="16"/>
  <c r="Q469" i="16"/>
  <c r="P469" i="16"/>
  <c r="O469" i="16"/>
  <c r="N469" i="16"/>
  <c r="M469" i="16"/>
  <c r="L469" i="16"/>
  <c r="K469" i="16"/>
  <c r="J469" i="16"/>
  <c r="I469" i="16"/>
  <c r="H469" i="16"/>
  <c r="G469" i="16"/>
  <c r="F469" i="16"/>
  <c r="E469" i="16"/>
  <c r="D469" i="16"/>
  <c r="C469" i="16"/>
  <c r="B469" i="16"/>
  <c r="A469" i="16"/>
  <c r="AO468" i="16"/>
  <c r="AN468" i="16"/>
  <c r="AL468" i="16"/>
  <c r="AK468" i="16"/>
  <c r="AJ468" i="16"/>
  <c r="AI468" i="16"/>
  <c r="AH468" i="16"/>
  <c r="AG468" i="16"/>
  <c r="AF468" i="16"/>
  <c r="AE468" i="16"/>
  <c r="AD468" i="16"/>
  <c r="AC468" i="16"/>
  <c r="AB468" i="16"/>
  <c r="AA468" i="16"/>
  <c r="Z468" i="16"/>
  <c r="Y468" i="16"/>
  <c r="X468" i="16"/>
  <c r="W468" i="16"/>
  <c r="V468" i="16"/>
  <c r="U468" i="16"/>
  <c r="T468" i="16"/>
  <c r="S468" i="16"/>
  <c r="R468" i="16"/>
  <c r="Q468" i="16"/>
  <c r="P468" i="16"/>
  <c r="O468" i="16"/>
  <c r="N468" i="16"/>
  <c r="M468" i="16"/>
  <c r="L468" i="16"/>
  <c r="K468" i="16"/>
  <c r="J468" i="16"/>
  <c r="I468" i="16"/>
  <c r="H468" i="16"/>
  <c r="G468" i="16"/>
  <c r="F468" i="16"/>
  <c r="E468" i="16"/>
  <c r="D468" i="16"/>
  <c r="C468" i="16"/>
  <c r="B468" i="16"/>
  <c r="A468" i="16"/>
  <c r="AO467" i="16"/>
  <c r="AN467" i="16"/>
  <c r="AL467" i="16"/>
  <c r="AK467" i="16"/>
  <c r="AJ467" i="16"/>
  <c r="AI467" i="16"/>
  <c r="AH467" i="16"/>
  <c r="AG467" i="16"/>
  <c r="AF467" i="16"/>
  <c r="AE467" i="16"/>
  <c r="AD467" i="16"/>
  <c r="AC467" i="16"/>
  <c r="AB467" i="16"/>
  <c r="AA467" i="16"/>
  <c r="Z467" i="16"/>
  <c r="Y467" i="16"/>
  <c r="X467" i="16"/>
  <c r="W467" i="16"/>
  <c r="V467" i="16"/>
  <c r="U467" i="16"/>
  <c r="T467" i="16"/>
  <c r="S467" i="16"/>
  <c r="R467" i="16"/>
  <c r="Q467" i="16"/>
  <c r="P467" i="16"/>
  <c r="O467" i="16"/>
  <c r="N467" i="16"/>
  <c r="M467" i="16"/>
  <c r="L467" i="16"/>
  <c r="K467" i="16"/>
  <c r="J467" i="16"/>
  <c r="I467" i="16"/>
  <c r="H467" i="16"/>
  <c r="G467" i="16"/>
  <c r="F467" i="16"/>
  <c r="E467" i="16"/>
  <c r="D467" i="16"/>
  <c r="C467" i="16"/>
  <c r="B467" i="16"/>
  <c r="A467" i="16" s="1"/>
  <c r="AO466" i="16"/>
  <c r="AN466" i="16"/>
  <c r="AL466" i="16"/>
  <c r="AK466" i="16"/>
  <c r="AJ466" i="16"/>
  <c r="AI466" i="16"/>
  <c r="AH466" i="16"/>
  <c r="AG466" i="16"/>
  <c r="AF466" i="16"/>
  <c r="AE466" i="16"/>
  <c r="AD466" i="16"/>
  <c r="AC466" i="16"/>
  <c r="AB466" i="16"/>
  <c r="AA466" i="16"/>
  <c r="Z466" i="16"/>
  <c r="Y466" i="16"/>
  <c r="X466" i="16"/>
  <c r="W466" i="16"/>
  <c r="V466" i="16"/>
  <c r="U466" i="16"/>
  <c r="T466" i="16"/>
  <c r="S466" i="16"/>
  <c r="R466" i="16"/>
  <c r="Q466" i="16"/>
  <c r="P466" i="16"/>
  <c r="O466" i="16"/>
  <c r="N466" i="16"/>
  <c r="M466" i="16"/>
  <c r="L466" i="16"/>
  <c r="K466" i="16"/>
  <c r="J466" i="16"/>
  <c r="I466" i="16"/>
  <c r="H466" i="16"/>
  <c r="G466" i="16"/>
  <c r="F466" i="16"/>
  <c r="E466" i="16"/>
  <c r="D466" i="16"/>
  <c r="C466" i="16"/>
  <c r="B466" i="16"/>
  <c r="A466" i="16" s="1"/>
  <c r="AO465" i="16"/>
  <c r="AN465" i="16"/>
  <c r="AL465" i="16"/>
  <c r="AK465" i="16"/>
  <c r="AJ465" i="16"/>
  <c r="AI465" i="16"/>
  <c r="AH465" i="16"/>
  <c r="AG465" i="16"/>
  <c r="AF465" i="16"/>
  <c r="AE465" i="16"/>
  <c r="AD465" i="16"/>
  <c r="AC465" i="16"/>
  <c r="AB465" i="16"/>
  <c r="AA465" i="16"/>
  <c r="Z465" i="16"/>
  <c r="Y465" i="16"/>
  <c r="X465" i="16"/>
  <c r="W465" i="16"/>
  <c r="V465" i="16"/>
  <c r="U465" i="16"/>
  <c r="T465" i="16"/>
  <c r="S465" i="16"/>
  <c r="R465" i="16"/>
  <c r="Q465" i="16"/>
  <c r="P465" i="16"/>
  <c r="O465" i="16"/>
  <c r="N465" i="16"/>
  <c r="M465" i="16"/>
  <c r="L465" i="16"/>
  <c r="K465" i="16"/>
  <c r="J465" i="16"/>
  <c r="I465" i="16"/>
  <c r="H465" i="16"/>
  <c r="G465" i="16"/>
  <c r="F465" i="16"/>
  <c r="E465" i="16"/>
  <c r="D465" i="16"/>
  <c r="C465" i="16"/>
  <c r="B465" i="16"/>
  <c r="A465" i="16"/>
  <c r="AO464" i="16"/>
  <c r="AN464" i="16"/>
  <c r="AL464" i="16"/>
  <c r="AK464" i="16"/>
  <c r="AJ464" i="16"/>
  <c r="AI464" i="16"/>
  <c r="AH464" i="16"/>
  <c r="AG464" i="16"/>
  <c r="AF464" i="16"/>
  <c r="AE464" i="16"/>
  <c r="AD464" i="16"/>
  <c r="AC464" i="16"/>
  <c r="AB464" i="16"/>
  <c r="AA464" i="16"/>
  <c r="Z464" i="16"/>
  <c r="Y464" i="16"/>
  <c r="X464" i="16"/>
  <c r="W464" i="16"/>
  <c r="V464" i="16"/>
  <c r="U464" i="16"/>
  <c r="T464" i="16"/>
  <c r="S464" i="16"/>
  <c r="R464" i="16"/>
  <c r="Q464" i="16"/>
  <c r="P464" i="16"/>
  <c r="O464" i="16"/>
  <c r="N464" i="16"/>
  <c r="M464" i="16"/>
  <c r="L464" i="16"/>
  <c r="K464" i="16"/>
  <c r="J464" i="16"/>
  <c r="I464" i="16"/>
  <c r="H464" i="16"/>
  <c r="G464" i="16"/>
  <c r="F464" i="16"/>
  <c r="E464" i="16"/>
  <c r="D464" i="16"/>
  <c r="C464" i="16"/>
  <c r="B464" i="16"/>
  <c r="A464" i="16"/>
  <c r="AO463" i="16"/>
  <c r="AN463" i="16"/>
  <c r="AL463" i="16"/>
  <c r="AK463" i="16"/>
  <c r="AJ463" i="16"/>
  <c r="AI463" i="16"/>
  <c r="AH463" i="16"/>
  <c r="AG463" i="16"/>
  <c r="AF463" i="16"/>
  <c r="AE463" i="16"/>
  <c r="AD463" i="16"/>
  <c r="AC463" i="16"/>
  <c r="AB463" i="16"/>
  <c r="AA463" i="16"/>
  <c r="Z463" i="16"/>
  <c r="Y463" i="16"/>
  <c r="X463" i="16"/>
  <c r="W463" i="16"/>
  <c r="V463" i="16"/>
  <c r="U463" i="16"/>
  <c r="T463" i="16"/>
  <c r="S463" i="16"/>
  <c r="R463" i="16"/>
  <c r="Q463" i="16"/>
  <c r="P463" i="16"/>
  <c r="O463" i="16"/>
  <c r="N463" i="16"/>
  <c r="M463" i="16"/>
  <c r="L463" i="16"/>
  <c r="K463" i="16"/>
  <c r="J463" i="16"/>
  <c r="I463" i="16"/>
  <c r="H463" i="16"/>
  <c r="G463" i="16"/>
  <c r="F463" i="16"/>
  <c r="E463" i="16"/>
  <c r="D463" i="16"/>
  <c r="C463" i="16"/>
  <c r="B463" i="16"/>
  <c r="A463" i="16" s="1"/>
  <c r="AO462" i="16"/>
  <c r="AN462" i="16"/>
  <c r="AL462" i="16"/>
  <c r="AK462" i="16"/>
  <c r="AJ462" i="16"/>
  <c r="AI462" i="16"/>
  <c r="AH462" i="16"/>
  <c r="AG462" i="16"/>
  <c r="AF462" i="16"/>
  <c r="AE462" i="16"/>
  <c r="AD462" i="16"/>
  <c r="AC462" i="16"/>
  <c r="AB462" i="16"/>
  <c r="AA462" i="16"/>
  <c r="Z462" i="16"/>
  <c r="Y462" i="16"/>
  <c r="X462" i="16"/>
  <c r="W462" i="16"/>
  <c r="V462" i="16"/>
  <c r="U462" i="16"/>
  <c r="T462" i="16"/>
  <c r="S462" i="16"/>
  <c r="R462" i="16"/>
  <c r="Q462" i="16"/>
  <c r="P462" i="16"/>
  <c r="O462" i="16"/>
  <c r="N462" i="16"/>
  <c r="M462" i="16"/>
  <c r="L462" i="16"/>
  <c r="K462" i="16"/>
  <c r="J462" i="16"/>
  <c r="I462" i="16"/>
  <c r="H462" i="16"/>
  <c r="G462" i="16"/>
  <c r="F462" i="16"/>
  <c r="E462" i="16"/>
  <c r="D462" i="16"/>
  <c r="C462" i="16"/>
  <c r="B462" i="16"/>
  <c r="A462" i="16" s="1"/>
  <c r="AO461" i="16"/>
  <c r="AN461" i="16"/>
  <c r="AL461" i="16"/>
  <c r="AK461" i="16"/>
  <c r="AJ461" i="16"/>
  <c r="AI461" i="16"/>
  <c r="AH461" i="16"/>
  <c r="AG461" i="16"/>
  <c r="AF461" i="16"/>
  <c r="AE461" i="16"/>
  <c r="AD461" i="16"/>
  <c r="AC461" i="16"/>
  <c r="AB461" i="16"/>
  <c r="AA461" i="16"/>
  <c r="Z461" i="16"/>
  <c r="Y461" i="16"/>
  <c r="X461" i="16"/>
  <c r="W461" i="16"/>
  <c r="V461" i="16"/>
  <c r="U461" i="16"/>
  <c r="T461" i="16"/>
  <c r="S461" i="16"/>
  <c r="R461" i="16"/>
  <c r="Q461" i="16"/>
  <c r="P461" i="16"/>
  <c r="O461" i="16"/>
  <c r="N461" i="16"/>
  <c r="M461" i="16"/>
  <c r="L461" i="16"/>
  <c r="K461" i="16"/>
  <c r="J461" i="16"/>
  <c r="I461" i="16"/>
  <c r="H461" i="16"/>
  <c r="G461" i="16"/>
  <c r="F461" i="16"/>
  <c r="E461" i="16"/>
  <c r="D461" i="16"/>
  <c r="C461" i="16"/>
  <c r="B461" i="16"/>
  <c r="A461" i="16"/>
  <c r="AO460" i="16"/>
  <c r="AN460" i="16"/>
  <c r="AL460" i="16"/>
  <c r="AK460" i="16"/>
  <c r="AJ460" i="16"/>
  <c r="AI460" i="16"/>
  <c r="AH460" i="16"/>
  <c r="AG460" i="16"/>
  <c r="AF460" i="16"/>
  <c r="AE460" i="16"/>
  <c r="AD460" i="16"/>
  <c r="AC460" i="16"/>
  <c r="AB460" i="16"/>
  <c r="AA460" i="16"/>
  <c r="Z460" i="16"/>
  <c r="Y460" i="16"/>
  <c r="X460" i="16"/>
  <c r="W460" i="16"/>
  <c r="V460" i="16"/>
  <c r="U460" i="16"/>
  <c r="T460" i="16"/>
  <c r="S460" i="16"/>
  <c r="R460" i="16"/>
  <c r="Q460" i="16"/>
  <c r="P460" i="16"/>
  <c r="O460" i="16"/>
  <c r="N460" i="16"/>
  <c r="M460" i="16"/>
  <c r="L460" i="16"/>
  <c r="K460" i="16"/>
  <c r="J460" i="16"/>
  <c r="I460" i="16"/>
  <c r="H460" i="16"/>
  <c r="G460" i="16"/>
  <c r="F460" i="16"/>
  <c r="E460" i="16"/>
  <c r="D460" i="16"/>
  <c r="C460" i="16"/>
  <c r="B460" i="16"/>
  <c r="A460" i="16"/>
  <c r="AO459" i="16"/>
  <c r="AN459" i="16"/>
  <c r="AL459" i="16"/>
  <c r="AK459" i="16"/>
  <c r="AJ459" i="16"/>
  <c r="AI459" i="16"/>
  <c r="AH459" i="16"/>
  <c r="AG459" i="16"/>
  <c r="AF459" i="16"/>
  <c r="AE459" i="16"/>
  <c r="AD459" i="16"/>
  <c r="AC459" i="16"/>
  <c r="AB459" i="16"/>
  <c r="AA459" i="16"/>
  <c r="Z459" i="16"/>
  <c r="Y459" i="16"/>
  <c r="X459" i="16"/>
  <c r="W459" i="16"/>
  <c r="V459" i="16"/>
  <c r="U459" i="16"/>
  <c r="T459" i="16"/>
  <c r="S459" i="16"/>
  <c r="R459" i="16"/>
  <c r="Q459" i="16"/>
  <c r="P459" i="16"/>
  <c r="O459" i="16"/>
  <c r="N459" i="16"/>
  <c r="M459" i="16"/>
  <c r="L459" i="16"/>
  <c r="K459" i="16"/>
  <c r="J459" i="16"/>
  <c r="I459" i="16"/>
  <c r="H459" i="16"/>
  <c r="G459" i="16"/>
  <c r="F459" i="16"/>
  <c r="E459" i="16"/>
  <c r="D459" i="16"/>
  <c r="C459" i="16"/>
  <c r="B459" i="16"/>
  <c r="A459" i="16" s="1"/>
  <c r="AO458" i="16"/>
  <c r="AN458" i="16"/>
  <c r="AL458" i="16"/>
  <c r="AK458" i="16"/>
  <c r="AJ458" i="16"/>
  <c r="AI458" i="16"/>
  <c r="AH458" i="16"/>
  <c r="AG458" i="16"/>
  <c r="AF458" i="16"/>
  <c r="AE458" i="16"/>
  <c r="AD458" i="16"/>
  <c r="AC458" i="16"/>
  <c r="AB458" i="16"/>
  <c r="AA458" i="16"/>
  <c r="Z458" i="16"/>
  <c r="Y458" i="16"/>
  <c r="X458" i="16"/>
  <c r="W458" i="16"/>
  <c r="V458" i="16"/>
  <c r="U458" i="16"/>
  <c r="T458" i="16"/>
  <c r="S458" i="16"/>
  <c r="R458" i="16"/>
  <c r="Q458" i="16"/>
  <c r="P458" i="16"/>
  <c r="O458" i="16"/>
  <c r="N458" i="16"/>
  <c r="M458" i="16"/>
  <c r="L458" i="16"/>
  <c r="K458" i="16"/>
  <c r="J458" i="16"/>
  <c r="I458" i="16"/>
  <c r="H458" i="16"/>
  <c r="G458" i="16"/>
  <c r="F458" i="16"/>
  <c r="E458" i="16"/>
  <c r="D458" i="16"/>
  <c r="C458" i="16"/>
  <c r="B458" i="16"/>
  <c r="A458" i="16" s="1"/>
  <c r="AO457" i="16"/>
  <c r="AN457" i="16"/>
  <c r="AL457" i="16"/>
  <c r="AK457" i="16"/>
  <c r="AJ457" i="16"/>
  <c r="AI457" i="16"/>
  <c r="AH457" i="16"/>
  <c r="AG457" i="16"/>
  <c r="AF457" i="16"/>
  <c r="AE457" i="16"/>
  <c r="AD457" i="16"/>
  <c r="AC457" i="16"/>
  <c r="AB457" i="16"/>
  <c r="AA457" i="16"/>
  <c r="Z457" i="16"/>
  <c r="Y457" i="16"/>
  <c r="X457" i="16"/>
  <c r="W457" i="16"/>
  <c r="V457" i="16"/>
  <c r="U457" i="16"/>
  <c r="T457" i="16"/>
  <c r="S457" i="16"/>
  <c r="R457" i="16"/>
  <c r="Q457" i="16"/>
  <c r="P457" i="16"/>
  <c r="O457" i="16"/>
  <c r="N457" i="16"/>
  <c r="M457" i="16"/>
  <c r="L457" i="16"/>
  <c r="K457" i="16"/>
  <c r="J457" i="16"/>
  <c r="I457" i="16"/>
  <c r="H457" i="16"/>
  <c r="G457" i="16"/>
  <c r="F457" i="16"/>
  <c r="E457" i="16"/>
  <c r="D457" i="16"/>
  <c r="C457" i="16"/>
  <c r="B457" i="16"/>
  <c r="A457" i="16"/>
  <c r="AO456" i="16"/>
  <c r="AN456" i="16"/>
  <c r="AL456" i="16"/>
  <c r="AK456" i="16"/>
  <c r="AJ456" i="16"/>
  <c r="AI456" i="16"/>
  <c r="AH456" i="16"/>
  <c r="AG456" i="16"/>
  <c r="AF456" i="16"/>
  <c r="AE456" i="16"/>
  <c r="AD456" i="16"/>
  <c r="AC456" i="16"/>
  <c r="AB456" i="16"/>
  <c r="AA456" i="16"/>
  <c r="Z456" i="16"/>
  <c r="Y456" i="16"/>
  <c r="X456" i="16"/>
  <c r="W456" i="16"/>
  <c r="V456" i="16"/>
  <c r="U456" i="16"/>
  <c r="T456" i="16"/>
  <c r="S456" i="16"/>
  <c r="R456" i="16"/>
  <c r="Q456" i="16"/>
  <c r="P456" i="16"/>
  <c r="O456" i="16"/>
  <c r="N456" i="16"/>
  <c r="M456" i="16"/>
  <c r="L456" i="16"/>
  <c r="K456" i="16"/>
  <c r="J456" i="16"/>
  <c r="I456" i="16"/>
  <c r="H456" i="16"/>
  <c r="G456" i="16"/>
  <c r="F456" i="16"/>
  <c r="E456" i="16"/>
  <c r="D456" i="16"/>
  <c r="C456" i="16"/>
  <c r="B456" i="16"/>
  <c r="A456" i="16"/>
  <c r="AO455" i="16"/>
  <c r="AN455" i="16"/>
  <c r="AL455" i="16"/>
  <c r="AK455" i="16"/>
  <c r="AJ455" i="16"/>
  <c r="AI455" i="16"/>
  <c r="AH455" i="16"/>
  <c r="AG455" i="16"/>
  <c r="AF455" i="16"/>
  <c r="AE455" i="16"/>
  <c r="AD455" i="16"/>
  <c r="AC455" i="16"/>
  <c r="AB455" i="16"/>
  <c r="AA455" i="16"/>
  <c r="Z455" i="16"/>
  <c r="Y455" i="16"/>
  <c r="X455" i="16"/>
  <c r="W455" i="16"/>
  <c r="V455" i="16"/>
  <c r="U455" i="16"/>
  <c r="T455" i="16"/>
  <c r="S455" i="16"/>
  <c r="R455" i="16"/>
  <c r="Q455" i="16"/>
  <c r="P455" i="16"/>
  <c r="O455" i="16"/>
  <c r="N455" i="16"/>
  <c r="M455" i="16"/>
  <c r="L455" i="16"/>
  <c r="K455" i="16"/>
  <c r="J455" i="16"/>
  <c r="I455" i="16"/>
  <c r="H455" i="16"/>
  <c r="G455" i="16"/>
  <c r="F455" i="16"/>
  <c r="E455" i="16"/>
  <c r="D455" i="16"/>
  <c r="C455" i="16"/>
  <c r="B455" i="16"/>
  <c r="A455" i="16" s="1"/>
  <c r="AO454" i="16"/>
  <c r="AN454" i="16"/>
  <c r="AL454" i="16"/>
  <c r="AK454" i="16"/>
  <c r="AJ454" i="16"/>
  <c r="AI454" i="16"/>
  <c r="AH454" i="16"/>
  <c r="AG454" i="16"/>
  <c r="AF454" i="16"/>
  <c r="AE454" i="16"/>
  <c r="AD454" i="16"/>
  <c r="AC454" i="16"/>
  <c r="AB454" i="16"/>
  <c r="AA454" i="16"/>
  <c r="Z454" i="16"/>
  <c r="Y454" i="16"/>
  <c r="X454" i="16"/>
  <c r="W454" i="16"/>
  <c r="V454" i="16"/>
  <c r="U454" i="16"/>
  <c r="T454" i="16"/>
  <c r="S454" i="16"/>
  <c r="R454" i="16"/>
  <c r="Q454" i="16"/>
  <c r="P454" i="16"/>
  <c r="O454" i="16"/>
  <c r="N454" i="16"/>
  <c r="M454" i="16"/>
  <c r="L454" i="16"/>
  <c r="K454" i="16"/>
  <c r="J454" i="16"/>
  <c r="I454" i="16"/>
  <c r="H454" i="16"/>
  <c r="G454" i="16"/>
  <c r="F454" i="16"/>
  <c r="E454" i="16"/>
  <c r="D454" i="16"/>
  <c r="C454" i="16"/>
  <c r="B454" i="16"/>
  <c r="A454" i="16" s="1"/>
  <c r="AO453" i="16"/>
  <c r="AN453" i="16"/>
  <c r="AL453" i="16"/>
  <c r="AK453" i="16"/>
  <c r="AJ453" i="16"/>
  <c r="AI453" i="16"/>
  <c r="AH453" i="16"/>
  <c r="AG453" i="16"/>
  <c r="AF453" i="16"/>
  <c r="AE453" i="16"/>
  <c r="AD453" i="16"/>
  <c r="AC453" i="16"/>
  <c r="AB453" i="16"/>
  <c r="AA453" i="16"/>
  <c r="Z453" i="16"/>
  <c r="Y453" i="16"/>
  <c r="X453" i="16"/>
  <c r="W453" i="16"/>
  <c r="V453" i="16"/>
  <c r="U453" i="16"/>
  <c r="T453" i="16"/>
  <c r="S453" i="16"/>
  <c r="R453" i="16"/>
  <c r="Q453" i="16"/>
  <c r="P453" i="16"/>
  <c r="O453" i="16"/>
  <c r="N453" i="16"/>
  <c r="M453" i="16"/>
  <c r="L453" i="16"/>
  <c r="K453" i="16"/>
  <c r="J453" i="16"/>
  <c r="I453" i="16"/>
  <c r="H453" i="16"/>
  <c r="G453" i="16"/>
  <c r="F453" i="16"/>
  <c r="E453" i="16"/>
  <c r="D453" i="16"/>
  <c r="C453" i="16"/>
  <c r="B453" i="16"/>
  <c r="A453" i="16"/>
  <c r="AO452" i="16"/>
  <c r="AN452" i="16"/>
  <c r="AL452" i="16"/>
  <c r="AK452" i="16"/>
  <c r="AJ452" i="16"/>
  <c r="AI452" i="16"/>
  <c r="AH452" i="16"/>
  <c r="AG452" i="16"/>
  <c r="AF452" i="16"/>
  <c r="AE452" i="16"/>
  <c r="AD452" i="16"/>
  <c r="AC452" i="16"/>
  <c r="AB452" i="16"/>
  <c r="AA452" i="16"/>
  <c r="Z452" i="16"/>
  <c r="Y452" i="16"/>
  <c r="X452" i="16"/>
  <c r="W452" i="16"/>
  <c r="V452" i="16"/>
  <c r="U452" i="16"/>
  <c r="T452" i="16"/>
  <c r="S452" i="16"/>
  <c r="R452" i="16"/>
  <c r="Q452" i="16"/>
  <c r="P452" i="16"/>
  <c r="O452" i="16"/>
  <c r="N452" i="16"/>
  <c r="M452" i="16"/>
  <c r="L452" i="16"/>
  <c r="K452" i="16"/>
  <c r="J452" i="16"/>
  <c r="I452" i="16"/>
  <c r="H452" i="16"/>
  <c r="G452" i="16"/>
  <c r="F452" i="16"/>
  <c r="E452" i="16"/>
  <c r="D452" i="16"/>
  <c r="C452" i="16"/>
  <c r="B452" i="16"/>
  <c r="A452" i="16"/>
  <c r="AO451" i="16"/>
  <c r="AN451" i="16"/>
  <c r="AL451" i="16"/>
  <c r="AK451" i="16"/>
  <c r="AJ451" i="16"/>
  <c r="AI451" i="16"/>
  <c r="AH451" i="16"/>
  <c r="AG451" i="16"/>
  <c r="AF451" i="16"/>
  <c r="AE451" i="16"/>
  <c r="AD451" i="16"/>
  <c r="AC451" i="16"/>
  <c r="AB451" i="16"/>
  <c r="AA451" i="16"/>
  <c r="Z451" i="16"/>
  <c r="Y451" i="16"/>
  <c r="X451" i="16"/>
  <c r="W451" i="16"/>
  <c r="V451" i="16"/>
  <c r="U451" i="16"/>
  <c r="T451" i="16"/>
  <c r="S451" i="16"/>
  <c r="R451" i="16"/>
  <c r="Q451" i="16"/>
  <c r="P451" i="16"/>
  <c r="O451" i="16"/>
  <c r="N451" i="16"/>
  <c r="M451" i="16"/>
  <c r="L451" i="16"/>
  <c r="K451" i="16"/>
  <c r="J451" i="16"/>
  <c r="I451" i="16"/>
  <c r="H451" i="16"/>
  <c r="G451" i="16"/>
  <c r="F451" i="16"/>
  <c r="E451" i="16"/>
  <c r="D451" i="16"/>
  <c r="C451" i="16"/>
  <c r="B451" i="16"/>
  <c r="A451" i="16" s="1"/>
  <c r="AO450" i="16"/>
  <c r="AN450" i="16"/>
  <c r="AL450" i="16"/>
  <c r="AK450" i="16"/>
  <c r="AJ450" i="16"/>
  <c r="AI450" i="16"/>
  <c r="AH450" i="16"/>
  <c r="AG450" i="16"/>
  <c r="AF450" i="16"/>
  <c r="AE450" i="16"/>
  <c r="AD450" i="16"/>
  <c r="AC450" i="16"/>
  <c r="AB450" i="16"/>
  <c r="AA450" i="16"/>
  <c r="Z450" i="16"/>
  <c r="Y450" i="16"/>
  <c r="X450" i="16"/>
  <c r="W450" i="16"/>
  <c r="V450" i="16"/>
  <c r="U450" i="16"/>
  <c r="T450" i="16"/>
  <c r="S450" i="16"/>
  <c r="R450" i="16"/>
  <c r="Q450" i="16"/>
  <c r="P450" i="16"/>
  <c r="O450" i="16"/>
  <c r="N450" i="16"/>
  <c r="M450" i="16"/>
  <c r="L450" i="16"/>
  <c r="K450" i="16"/>
  <c r="J450" i="16"/>
  <c r="I450" i="16"/>
  <c r="H450" i="16"/>
  <c r="G450" i="16"/>
  <c r="F450" i="16"/>
  <c r="E450" i="16"/>
  <c r="D450" i="16"/>
  <c r="C450" i="16"/>
  <c r="B450" i="16"/>
  <c r="A450" i="16" s="1"/>
  <c r="AO449" i="16"/>
  <c r="AN449" i="16"/>
  <c r="AL449" i="16"/>
  <c r="AK449" i="16"/>
  <c r="AJ449" i="16"/>
  <c r="AI449" i="16"/>
  <c r="AH449" i="16"/>
  <c r="AG449" i="16"/>
  <c r="AF449" i="16"/>
  <c r="AE449" i="16"/>
  <c r="AD449" i="16"/>
  <c r="AC449" i="16"/>
  <c r="AB449" i="16"/>
  <c r="AA449" i="16"/>
  <c r="Z449" i="16"/>
  <c r="Y449" i="16"/>
  <c r="X449" i="16"/>
  <c r="W449" i="16"/>
  <c r="V449" i="16"/>
  <c r="U449" i="16"/>
  <c r="T449" i="16"/>
  <c r="S449" i="16"/>
  <c r="R449" i="16"/>
  <c r="Q449" i="16"/>
  <c r="P449" i="16"/>
  <c r="O449" i="16"/>
  <c r="N449" i="16"/>
  <c r="M449" i="16"/>
  <c r="L449" i="16"/>
  <c r="K449" i="16"/>
  <c r="J449" i="16"/>
  <c r="I449" i="16"/>
  <c r="H449" i="16"/>
  <c r="G449" i="16"/>
  <c r="F449" i="16"/>
  <c r="E449" i="16"/>
  <c r="D449" i="16"/>
  <c r="C449" i="16"/>
  <c r="B449" i="16"/>
  <c r="A449" i="16"/>
  <c r="AO448" i="16"/>
  <c r="AN448" i="16"/>
  <c r="AL448" i="16"/>
  <c r="AK448" i="16"/>
  <c r="AJ448" i="16"/>
  <c r="AI448" i="16"/>
  <c r="AH448" i="16"/>
  <c r="AG448" i="16"/>
  <c r="AF448" i="16"/>
  <c r="AE448" i="16"/>
  <c r="AD448" i="16"/>
  <c r="AC448" i="16"/>
  <c r="AB448" i="16"/>
  <c r="AA448" i="16"/>
  <c r="Z448" i="16"/>
  <c r="Y448" i="16"/>
  <c r="X448" i="16"/>
  <c r="W448" i="16"/>
  <c r="V448" i="16"/>
  <c r="U448" i="16"/>
  <c r="T448" i="16"/>
  <c r="S448" i="16"/>
  <c r="R448" i="16"/>
  <c r="Q448" i="16"/>
  <c r="P448" i="16"/>
  <c r="O448" i="16"/>
  <c r="N448" i="16"/>
  <c r="M448" i="16"/>
  <c r="L448" i="16"/>
  <c r="K448" i="16"/>
  <c r="J448" i="16"/>
  <c r="I448" i="16"/>
  <c r="H448" i="16"/>
  <c r="G448" i="16"/>
  <c r="F448" i="16"/>
  <c r="E448" i="16"/>
  <c r="D448" i="16"/>
  <c r="C448" i="16"/>
  <c r="B448" i="16"/>
  <c r="A448" i="16"/>
  <c r="AO447" i="16"/>
  <c r="AN447" i="16"/>
  <c r="AL447" i="16"/>
  <c r="AK447" i="16"/>
  <c r="AJ447" i="16"/>
  <c r="AI447" i="16"/>
  <c r="AH447" i="16"/>
  <c r="AG447" i="16"/>
  <c r="AF447" i="16"/>
  <c r="AE447" i="16"/>
  <c r="AD447" i="16"/>
  <c r="AC447" i="16"/>
  <c r="AB447" i="16"/>
  <c r="AA447" i="16"/>
  <c r="Z447" i="16"/>
  <c r="Y447" i="16"/>
  <c r="X447" i="16"/>
  <c r="W447" i="16"/>
  <c r="V447" i="16"/>
  <c r="U447" i="16"/>
  <c r="T447" i="16"/>
  <c r="S447" i="16"/>
  <c r="R447" i="16"/>
  <c r="Q447" i="16"/>
  <c r="P447" i="16"/>
  <c r="O447" i="16"/>
  <c r="N447" i="16"/>
  <c r="M447" i="16"/>
  <c r="L447" i="16"/>
  <c r="K447" i="16"/>
  <c r="J447" i="16"/>
  <c r="I447" i="16"/>
  <c r="H447" i="16"/>
  <c r="G447" i="16"/>
  <c r="F447" i="16"/>
  <c r="E447" i="16"/>
  <c r="D447" i="16"/>
  <c r="C447" i="16"/>
  <c r="B447" i="16"/>
  <c r="A447" i="16" s="1"/>
  <c r="AO446" i="16"/>
  <c r="AN446" i="16"/>
  <c r="AL446" i="16"/>
  <c r="AK446" i="16"/>
  <c r="AJ446" i="16"/>
  <c r="AI446" i="16"/>
  <c r="AH446" i="16"/>
  <c r="AG446" i="16"/>
  <c r="AF446" i="16"/>
  <c r="AE446" i="16"/>
  <c r="AD446" i="16"/>
  <c r="AC446" i="16"/>
  <c r="AB446" i="16"/>
  <c r="AA446" i="16"/>
  <c r="Z446" i="16"/>
  <c r="Y446" i="16"/>
  <c r="X446" i="16"/>
  <c r="W446" i="16"/>
  <c r="V446" i="16"/>
  <c r="U446" i="16"/>
  <c r="T446" i="16"/>
  <c r="S446" i="16"/>
  <c r="R446" i="16"/>
  <c r="Q446" i="16"/>
  <c r="P446" i="16"/>
  <c r="O446" i="16"/>
  <c r="N446" i="16"/>
  <c r="M446" i="16"/>
  <c r="L446" i="16"/>
  <c r="K446" i="16"/>
  <c r="J446" i="16"/>
  <c r="I446" i="16"/>
  <c r="H446" i="16"/>
  <c r="G446" i="16"/>
  <c r="F446" i="16"/>
  <c r="E446" i="16"/>
  <c r="D446" i="16"/>
  <c r="C446" i="16"/>
  <c r="B446" i="16"/>
  <c r="A446" i="16" s="1"/>
  <c r="AO445" i="16"/>
  <c r="AN445" i="16"/>
  <c r="AL445" i="16"/>
  <c r="AK445" i="16"/>
  <c r="AJ445" i="16"/>
  <c r="AI445" i="16"/>
  <c r="AH445" i="16"/>
  <c r="AG445" i="16"/>
  <c r="AF445" i="16"/>
  <c r="AE445" i="16"/>
  <c r="AD445" i="16"/>
  <c r="AC445" i="16"/>
  <c r="AB445" i="16"/>
  <c r="AA445" i="16"/>
  <c r="Z445" i="16"/>
  <c r="Y445" i="16"/>
  <c r="X445" i="16"/>
  <c r="W445" i="16"/>
  <c r="V445" i="16"/>
  <c r="U445" i="16"/>
  <c r="T445" i="16"/>
  <c r="S445" i="16"/>
  <c r="R445" i="16"/>
  <c r="Q445" i="16"/>
  <c r="P445" i="16"/>
  <c r="O445" i="16"/>
  <c r="N445" i="16"/>
  <c r="M445" i="16"/>
  <c r="L445" i="16"/>
  <c r="K445" i="16"/>
  <c r="J445" i="16"/>
  <c r="I445" i="16"/>
  <c r="H445" i="16"/>
  <c r="G445" i="16"/>
  <c r="F445" i="16"/>
  <c r="E445" i="16"/>
  <c r="D445" i="16"/>
  <c r="C445" i="16"/>
  <c r="B445" i="16"/>
  <c r="A445" i="16"/>
  <c r="AO444" i="16"/>
  <c r="AN444" i="16"/>
  <c r="AL444" i="16"/>
  <c r="AK444" i="16"/>
  <c r="AJ444" i="16"/>
  <c r="AI444" i="16"/>
  <c r="AH444" i="16"/>
  <c r="AG444" i="16"/>
  <c r="AF444" i="16"/>
  <c r="AE444" i="16"/>
  <c r="AD444" i="16"/>
  <c r="AC444" i="16"/>
  <c r="AB444" i="16"/>
  <c r="AA444" i="16"/>
  <c r="Z444" i="16"/>
  <c r="Y444" i="16"/>
  <c r="X444" i="16"/>
  <c r="W444" i="16"/>
  <c r="V444" i="16"/>
  <c r="U444" i="16"/>
  <c r="T444" i="16"/>
  <c r="S444" i="16"/>
  <c r="R444" i="16"/>
  <c r="Q444" i="16"/>
  <c r="P444" i="16"/>
  <c r="O444" i="16"/>
  <c r="N444" i="16"/>
  <c r="M444" i="16"/>
  <c r="L444" i="16"/>
  <c r="K444" i="16"/>
  <c r="J444" i="16"/>
  <c r="I444" i="16"/>
  <c r="H444" i="16"/>
  <c r="G444" i="16"/>
  <c r="F444" i="16"/>
  <c r="E444" i="16"/>
  <c r="D444" i="16"/>
  <c r="C444" i="16"/>
  <c r="B444" i="16"/>
  <c r="A444" i="16"/>
  <c r="AO443" i="16"/>
  <c r="AN443" i="16"/>
  <c r="AL443" i="16"/>
  <c r="AK443" i="16"/>
  <c r="AJ443" i="16"/>
  <c r="AI443" i="16"/>
  <c r="AH443" i="16"/>
  <c r="AG443" i="16"/>
  <c r="AF443" i="16"/>
  <c r="AE443" i="16"/>
  <c r="AD443" i="16"/>
  <c r="AC443" i="16"/>
  <c r="AB443" i="16"/>
  <c r="AA443" i="16"/>
  <c r="Z443" i="16"/>
  <c r="Y443" i="16"/>
  <c r="X443" i="16"/>
  <c r="W443" i="16"/>
  <c r="V443" i="16"/>
  <c r="U443" i="16"/>
  <c r="T443" i="16"/>
  <c r="S443" i="16"/>
  <c r="R443" i="16"/>
  <c r="Q443" i="16"/>
  <c r="P443" i="16"/>
  <c r="O443" i="16"/>
  <c r="N443" i="16"/>
  <c r="M443" i="16"/>
  <c r="L443" i="16"/>
  <c r="K443" i="16"/>
  <c r="J443" i="16"/>
  <c r="I443" i="16"/>
  <c r="H443" i="16"/>
  <c r="G443" i="16"/>
  <c r="F443" i="16"/>
  <c r="E443" i="16"/>
  <c r="D443" i="16"/>
  <c r="C443" i="16"/>
  <c r="B443" i="16"/>
  <c r="A443" i="16" s="1"/>
  <c r="AO442" i="16"/>
  <c r="AN442" i="16"/>
  <c r="AL442" i="16"/>
  <c r="AK442" i="16"/>
  <c r="AJ442" i="16"/>
  <c r="AI442" i="16"/>
  <c r="AH442" i="16"/>
  <c r="AG442" i="16"/>
  <c r="AF442" i="16"/>
  <c r="AE442" i="16"/>
  <c r="AD442" i="16"/>
  <c r="AC442" i="16"/>
  <c r="AB442" i="16"/>
  <c r="AA442" i="16"/>
  <c r="Z442" i="16"/>
  <c r="Y442" i="16"/>
  <c r="X442" i="16"/>
  <c r="W442" i="16"/>
  <c r="V442" i="16"/>
  <c r="U442" i="16"/>
  <c r="T442" i="16"/>
  <c r="S442" i="16"/>
  <c r="R442" i="16"/>
  <c r="Q442" i="16"/>
  <c r="P442" i="16"/>
  <c r="O442" i="16"/>
  <c r="N442" i="16"/>
  <c r="M442" i="16"/>
  <c r="L442" i="16"/>
  <c r="K442" i="16"/>
  <c r="J442" i="16"/>
  <c r="I442" i="16"/>
  <c r="H442" i="16"/>
  <c r="G442" i="16"/>
  <c r="F442" i="16"/>
  <c r="E442" i="16"/>
  <c r="D442" i="16"/>
  <c r="C442" i="16"/>
  <c r="B442" i="16"/>
  <c r="A442" i="16" s="1"/>
  <c r="AO441" i="16"/>
  <c r="AN441" i="16"/>
  <c r="AL441" i="16"/>
  <c r="AK441" i="16"/>
  <c r="AJ441" i="16"/>
  <c r="AI441" i="16"/>
  <c r="AH441" i="16"/>
  <c r="AG441" i="16"/>
  <c r="AF441" i="16"/>
  <c r="AE441" i="16"/>
  <c r="AD441" i="16"/>
  <c r="AC441" i="16"/>
  <c r="AB441" i="16"/>
  <c r="AA441" i="16"/>
  <c r="Z441" i="16"/>
  <c r="Y441" i="16"/>
  <c r="X441" i="16"/>
  <c r="W441" i="16"/>
  <c r="V441" i="16"/>
  <c r="U441" i="16"/>
  <c r="T441" i="16"/>
  <c r="S441" i="16"/>
  <c r="R441" i="16"/>
  <c r="Q441" i="16"/>
  <c r="P441" i="16"/>
  <c r="O441" i="16"/>
  <c r="N441" i="16"/>
  <c r="M441" i="16"/>
  <c r="L441" i="16"/>
  <c r="K441" i="16"/>
  <c r="J441" i="16"/>
  <c r="I441" i="16"/>
  <c r="H441" i="16"/>
  <c r="G441" i="16"/>
  <c r="F441" i="16"/>
  <c r="E441" i="16"/>
  <c r="D441" i="16"/>
  <c r="C441" i="16"/>
  <c r="B441" i="16"/>
  <c r="A441" i="16"/>
  <c r="AO440" i="16"/>
  <c r="AN440" i="16"/>
  <c r="AL440" i="16"/>
  <c r="AK440" i="16"/>
  <c r="AJ440" i="16"/>
  <c r="AI440" i="16"/>
  <c r="AH440" i="16"/>
  <c r="AG440" i="16"/>
  <c r="AF440" i="16"/>
  <c r="AE440" i="16"/>
  <c r="AD440" i="16"/>
  <c r="AC440" i="16"/>
  <c r="AB440" i="16"/>
  <c r="AA440" i="16"/>
  <c r="Z440" i="16"/>
  <c r="Y440" i="16"/>
  <c r="X440" i="16"/>
  <c r="W440" i="16"/>
  <c r="V440" i="16"/>
  <c r="U440" i="16"/>
  <c r="T440" i="16"/>
  <c r="S440" i="16"/>
  <c r="R440" i="16"/>
  <c r="Q440" i="16"/>
  <c r="P440" i="16"/>
  <c r="O440" i="16"/>
  <c r="N440" i="16"/>
  <c r="M440" i="16"/>
  <c r="L440" i="16"/>
  <c r="K440" i="16"/>
  <c r="J440" i="16"/>
  <c r="I440" i="16"/>
  <c r="H440" i="16"/>
  <c r="G440" i="16"/>
  <c r="F440" i="16"/>
  <c r="E440" i="16"/>
  <c r="D440" i="16"/>
  <c r="C440" i="16"/>
  <c r="B440" i="16"/>
  <c r="A440" i="16"/>
  <c r="AO439" i="16"/>
  <c r="AN439" i="16"/>
  <c r="AL439" i="16"/>
  <c r="AK439" i="16"/>
  <c r="AJ439" i="16"/>
  <c r="AI439" i="16"/>
  <c r="AH439" i="16"/>
  <c r="AG439" i="16"/>
  <c r="AF439" i="16"/>
  <c r="AE439" i="16"/>
  <c r="AD439" i="16"/>
  <c r="AC439" i="16"/>
  <c r="AB439" i="16"/>
  <c r="AA439" i="16"/>
  <c r="Z439" i="16"/>
  <c r="Y439" i="16"/>
  <c r="X439" i="16"/>
  <c r="W439" i="16"/>
  <c r="V439" i="16"/>
  <c r="U439" i="16"/>
  <c r="T439" i="16"/>
  <c r="S439" i="16"/>
  <c r="R439" i="16"/>
  <c r="Q439" i="16"/>
  <c r="P439" i="16"/>
  <c r="O439" i="16"/>
  <c r="N439" i="16"/>
  <c r="M439" i="16"/>
  <c r="L439" i="16"/>
  <c r="K439" i="16"/>
  <c r="J439" i="16"/>
  <c r="I439" i="16"/>
  <c r="H439" i="16"/>
  <c r="G439" i="16"/>
  <c r="F439" i="16"/>
  <c r="E439" i="16"/>
  <c r="D439" i="16"/>
  <c r="C439" i="16"/>
  <c r="B439" i="16"/>
  <c r="A439" i="16" s="1"/>
  <c r="AO438" i="16"/>
  <c r="AN438" i="16"/>
  <c r="AL438" i="16"/>
  <c r="AK438" i="16"/>
  <c r="AJ438" i="16"/>
  <c r="AI438" i="16"/>
  <c r="AH438" i="16"/>
  <c r="AG438" i="16"/>
  <c r="AF438" i="16"/>
  <c r="AE438" i="16"/>
  <c r="AD438" i="16"/>
  <c r="AC438" i="16"/>
  <c r="AB438" i="16"/>
  <c r="AA438" i="16"/>
  <c r="Z438" i="16"/>
  <c r="Y438" i="16"/>
  <c r="X438" i="16"/>
  <c r="W438" i="16"/>
  <c r="V438" i="16"/>
  <c r="U438" i="16"/>
  <c r="T438" i="16"/>
  <c r="S438" i="16"/>
  <c r="R438" i="16"/>
  <c r="Q438" i="16"/>
  <c r="P438" i="16"/>
  <c r="O438" i="16"/>
  <c r="N438" i="16"/>
  <c r="M438" i="16"/>
  <c r="L438" i="16"/>
  <c r="K438" i="16"/>
  <c r="J438" i="16"/>
  <c r="I438" i="16"/>
  <c r="H438" i="16"/>
  <c r="G438" i="16"/>
  <c r="F438" i="16"/>
  <c r="E438" i="16"/>
  <c r="D438" i="16"/>
  <c r="C438" i="16"/>
  <c r="B438" i="16"/>
  <c r="A438" i="16" s="1"/>
  <c r="AO437" i="16"/>
  <c r="AN437" i="16"/>
  <c r="AL437" i="16"/>
  <c r="AK437" i="16"/>
  <c r="AJ437" i="16"/>
  <c r="AI437" i="16"/>
  <c r="AH437" i="16"/>
  <c r="AG437" i="16"/>
  <c r="AF437" i="16"/>
  <c r="AE437" i="16"/>
  <c r="AD437" i="16"/>
  <c r="AC437" i="16"/>
  <c r="AB437" i="16"/>
  <c r="AA437" i="16"/>
  <c r="Z437" i="16"/>
  <c r="Y437" i="16"/>
  <c r="X437" i="16"/>
  <c r="W437" i="16"/>
  <c r="V437" i="16"/>
  <c r="U437" i="16"/>
  <c r="T437" i="16"/>
  <c r="S437" i="16"/>
  <c r="R437" i="16"/>
  <c r="Q437" i="16"/>
  <c r="P437" i="16"/>
  <c r="O437" i="16"/>
  <c r="N437" i="16"/>
  <c r="M437" i="16"/>
  <c r="L437" i="16"/>
  <c r="K437" i="16"/>
  <c r="J437" i="16"/>
  <c r="I437" i="16"/>
  <c r="H437" i="16"/>
  <c r="G437" i="16"/>
  <c r="F437" i="16"/>
  <c r="E437" i="16"/>
  <c r="D437" i="16"/>
  <c r="C437" i="16"/>
  <c r="B437" i="16"/>
  <c r="A437" i="16"/>
  <c r="AO436" i="16"/>
  <c r="AN436" i="16"/>
  <c r="AL436" i="16"/>
  <c r="AK436" i="16"/>
  <c r="AJ436" i="16"/>
  <c r="AI436" i="16"/>
  <c r="AH436" i="16"/>
  <c r="AG436" i="16"/>
  <c r="AF436" i="16"/>
  <c r="AE436" i="16"/>
  <c r="AD436" i="16"/>
  <c r="AC436" i="16"/>
  <c r="AB436" i="16"/>
  <c r="AA436" i="16"/>
  <c r="Z436" i="16"/>
  <c r="Y436" i="16"/>
  <c r="X436" i="16"/>
  <c r="W436" i="16"/>
  <c r="V436" i="16"/>
  <c r="U436" i="16"/>
  <c r="T436" i="16"/>
  <c r="S436" i="16"/>
  <c r="R436" i="16"/>
  <c r="Q436" i="16"/>
  <c r="P436" i="16"/>
  <c r="O436" i="16"/>
  <c r="N436" i="16"/>
  <c r="M436" i="16"/>
  <c r="L436" i="16"/>
  <c r="K436" i="16"/>
  <c r="J436" i="16"/>
  <c r="I436" i="16"/>
  <c r="H436" i="16"/>
  <c r="G436" i="16"/>
  <c r="F436" i="16"/>
  <c r="E436" i="16"/>
  <c r="D436" i="16"/>
  <c r="C436" i="16"/>
  <c r="B436" i="16"/>
  <c r="A436" i="16"/>
  <c r="AO435" i="16"/>
  <c r="AN435" i="16"/>
  <c r="AL435" i="16"/>
  <c r="AK435" i="16"/>
  <c r="AJ435" i="16"/>
  <c r="AI435" i="16"/>
  <c r="AH435" i="16"/>
  <c r="AG435" i="16"/>
  <c r="AF435" i="16"/>
  <c r="AE435" i="16"/>
  <c r="AD435" i="16"/>
  <c r="AC435" i="16"/>
  <c r="AB435" i="16"/>
  <c r="AA435" i="16"/>
  <c r="Z435" i="16"/>
  <c r="Y435" i="16"/>
  <c r="X435" i="16"/>
  <c r="W435" i="16"/>
  <c r="V435" i="16"/>
  <c r="U435" i="16"/>
  <c r="T435" i="16"/>
  <c r="S435" i="16"/>
  <c r="R435" i="16"/>
  <c r="Q435" i="16"/>
  <c r="P435" i="16"/>
  <c r="O435" i="16"/>
  <c r="N435" i="16"/>
  <c r="M435" i="16"/>
  <c r="L435" i="16"/>
  <c r="K435" i="16"/>
  <c r="J435" i="16"/>
  <c r="I435" i="16"/>
  <c r="H435" i="16"/>
  <c r="G435" i="16"/>
  <c r="F435" i="16"/>
  <c r="E435" i="16"/>
  <c r="D435" i="16"/>
  <c r="C435" i="16"/>
  <c r="B435" i="16"/>
  <c r="A435" i="16" s="1"/>
  <c r="AO434" i="16"/>
  <c r="AN434" i="16"/>
  <c r="AL434" i="16"/>
  <c r="AK434" i="16"/>
  <c r="AJ434" i="16"/>
  <c r="AI434" i="16"/>
  <c r="AH434" i="16"/>
  <c r="AG434" i="16"/>
  <c r="AF434" i="16"/>
  <c r="AE434" i="16"/>
  <c r="AD434" i="16"/>
  <c r="AC434" i="16"/>
  <c r="AB434" i="16"/>
  <c r="AA434" i="16"/>
  <c r="Z434" i="16"/>
  <c r="Y434" i="16"/>
  <c r="X434" i="16"/>
  <c r="W434" i="16"/>
  <c r="V434" i="16"/>
  <c r="U434" i="16"/>
  <c r="T434" i="16"/>
  <c r="S434" i="16"/>
  <c r="R434" i="16"/>
  <c r="Q434" i="16"/>
  <c r="P434" i="16"/>
  <c r="O434" i="16"/>
  <c r="N434" i="16"/>
  <c r="M434" i="16"/>
  <c r="L434" i="16"/>
  <c r="K434" i="16"/>
  <c r="J434" i="16"/>
  <c r="I434" i="16"/>
  <c r="H434" i="16"/>
  <c r="G434" i="16"/>
  <c r="F434" i="16"/>
  <c r="E434" i="16"/>
  <c r="D434" i="16"/>
  <c r="C434" i="16"/>
  <c r="B434" i="16"/>
  <c r="A434" i="16" s="1"/>
  <c r="AO433" i="16"/>
  <c r="AN433" i="16"/>
  <c r="AL433" i="16"/>
  <c r="AK433" i="16"/>
  <c r="AJ433" i="16"/>
  <c r="AI433" i="16"/>
  <c r="AH433" i="16"/>
  <c r="AG433" i="16"/>
  <c r="AF433" i="16"/>
  <c r="AE433" i="16"/>
  <c r="AD433" i="16"/>
  <c r="AC433" i="16"/>
  <c r="AB433" i="16"/>
  <c r="AA433" i="16"/>
  <c r="Z433" i="16"/>
  <c r="Y433" i="16"/>
  <c r="X433" i="16"/>
  <c r="W433" i="16"/>
  <c r="V433" i="16"/>
  <c r="U433" i="16"/>
  <c r="T433" i="16"/>
  <c r="S433" i="16"/>
  <c r="R433" i="16"/>
  <c r="Q433" i="16"/>
  <c r="P433" i="16"/>
  <c r="O433" i="16"/>
  <c r="N433" i="16"/>
  <c r="M433" i="16"/>
  <c r="L433" i="16"/>
  <c r="K433" i="16"/>
  <c r="J433" i="16"/>
  <c r="I433" i="16"/>
  <c r="H433" i="16"/>
  <c r="G433" i="16"/>
  <c r="F433" i="16"/>
  <c r="E433" i="16"/>
  <c r="D433" i="16"/>
  <c r="C433" i="16"/>
  <c r="B433" i="16"/>
  <c r="A433" i="16"/>
  <c r="AO432" i="16"/>
  <c r="AN432" i="16"/>
  <c r="AL432" i="16"/>
  <c r="AK432" i="16"/>
  <c r="AJ432" i="16"/>
  <c r="AI432" i="16"/>
  <c r="AH432" i="16"/>
  <c r="AG432" i="16"/>
  <c r="AF432" i="16"/>
  <c r="AE432" i="16"/>
  <c r="AD432" i="16"/>
  <c r="AC432" i="16"/>
  <c r="AB432" i="16"/>
  <c r="AA432" i="16"/>
  <c r="Z432" i="16"/>
  <c r="Y432" i="16"/>
  <c r="X432" i="16"/>
  <c r="W432" i="16"/>
  <c r="V432" i="16"/>
  <c r="U432" i="16"/>
  <c r="T432" i="16"/>
  <c r="S432" i="16"/>
  <c r="R432" i="16"/>
  <c r="Q432" i="16"/>
  <c r="P432" i="16"/>
  <c r="O432" i="16"/>
  <c r="N432" i="16"/>
  <c r="M432" i="16"/>
  <c r="L432" i="16"/>
  <c r="K432" i="16"/>
  <c r="J432" i="16"/>
  <c r="I432" i="16"/>
  <c r="H432" i="16"/>
  <c r="G432" i="16"/>
  <c r="F432" i="16"/>
  <c r="E432" i="16"/>
  <c r="D432" i="16"/>
  <c r="C432" i="16"/>
  <c r="B432" i="16"/>
  <c r="A432" i="16"/>
  <c r="AO431" i="16"/>
  <c r="AN431" i="16"/>
  <c r="AL431" i="16"/>
  <c r="AK431" i="16"/>
  <c r="AJ431" i="16"/>
  <c r="AI431" i="16"/>
  <c r="AH431" i="16"/>
  <c r="AG431" i="16"/>
  <c r="AF431" i="16"/>
  <c r="AE431" i="16"/>
  <c r="AD431" i="16"/>
  <c r="AC431" i="16"/>
  <c r="AB431" i="16"/>
  <c r="AA431" i="16"/>
  <c r="Z431" i="16"/>
  <c r="Y431" i="16"/>
  <c r="X431" i="16"/>
  <c r="W431" i="16"/>
  <c r="V431" i="16"/>
  <c r="U431" i="16"/>
  <c r="T431" i="16"/>
  <c r="S431" i="16"/>
  <c r="R431" i="16"/>
  <c r="Q431" i="16"/>
  <c r="P431" i="16"/>
  <c r="O431" i="16"/>
  <c r="N431" i="16"/>
  <c r="M431" i="16"/>
  <c r="L431" i="16"/>
  <c r="K431" i="16"/>
  <c r="J431" i="16"/>
  <c r="I431" i="16"/>
  <c r="H431" i="16"/>
  <c r="G431" i="16"/>
  <c r="F431" i="16"/>
  <c r="E431" i="16"/>
  <c r="D431" i="16"/>
  <c r="C431" i="16"/>
  <c r="B431" i="16"/>
  <c r="A431" i="16" s="1"/>
  <c r="AO430" i="16"/>
  <c r="AN430" i="16"/>
  <c r="AL430" i="16"/>
  <c r="AK430" i="16"/>
  <c r="AJ430" i="16"/>
  <c r="AI430" i="16"/>
  <c r="AH430" i="16"/>
  <c r="AG430" i="16"/>
  <c r="AF430" i="16"/>
  <c r="AE430" i="16"/>
  <c r="AD430" i="16"/>
  <c r="AC430" i="16"/>
  <c r="AB430" i="16"/>
  <c r="AA430" i="16"/>
  <c r="Z430" i="16"/>
  <c r="Y430" i="16"/>
  <c r="X430" i="16"/>
  <c r="W430" i="16"/>
  <c r="V430" i="16"/>
  <c r="U430" i="16"/>
  <c r="T430" i="16"/>
  <c r="S430" i="16"/>
  <c r="R430" i="16"/>
  <c r="Q430" i="16"/>
  <c r="P430" i="16"/>
  <c r="O430" i="16"/>
  <c r="N430" i="16"/>
  <c r="M430" i="16"/>
  <c r="L430" i="16"/>
  <c r="K430" i="16"/>
  <c r="J430" i="16"/>
  <c r="I430" i="16"/>
  <c r="H430" i="16"/>
  <c r="G430" i="16"/>
  <c r="F430" i="16"/>
  <c r="E430" i="16"/>
  <c r="D430" i="16"/>
  <c r="C430" i="16"/>
  <c r="B430" i="16"/>
  <c r="A430" i="16" s="1"/>
  <c r="AO429" i="16"/>
  <c r="AN429" i="16"/>
  <c r="AL429" i="16"/>
  <c r="AK429" i="16"/>
  <c r="AJ429" i="16"/>
  <c r="AI429" i="16"/>
  <c r="AH429" i="16"/>
  <c r="AG429" i="16"/>
  <c r="AF429" i="16"/>
  <c r="AE429" i="16"/>
  <c r="AD429" i="16"/>
  <c r="AC429" i="16"/>
  <c r="AB429" i="16"/>
  <c r="AA429" i="16"/>
  <c r="Z429" i="16"/>
  <c r="Y429" i="16"/>
  <c r="X429" i="16"/>
  <c r="W429" i="16"/>
  <c r="V429" i="16"/>
  <c r="U429" i="16"/>
  <c r="T429" i="16"/>
  <c r="S429" i="16"/>
  <c r="R429" i="16"/>
  <c r="Q429" i="16"/>
  <c r="P429" i="16"/>
  <c r="O429" i="16"/>
  <c r="N429" i="16"/>
  <c r="M429" i="16"/>
  <c r="L429" i="16"/>
  <c r="K429" i="16"/>
  <c r="J429" i="16"/>
  <c r="I429" i="16"/>
  <c r="H429" i="16"/>
  <c r="G429" i="16"/>
  <c r="F429" i="16"/>
  <c r="E429" i="16"/>
  <c r="D429" i="16"/>
  <c r="C429" i="16"/>
  <c r="B429" i="16"/>
  <c r="A429" i="16"/>
  <c r="AO428" i="16"/>
  <c r="AN428" i="16"/>
  <c r="AL428" i="16"/>
  <c r="AK428" i="16"/>
  <c r="AJ428" i="16"/>
  <c r="AI428" i="16"/>
  <c r="AH428" i="16"/>
  <c r="AG428" i="16"/>
  <c r="AF428" i="16"/>
  <c r="AE428" i="16"/>
  <c r="AD428" i="16"/>
  <c r="AC428" i="16"/>
  <c r="AB428" i="16"/>
  <c r="AA428" i="16"/>
  <c r="Z428" i="16"/>
  <c r="Y428" i="16"/>
  <c r="X428" i="16"/>
  <c r="W428" i="16"/>
  <c r="V428" i="16"/>
  <c r="U428" i="16"/>
  <c r="T428" i="16"/>
  <c r="S428" i="16"/>
  <c r="R428" i="16"/>
  <c r="Q428" i="16"/>
  <c r="P428" i="16"/>
  <c r="O428" i="16"/>
  <c r="N428" i="16"/>
  <c r="M428" i="16"/>
  <c r="L428" i="16"/>
  <c r="K428" i="16"/>
  <c r="J428" i="16"/>
  <c r="I428" i="16"/>
  <c r="H428" i="16"/>
  <c r="G428" i="16"/>
  <c r="F428" i="16"/>
  <c r="E428" i="16"/>
  <c r="D428" i="16"/>
  <c r="C428" i="16"/>
  <c r="B428" i="16"/>
  <c r="A428" i="16"/>
  <c r="AO427" i="16"/>
  <c r="AN427" i="16"/>
  <c r="AL427" i="16"/>
  <c r="AK427" i="16"/>
  <c r="AJ427" i="16"/>
  <c r="AI427" i="16"/>
  <c r="AH427" i="16"/>
  <c r="AG427" i="16"/>
  <c r="AF427" i="16"/>
  <c r="AE427" i="16"/>
  <c r="AD427" i="16"/>
  <c r="AC427" i="16"/>
  <c r="AB427" i="16"/>
  <c r="AA427" i="16"/>
  <c r="Z427" i="16"/>
  <c r="Y427" i="16"/>
  <c r="X427" i="16"/>
  <c r="W427" i="16"/>
  <c r="V427" i="16"/>
  <c r="U427" i="16"/>
  <c r="T427" i="16"/>
  <c r="S427" i="16"/>
  <c r="R427" i="16"/>
  <c r="Q427" i="16"/>
  <c r="P427" i="16"/>
  <c r="O427" i="16"/>
  <c r="N427" i="16"/>
  <c r="M427" i="16"/>
  <c r="L427" i="16"/>
  <c r="K427" i="16"/>
  <c r="J427" i="16"/>
  <c r="I427" i="16"/>
  <c r="H427" i="16"/>
  <c r="G427" i="16"/>
  <c r="F427" i="16"/>
  <c r="E427" i="16"/>
  <c r="D427" i="16"/>
  <c r="C427" i="16"/>
  <c r="B427" i="16"/>
  <c r="A427" i="16" s="1"/>
  <c r="AO426" i="16"/>
  <c r="AN426" i="16"/>
  <c r="AL426" i="16"/>
  <c r="AK426" i="16"/>
  <c r="AJ426" i="16"/>
  <c r="AI426" i="16"/>
  <c r="AH426" i="16"/>
  <c r="AG426" i="16"/>
  <c r="AF426" i="16"/>
  <c r="AE426" i="16"/>
  <c r="AD426" i="16"/>
  <c r="AC426" i="16"/>
  <c r="AB426" i="16"/>
  <c r="AA426" i="16"/>
  <c r="Z426" i="16"/>
  <c r="Y426" i="16"/>
  <c r="X426" i="16"/>
  <c r="W426" i="16"/>
  <c r="V426" i="16"/>
  <c r="U426" i="16"/>
  <c r="T426" i="16"/>
  <c r="S426" i="16"/>
  <c r="R426" i="16"/>
  <c r="Q426" i="16"/>
  <c r="P426" i="16"/>
  <c r="O426" i="16"/>
  <c r="N426" i="16"/>
  <c r="M426" i="16"/>
  <c r="L426" i="16"/>
  <c r="K426" i="16"/>
  <c r="J426" i="16"/>
  <c r="I426" i="16"/>
  <c r="H426" i="16"/>
  <c r="G426" i="16"/>
  <c r="F426" i="16"/>
  <c r="E426" i="16"/>
  <c r="D426" i="16"/>
  <c r="C426" i="16"/>
  <c r="B426" i="16"/>
  <c r="A426" i="16" s="1"/>
  <c r="AO425" i="16"/>
  <c r="AN425" i="16"/>
  <c r="AL425" i="16"/>
  <c r="AK425" i="16"/>
  <c r="AJ425" i="16"/>
  <c r="AI425" i="16"/>
  <c r="AH425" i="16"/>
  <c r="AG425" i="16"/>
  <c r="AF425" i="16"/>
  <c r="AE425" i="16"/>
  <c r="AD425" i="16"/>
  <c r="AC425" i="16"/>
  <c r="AB425" i="16"/>
  <c r="AA425" i="16"/>
  <c r="Z425" i="16"/>
  <c r="Y425" i="16"/>
  <c r="X425" i="16"/>
  <c r="W425" i="16"/>
  <c r="V425" i="16"/>
  <c r="U425" i="16"/>
  <c r="T425" i="16"/>
  <c r="S425" i="16"/>
  <c r="R425" i="16"/>
  <c r="Q425" i="16"/>
  <c r="P425" i="16"/>
  <c r="O425" i="16"/>
  <c r="N425" i="16"/>
  <c r="M425" i="16"/>
  <c r="L425" i="16"/>
  <c r="K425" i="16"/>
  <c r="J425" i="16"/>
  <c r="I425" i="16"/>
  <c r="H425" i="16"/>
  <c r="G425" i="16"/>
  <c r="F425" i="16"/>
  <c r="E425" i="16"/>
  <c r="D425" i="16"/>
  <c r="C425" i="16"/>
  <c r="B425" i="16"/>
  <c r="A425" i="16"/>
  <c r="AO424" i="16"/>
  <c r="AN424" i="16"/>
  <c r="AL424" i="16"/>
  <c r="AK424" i="16"/>
  <c r="AJ424" i="16"/>
  <c r="AI424" i="16"/>
  <c r="AH424" i="16"/>
  <c r="AG424" i="16"/>
  <c r="AF424" i="16"/>
  <c r="AE424" i="16"/>
  <c r="AD424" i="16"/>
  <c r="AC424" i="16"/>
  <c r="AB424" i="16"/>
  <c r="AA424" i="16"/>
  <c r="Z424" i="16"/>
  <c r="Y424" i="16"/>
  <c r="X424" i="16"/>
  <c r="W424" i="16"/>
  <c r="V424" i="16"/>
  <c r="U424" i="16"/>
  <c r="T424" i="16"/>
  <c r="S424" i="16"/>
  <c r="R424" i="16"/>
  <c r="Q424" i="16"/>
  <c r="P424" i="16"/>
  <c r="O424" i="16"/>
  <c r="N424" i="16"/>
  <c r="M424" i="16"/>
  <c r="L424" i="16"/>
  <c r="K424" i="16"/>
  <c r="J424" i="16"/>
  <c r="I424" i="16"/>
  <c r="H424" i="16"/>
  <c r="G424" i="16"/>
  <c r="F424" i="16"/>
  <c r="E424" i="16"/>
  <c r="D424" i="16"/>
  <c r="C424" i="16"/>
  <c r="B424" i="16"/>
  <c r="A424" i="16"/>
  <c r="AO423" i="16"/>
  <c r="AN423" i="16"/>
  <c r="AL423" i="16"/>
  <c r="AK423" i="16"/>
  <c r="AJ423" i="16"/>
  <c r="AI423" i="16"/>
  <c r="AH423" i="16"/>
  <c r="AG423" i="16"/>
  <c r="AF423" i="16"/>
  <c r="AE423" i="16"/>
  <c r="AD423" i="16"/>
  <c r="AC423" i="16"/>
  <c r="AB423" i="16"/>
  <c r="AA423" i="16"/>
  <c r="Z423" i="16"/>
  <c r="Y423" i="16"/>
  <c r="X423" i="16"/>
  <c r="W423" i="16"/>
  <c r="V423" i="16"/>
  <c r="U423" i="16"/>
  <c r="T423" i="16"/>
  <c r="S423" i="16"/>
  <c r="R423" i="16"/>
  <c r="Q423" i="16"/>
  <c r="P423" i="16"/>
  <c r="O423" i="16"/>
  <c r="N423" i="16"/>
  <c r="M423" i="16"/>
  <c r="L423" i="16"/>
  <c r="K423" i="16"/>
  <c r="J423" i="16"/>
  <c r="I423" i="16"/>
  <c r="H423" i="16"/>
  <c r="G423" i="16"/>
  <c r="F423" i="16"/>
  <c r="E423" i="16"/>
  <c r="D423" i="16"/>
  <c r="C423" i="16"/>
  <c r="B423" i="16"/>
  <c r="A423" i="16" s="1"/>
  <c r="AO422" i="16"/>
  <c r="AN422" i="16"/>
  <c r="AL422" i="16"/>
  <c r="AK422" i="16"/>
  <c r="AJ422" i="16"/>
  <c r="AI422" i="16"/>
  <c r="AH422" i="16"/>
  <c r="AG422" i="16"/>
  <c r="AF422" i="16"/>
  <c r="AE422" i="16"/>
  <c r="AD422" i="16"/>
  <c r="AC422" i="16"/>
  <c r="AB422" i="16"/>
  <c r="AA422" i="16"/>
  <c r="Z422" i="16"/>
  <c r="Y422" i="16"/>
  <c r="X422" i="16"/>
  <c r="W422" i="16"/>
  <c r="V422" i="16"/>
  <c r="U422" i="16"/>
  <c r="T422" i="16"/>
  <c r="S422" i="16"/>
  <c r="R422" i="16"/>
  <c r="Q422" i="16"/>
  <c r="P422" i="16"/>
  <c r="O422" i="16"/>
  <c r="N422" i="16"/>
  <c r="M422" i="16"/>
  <c r="L422" i="16"/>
  <c r="K422" i="16"/>
  <c r="J422" i="16"/>
  <c r="I422" i="16"/>
  <c r="H422" i="16"/>
  <c r="G422" i="16"/>
  <c r="F422" i="16"/>
  <c r="E422" i="16"/>
  <c r="D422" i="16"/>
  <c r="C422" i="16"/>
  <c r="B422" i="16"/>
  <c r="A422" i="16" s="1"/>
  <c r="AO421" i="16"/>
  <c r="AN421" i="16"/>
  <c r="AL421" i="16"/>
  <c r="AK421" i="16"/>
  <c r="AJ421" i="16"/>
  <c r="AI421" i="16"/>
  <c r="AH421" i="16"/>
  <c r="AG421" i="16"/>
  <c r="AF421" i="16"/>
  <c r="AE421" i="16"/>
  <c r="AD421" i="16"/>
  <c r="AC421" i="16"/>
  <c r="AB421" i="16"/>
  <c r="AA421" i="16"/>
  <c r="Z421" i="16"/>
  <c r="Y421" i="16"/>
  <c r="X421" i="16"/>
  <c r="W421" i="16"/>
  <c r="V421" i="16"/>
  <c r="U421" i="16"/>
  <c r="T421" i="16"/>
  <c r="S421" i="16"/>
  <c r="R421" i="16"/>
  <c r="Q421" i="16"/>
  <c r="P421" i="16"/>
  <c r="O421" i="16"/>
  <c r="N421" i="16"/>
  <c r="M421" i="16"/>
  <c r="L421" i="16"/>
  <c r="K421" i="16"/>
  <c r="J421" i="16"/>
  <c r="I421" i="16"/>
  <c r="H421" i="16"/>
  <c r="G421" i="16"/>
  <c r="F421" i="16"/>
  <c r="E421" i="16"/>
  <c r="D421" i="16"/>
  <c r="C421" i="16"/>
  <c r="B421" i="16"/>
  <c r="A421" i="16"/>
  <c r="AO420" i="16"/>
  <c r="AN420" i="16"/>
  <c r="AL420" i="16"/>
  <c r="AK420" i="16"/>
  <c r="AJ420" i="16"/>
  <c r="AI420" i="16"/>
  <c r="AH420" i="16"/>
  <c r="AG420" i="16"/>
  <c r="AF420" i="16"/>
  <c r="AE420" i="16"/>
  <c r="AD420" i="16"/>
  <c r="AC420" i="16"/>
  <c r="AB420" i="16"/>
  <c r="AA420" i="16"/>
  <c r="Z420" i="16"/>
  <c r="Y420" i="16"/>
  <c r="X420" i="16"/>
  <c r="W420" i="16"/>
  <c r="V420" i="16"/>
  <c r="U420" i="16"/>
  <c r="T420" i="16"/>
  <c r="S420" i="16"/>
  <c r="R420" i="16"/>
  <c r="Q420" i="16"/>
  <c r="P420" i="16"/>
  <c r="O420" i="16"/>
  <c r="N420" i="16"/>
  <c r="M420" i="16"/>
  <c r="L420" i="16"/>
  <c r="K420" i="16"/>
  <c r="J420" i="16"/>
  <c r="I420" i="16"/>
  <c r="H420" i="16"/>
  <c r="G420" i="16"/>
  <c r="F420" i="16"/>
  <c r="E420" i="16"/>
  <c r="D420" i="16"/>
  <c r="C420" i="16"/>
  <c r="B420" i="16"/>
  <c r="A420" i="16"/>
  <c r="AO419" i="16"/>
  <c r="AN419" i="16"/>
  <c r="AL419" i="16"/>
  <c r="AK419" i="16"/>
  <c r="AJ419" i="16"/>
  <c r="AI419" i="16"/>
  <c r="AH419" i="16"/>
  <c r="AG419" i="16"/>
  <c r="AF419" i="16"/>
  <c r="AE419" i="16"/>
  <c r="AD419" i="16"/>
  <c r="AC419" i="16"/>
  <c r="AB419" i="16"/>
  <c r="AA419" i="16"/>
  <c r="Z419" i="16"/>
  <c r="Y419" i="16"/>
  <c r="X419" i="16"/>
  <c r="W419" i="16"/>
  <c r="V419" i="16"/>
  <c r="U419" i="16"/>
  <c r="T419" i="16"/>
  <c r="S419" i="16"/>
  <c r="R419" i="16"/>
  <c r="Q419" i="16"/>
  <c r="P419" i="16"/>
  <c r="O419" i="16"/>
  <c r="N419" i="16"/>
  <c r="M419" i="16"/>
  <c r="L419" i="16"/>
  <c r="K419" i="16"/>
  <c r="J419" i="16"/>
  <c r="I419" i="16"/>
  <c r="H419" i="16"/>
  <c r="G419" i="16"/>
  <c r="F419" i="16"/>
  <c r="E419" i="16"/>
  <c r="D419" i="16"/>
  <c r="C419" i="16"/>
  <c r="B419" i="16"/>
  <c r="A419" i="16"/>
  <c r="AO418" i="16"/>
  <c r="AN418" i="16"/>
  <c r="AL418" i="16"/>
  <c r="AK418" i="16"/>
  <c r="AJ418" i="16"/>
  <c r="AI418" i="16"/>
  <c r="AH418" i="16"/>
  <c r="AG418" i="16"/>
  <c r="AF418" i="16"/>
  <c r="AE418" i="16"/>
  <c r="AD418" i="16"/>
  <c r="AC418" i="16"/>
  <c r="AB418" i="16"/>
  <c r="AA418" i="16"/>
  <c r="Z418" i="16"/>
  <c r="Y418" i="16"/>
  <c r="X418" i="16"/>
  <c r="W418" i="16"/>
  <c r="V418" i="16"/>
  <c r="U418" i="16"/>
  <c r="T418" i="16"/>
  <c r="S418" i="16"/>
  <c r="R418" i="16"/>
  <c r="Q418" i="16"/>
  <c r="P418" i="16"/>
  <c r="O418" i="16"/>
  <c r="N418" i="16"/>
  <c r="M418" i="16"/>
  <c r="L418" i="16"/>
  <c r="K418" i="16"/>
  <c r="J418" i="16"/>
  <c r="I418" i="16"/>
  <c r="H418" i="16"/>
  <c r="G418" i="16"/>
  <c r="F418" i="16"/>
  <c r="E418" i="16"/>
  <c r="D418" i="16"/>
  <c r="C418" i="16"/>
  <c r="B418" i="16"/>
  <c r="A418" i="16" s="1"/>
  <c r="AO417" i="16"/>
  <c r="AN417" i="16"/>
  <c r="AL417" i="16"/>
  <c r="AK417" i="16"/>
  <c r="AJ417" i="16"/>
  <c r="AI417" i="16"/>
  <c r="AH417" i="16"/>
  <c r="AG417" i="16"/>
  <c r="AF417" i="16"/>
  <c r="AE417" i="16"/>
  <c r="AD417" i="16"/>
  <c r="AC417" i="16"/>
  <c r="AB417" i="16"/>
  <c r="AA417" i="16"/>
  <c r="Z417" i="16"/>
  <c r="Y417" i="16"/>
  <c r="X417" i="16"/>
  <c r="W417" i="16"/>
  <c r="V417" i="16"/>
  <c r="U417" i="16"/>
  <c r="T417" i="16"/>
  <c r="S417" i="16"/>
  <c r="R417" i="16"/>
  <c r="Q417" i="16"/>
  <c r="P417" i="16"/>
  <c r="O417" i="16"/>
  <c r="N417" i="16"/>
  <c r="M417" i="16"/>
  <c r="L417" i="16"/>
  <c r="K417" i="16"/>
  <c r="J417" i="16"/>
  <c r="I417" i="16"/>
  <c r="H417" i="16"/>
  <c r="G417" i="16"/>
  <c r="F417" i="16"/>
  <c r="E417" i="16"/>
  <c r="D417" i="16"/>
  <c r="C417" i="16"/>
  <c r="B417" i="16"/>
  <c r="A417" i="16"/>
  <c r="AO416" i="16"/>
  <c r="AN416" i="16"/>
  <c r="AL416" i="16"/>
  <c r="AK416" i="16"/>
  <c r="AJ416" i="16"/>
  <c r="AI416" i="16"/>
  <c r="AH416" i="16"/>
  <c r="AG416" i="16"/>
  <c r="AF416" i="16"/>
  <c r="AE416" i="16"/>
  <c r="AD416" i="16"/>
  <c r="AC416" i="16"/>
  <c r="AB416" i="16"/>
  <c r="AA416" i="16"/>
  <c r="Z416" i="16"/>
  <c r="Y416" i="16"/>
  <c r="X416" i="16"/>
  <c r="W416" i="16"/>
  <c r="V416" i="16"/>
  <c r="U416" i="16"/>
  <c r="T416" i="16"/>
  <c r="S416" i="16"/>
  <c r="R416" i="16"/>
  <c r="Q416" i="16"/>
  <c r="P416" i="16"/>
  <c r="O416" i="16"/>
  <c r="N416" i="16"/>
  <c r="M416" i="16"/>
  <c r="L416" i="16"/>
  <c r="K416" i="16"/>
  <c r="J416" i="16"/>
  <c r="I416" i="16"/>
  <c r="H416" i="16"/>
  <c r="G416" i="16"/>
  <c r="F416" i="16"/>
  <c r="E416" i="16"/>
  <c r="D416" i="16"/>
  <c r="C416" i="16"/>
  <c r="B416" i="16"/>
  <c r="A416" i="16"/>
  <c r="AO415" i="16"/>
  <c r="AN415" i="16"/>
  <c r="AL415" i="16"/>
  <c r="AK415" i="16"/>
  <c r="AJ415" i="16"/>
  <c r="AI415" i="16"/>
  <c r="AH415" i="16"/>
  <c r="AG415" i="16"/>
  <c r="AF415" i="16"/>
  <c r="AE415" i="16"/>
  <c r="AD415" i="16"/>
  <c r="AC415" i="16"/>
  <c r="AB415" i="16"/>
  <c r="AA415" i="16"/>
  <c r="Z415" i="16"/>
  <c r="Y415" i="16"/>
  <c r="X415" i="16"/>
  <c r="W415" i="16"/>
  <c r="V415" i="16"/>
  <c r="U415" i="16"/>
  <c r="T415" i="16"/>
  <c r="S415" i="16"/>
  <c r="R415" i="16"/>
  <c r="Q415" i="16"/>
  <c r="P415" i="16"/>
  <c r="O415" i="16"/>
  <c r="N415" i="16"/>
  <c r="M415" i="16"/>
  <c r="L415" i="16"/>
  <c r="K415" i="16"/>
  <c r="J415" i="16"/>
  <c r="I415" i="16"/>
  <c r="H415" i="16"/>
  <c r="G415" i="16"/>
  <c r="F415" i="16"/>
  <c r="E415" i="16"/>
  <c r="D415" i="16"/>
  <c r="C415" i="16"/>
  <c r="B415" i="16"/>
  <c r="A415" i="16" s="1"/>
  <c r="AO414" i="16"/>
  <c r="AN414" i="16"/>
  <c r="AL414" i="16"/>
  <c r="AK414" i="16"/>
  <c r="AJ414" i="16"/>
  <c r="AI414" i="16"/>
  <c r="AH414" i="16"/>
  <c r="AG414" i="16"/>
  <c r="AF414" i="16"/>
  <c r="AE414" i="16"/>
  <c r="AD414" i="16"/>
  <c r="AC414" i="16"/>
  <c r="AB414" i="16"/>
  <c r="AA414" i="16"/>
  <c r="Z414" i="16"/>
  <c r="Y414" i="16"/>
  <c r="X414" i="16"/>
  <c r="W414" i="16"/>
  <c r="V414" i="16"/>
  <c r="U414" i="16"/>
  <c r="T414" i="16"/>
  <c r="S414" i="16"/>
  <c r="R414" i="16"/>
  <c r="Q414" i="16"/>
  <c r="P414" i="16"/>
  <c r="O414" i="16"/>
  <c r="N414" i="16"/>
  <c r="M414" i="16"/>
  <c r="L414" i="16"/>
  <c r="K414" i="16"/>
  <c r="J414" i="16"/>
  <c r="I414" i="16"/>
  <c r="H414" i="16"/>
  <c r="G414" i="16"/>
  <c r="F414" i="16"/>
  <c r="E414" i="16"/>
  <c r="D414" i="16"/>
  <c r="C414" i="16"/>
  <c r="B414" i="16"/>
  <c r="AO413" i="16"/>
  <c r="AN413" i="16"/>
  <c r="AL413" i="16"/>
  <c r="AK413" i="16"/>
  <c r="AJ413" i="16"/>
  <c r="AI413" i="16"/>
  <c r="AH413" i="16"/>
  <c r="AG413" i="16"/>
  <c r="AF413" i="16"/>
  <c r="AE413" i="16"/>
  <c r="AD413" i="16"/>
  <c r="AC413" i="16"/>
  <c r="AB413" i="16"/>
  <c r="AA413" i="16"/>
  <c r="Z413" i="16"/>
  <c r="Y413" i="16"/>
  <c r="X413" i="16"/>
  <c r="W413" i="16"/>
  <c r="V413" i="16"/>
  <c r="U413" i="16"/>
  <c r="T413" i="16"/>
  <c r="S413" i="16"/>
  <c r="R413" i="16"/>
  <c r="Q413" i="16"/>
  <c r="P413" i="16"/>
  <c r="O413" i="16"/>
  <c r="N413" i="16"/>
  <c r="M413" i="16"/>
  <c r="L413" i="16"/>
  <c r="K413" i="16"/>
  <c r="J413" i="16"/>
  <c r="I413" i="16"/>
  <c r="H413" i="16"/>
  <c r="G413" i="16"/>
  <c r="F413" i="16"/>
  <c r="E413" i="16"/>
  <c r="D413" i="16"/>
  <c r="C413" i="16"/>
  <c r="A413" i="16" s="1"/>
  <c r="B413" i="16"/>
  <c r="AO412" i="16"/>
  <c r="AN412" i="16"/>
  <c r="AL412" i="16"/>
  <c r="AK412" i="16"/>
  <c r="AJ412" i="16"/>
  <c r="AI412" i="16"/>
  <c r="AH412" i="16"/>
  <c r="AG412" i="16"/>
  <c r="AF412" i="16"/>
  <c r="AE412" i="16"/>
  <c r="AD412" i="16"/>
  <c r="AC412" i="16"/>
  <c r="AB412" i="16"/>
  <c r="AA412" i="16"/>
  <c r="Z412" i="16"/>
  <c r="Y412" i="16"/>
  <c r="X412" i="16"/>
  <c r="W412" i="16"/>
  <c r="V412" i="16"/>
  <c r="U412" i="16"/>
  <c r="T412" i="16"/>
  <c r="S412" i="16"/>
  <c r="R412" i="16"/>
  <c r="Q412" i="16"/>
  <c r="P412" i="16"/>
  <c r="O412" i="16"/>
  <c r="N412" i="16"/>
  <c r="M412" i="16"/>
  <c r="L412" i="16"/>
  <c r="K412" i="16"/>
  <c r="J412" i="16"/>
  <c r="I412" i="16"/>
  <c r="H412" i="16"/>
  <c r="G412" i="16"/>
  <c r="F412" i="16"/>
  <c r="E412" i="16"/>
  <c r="D412" i="16"/>
  <c r="C412" i="16"/>
  <c r="B412" i="16"/>
  <c r="A412" i="16"/>
  <c r="AO411" i="16"/>
  <c r="AN411" i="16"/>
  <c r="AL411" i="16"/>
  <c r="AK411" i="16"/>
  <c r="AJ411" i="16"/>
  <c r="AI411" i="16"/>
  <c r="AH411" i="16"/>
  <c r="AG411" i="16"/>
  <c r="AF411" i="16"/>
  <c r="AE411" i="16"/>
  <c r="AD411" i="16"/>
  <c r="AC411" i="16"/>
  <c r="AB411" i="16"/>
  <c r="AA411" i="16"/>
  <c r="Z411" i="16"/>
  <c r="Y411" i="16"/>
  <c r="X411" i="16"/>
  <c r="W411" i="16"/>
  <c r="V411" i="16"/>
  <c r="U411" i="16"/>
  <c r="T411" i="16"/>
  <c r="S411" i="16"/>
  <c r="R411" i="16"/>
  <c r="Q411" i="16"/>
  <c r="P411" i="16"/>
  <c r="O411" i="16"/>
  <c r="N411" i="16"/>
  <c r="M411" i="16"/>
  <c r="L411" i="16"/>
  <c r="K411" i="16"/>
  <c r="J411" i="16"/>
  <c r="I411" i="16"/>
  <c r="H411" i="16"/>
  <c r="G411" i="16"/>
  <c r="F411" i="16"/>
  <c r="E411" i="16"/>
  <c r="D411" i="16"/>
  <c r="C411" i="16"/>
  <c r="B411" i="16"/>
  <c r="A411" i="16"/>
  <c r="AO410" i="16"/>
  <c r="AN410" i="16"/>
  <c r="AL410" i="16"/>
  <c r="AK410" i="16"/>
  <c r="AJ410" i="16"/>
  <c r="AI410" i="16"/>
  <c r="AH410" i="16"/>
  <c r="AG410" i="16"/>
  <c r="AF410" i="16"/>
  <c r="AE410" i="16"/>
  <c r="AD410" i="16"/>
  <c r="AC410" i="16"/>
  <c r="AB410" i="16"/>
  <c r="AA410" i="16"/>
  <c r="Z410" i="16"/>
  <c r="Y410" i="16"/>
  <c r="X410" i="16"/>
  <c r="W410" i="16"/>
  <c r="V410" i="16"/>
  <c r="U410" i="16"/>
  <c r="T410" i="16"/>
  <c r="S410" i="16"/>
  <c r="R410" i="16"/>
  <c r="Q410" i="16"/>
  <c r="P410" i="16"/>
  <c r="O410" i="16"/>
  <c r="N410" i="16"/>
  <c r="M410" i="16"/>
  <c r="L410" i="16"/>
  <c r="K410" i="16"/>
  <c r="J410" i="16"/>
  <c r="I410" i="16"/>
  <c r="H410" i="16"/>
  <c r="G410" i="16"/>
  <c r="F410" i="16"/>
  <c r="E410" i="16"/>
  <c r="D410" i="16"/>
  <c r="C410" i="16"/>
  <c r="B410" i="16"/>
  <c r="A410" i="16" s="1"/>
  <c r="AO409" i="16"/>
  <c r="AN409" i="16"/>
  <c r="AL409" i="16"/>
  <c r="AK409" i="16"/>
  <c r="AJ409" i="16"/>
  <c r="AI409" i="16"/>
  <c r="AH409" i="16"/>
  <c r="AG409" i="16"/>
  <c r="AF409" i="16"/>
  <c r="AE409" i="16"/>
  <c r="AD409" i="16"/>
  <c r="AC409" i="16"/>
  <c r="AB409" i="16"/>
  <c r="AA409" i="16"/>
  <c r="Z409" i="16"/>
  <c r="Y409" i="16"/>
  <c r="X409" i="16"/>
  <c r="W409" i="16"/>
  <c r="V409" i="16"/>
  <c r="U409" i="16"/>
  <c r="T409" i="16"/>
  <c r="S409" i="16"/>
  <c r="R409" i="16"/>
  <c r="Q409" i="16"/>
  <c r="P409" i="16"/>
  <c r="O409" i="16"/>
  <c r="N409" i="16"/>
  <c r="M409" i="16"/>
  <c r="L409" i="16"/>
  <c r="K409" i="16"/>
  <c r="J409" i="16"/>
  <c r="I409" i="16"/>
  <c r="H409" i="16"/>
  <c r="G409" i="16"/>
  <c r="F409" i="16"/>
  <c r="E409" i="16"/>
  <c r="D409" i="16"/>
  <c r="C409" i="16"/>
  <c r="B409" i="16"/>
  <c r="A409" i="16"/>
  <c r="AO408" i="16"/>
  <c r="AN408" i="16"/>
  <c r="AL408" i="16"/>
  <c r="AK408" i="16"/>
  <c r="AJ408" i="16"/>
  <c r="AI408" i="16"/>
  <c r="AH408" i="16"/>
  <c r="AG408" i="16"/>
  <c r="AF408" i="16"/>
  <c r="AE408" i="16"/>
  <c r="AD408" i="16"/>
  <c r="AC408" i="16"/>
  <c r="AB408" i="16"/>
  <c r="AA408" i="16"/>
  <c r="Z408" i="16"/>
  <c r="Y408" i="16"/>
  <c r="X408" i="16"/>
  <c r="W408" i="16"/>
  <c r="V408" i="16"/>
  <c r="U408" i="16"/>
  <c r="T408" i="16"/>
  <c r="S408" i="16"/>
  <c r="R408" i="16"/>
  <c r="Q408" i="16"/>
  <c r="P408" i="16"/>
  <c r="O408" i="16"/>
  <c r="N408" i="16"/>
  <c r="M408" i="16"/>
  <c r="L408" i="16"/>
  <c r="K408" i="16"/>
  <c r="J408" i="16"/>
  <c r="I408" i="16"/>
  <c r="H408" i="16"/>
  <c r="G408" i="16"/>
  <c r="F408" i="16"/>
  <c r="E408" i="16"/>
  <c r="D408" i="16"/>
  <c r="C408" i="16"/>
  <c r="B408" i="16"/>
  <c r="A408" i="16"/>
  <c r="AO407" i="16"/>
  <c r="AN407" i="16"/>
  <c r="AL407" i="16"/>
  <c r="AK407" i="16"/>
  <c r="AJ407" i="16"/>
  <c r="AI407" i="16"/>
  <c r="AH407" i="16"/>
  <c r="AG407" i="16"/>
  <c r="AF407" i="16"/>
  <c r="AE407" i="16"/>
  <c r="AD407" i="16"/>
  <c r="AC407" i="16"/>
  <c r="AB407" i="16"/>
  <c r="AA407" i="16"/>
  <c r="Z407" i="16"/>
  <c r="Y407" i="16"/>
  <c r="X407" i="16"/>
  <c r="W407" i="16"/>
  <c r="V407" i="16"/>
  <c r="U407" i="16"/>
  <c r="T407" i="16"/>
  <c r="S407" i="16"/>
  <c r="R407" i="16"/>
  <c r="Q407" i="16"/>
  <c r="P407" i="16"/>
  <c r="O407" i="16"/>
  <c r="N407" i="16"/>
  <c r="M407" i="16"/>
  <c r="L407" i="16"/>
  <c r="K407" i="16"/>
  <c r="J407" i="16"/>
  <c r="I407" i="16"/>
  <c r="H407" i="16"/>
  <c r="G407" i="16"/>
  <c r="F407" i="16"/>
  <c r="E407" i="16"/>
  <c r="D407" i="16"/>
  <c r="C407" i="16"/>
  <c r="B407" i="16"/>
  <c r="A407" i="16" s="1"/>
  <c r="AO406" i="16"/>
  <c r="AN406" i="16"/>
  <c r="AL406" i="16"/>
  <c r="AK406" i="16"/>
  <c r="AJ406" i="16"/>
  <c r="AI406" i="16"/>
  <c r="AH406" i="16"/>
  <c r="AG406" i="16"/>
  <c r="AF406" i="16"/>
  <c r="AE406" i="16"/>
  <c r="AD406" i="16"/>
  <c r="AC406" i="16"/>
  <c r="AB406" i="16"/>
  <c r="AA406" i="16"/>
  <c r="Z406" i="16"/>
  <c r="Y406" i="16"/>
  <c r="X406" i="16"/>
  <c r="W406" i="16"/>
  <c r="V406" i="16"/>
  <c r="U406" i="16"/>
  <c r="T406" i="16"/>
  <c r="S406" i="16"/>
  <c r="R406" i="16"/>
  <c r="Q406" i="16"/>
  <c r="P406" i="16"/>
  <c r="O406" i="16"/>
  <c r="N406" i="16"/>
  <c r="M406" i="16"/>
  <c r="L406" i="16"/>
  <c r="K406" i="16"/>
  <c r="J406" i="16"/>
  <c r="I406" i="16"/>
  <c r="H406" i="16"/>
  <c r="G406" i="16"/>
  <c r="F406" i="16"/>
  <c r="E406" i="16"/>
  <c r="D406" i="16"/>
  <c r="C406" i="16"/>
  <c r="B406" i="16"/>
  <c r="AO405" i="16"/>
  <c r="AN405" i="16"/>
  <c r="AL405" i="16"/>
  <c r="AK405" i="16"/>
  <c r="AJ405" i="16"/>
  <c r="AI405" i="16"/>
  <c r="AH405" i="16"/>
  <c r="AG405" i="16"/>
  <c r="AF405" i="16"/>
  <c r="AE405" i="16"/>
  <c r="AD405" i="16"/>
  <c r="AC405" i="16"/>
  <c r="AB405" i="16"/>
  <c r="AA405" i="16"/>
  <c r="Z405" i="16"/>
  <c r="Y405" i="16"/>
  <c r="X405" i="16"/>
  <c r="W405" i="16"/>
  <c r="V405" i="16"/>
  <c r="U405" i="16"/>
  <c r="T405" i="16"/>
  <c r="S405" i="16"/>
  <c r="R405" i="16"/>
  <c r="Q405" i="16"/>
  <c r="P405" i="16"/>
  <c r="O405" i="16"/>
  <c r="N405" i="16"/>
  <c r="M405" i="16"/>
  <c r="L405" i="16"/>
  <c r="K405" i="16"/>
  <c r="J405" i="16"/>
  <c r="I405" i="16"/>
  <c r="H405" i="16"/>
  <c r="G405" i="16"/>
  <c r="F405" i="16"/>
  <c r="E405" i="16"/>
  <c r="D405" i="16"/>
  <c r="C405" i="16"/>
  <c r="A405" i="16" s="1"/>
  <c r="B405" i="16"/>
  <c r="AO404" i="16"/>
  <c r="AN404" i="16"/>
  <c r="AL404" i="16"/>
  <c r="AK404" i="16"/>
  <c r="AJ404" i="16"/>
  <c r="AI404" i="16"/>
  <c r="AH404" i="16"/>
  <c r="AG404" i="16"/>
  <c r="AF404" i="16"/>
  <c r="AE404" i="16"/>
  <c r="AD404" i="16"/>
  <c r="AC404" i="16"/>
  <c r="AB404" i="16"/>
  <c r="AA404" i="16"/>
  <c r="Z404" i="16"/>
  <c r="Y404" i="16"/>
  <c r="X404" i="16"/>
  <c r="W404" i="16"/>
  <c r="V404" i="16"/>
  <c r="U404" i="16"/>
  <c r="T404" i="16"/>
  <c r="S404" i="16"/>
  <c r="R404" i="16"/>
  <c r="Q404" i="16"/>
  <c r="P404" i="16"/>
  <c r="O404" i="16"/>
  <c r="N404" i="16"/>
  <c r="M404" i="16"/>
  <c r="L404" i="16"/>
  <c r="K404" i="16"/>
  <c r="J404" i="16"/>
  <c r="I404" i="16"/>
  <c r="H404" i="16"/>
  <c r="G404" i="16"/>
  <c r="F404" i="16"/>
  <c r="E404" i="16"/>
  <c r="D404" i="16"/>
  <c r="C404" i="16"/>
  <c r="B404" i="16"/>
  <c r="A404" i="16"/>
  <c r="AO403" i="16"/>
  <c r="AN403" i="16"/>
  <c r="AL403" i="16"/>
  <c r="AK403" i="16"/>
  <c r="AJ403" i="16"/>
  <c r="AI403" i="16"/>
  <c r="AH403" i="16"/>
  <c r="AG403" i="16"/>
  <c r="AF403" i="16"/>
  <c r="AE403" i="16"/>
  <c r="AD403" i="16"/>
  <c r="AC403" i="16"/>
  <c r="AB403" i="16"/>
  <c r="AA403" i="16"/>
  <c r="Z403" i="16"/>
  <c r="Y403" i="16"/>
  <c r="X403" i="16"/>
  <c r="W403" i="16"/>
  <c r="V403" i="16"/>
  <c r="U403" i="16"/>
  <c r="T403" i="16"/>
  <c r="S403" i="16"/>
  <c r="R403" i="16"/>
  <c r="Q403" i="16"/>
  <c r="P403" i="16"/>
  <c r="O403" i="16"/>
  <c r="N403" i="16"/>
  <c r="M403" i="16"/>
  <c r="L403" i="16"/>
  <c r="K403" i="16"/>
  <c r="J403" i="16"/>
  <c r="I403" i="16"/>
  <c r="H403" i="16"/>
  <c r="G403" i="16"/>
  <c r="F403" i="16"/>
  <c r="E403" i="16"/>
  <c r="D403" i="16"/>
  <c r="C403" i="16"/>
  <c r="B403" i="16"/>
  <c r="A403" i="16"/>
  <c r="AO402" i="16"/>
  <c r="AN402" i="16"/>
  <c r="AL402" i="16"/>
  <c r="AK402" i="16"/>
  <c r="AJ402" i="16"/>
  <c r="AI402" i="16"/>
  <c r="AH402" i="16"/>
  <c r="AG402" i="16"/>
  <c r="AF402" i="16"/>
  <c r="AE402" i="16"/>
  <c r="AD402" i="16"/>
  <c r="AC402" i="16"/>
  <c r="AB402" i="16"/>
  <c r="AA402" i="16"/>
  <c r="Z402" i="16"/>
  <c r="Y402" i="16"/>
  <c r="X402" i="16"/>
  <c r="W402" i="16"/>
  <c r="V402" i="16"/>
  <c r="U402" i="16"/>
  <c r="T402" i="16"/>
  <c r="S402" i="16"/>
  <c r="R402" i="16"/>
  <c r="Q402" i="16"/>
  <c r="P402" i="16"/>
  <c r="O402" i="16"/>
  <c r="N402" i="16"/>
  <c r="M402" i="16"/>
  <c r="L402" i="16"/>
  <c r="K402" i="16"/>
  <c r="J402" i="16"/>
  <c r="I402" i="16"/>
  <c r="H402" i="16"/>
  <c r="G402" i="16"/>
  <c r="F402" i="16"/>
  <c r="E402" i="16"/>
  <c r="D402" i="16"/>
  <c r="C402" i="16"/>
  <c r="B402" i="16"/>
  <c r="A402" i="16" s="1"/>
  <c r="AO401" i="16"/>
  <c r="AN401" i="16"/>
  <c r="AL401" i="16"/>
  <c r="AK401" i="16"/>
  <c r="AJ401" i="16"/>
  <c r="AI401" i="16"/>
  <c r="AH401" i="16"/>
  <c r="AG401" i="16"/>
  <c r="AF401" i="16"/>
  <c r="AE401" i="16"/>
  <c r="AD401" i="16"/>
  <c r="AC401" i="16"/>
  <c r="AB401" i="16"/>
  <c r="AA401" i="16"/>
  <c r="Z401" i="16"/>
  <c r="Y401" i="16"/>
  <c r="X401" i="16"/>
  <c r="W401" i="16"/>
  <c r="V401" i="16"/>
  <c r="U401" i="16"/>
  <c r="T401" i="16"/>
  <c r="S401" i="16"/>
  <c r="R401" i="16"/>
  <c r="Q401" i="16"/>
  <c r="P401" i="16"/>
  <c r="O401" i="16"/>
  <c r="N401" i="16"/>
  <c r="M401" i="16"/>
  <c r="L401" i="16"/>
  <c r="K401" i="16"/>
  <c r="J401" i="16"/>
  <c r="I401" i="16"/>
  <c r="H401" i="16"/>
  <c r="G401" i="16"/>
  <c r="F401" i="16"/>
  <c r="E401" i="16"/>
  <c r="D401" i="16"/>
  <c r="C401" i="16"/>
  <c r="B401" i="16"/>
  <c r="A401" i="16"/>
  <c r="AO400" i="16"/>
  <c r="AN400" i="16"/>
  <c r="AL400" i="16"/>
  <c r="AK400" i="16"/>
  <c r="AJ400" i="16"/>
  <c r="AI400" i="16"/>
  <c r="AH400" i="16"/>
  <c r="AG400" i="16"/>
  <c r="AF400" i="16"/>
  <c r="AE400" i="16"/>
  <c r="AD400" i="16"/>
  <c r="AC400" i="16"/>
  <c r="AB400" i="16"/>
  <c r="AA400" i="16"/>
  <c r="Z400" i="16"/>
  <c r="Y400" i="16"/>
  <c r="X400" i="16"/>
  <c r="W400" i="16"/>
  <c r="V400" i="16"/>
  <c r="U400" i="16"/>
  <c r="T400" i="16"/>
  <c r="S400" i="16"/>
  <c r="R400" i="16"/>
  <c r="Q400" i="16"/>
  <c r="P400" i="16"/>
  <c r="O400" i="16"/>
  <c r="N400" i="16"/>
  <c r="M400" i="16"/>
  <c r="L400" i="16"/>
  <c r="K400" i="16"/>
  <c r="J400" i="16"/>
  <c r="I400" i="16"/>
  <c r="H400" i="16"/>
  <c r="G400" i="16"/>
  <c r="F400" i="16"/>
  <c r="E400" i="16"/>
  <c r="D400" i="16"/>
  <c r="C400" i="16"/>
  <c r="B400" i="16"/>
  <c r="A400" i="16" s="1"/>
  <c r="AO399" i="16"/>
  <c r="AN399" i="16"/>
  <c r="AL399" i="16"/>
  <c r="AK399" i="16"/>
  <c r="AJ399" i="16"/>
  <c r="AI399" i="16"/>
  <c r="AH399" i="16"/>
  <c r="AG399" i="16"/>
  <c r="AF399" i="16"/>
  <c r="AE399" i="16"/>
  <c r="AD399" i="16"/>
  <c r="AC399" i="16"/>
  <c r="AB399" i="16"/>
  <c r="AA399" i="16"/>
  <c r="Z399" i="16"/>
  <c r="Y399" i="16"/>
  <c r="X399" i="16"/>
  <c r="W399" i="16"/>
  <c r="V399" i="16"/>
  <c r="U399" i="16"/>
  <c r="T399" i="16"/>
  <c r="S399" i="16"/>
  <c r="R399" i="16"/>
  <c r="Q399" i="16"/>
  <c r="P399" i="16"/>
  <c r="O399" i="16"/>
  <c r="N399" i="16"/>
  <c r="M399" i="16"/>
  <c r="L399" i="16"/>
  <c r="K399" i="16"/>
  <c r="J399" i="16"/>
  <c r="I399" i="16"/>
  <c r="H399" i="16"/>
  <c r="G399" i="16"/>
  <c r="F399" i="16"/>
  <c r="E399" i="16"/>
  <c r="D399" i="16"/>
  <c r="C399" i="16"/>
  <c r="B399" i="16"/>
  <c r="AO398" i="16"/>
  <c r="AN398" i="16"/>
  <c r="AL398" i="16"/>
  <c r="AK398" i="16"/>
  <c r="AJ398" i="16"/>
  <c r="AI398" i="16"/>
  <c r="AH398" i="16"/>
  <c r="AG398" i="16"/>
  <c r="AF398" i="16"/>
  <c r="AE398" i="16"/>
  <c r="AD398" i="16"/>
  <c r="AC398" i="16"/>
  <c r="AB398" i="16"/>
  <c r="AA398" i="16"/>
  <c r="Z398" i="16"/>
  <c r="Y398" i="16"/>
  <c r="X398" i="16"/>
  <c r="W398" i="16"/>
  <c r="V398" i="16"/>
  <c r="U398" i="16"/>
  <c r="T398" i="16"/>
  <c r="S398" i="16"/>
  <c r="R398" i="16"/>
  <c r="Q398" i="16"/>
  <c r="P398" i="16"/>
  <c r="O398" i="16"/>
  <c r="N398" i="16"/>
  <c r="M398" i="16"/>
  <c r="L398" i="16"/>
  <c r="K398" i="16"/>
  <c r="J398" i="16"/>
  <c r="I398" i="16"/>
  <c r="H398" i="16"/>
  <c r="G398" i="16"/>
  <c r="F398" i="16"/>
  <c r="E398" i="16"/>
  <c r="D398" i="16"/>
  <c r="C398" i="16"/>
  <c r="B398" i="16"/>
  <c r="AO397" i="16"/>
  <c r="AN397" i="16"/>
  <c r="AL397" i="16"/>
  <c r="AK397" i="16"/>
  <c r="AJ397" i="16"/>
  <c r="AI397" i="16"/>
  <c r="AH397" i="16"/>
  <c r="AG397" i="16"/>
  <c r="AF397" i="16"/>
  <c r="AE397" i="16"/>
  <c r="AD397" i="16"/>
  <c r="AC397" i="16"/>
  <c r="AB397" i="16"/>
  <c r="AA397" i="16"/>
  <c r="Z397" i="16"/>
  <c r="Y397" i="16"/>
  <c r="X397" i="16"/>
  <c r="W397" i="16"/>
  <c r="V397" i="16"/>
  <c r="U397" i="16"/>
  <c r="T397" i="16"/>
  <c r="S397" i="16"/>
  <c r="R397" i="16"/>
  <c r="Q397" i="16"/>
  <c r="P397" i="16"/>
  <c r="O397" i="16"/>
  <c r="N397" i="16"/>
  <c r="M397" i="16"/>
  <c r="L397" i="16"/>
  <c r="K397" i="16"/>
  <c r="J397" i="16"/>
  <c r="I397" i="16"/>
  <c r="H397" i="16"/>
  <c r="G397" i="16"/>
  <c r="F397" i="16"/>
  <c r="E397" i="16"/>
  <c r="D397" i="16"/>
  <c r="C397" i="16"/>
  <c r="A397" i="16" s="1"/>
  <c r="B397" i="16"/>
  <c r="AO396" i="16"/>
  <c r="AN396" i="16"/>
  <c r="AL396" i="16"/>
  <c r="AK396" i="16"/>
  <c r="AJ396" i="16"/>
  <c r="AI396" i="16"/>
  <c r="AH396" i="16"/>
  <c r="AG396" i="16"/>
  <c r="AF396" i="16"/>
  <c r="AE396" i="16"/>
  <c r="AD396" i="16"/>
  <c r="AC396" i="16"/>
  <c r="AB396" i="16"/>
  <c r="AA396" i="16"/>
  <c r="Z396" i="16"/>
  <c r="Y396" i="16"/>
  <c r="X396" i="16"/>
  <c r="W396" i="16"/>
  <c r="V396" i="16"/>
  <c r="U396" i="16"/>
  <c r="T396" i="16"/>
  <c r="S396" i="16"/>
  <c r="R396" i="16"/>
  <c r="Q396" i="16"/>
  <c r="P396" i="16"/>
  <c r="O396" i="16"/>
  <c r="N396" i="16"/>
  <c r="M396" i="16"/>
  <c r="L396" i="16"/>
  <c r="K396" i="16"/>
  <c r="J396" i="16"/>
  <c r="I396" i="16"/>
  <c r="H396" i="16"/>
  <c r="G396" i="16"/>
  <c r="F396" i="16"/>
  <c r="E396" i="16"/>
  <c r="D396" i="16"/>
  <c r="C396" i="16"/>
  <c r="B396" i="16"/>
  <c r="A396" i="16" s="1"/>
  <c r="AO395" i="16"/>
  <c r="AN395" i="16"/>
  <c r="AL395" i="16"/>
  <c r="AK395" i="16"/>
  <c r="AJ395" i="16"/>
  <c r="AI395" i="16"/>
  <c r="AH395" i="16"/>
  <c r="AG395" i="16"/>
  <c r="AF395" i="16"/>
  <c r="AE395" i="16"/>
  <c r="AD395" i="16"/>
  <c r="AC395" i="16"/>
  <c r="AB395" i="16"/>
  <c r="AA395" i="16"/>
  <c r="Z395" i="16"/>
  <c r="Y395" i="16"/>
  <c r="X395" i="16"/>
  <c r="W395" i="16"/>
  <c r="V395" i="16"/>
  <c r="U395" i="16"/>
  <c r="T395" i="16"/>
  <c r="S395" i="16"/>
  <c r="R395" i="16"/>
  <c r="Q395" i="16"/>
  <c r="P395" i="16"/>
  <c r="O395" i="16"/>
  <c r="N395" i="16"/>
  <c r="M395" i="16"/>
  <c r="L395" i="16"/>
  <c r="K395" i="16"/>
  <c r="J395" i="16"/>
  <c r="I395" i="16"/>
  <c r="H395" i="16"/>
  <c r="G395" i="16"/>
  <c r="F395" i="16"/>
  <c r="E395" i="16"/>
  <c r="D395" i="16"/>
  <c r="C395" i="16"/>
  <c r="B395" i="16"/>
  <c r="A395" i="16"/>
  <c r="AO394" i="16"/>
  <c r="AN394" i="16"/>
  <c r="AL394" i="16"/>
  <c r="AK394" i="16"/>
  <c r="AJ394" i="16"/>
  <c r="AI394" i="16"/>
  <c r="AH394" i="16"/>
  <c r="AG394" i="16"/>
  <c r="AF394" i="16"/>
  <c r="AE394" i="16"/>
  <c r="AD394" i="16"/>
  <c r="AC394" i="16"/>
  <c r="AB394" i="16"/>
  <c r="AA394" i="16"/>
  <c r="Z394" i="16"/>
  <c r="Y394" i="16"/>
  <c r="X394" i="16"/>
  <c r="W394" i="16"/>
  <c r="V394" i="16"/>
  <c r="U394" i="16"/>
  <c r="T394" i="16"/>
  <c r="S394" i="16"/>
  <c r="R394" i="16"/>
  <c r="Q394" i="16"/>
  <c r="P394" i="16"/>
  <c r="O394" i="16"/>
  <c r="N394" i="16"/>
  <c r="M394" i="16"/>
  <c r="L394" i="16"/>
  <c r="K394" i="16"/>
  <c r="J394" i="16"/>
  <c r="I394" i="16"/>
  <c r="H394" i="16"/>
  <c r="G394" i="16"/>
  <c r="F394" i="16"/>
  <c r="E394" i="16"/>
  <c r="D394" i="16"/>
  <c r="C394" i="16"/>
  <c r="B394" i="16"/>
  <c r="A394" i="16" s="1"/>
  <c r="AO393" i="16"/>
  <c r="AN393" i="16"/>
  <c r="AL393" i="16"/>
  <c r="AK393" i="16"/>
  <c r="AJ393" i="16"/>
  <c r="AI393" i="16"/>
  <c r="AH393" i="16"/>
  <c r="AG393" i="16"/>
  <c r="AF393" i="16"/>
  <c r="AE393" i="16"/>
  <c r="AD393" i="16"/>
  <c r="AC393" i="16"/>
  <c r="AB393" i="16"/>
  <c r="AA393" i="16"/>
  <c r="Z393" i="16"/>
  <c r="Y393" i="16"/>
  <c r="X393" i="16"/>
  <c r="W393" i="16"/>
  <c r="V393" i="16"/>
  <c r="U393" i="16"/>
  <c r="T393" i="16"/>
  <c r="S393" i="16"/>
  <c r="R393" i="16"/>
  <c r="Q393" i="16"/>
  <c r="P393" i="16"/>
  <c r="O393" i="16"/>
  <c r="N393" i="16"/>
  <c r="M393" i="16"/>
  <c r="L393" i="16"/>
  <c r="K393" i="16"/>
  <c r="J393" i="16"/>
  <c r="I393" i="16"/>
  <c r="H393" i="16"/>
  <c r="G393" i="16"/>
  <c r="F393" i="16"/>
  <c r="E393" i="16"/>
  <c r="D393" i="16"/>
  <c r="C393" i="16"/>
  <c r="B393" i="16"/>
  <c r="A393" i="16"/>
  <c r="AO392" i="16"/>
  <c r="AN392" i="16"/>
  <c r="AL392" i="16"/>
  <c r="AK392" i="16"/>
  <c r="AJ392" i="16"/>
  <c r="AI392" i="16"/>
  <c r="AH392" i="16"/>
  <c r="AG392" i="16"/>
  <c r="AF392" i="16"/>
  <c r="AE392" i="16"/>
  <c r="AD392" i="16"/>
  <c r="AC392" i="16"/>
  <c r="AB392" i="16"/>
  <c r="AA392" i="16"/>
  <c r="Z392" i="16"/>
  <c r="Y392" i="16"/>
  <c r="X392" i="16"/>
  <c r="W392" i="16"/>
  <c r="V392" i="16"/>
  <c r="U392" i="16"/>
  <c r="T392" i="16"/>
  <c r="S392" i="16"/>
  <c r="R392" i="16"/>
  <c r="Q392" i="16"/>
  <c r="P392" i="16"/>
  <c r="O392" i="16"/>
  <c r="N392" i="16"/>
  <c r="M392" i="16"/>
  <c r="L392" i="16"/>
  <c r="K392" i="16"/>
  <c r="J392" i="16"/>
  <c r="I392" i="16"/>
  <c r="H392" i="16"/>
  <c r="G392" i="16"/>
  <c r="F392" i="16"/>
  <c r="E392" i="16"/>
  <c r="D392" i="16"/>
  <c r="C392" i="16"/>
  <c r="B392" i="16"/>
  <c r="A392" i="16"/>
  <c r="AO391" i="16"/>
  <c r="AN391" i="16"/>
  <c r="AL391" i="16"/>
  <c r="AK391" i="16"/>
  <c r="AJ391" i="16"/>
  <c r="AI391" i="16"/>
  <c r="AH391" i="16"/>
  <c r="AG391" i="16"/>
  <c r="AF391" i="16"/>
  <c r="AE391" i="16"/>
  <c r="AD391" i="16"/>
  <c r="AC391" i="16"/>
  <c r="AB391" i="16"/>
  <c r="AA391" i="16"/>
  <c r="Z391" i="16"/>
  <c r="Y391" i="16"/>
  <c r="X391" i="16"/>
  <c r="W391" i="16"/>
  <c r="V391" i="16"/>
  <c r="U391" i="16"/>
  <c r="T391" i="16"/>
  <c r="S391" i="16"/>
  <c r="R391" i="16"/>
  <c r="Q391" i="16"/>
  <c r="P391" i="16"/>
  <c r="O391" i="16"/>
  <c r="N391" i="16"/>
  <c r="M391" i="16"/>
  <c r="L391" i="16"/>
  <c r="K391" i="16"/>
  <c r="J391" i="16"/>
  <c r="I391" i="16"/>
  <c r="H391" i="16"/>
  <c r="G391" i="16"/>
  <c r="F391" i="16"/>
  <c r="E391" i="16"/>
  <c r="D391" i="16"/>
  <c r="C391" i="16"/>
  <c r="B391" i="16"/>
  <c r="A391" i="16" s="1"/>
  <c r="AO390" i="16"/>
  <c r="AN390" i="16"/>
  <c r="AL390" i="16"/>
  <c r="AK390" i="16"/>
  <c r="AJ390" i="16"/>
  <c r="AI390" i="16"/>
  <c r="AH390" i="16"/>
  <c r="AG390" i="16"/>
  <c r="AF390" i="16"/>
  <c r="AE390" i="16"/>
  <c r="AD390" i="16"/>
  <c r="AC390" i="16"/>
  <c r="AB390" i="16"/>
  <c r="AA390" i="16"/>
  <c r="Z390" i="16"/>
  <c r="Y390" i="16"/>
  <c r="X390" i="16"/>
  <c r="W390" i="16"/>
  <c r="V390" i="16"/>
  <c r="U390" i="16"/>
  <c r="T390" i="16"/>
  <c r="S390" i="16"/>
  <c r="R390" i="16"/>
  <c r="Q390" i="16"/>
  <c r="P390" i="16"/>
  <c r="O390" i="16"/>
  <c r="N390" i="16"/>
  <c r="M390" i="16"/>
  <c r="L390" i="16"/>
  <c r="K390" i="16"/>
  <c r="J390" i="16"/>
  <c r="I390" i="16"/>
  <c r="H390" i="16"/>
  <c r="G390" i="16"/>
  <c r="F390" i="16"/>
  <c r="E390" i="16"/>
  <c r="D390" i="16"/>
  <c r="C390" i="16"/>
  <c r="B390" i="16"/>
  <c r="AO389" i="16"/>
  <c r="AN389" i="16"/>
  <c r="AL389" i="16"/>
  <c r="AK389" i="16"/>
  <c r="AJ389" i="16"/>
  <c r="AI389" i="16"/>
  <c r="AH389" i="16"/>
  <c r="AG389" i="16"/>
  <c r="AF389" i="16"/>
  <c r="AE389" i="16"/>
  <c r="AD389" i="16"/>
  <c r="AC389" i="16"/>
  <c r="AB389" i="16"/>
  <c r="AA389" i="16"/>
  <c r="Z389" i="16"/>
  <c r="Y389" i="16"/>
  <c r="X389" i="16"/>
  <c r="W389" i="16"/>
  <c r="V389" i="16"/>
  <c r="U389" i="16"/>
  <c r="T389" i="16"/>
  <c r="S389" i="16"/>
  <c r="R389" i="16"/>
  <c r="Q389" i="16"/>
  <c r="P389" i="16"/>
  <c r="O389" i="16"/>
  <c r="N389" i="16"/>
  <c r="M389" i="16"/>
  <c r="L389" i="16"/>
  <c r="K389" i="16"/>
  <c r="J389" i="16"/>
  <c r="I389" i="16"/>
  <c r="H389" i="16"/>
  <c r="G389" i="16"/>
  <c r="F389" i="16"/>
  <c r="E389" i="16"/>
  <c r="D389" i="16"/>
  <c r="C389" i="16"/>
  <c r="A389" i="16" s="1"/>
  <c r="B389" i="16"/>
  <c r="AO388" i="16"/>
  <c r="AN388" i="16"/>
  <c r="AL388" i="16"/>
  <c r="AK388" i="16"/>
  <c r="AJ388" i="16"/>
  <c r="AI388" i="16"/>
  <c r="AH388" i="16"/>
  <c r="AG388" i="16"/>
  <c r="AF388" i="16"/>
  <c r="AE388" i="16"/>
  <c r="AD388" i="16"/>
  <c r="AC388" i="16"/>
  <c r="AB388" i="16"/>
  <c r="AA388" i="16"/>
  <c r="Z388" i="16"/>
  <c r="Y388" i="16"/>
  <c r="X388" i="16"/>
  <c r="W388" i="16"/>
  <c r="V388" i="16"/>
  <c r="U388" i="16"/>
  <c r="T388" i="16"/>
  <c r="S388" i="16"/>
  <c r="R388" i="16"/>
  <c r="Q388" i="16"/>
  <c r="P388" i="16"/>
  <c r="O388" i="16"/>
  <c r="N388" i="16"/>
  <c r="M388" i="16"/>
  <c r="L388" i="16"/>
  <c r="K388" i="16"/>
  <c r="J388" i="16"/>
  <c r="I388" i="16"/>
  <c r="H388" i="16"/>
  <c r="G388" i="16"/>
  <c r="F388" i="16"/>
  <c r="E388" i="16"/>
  <c r="D388" i="16"/>
  <c r="C388" i="16"/>
  <c r="B388" i="16"/>
  <c r="A388" i="16" s="1"/>
  <c r="AO387" i="16"/>
  <c r="AN387" i="16"/>
  <c r="AL387" i="16"/>
  <c r="AK387" i="16"/>
  <c r="AJ387" i="16"/>
  <c r="AI387" i="16"/>
  <c r="AH387" i="16"/>
  <c r="AG387" i="16"/>
  <c r="AF387" i="16"/>
  <c r="AE387" i="16"/>
  <c r="AD387" i="16"/>
  <c r="AC387" i="16"/>
  <c r="AB387" i="16"/>
  <c r="AA387" i="16"/>
  <c r="Z387" i="16"/>
  <c r="Y387" i="16"/>
  <c r="X387" i="16"/>
  <c r="W387" i="16"/>
  <c r="V387" i="16"/>
  <c r="U387" i="16"/>
  <c r="T387" i="16"/>
  <c r="S387" i="16"/>
  <c r="R387" i="16"/>
  <c r="Q387" i="16"/>
  <c r="P387" i="16"/>
  <c r="O387" i="16"/>
  <c r="N387" i="16"/>
  <c r="M387" i="16"/>
  <c r="L387" i="16"/>
  <c r="K387" i="16"/>
  <c r="J387" i="16"/>
  <c r="I387" i="16"/>
  <c r="H387" i="16"/>
  <c r="G387" i="16"/>
  <c r="F387" i="16"/>
  <c r="E387" i="16"/>
  <c r="D387" i="16"/>
  <c r="C387" i="16"/>
  <c r="B387" i="16"/>
  <c r="A387" i="16"/>
  <c r="AO386" i="16"/>
  <c r="AN386" i="16"/>
  <c r="AL386" i="16"/>
  <c r="AK386" i="16"/>
  <c r="AJ386" i="16"/>
  <c r="AI386" i="16"/>
  <c r="AH386" i="16"/>
  <c r="AG386" i="16"/>
  <c r="AF386" i="16"/>
  <c r="AE386" i="16"/>
  <c r="AD386" i="16"/>
  <c r="AC386" i="16"/>
  <c r="AB386" i="16"/>
  <c r="AA386" i="16"/>
  <c r="Z386" i="16"/>
  <c r="Y386" i="16"/>
  <c r="X386" i="16"/>
  <c r="W386" i="16"/>
  <c r="V386" i="16"/>
  <c r="U386" i="16"/>
  <c r="T386" i="16"/>
  <c r="S386" i="16"/>
  <c r="R386" i="16"/>
  <c r="Q386" i="16"/>
  <c r="P386" i="16"/>
  <c r="O386" i="16"/>
  <c r="N386" i="16"/>
  <c r="M386" i="16"/>
  <c r="L386" i="16"/>
  <c r="K386" i="16"/>
  <c r="J386" i="16"/>
  <c r="I386" i="16"/>
  <c r="H386" i="16"/>
  <c r="G386" i="16"/>
  <c r="F386" i="16"/>
  <c r="E386" i="16"/>
  <c r="D386" i="16"/>
  <c r="C386" i="16"/>
  <c r="B386" i="16"/>
  <c r="A386" i="16" s="1"/>
  <c r="AO385" i="16"/>
  <c r="AN385" i="16"/>
  <c r="AL385" i="16"/>
  <c r="AK385" i="16"/>
  <c r="AJ385" i="16"/>
  <c r="AI385" i="16"/>
  <c r="AH385" i="16"/>
  <c r="AG385" i="16"/>
  <c r="AF385" i="16"/>
  <c r="AE385" i="16"/>
  <c r="AD385" i="16"/>
  <c r="AC385" i="16"/>
  <c r="AB385" i="16"/>
  <c r="AA385" i="16"/>
  <c r="Z385" i="16"/>
  <c r="Y385" i="16"/>
  <c r="X385" i="16"/>
  <c r="W385" i="16"/>
  <c r="V385" i="16"/>
  <c r="U385" i="16"/>
  <c r="T385" i="16"/>
  <c r="S385" i="16"/>
  <c r="R385" i="16"/>
  <c r="Q385" i="16"/>
  <c r="P385" i="16"/>
  <c r="O385" i="16"/>
  <c r="N385" i="16"/>
  <c r="M385" i="16"/>
  <c r="L385" i="16"/>
  <c r="K385" i="16"/>
  <c r="J385" i="16"/>
  <c r="I385" i="16"/>
  <c r="H385" i="16"/>
  <c r="G385" i="16"/>
  <c r="F385" i="16"/>
  <c r="E385" i="16"/>
  <c r="D385" i="16"/>
  <c r="C385" i="16"/>
  <c r="B385" i="16"/>
  <c r="A385" i="16" s="1"/>
  <c r="AO384" i="16"/>
  <c r="AN384" i="16"/>
  <c r="AL384" i="16"/>
  <c r="AK384" i="16"/>
  <c r="AJ384" i="16"/>
  <c r="AI384" i="16"/>
  <c r="AH384" i="16"/>
  <c r="AG384" i="16"/>
  <c r="AF384" i="16"/>
  <c r="AE384" i="16"/>
  <c r="AD384" i="16"/>
  <c r="AC384" i="16"/>
  <c r="AB384" i="16"/>
  <c r="AA384" i="16"/>
  <c r="Z384" i="16"/>
  <c r="Y384" i="16"/>
  <c r="X384" i="16"/>
  <c r="W384" i="16"/>
  <c r="V384" i="16"/>
  <c r="U384" i="16"/>
  <c r="T384" i="16"/>
  <c r="S384" i="16"/>
  <c r="R384" i="16"/>
  <c r="Q384" i="16"/>
  <c r="P384" i="16"/>
  <c r="O384" i="16"/>
  <c r="N384" i="16"/>
  <c r="M384" i="16"/>
  <c r="L384" i="16"/>
  <c r="K384" i="16"/>
  <c r="J384" i="16"/>
  <c r="I384" i="16"/>
  <c r="H384" i="16"/>
  <c r="G384" i="16"/>
  <c r="F384" i="16"/>
  <c r="E384" i="16"/>
  <c r="D384" i="16"/>
  <c r="C384" i="16"/>
  <c r="B384" i="16"/>
  <c r="AO383" i="16"/>
  <c r="AN383" i="16"/>
  <c r="AL383" i="16"/>
  <c r="AK383" i="16"/>
  <c r="AJ383" i="16"/>
  <c r="AI383" i="16"/>
  <c r="AH383" i="16"/>
  <c r="AG383" i="16"/>
  <c r="AF383" i="16"/>
  <c r="AE383" i="16"/>
  <c r="AD383" i="16"/>
  <c r="AC383" i="16"/>
  <c r="AB383" i="16"/>
  <c r="AA383" i="16"/>
  <c r="Z383" i="16"/>
  <c r="Y383" i="16"/>
  <c r="X383" i="16"/>
  <c r="W383" i="16"/>
  <c r="V383" i="16"/>
  <c r="U383" i="16"/>
  <c r="T383" i="16"/>
  <c r="S383" i="16"/>
  <c r="R383" i="16"/>
  <c r="Q383" i="16"/>
  <c r="P383" i="16"/>
  <c r="O383" i="16"/>
  <c r="N383" i="16"/>
  <c r="M383" i="16"/>
  <c r="L383" i="16"/>
  <c r="K383" i="16"/>
  <c r="J383" i="16"/>
  <c r="I383" i="16"/>
  <c r="H383" i="16"/>
  <c r="G383" i="16"/>
  <c r="F383" i="16"/>
  <c r="E383" i="16"/>
  <c r="D383" i="16"/>
  <c r="C383" i="16"/>
  <c r="B383" i="16"/>
  <c r="AO382" i="16"/>
  <c r="AN382" i="16"/>
  <c r="AL382" i="16"/>
  <c r="AK382" i="16"/>
  <c r="AJ382" i="16"/>
  <c r="AI382" i="16"/>
  <c r="AH382" i="16"/>
  <c r="AG382" i="16"/>
  <c r="AF382" i="16"/>
  <c r="AE382" i="16"/>
  <c r="AD382" i="16"/>
  <c r="AC382" i="16"/>
  <c r="AB382" i="16"/>
  <c r="AA382" i="16"/>
  <c r="Z382" i="16"/>
  <c r="Y382" i="16"/>
  <c r="X382" i="16"/>
  <c r="W382" i="16"/>
  <c r="V382" i="16"/>
  <c r="U382" i="16"/>
  <c r="T382" i="16"/>
  <c r="S382" i="16"/>
  <c r="R382" i="16"/>
  <c r="Q382" i="16"/>
  <c r="P382" i="16"/>
  <c r="O382" i="16"/>
  <c r="N382" i="16"/>
  <c r="M382" i="16"/>
  <c r="L382" i="16"/>
  <c r="K382" i="16"/>
  <c r="J382" i="16"/>
  <c r="I382" i="16"/>
  <c r="H382" i="16"/>
  <c r="G382" i="16"/>
  <c r="F382" i="16"/>
  <c r="E382" i="16"/>
  <c r="D382" i="16"/>
  <c r="C382" i="16"/>
  <c r="B382" i="16"/>
  <c r="A382" i="16"/>
  <c r="AO381" i="16"/>
  <c r="AN381" i="16"/>
  <c r="AL381" i="16"/>
  <c r="AK381" i="16"/>
  <c r="AJ381" i="16"/>
  <c r="AI381" i="16"/>
  <c r="AH381" i="16"/>
  <c r="AG381" i="16"/>
  <c r="AF381" i="16"/>
  <c r="AE381" i="16"/>
  <c r="AD381" i="16"/>
  <c r="AC381" i="16"/>
  <c r="AB381" i="16"/>
  <c r="AA381" i="16"/>
  <c r="Z381" i="16"/>
  <c r="Y381" i="16"/>
  <c r="X381" i="16"/>
  <c r="W381" i="16"/>
  <c r="V381" i="16"/>
  <c r="U381" i="16"/>
  <c r="T381" i="16"/>
  <c r="S381" i="16"/>
  <c r="R381" i="16"/>
  <c r="Q381" i="16"/>
  <c r="P381" i="16"/>
  <c r="O381" i="16"/>
  <c r="N381" i="16"/>
  <c r="M381" i="16"/>
  <c r="L381" i="16"/>
  <c r="K381" i="16"/>
  <c r="J381" i="16"/>
  <c r="I381" i="16"/>
  <c r="H381" i="16"/>
  <c r="G381" i="16"/>
  <c r="F381" i="16"/>
  <c r="E381" i="16"/>
  <c r="D381" i="16"/>
  <c r="C381" i="16"/>
  <c r="B381" i="16"/>
  <c r="A381" i="16" s="1"/>
  <c r="AO380" i="16"/>
  <c r="AN380" i="16"/>
  <c r="AL380" i="16"/>
  <c r="AK380" i="16"/>
  <c r="AJ380" i="16"/>
  <c r="AI380" i="16"/>
  <c r="AH380" i="16"/>
  <c r="AG380" i="16"/>
  <c r="AF380" i="16"/>
  <c r="AE380" i="16"/>
  <c r="AD380" i="16"/>
  <c r="AC380" i="16"/>
  <c r="AB380" i="16"/>
  <c r="AA380" i="16"/>
  <c r="Z380" i="16"/>
  <c r="Y380" i="16"/>
  <c r="X380" i="16"/>
  <c r="W380" i="16"/>
  <c r="V380" i="16"/>
  <c r="U380" i="16"/>
  <c r="T380" i="16"/>
  <c r="S380" i="16"/>
  <c r="R380" i="16"/>
  <c r="Q380" i="16"/>
  <c r="P380" i="16"/>
  <c r="O380" i="16"/>
  <c r="N380" i="16"/>
  <c r="M380" i="16"/>
  <c r="L380" i="16"/>
  <c r="K380" i="16"/>
  <c r="J380" i="16"/>
  <c r="I380" i="16"/>
  <c r="H380" i="16"/>
  <c r="G380" i="16"/>
  <c r="F380" i="16"/>
  <c r="E380" i="16"/>
  <c r="D380" i="16"/>
  <c r="C380" i="16"/>
  <c r="B380" i="16"/>
  <c r="AO379" i="16"/>
  <c r="AN379" i="16"/>
  <c r="AL379" i="16"/>
  <c r="AK379" i="16"/>
  <c r="AJ379" i="16"/>
  <c r="AI379" i="16"/>
  <c r="AH379" i="16"/>
  <c r="AG379" i="16"/>
  <c r="AF379" i="16"/>
  <c r="AE379" i="16"/>
  <c r="AD379" i="16"/>
  <c r="AC379" i="16"/>
  <c r="AB379" i="16"/>
  <c r="AA379" i="16"/>
  <c r="Z379" i="16"/>
  <c r="Y379" i="16"/>
  <c r="X379" i="16"/>
  <c r="W379" i="16"/>
  <c r="V379" i="16"/>
  <c r="U379" i="16"/>
  <c r="T379" i="16"/>
  <c r="S379" i="16"/>
  <c r="R379" i="16"/>
  <c r="Q379" i="16"/>
  <c r="P379" i="16"/>
  <c r="O379" i="16"/>
  <c r="N379" i="16"/>
  <c r="M379" i="16"/>
  <c r="L379" i="16"/>
  <c r="K379" i="16"/>
  <c r="J379" i="16"/>
  <c r="I379" i="16"/>
  <c r="H379" i="16"/>
  <c r="G379" i="16"/>
  <c r="F379" i="16"/>
  <c r="E379" i="16"/>
  <c r="D379" i="16"/>
  <c r="C379" i="16"/>
  <c r="B379" i="16"/>
  <c r="AO378" i="16"/>
  <c r="AN378" i="16"/>
  <c r="AL378" i="16"/>
  <c r="AK378" i="16"/>
  <c r="AJ378" i="16"/>
  <c r="AI378" i="16"/>
  <c r="AH378" i="16"/>
  <c r="AG378" i="16"/>
  <c r="AF378" i="16"/>
  <c r="AE378" i="16"/>
  <c r="AD378" i="16"/>
  <c r="AC378" i="16"/>
  <c r="AB378" i="16"/>
  <c r="AA378" i="16"/>
  <c r="Z378" i="16"/>
  <c r="Y378" i="16"/>
  <c r="X378" i="16"/>
  <c r="W378" i="16"/>
  <c r="V378" i="16"/>
  <c r="U378" i="16"/>
  <c r="T378" i="16"/>
  <c r="S378" i="16"/>
  <c r="R378" i="16"/>
  <c r="Q378" i="16"/>
  <c r="P378" i="16"/>
  <c r="O378" i="16"/>
  <c r="N378" i="16"/>
  <c r="M378" i="16"/>
  <c r="L378" i="16"/>
  <c r="K378" i="16"/>
  <c r="J378" i="16"/>
  <c r="I378" i="16"/>
  <c r="H378" i="16"/>
  <c r="G378" i="16"/>
  <c r="F378" i="16"/>
  <c r="E378" i="16"/>
  <c r="D378" i="16"/>
  <c r="C378" i="16"/>
  <c r="B378" i="16"/>
  <c r="A378" i="16"/>
  <c r="AO377" i="16"/>
  <c r="AN377" i="16"/>
  <c r="AL377" i="16"/>
  <c r="AK377" i="16"/>
  <c r="AJ377" i="16"/>
  <c r="AI377" i="16"/>
  <c r="AH377" i="16"/>
  <c r="AG377" i="16"/>
  <c r="AF377" i="16"/>
  <c r="AE377" i="16"/>
  <c r="AD377" i="16"/>
  <c r="AC377" i="16"/>
  <c r="AB377" i="16"/>
  <c r="AA377" i="16"/>
  <c r="Z377" i="16"/>
  <c r="Y377" i="16"/>
  <c r="X377" i="16"/>
  <c r="W377" i="16"/>
  <c r="V377" i="16"/>
  <c r="U377" i="16"/>
  <c r="T377" i="16"/>
  <c r="S377" i="16"/>
  <c r="R377" i="16"/>
  <c r="Q377" i="16"/>
  <c r="P377" i="16"/>
  <c r="O377" i="16"/>
  <c r="N377" i="16"/>
  <c r="M377" i="16"/>
  <c r="L377" i="16"/>
  <c r="K377" i="16"/>
  <c r="J377" i="16"/>
  <c r="I377" i="16"/>
  <c r="H377" i="16"/>
  <c r="G377" i="16"/>
  <c r="F377" i="16"/>
  <c r="E377" i="16"/>
  <c r="D377" i="16"/>
  <c r="C377" i="16"/>
  <c r="B377" i="16"/>
  <c r="A377" i="16" s="1"/>
  <c r="AO376" i="16"/>
  <c r="AN376" i="16"/>
  <c r="AL376" i="16"/>
  <c r="AK376" i="16"/>
  <c r="AJ376" i="16"/>
  <c r="AI376" i="16"/>
  <c r="AH376" i="16"/>
  <c r="AG376" i="16"/>
  <c r="AF376" i="16"/>
  <c r="AE376" i="16"/>
  <c r="AD376" i="16"/>
  <c r="AC376" i="16"/>
  <c r="AB376" i="16"/>
  <c r="AA376" i="16"/>
  <c r="Z376" i="16"/>
  <c r="Y376" i="16"/>
  <c r="X376" i="16"/>
  <c r="W376" i="16"/>
  <c r="V376" i="16"/>
  <c r="U376" i="16"/>
  <c r="T376" i="16"/>
  <c r="S376" i="16"/>
  <c r="R376" i="16"/>
  <c r="Q376" i="16"/>
  <c r="P376" i="16"/>
  <c r="O376" i="16"/>
  <c r="N376" i="16"/>
  <c r="M376" i="16"/>
  <c r="L376" i="16"/>
  <c r="K376" i="16"/>
  <c r="J376" i="16"/>
  <c r="I376" i="16"/>
  <c r="H376" i="16"/>
  <c r="G376" i="16"/>
  <c r="F376" i="16"/>
  <c r="E376" i="16"/>
  <c r="D376" i="16"/>
  <c r="C376" i="16"/>
  <c r="B376" i="16"/>
  <c r="AO375" i="16"/>
  <c r="AN375" i="16"/>
  <c r="AL375" i="16"/>
  <c r="AK375" i="16"/>
  <c r="AJ375" i="16"/>
  <c r="AI375" i="16"/>
  <c r="AH375" i="16"/>
  <c r="AG375" i="16"/>
  <c r="AF375" i="16"/>
  <c r="AE375" i="16"/>
  <c r="AD375" i="16"/>
  <c r="AC375" i="16"/>
  <c r="AB375" i="16"/>
  <c r="AA375" i="16"/>
  <c r="Z375" i="16"/>
  <c r="Y375" i="16"/>
  <c r="X375" i="16"/>
  <c r="W375" i="16"/>
  <c r="V375" i="16"/>
  <c r="U375" i="16"/>
  <c r="T375" i="16"/>
  <c r="S375" i="16"/>
  <c r="R375" i="16"/>
  <c r="Q375" i="16"/>
  <c r="P375" i="16"/>
  <c r="O375" i="16"/>
  <c r="N375" i="16"/>
  <c r="M375" i="16"/>
  <c r="L375" i="16"/>
  <c r="K375" i="16"/>
  <c r="AM375" i="16" s="1"/>
  <c r="J375" i="16"/>
  <c r="I375" i="16"/>
  <c r="H375" i="16"/>
  <c r="G375" i="16"/>
  <c r="F375" i="16"/>
  <c r="E375" i="16"/>
  <c r="D375" i="16"/>
  <c r="C375" i="16"/>
  <c r="B375" i="16"/>
  <c r="AO374" i="16"/>
  <c r="AN374" i="16"/>
  <c r="AL374" i="16"/>
  <c r="AK374" i="16"/>
  <c r="AJ374" i="16"/>
  <c r="AI374" i="16"/>
  <c r="AH374" i="16"/>
  <c r="AG374" i="16"/>
  <c r="AF374" i="16"/>
  <c r="AE374" i="16"/>
  <c r="AD374" i="16"/>
  <c r="AC374" i="16"/>
  <c r="AB374" i="16"/>
  <c r="AA374" i="16"/>
  <c r="Z374" i="16"/>
  <c r="Y374" i="16"/>
  <c r="X374" i="16"/>
  <c r="W374" i="16"/>
  <c r="V374" i="16"/>
  <c r="U374" i="16"/>
  <c r="T374" i="16"/>
  <c r="S374" i="16"/>
  <c r="R374" i="16"/>
  <c r="Q374" i="16"/>
  <c r="P374" i="16"/>
  <c r="O374" i="16"/>
  <c r="N374" i="16"/>
  <c r="M374" i="16"/>
  <c r="L374" i="16"/>
  <c r="K374" i="16"/>
  <c r="J374" i="16"/>
  <c r="I374" i="16"/>
  <c r="AM374" i="16" s="1"/>
  <c r="H374" i="16"/>
  <c r="G374" i="16"/>
  <c r="F374" i="16"/>
  <c r="E374" i="16"/>
  <c r="D374" i="16"/>
  <c r="C374" i="16"/>
  <c r="B374" i="16"/>
  <c r="A374" i="16" s="1"/>
  <c r="AO373" i="16"/>
  <c r="AN373" i="16"/>
  <c r="AL373" i="16"/>
  <c r="AK373" i="16"/>
  <c r="AJ373" i="16"/>
  <c r="AI373" i="16"/>
  <c r="AH373" i="16"/>
  <c r="AG373" i="16"/>
  <c r="AF373" i="16"/>
  <c r="AE373" i="16"/>
  <c r="AD373" i="16"/>
  <c r="AC373" i="16"/>
  <c r="AB373" i="16"/>
  <c r="AA373" i="16"/>
  <c r="Z373" i="16"/>
  <c r="Y373" i="16"/>
  <c r="X373" i="16"/>
  <c r="W373" i="16"/>
  <c r="V373" i="16"/>
  <c r="U373" i="16"/>
  <c r="T373" i="16"/>
  <c r="S373" i="16"/>
  <c r="R373" i="16"/>
  <c r="Q373" i="16"/>
  <c r="P373" i="16"/>
  <c r="O373" i="16"/>
  <c r="N373" i="16"/>
  <c r="M373" i="16"/>
  <c r="L373" i="16"/>
  <c r="K373" i="16"/>
  <c r="AM373" i="16" s="1"/>
  <c r="J373" i="16"/>
  <c r="I373" i="16"/>
  <c r="H373" i="16"/>
  <c r="G373" i="16"/>
  <c r="F373" i="16"/>
  <c r="E373" i="16"/>
  <c r="D373" i="16"/>
  <c r="C373" i="16"/>
  <c r="B373" i="16"/>
  <c r="AO372" i="16"/>
  <c r="AN372" i="16"/>
  <c r="AL372" i="16"/>
  <c r="AK372" i="16"/>
  <c r="AJ372" i="16"/>
  <c r="AI372" i="16"/>
  <c r="AH372" i="16"/>
  <c r="AG372" i="16"/>
  <c r="AF372" i="16"/>
  <c r="AE372" i="16"/>
  <c r="AD372" i="16"/>
  <c r="AC372" i="16"/>
  <c r="AB372" i="16"/>
  <c r="AA372" i="16"/>
  <c r="Z372" i="16"/>
  <c r="Y372" i="16"/>
  <c r="X372" i="16"/>
  <c r="W372" i="16"/>
  <c r="V372" i="16"/>
  <c r="U372" i="16"/>
  <c r="T372" i="16"/>
  <c r="S372" i="16"/>
  <c r="R372" i="16"/>
  <c r="Q372" i="16"/>
  <c r="P372" i="16"/>
  <c r="O372" i="16"/>
  <c r="N372" i="16"/>
  <c r="M372" i="16"/>
  <c r="L372" i="16"/>
  <c r="K372" i="16"/>
  <c r="J372" i="16"/>
  <c r="I372" i="16"/>
  <c r="H372" i="16"/>
  <c r="G372" i="16"/>
  <c r="F372" i="16"/>
  <c r="E372" i="16"/>
  <c r="D372" i="16"/>
  <c r="C372" i="16"/>
  <c r="A372" i="16" s="1"/>
  <c r="B372" i="16"/>
  <c r="AO371" i="16"/>
  <c r="AN371" i="16"/>
  <c r="AL371" i="16"/>
  <c r="AK371" i="16"/>
  <c r="AJ371" i="16"/>
  <c r="AI371" i="16"/>
  <c r="AH371" i="16"/>
  <c r="AG371" i="16"/>
  <c r="AF371" i="16"/>
  <c r="AE371" i="16"/>
  <c r="AD371" i="16"/>
  <c r="AC371" i="16"/>
  <c r="AB371" i="16"/>
  <c r="AA371" i="16"/>
  <c r="Z371" i="16"/>
  <c r="Y371" i="16"/>
  <c r="X371" i="16"/>
  <c r="W371" i="16"/>
  <c r="V371" i="16"/>
  <c r="U371" i="16"/>
  <c r="T371" i="16"/>
  <c r="S371" i="16"/>
  <c r="R371" i="16"/>
  <c r="Q371" i="16"/>
  <c r="P371" i="16"/>
  <c r="O371" i="16"/>
  <c r="N371" i="16"/>
  <c r="M371" i="16"/>
  <c r="L371" i="16"/>
  <c r="K371" i="16"/>
  <c r="J371" i="16"/>
  <c r="I371" i="16"/>
  <c r="AM371" i="16" s="1"/>
  <c r="H371" i="16"/>
  <c r="G371" i="16"/>
  <c r="F371" i="16"/>
  <c r="E371" i="16"/>
  <c r="D371" i="16"/>
  <c r="C371" i="16"/>
  <c r="B371" i="16"/>
  <c r="A371" i="16"/>
  <c r="AO370" i="16"/>
  <c r="AN370" i="16"/>
  <c r="AL370" i="16"/>
  <c r="AK370" i="16"/>
  <c r="AJ370" i="16"/>
  <c r="AI370" i="16"/>
  <c r="AH370" i="16"/>
  <c r="AG370" i="16"/>
  <c r="AF370" i="16"/>
  <c r="AE370" i="16"/>
  <c r="AD370" i="16"/>
  <c r="AC370" i="16"/>
  <c r="AB370" i="16"/>
  <c r="AA370" i="16"/>
  <c r="Z370" i="16"/>
  <c r="Y370" i="16"/>
  <c r="X370" i="16"/>
  <c r="W370" i="16"/>
  <c r="V370" i="16"/>
  <c r="U370" i="16"/>
  <c r="T370" i="16"/>
  <c r="S370" i="16"/>
  <c r="R370" i="16"/>
  <c r="Q370" i="16"/>
  <c r="P370" i="16"/>
  <c r="O370" i="16"/>
  <c r="N370" i="16"/>
  <c r="M370" i="16"/>
  <c r="L370" i="16"/>
  <c r="K370" i="16"/>
  <c r="J370" i="16"/>
  <c r="I370" i="16"/>
  <c r="H370" i="16"/>
  <c r="G370" i="16"/>
  <c r="F370" i="16"/>
  <c r="E370" i="16"/>
  <c r="D370" i="16"/>
  <c r="C370" i="16"/>
  <c r="B370" i="16"/>
  <c r="A370" i="16" s="1"/>
  <c r="AO369" i="16"/>
  <c r="AN369" i="16"/>
  <c r="AL369" i="16"/>
  <c r="AK369" i="16"/>
  <c r="AJ369" i="16"/>
  <c r="AI369" i="16"/>
  <c r="AH369" i="16"/>
  <c r="AG369" i="16"/>
  <c r="AF369" i="16"/>
  <c r="AE369" i="16"/>
  <c r="AD369" i="16"/>
  <c r="AC369" i="16"/>
  <c r="AB369" i="16"/>
  <c r="AA369" i="16"/>
  <c r="Z369" i="16"/>
  <c r="Y369" i="16"/>
  <c r="X369" i="16"/>
  <c r="W369" i="16"/>
  <c r="V369" i="16"/>
  <c r="U369" i="16"/>
  <c r="T369" i="16"/>
  <c r="S369" i="16"/>
  <c r="R369" i="16"/>
  <c r="Q369" i="16"/>
  <c r="P369" i="16"/>
  <c r="O369" i="16"/>
  <c r="N369" i="16"/>
  <c r="M369" i="16"/>
  <c r="L369" i="16"/>
  <c r="K369" i="16"/>
  <c r="AM369" i="16" s="1"/>
  <c r="J369" i="16"/>
  <c r="I369" i="16"/>
  <c r="H369" i="16"/>
  <c r="G369" i="16"/>
  <c r="F369" i="16"/>
  <c r="E369" i="16"/>
  <c r="D369" i="16"/>
  <c r="C369" i="16"/>
  <c r="B369" i="16"/>
  <c r="AO368" i="16"/>
  <c r="AN368" i="16"/>
  <c r="AL368" i="16"/>
  <c r="AK368" i="16"/>
  <c r="AJ368" i="16"/>
  <c r="AI368" i="16"/>
  <c r="AH368" i="16"/>
  <c r="AG368" i="16"/>
  <c r="AF368" i="16"/>
  <c r="AE368" i="16"/>
  <c r="AD368" i="16"/>
  <c r="AC368" i="16"/>
  <c r="AB368" i="16"/>
  <c r="AA368" i="16"/>
  <c r="Z368" i="16"/>
  <c r="Y368" i="16"/>
  <c r="X368" i="16"/>
  <c r="W368" i="16"/>
  <c r="V368" i="16"/>
  <c r="U368" i="16"/>
  <c r="T368" i="16"/>
  <c r="S368" i="16"/>
  <c r="R368" i="16"/>
  <c r="Q368" i="16"/>
  <c r="P368" i="16"/>
  <c r="O368" i="16"/>
  <c r="N368" i="16"/>
  <c r="M368" i="16"/>
  <c r="L368" i="16"/>
  <c r="K368" i="16"/>
  <c r="J368" i="16"/>
  <c r="I368" i="16"/>
  <c r="H368" i="16"/>
  <c r="G368" i="16"/>
  <c r="F368" i="16"/>
  <c r="E368" i="16"/>
  <c r="D368" i="16"/>
  <c r="C368" i="16"/>
  <c r="A368" i="16" s="1"/>
  <c r="B368" i="16"/>
  <c r="AO367" i="16"/>
  <c r="AN367" i="16"/>
  <c r="AL367" i="16"/>
  <c r="AK367" i="16"/>
  <c r="AJ367" i="16"/>
  <c r="AI367" i="16"/>
  <c r="AH367" i="16"/>
  <c r="AG367" i="16"/>
  <c r="AF367" i="16"/>
  <c r="AE367" i="16"/>
  <c r="AD367" i="16"/>
  <c r="AC367" i="16"/>
  <c r="AB367" i="16"/>
  <c r="AA367" i="16"/>
  <c r="Z367" i="16"/>
  <c r="Y367" i="16"/>
  <c r="X367" i="16"/>
  <c r="W367" i="16"/>
  <c r="V367" i="16"/>
  <c r="U367" i="16"/>
  <c r="T367" i="16"/>
  <c r="S367" i="16"/>
  <c r="R367" i="16"/>
  <c r="Q367" i="16"/>
  <c r="P367" i="16"/>
  <c r="O367" i="16"/>
  <c r="N367" i="16"/>
  <c r="M367" i="16"/>
  <c r="L367" i="16"/>
  <c r="K367" i="16"/>
  <c r="J367" i="16"/>
  <c r="I367" i="16"/>
  <c r="AM367" i="16" s="1"/>
  <c r="H367" i="16"/>
  <c r="G367" i="16"/>
  <c r="F367" i="16"/>
  <c r="E367" i="16"/>
  <c r="D367" i="16"/>
  <c r="C367" i="16"/>
  <c r="B367" i="16"/>
  <c r="A367" i="16"/>
  <c r="AO366" i="16"/>
  <c r="AN366" i="16"/>
  <c r="AL366" i="16"/>
  <c r="AK366" i="16"/>
  <c r="AJ366" i="16"/>
  <c r="AI366" i="16"/>
  <c r="AH366" i="16"/>
  <c r="AG366" i="16"/>
  <c r="AF366" i="16"/>
  <c r="AE366" i="16"/>
  <c r="AD366" i="16"/>
  <c r="AC366" i="16"/>
  <c r="AB366" i="16"/>
  <c r="AA366" i="16"/>
  <c r="Z366" i="16"/>
  <c r="Y366" i="16"/>
  <c r="X366" i="16"/>
  <c r="W366" i="16"/>
  <c r="V366" i="16"/>
  <c r="U366" i="16"/>
  <c r="T366" i="16"/>
  <c r="S366" i="16"/>
  <c r="R366" i="16"/>
  <c r="Q366" i="16"/>
  <c r="P366" i="16"/>
  <c r="O366" i="16"/>
  <c r="N366" i="16"/>
  <c r="M366" i="16"/>
  <c r="L366" i="16"/>
  <c r="K366" i="16"/>
  <c r="J366" i="16"/>
  <c r="I366" i="16"/>
  <c r="AM366" i="16" s="1"/>
  <c r="H366" i="16"/>
  <c r="G366" i="16"/>
  <c r="F366" i="16"/>
  <c r="E366" i="16"/>
  <c r="D366" i="16"/>
  <c r="C366" i="16"/>
  <c r="B366" i="16"/>
  <c r="A366" i="16" s="1"/>
  <c r="AO365" i="16"/>
  <c r="AN365" i="16"/>
  <c r="AL365" i="16"/>
  <c r="AK365" i="16"/>
  <c r="AJ365" i="16"/>
  <c r="AI365" i="16"/>
  <c r="AH365" i="16"/>
  <c r="AG365" i="16"/>
  <c r="AF365" i="16"/>
  <c r="AE365" i="16"/>
  <c r="AD365" i="16"/>
  <c r="AC365" i="16"/>
  <c r="AB365" i="16"/>
  <c r="AA365" i="16"/>
  <c r="Z365" i="16"/>
  <c r="Y365" i="16"/>
  <c r="X365" i="16"/>
  <c r="W365" i="16"/>
  <c r="V365" i="16"/>
  <c r="U365" i="16"/>
  <c r="T365" i="16"/>
  <c r="S365" i="16"/>
  <c r="R365" i="16"/>
  <c r="Q365" i="16"/>
  <c r="P365" i="16"/>
  <c r="O365" i="16"/>
  <c r="N365" i="16"/>
  <c r="M365" i="16"/>
  <c r="L365" i="16"/>
  <c r="K365" i="16"/>
  <c r="AM365" i="16" s="1"/>
  <c r="J365" i="16"/>
  <c r="I365" i="16"/>
  <c r="H365" i="16"/>
  <c r="G365" i="16"/>
  <c r="F365" i="16"/>
  <c r="E365" i="16"/>
  <c r="D365" i="16"/>
  <c r="C365" i="16"/>
  <c r="B365" i="16"/>
  <c r="AO364" i="16"/>
  <c r="AN364" i="16"/>
  <c r="AL364" i="16"/>
  <c r="AK364" i="16"/>
  <c r="AJ364" i="16"/>
  <c r="AI364" i="16"/>
  <c r="AH364" i="16"/>
  <c r="AG364" i="16"/>
  <c r="AF364" i="16"/>
  <c r="AE364" i="16"/>
  <c r="AD364" i="16"/>
  <c r="AC364" i="16"/>
  <c r="AB364" i="16"/>
  <c r="AA364" i="16"/>
  <c r="Z364" i="16"/>
  <c r="Y364" i="16"/>
  <c r="X364" i="16"/>
  <c r="W364" i="16"/>
  <c r="V364" i="16"/>
  <c r="U364" i="16"/>
  <c r="T364" i="16"/>
  <c r="S364" i="16"/>
  <c r="R364" i="16"/>
  <c r="Q364" i="16"/>
  <c r="P364" i="16"/>
  <c r="O364" i="16"/>
  <c r="N364" i="16"/>
  <c r="M364" i="16"/>
  <c r="L364" i="16"/>
  <c r="K364" i="16"/>
  <c r="J364" i="16"/>
  <c r="I364" i="16"/>
  <c r="H364" i="16"/>
  <c r="G364" i="16"/>
  <c r="F364" i="16"/>
  <c r="E364" i="16"/>
  <c r="D364" i="16"/>
  <c r="C364" i="16"/>
  <c r="A364" i="16" s="1"/>
  <c r="B364" i="16"/>
  <c r="AO363" i="16"/>
  <c r="AN363" i="16"/>
  <c r="AL363" i="16"/>
  <c r="AK363" i="16"/>
  <c r="AJ363" i="16"/>
  <c r="AI363" i="16"/>
  <c r="AH363" i="16"/>
  <c r="AG363" i="16"/>
  <c r="AF363" i="16"/>
  <c r="AE363" i="16"/>
  <c r="AD363" i="16"/>
  <c r="AC363" i="16"/>
  <c r="AB363" i="16"/>
  <c r="AA363" i="16"/>
  <c r="Z363" i="16"/>
  <c r="Y363" i="16"/>
  <c r="X363" i="16"/>
  <c r="W363" i="16"/>
  <c r="V363" i="16"/>
  <c r="U363" i="16"/>
  <c r="T363" i="16"/>
  <c r="S363" i="16"/>
  <c r="R363" i="16"/>
  <c r="Q363" i="16"/>
  <c r="P363" i="16"/>
  <c r="O363" i="16"/>
  <c r="N363" i="16"/>
  <c r="M363" i="16"/>
  <c r="L363" i="16"/>
  <c r="K363" i="16"/>
  <c r="J363" i="16"/>
  <c r="I363" i="16"/>
  <c r="AM363" i="16" s="1"/>
  <c r="H363" i="16"/>
  <c r="G363" i="16"/>
  <c r="F363" i="16"/>
  <c r="E363" i="16"/>
  <c r="D363" i="16"/>
  <c r="C363" i="16"/>
  <c r="B363" i="16"/>
  <c r="A363" i="16"/>
  <c r="AO362" i="16"/>
  <c r="AN362" i="16"/>
  <c r="AL362" i="16"/>
  <c r="AK362" i="16"/>
  <c r="AJ362" i="16"/>
  <c r="AI362" i="16"/>
  <c r="AH362" i="16"/>
  <c r="AG362" i="16"/>
  <c r="AF362" i="16"/>
  <c r="AE362" i="16"/>
  <c r="AD362" i="16"/>
  <c r="AC362" i="16"/>
  <c r="AB362" i="16"/>
  <c r="AA362" i="16"/>
  <c r="Z362" i="16"/>
  <c r="Y362" i="16"/>
  <c r="X362" i="16"/>
  <c r="W362" i="16"/>
  <c r="V362" i="16"/>
  <c r="U362" i="16"/>
  <c r="T362" i="16"/>
  <c r="S362" i="16"/>
  <c r="R362" i="16"/>
  <c r="Q362" i="16"/>
  <c r="P362" i="16"/>
  <c r="O362" i="16"/>
  <c r="N362" i="16"/>
  <c r="M362" i="16"/>
  <c r="L362" i="16"/>
  <c r="K362" i="16"/>
  <c r="J362" i="16"/>
  <c r="I362" i="16"/>
  <c r="H362" i="16"/>
  <c r="G362" i="16"/>
  <c r="F362" i="16"/>
  <c r="E362" i="16"/>
  <c r="D362" i="16"/>
  <c r="C362" i="16"/>
  <c r="B362" i="16"/>
  <c r="A362" i="16" s="1"/>
  <c r="AO361" i="16"/>
  <c r="AN361" i="16"/>
  <c r="AL361" i="16"/>
  <c r="AK361" i="16"/>
  <c r="AJ361" i="16"/>
  <c r="AI361" i="16"/>
  <c r="AH361" i="16"/>
  <c r="AG361" i="16"/>
  <c r="AF361" i="16"/>
  <c r="AE361" i="16"/>
  <c r="AD361" i="16"/>
  <c r="AC361" i="16"/>
  <c r="AB361" i="16"/>
  <c r="AA361" i="16"/>
  <c r="Z361" i="16"/>
  <c r="Y361" i="16"/>
  <c r="X361" i="16"/>
  <c r="W361" i="16"/>
  <c r="V361" i="16"/>
  <c r="U361" i="16"/>
  <c r="T361" i="16"/>
  <c r="S361" i="16"/>
  <c r="R361" i="16"/>
  <c r="Q361" i="16"/>
  <c r="P361" i="16"/>
  <c r="O361" i="16"/>
  <c r="N361" i="16"/>
  <c r="M361" i="16"/>
  <c r="L361" i="16"/>
  <c r="K361" i="16"/>
  <c r="AM361" i="16" s="1"/>
  <c r="J361" i="16"/>
  <c r="I361" i="16"/>
  <c r="H361" i="16"/>
  <c r="G361" i="16"/>
  <c r="F361" i="16"/>
  <c r="E361" i="16"/>
  <c r="D361" i="16"/>
  <c r="C361" i="16"/>
  <c r="B361" i="16"/>
  <c r="AO360" i="16"/>
  <c r="AN360" i="16"/>
  <c r="AL360" i="16"/>
  <c r="AK360" i="16"/>
  <c r="AJ360" i="16"/>
  <c r="AI360" i="16"/>
  <c r="AH360" i="16"/>
  <c r="AG360" i="16"/>
  <c r="AF360" i="16"/>
  <c r="AE360" i="16"/>
  <c r="AD360" i="16"/>
  <c r="AC360" i="16"/>
  <c r="AB360" i="16"/>
  <c r="AA360" i="16"/>
  <c r="Z360" i="16"/>
  <c r="Y360" i="16"/>
  <c r="X360" i="16"/>
  <c r="W360" i="16"/>
  <c r="V360" i="16"/>
  <c r="U360" i="16"/>
  <c r="T360" i="16"/>
  <c r="S360" i="16"/>
  <c r="R360" i="16"/>
  <c r="Q360" i="16"/>
  <c r="P360" i="16"/>
  <c r="O360" i="16"/>
  <c r="N360" i="16"/>
  <c r="M360" i="16"/>
  <c r="L360" i="16"/>
  <c r="K360" i="16"/>
  <c r="J360" i="16"/>
  <c r="I360" i="16"/>
  <c r="H360" i="16"/>
  <c r="G360" i="16"/>
  <c r="F360" i="16"/>
  <c r="E360" i="16"/>
  <c r="D360" i="16"/>
  <c r="C360" i="16"/>
  <c r="A360" i="16" s="1"/>
  <c r="B360" i="16"/>
  <c r="AO359" i="16"/>
  <c r="AN359" i="16"/>
  <c r="AL359" i="16"/>
  <c r="AK359" i="16"/>
  <c r="AJ359" i="16"/>
  <c r="AI359" i="16"/>
  <c r="AH359" i="16"/>
  <c r="AG359" i="16"/>
  <c r="AF359" i="16"/>
  <c r="AE359" i="16"/>
  <c r="AD359" i="16"/>
  <c r="AC359" i="16"/>
  <c r="AB359" i="16"/>
  <c r="AA359" i="16"/>
  <c r="Z359" i="16"/>
  <c r="Y359" i="16"/>
  <c r="X359" i="16"/>
  <c r="W359" i="16"/>
  <c r="V359" i="16"/>
  <c r="U359" i="16"/>
  <c r="T359" i="16"/>
  <c r="S359" i="16"/>
  <c r="R359" i="16"/>
  <c r="Q359" i="16"/>
  <c r="P359" i="16"/>
  <c r="O359" i="16"/>
  <c r="N359" i="16"/>
  <c r="M359" i="16"/>
  <c r="L359" i="16"/>
  <c r="K359" i="16"/>
  <c r="J359" i="16"/>
  <c r="I359" i="16"/>
  <c r="AM359" i="16" s="1"/>
  <c r="H359" i="16"/>
  <c r="G359" i="16"/>
  <c r="F359" i="16"/>
  <c r="E359" i="16"/>
  <c r="D359" i="16"/>
  <c r="C359" i="16"/>
  <c r="B359" i="16"/>
  <c r="A359" i="16"/>
  <c r="AO358" i="16"/>
  <c r="AN358" i="16"/>
  <c r="AL358" i="16"/>
  <c r="AK358" i="16"/>
  <c r="AJ358" i="16"/>
  <c r="AI358" i="16"/>
  <c r="AH358" i="16"/>
  <c r="AG358" i="16"/>
  <c r="AF358" i="16"/>
  <c r="AE358" i="16"/>
  <c r="AD358" i="16"/>
  <c r="AC358" i="16"/>
  <c r="AB358" i="16"/>
  <c r="AA358" i="16"/>
  <c r="Z358" i="16"/>
  <c r="Y358" i="16"/>
  <c r="X358" i="16"/>
  <c r="W358" i="16"/>
  <c r="V358" i="16"/>
  <c r="U358" i="16"/>
  <c r="T358" i="16"/>
  <c r="S358" i="16"/>
  <c r="R358" i="16"/>
  <c r="Q358" i="16"/>
  <c r="P358" i="16"/>
  <c r="O358" i="16"/>
  <c r="N358" i="16"/>
  <c r="M358" i="16"/>
  <c r="L358" i="16"/>
  <c r="K358" i="16"/>
  <c r="J358" i="16"/>
  <c r="I358" i="16"/>
  <c r="AM358" i="16" s="1"/>
  <c r="H358" i="16"/>
  <c r="G358" i="16"/>
  <c r="F358" i="16"/>
  <c r="E358" i="16"/>
  <c r="D358" i="16"/>
  <c r="C358" i="16"/>
  <c r="B358" i="16"/>
  <c r="A358" i="16" s="1"/>
  <c r="AO357" i="16"/>
  <c r="AN357" i="16"/>
  <c r="AL357" i="16"/>
  <c r="AK357" i="16"/>
  <c r="AJ357" i="16"/>
  <c r="AI357" i="16"/>
  <c r="AH357" i="16"/>
  <c r="AG357" i="16"/>
  <c r="AF357" i="16"/>
  <c r="AE357" i="16"/>
  <c r="AD357" i="16"/>
  <c r="AC357" i="16"/>
  <c r="AB357" i="16"/>
  <c r="AA357" i="16"/>
  <c r="Z357" i="16"/>
  <c r="Y357" i="16"/>
  <c r="X357" i="16"/>
  <c r="W357" i="16"/>
  <c r="V357" i="16"/>
  <c r="U357" i="16"/>
  <c r="T357" i="16"/>
  <c r="S357" i="16"/>
  <c r="R357" i="16"/>
  <c r="Q357" i="16"/>
  <c r="P357" i="16"/>
  <c r="O357" i="16"/>
  <c r="N357" i="16"/>
  <c r="M357" i="16"/>
  <c r="L357" i="16"/>
  <c r="K357" i="16"/>
  <c r="AM357" i="16" s="1"/>
  <c r="J357" i="16"/>
  <c r="I357" i="16"/>
  <c r="H357" i="16"/>
  <c r="G357" i="16"/>
  <c r="F357" i="16"/>
  <c r="E357" i="16"/>
  <c r="D357" i="16"/>
  <c r="C357" i="16"/>
  <c r="B357" i="16"/>
  <c r="AO356" i="16"/>
  <c r="AN356" i="16"/>
  <c r="AL356" i="16"/>
  <c r="AK356" i="16"/>
  <c r="AJ356" i="16"/>
  <c r="AI356" i="16"/>
  <c r="AH356" i="16"/>
  <c r="AG356" i="16"/>
  <c r="AF356" i="16"/>
  <c r="AE356" i="16"/>
  <c r="AD356" i="16"/>
  <c r="AC356" i="16"/>
  <c r="AB356" i="16"/>
  <c r="AA356" i="16"/>
  <c r="Z356" i="16"/>
  <c r="Y356" i="16"/>
  <c r="X356" i="16"/>
  <c r="W356" i="16"/>
  <c r="V356" i="16"/>
  <c r="U356" i="16"/>
  <c r="T356" i="16"/>
  <c r="S356" i="16"/>
  <c r="R356" i="16"/>
  <c r="Q356" i="16"/>
  <c r="P356" i="16"/>
  <c r="O356" i="16"/>
  <c r="N356" i="16"/>
  <c r="M356" i="16"/>
  <c r="L356" i="16"/>
  <c r="K356" i="16"/>
  <c r="J356" i="16"/>
  <c r="I356" i="16"/>
  <c r="H356" i="16"/>
  <c r="G356" i="16"/>
  <c r="F356" i="16"/>
  <c r="E356" i="16"/>
  <c r="D356" i="16"/>
  <c r="C356" i="16"/>
  <c r="B356" i="16"/>
  <c r="A356" i="16" s="1"/>
  <c r="AO355" i="16"/>
  <c r="AN355" i="16"/>
  <c r="AL355" i="16"/>
  <c r="AK355" i="16"/>
  <c r="AJ355" i="16"/>
  <c r="AI355" i="16"/>
  <c r="AH355" i="16"/>
  <c r="AG355" i="16"/>
  <c r="AF355" i="16"/>
  <c r="AE355" i="16"/>
  <c r="AD355" i="16"/>
  <c r="AC355" i="16"/>
  <c r="AB355" i="16"/>
  <c r="AA355" i="16"/>
  <c r="Z355" i="16"/>
  <c r="Y355" i="16"/>
  <c r="X355" i="16"/>
  <c r="W355" i="16"/>
  <c r="V355" i="16"/>
  <c r="U355" i="16"/>
  <c r="T355" i="16"/>
  <c r="S355" i="16"/>
  <c r="R355" i="16"/>
  <c r="Q355" i="16"/>
  <c r="P355" i="16"/>
  <c r="O355" i="16"/>
  <c r="N355" i="16"/>
  <c r="M355" i="16"/>
  <c r="L355" i="16"/>
  <c r="K355" i="16"/>
  <c r="J355" i="16"/>
  <c r="I355" i="16"/>
  <c r="AM355" i="16" s="1"/>
  <c r="H355" i="16"/>
  <c r="G355" i="16"/>
  <c r="F355" i="16"/>
  <c r="E355" i="16"/>
  <c r="D355" i="16"/>
  <c r="C355" i="16"/>
  <c r="B355" i="16"/>
  <c r="A355" i="16"/>
  <c r="AO354" i="16"/>
  <c r="AN354" i="16"/>
  <c r="AL354" i="16"/>
  <c r="AK354" i="16"/>
  <c r="AJ354" i="16"/>
  <c r="AI354" i="16"/>
  <c r="AH354" i="16"/>
  <c r="AG354" i="16"/>
  <c r="AF354" i="16"/>
  <c r="AE354" i="16"/>
  <c r="AD354" i="16"/>
  <c r="AC354" i="16"/>
  <c r="AB354" i="16"/>
  <c r="AA354" i="16"/>
  <c r="Z354" i="16"/>
  <c r="Y354" i="16"/>
  <c r="X354" i="16"/>
  <c r="W354" i="16"/>
  <c r="V354" i="16"/>
  <c r="U354" i="16"/>
  <c r="T354" i="16"/>
  <c r="S354" i="16"/>
  <c r="R354" i="16"/>
  <c r="Q354" i="16"/>
  <c r="P354" i="16"/>
  <c r="O354" i="16"/>
  <c r="N354" i="16"/>
  <c r="M354" i="16"/>
  <c r="L354" i="16"/>
  <c r="K354" i="16"/>
  <c r="J354" i="16"/>
  <c r="I354" i="16"/>
  <c r="H354" i="16"/>
  <c r="G354" i="16"/>
  <c r="F354" i="16"/>
  <c r="E354" i="16"/>
  <c r="D354" i="16"/>
  <c r="C354" i="16"/>
  <c r="B354" i="16"/>
  <c r="A354" i="16" s="1"/>
  <c r="AO353" i="16"/>
  <c r="AN353" i="16"/>
  <c r="AL353" i="16"/>
  <c r="AK353" i="16"/>
  <c r="AJ353" i="16"/>
  <c r="AI353" i="16"/>
  <c r="AH353" i="16"/>
  <c r="AG353" i="16"/>
  <c r="AF353" i="16"/>
  <c r="AE353" i="16"/>
  <c r="AD353" i="16"/>
  <c r="AC353" i="16"/>
  <c r="AB353" i="16"/>
  <c r="AA353" i="16"/>
  <c r="Z353" i="16"/>
  <c r="Y353" i="16"/>
  <c r="X353" i="16"/>
  <c r="W353" i="16"/>
  <c r="V353" i="16"/>
  <c r="U353" i="16"/>
  <c r="T353" i="16"/>
  <c r="S353" i="16"/>
  <c r="R353" i="16"/>
  <c r="Q353" i="16"/>
  <c r="P353" i="16"/>
  <c r="O353" i="16"/>
  <c r="N353" i="16"/>
  <c r="M353" i="16"/>
  <c r="L353" i="16"/>
  <c r="K353" i="16"/>
  <c r="AM353" i="16" s="1"/>
  <c r="J353" i="16"/>
  <c r="I353" i="16"/>
  <c r="H353" i="16"/>
  <c r="G353" i="16"/>
  <c r="F353" i="16"/>
  <c r="E353" i="16"/>
  <c r="D353" i="16"/>
  <c r="C353" i="16"/>
  <c r="B353" i="16"/>
  <c r="AO352" i="16"/>
  <c r="AN352" i="16"/>
  <c r="AL352" i="16"/>
  <c r="AK352" i="16"/>
  <c r="AJ352" i="16"/>
  <c r="AI352" i="16"/>
  <c r="AH352" i="16"/>
  <c r="AG352" i="16"/>
  <c r="AF352" i="16"/>
  <c r="AE352" i="16"/>
  <c r="AD352" i="16"/>
  <c r="AC352" i="16"/>
  <c r="AB352" i="16"/>
  <c r="AA352" i="16"/>
  <c r="Z352" i="16"/>
  <c r="Y352" i="16"/>
  <c r="X352" i="16"/>
  <c r="W352" i="16"/>
  <c r="V352" i="16"/>
  <c r="U352" i="16"/>
  <c r="T352" i="16"/>
  <c r="S352" i="16"/>
  <c r="R352" i="16"/>
  <c r="Q352" i="16"/>
  <c r="P352" i="16"/>
  <c r="O352" i="16"/>
  <c r="N352" i="16"/>
  <c r="M352" i="16"/>
  <c r="L352" i="16"/>
  <c r="K352" i="16"/>
  <c r="J352" i="16"/>
  <c r="I352" i="16"/>
  <c r="H352" i="16"/>
  <c r="G352" i="16"/>
  <c r="F352" i="16"/>
  <c r="E352" i="16"/>
  <c r="D352" i="16"/>
  <c r="C352" i="16"/>
  <c r="B352" i="16"/>
  <c r="A352" i="16" s="1"/>
  <c r="AO351" i="16"/>
  <c r="AN351" i="16"/>
  <c r="AL351" i="16"/>
  <c r="AK351" i="16"/>
  <c r="AJ351" i="16"/>
  <c r="AI351" i="16"/>
  <c r="AH351" i="16"/>
  <c r="AG351" i="16"/>
  <c r="AF351" i="16"/>
  <c r="AE351" i="16"/>
  <c r="AD351" i="16"/>
  <c r="AC351" i="16"/>
  <c r="AB351" i="16"/>
  <c r="AA351" i="16"/>
  <c r="Z351" i="16"/>
  <c r="Y351" i="16"/>
  <c r="X351" i="16"/>
  <c r="W351" i="16"/>
  <c r="V351" i="16"/>
  <c r="U351" i="16"/>
  <c r="T351" i="16"/>
  <c r="S351" i="16"/>
  <c r="R351" i="16"/>
  <c r="Q351" i="16"/>
  <c r="P351" i="16"/>
  <c r="O351" i="16"/>
  <c r="N351" i="16"/>
  <c r="M351" i="16"/>
  <c r="L351" i="16"/>
  <c r="K351" i="16"/>
  <c r="J351" i="16"/>
  <c r="I351" i="16"/>
  <c r="AM351" i="16" s="1"/>
  <c r="H351" i="16"/>
  <c r="G351" i="16"/>
  <c r="F351" i="16"/>
  <c r="E351" i="16"/>
  <c r="D351" i="16"/>
  <c r="C351" i="16"/>
  <c r="B351" i="16"/>
  <c r="A351" i="16"/>
  <c r="AO350" i="16"/>
  <c r="AN350" i="16"/>
  <c r="AL350" i="16"/>
  <c r="AK350" i="16"/>
  <c r="AJ350" i="16"/>
  <c r="AI350" i="16"/>
  <c r="AH350" i="16"/>
  <c r="AG350" i="16"/>
  <c r="AF350" i="16"/>
  <c r="AE350" i="16"/>
  <c r="AD350" i="16"/>
  <c r="AC350" i="16"/>
  <c r="AB350" i="16"/>
  <c r="AA350" i="16"/>
  <c r="Z350" i="16"/>
  <c r="Y350" i="16"/>
  <c r="X350" i="16"/>
  <c r="W350" i="16"/>
  <c r="V350" i="16"/>
  <c r="U350" i="16"/>
  <c r="T350" i="16"/>
  <c r="S350" i="16"/>
  <c r="R350" i="16"/>
  <c r="Q350" i="16"/>
  <c r="P350" i="16"/>
  <c r="O350" i="16"/>
  <c r="N350" i="16"/>
  <c r="M350" i="16"/>
  <c r="L350" i="16"/>
  <c r="K350" i="16"/>
  <c r="J350" i="16"/>
  <c r="I350" i="16"/>
  <c r="AM350" i="16" s="1"/>
  <c r="H350" i="16"/>
  <c r="G350" i="16"/>
  <c r="F350" i="16"/>
  <c r="E350" i="16"/>
  <c r="D350" i="16"/>
  <c r="C350" i="16"/>
  <c r="B350" i="16"/>
  <c r="A350" i="16" s="1"/>
  <c r="AO349" i="16"/>
  <c r="AN349" i="16"/>
  <c r="AL349" i="16"/>
  <c r="AK349" i="16"/>
  <c r="AJ349" i="16"/>
  <c r="AI349" i="16"/>
  <c r="AH349" i="16"/>
  <c r="AG349" i="16"/>
  <c r="AF349" i="16"/>
  <c r="AE349" i="16"/>
  <c r="AD349" i="16"/>
  <c r="AC349" i="16"/>
  <c r="AB349" i="16"/>
  <c r="AA349" i="16"/>
  <c r="Z349" i="16"/>
  <c r="Y349" i="16"/>
  <c r="X349" i="16"/>
  <c r="W349" i="16"/>
  <c r="V349" i="16"/>
  <c r="U349" i="16"/>
  <c r="T349" i="16"/>
  <c r="S349" i="16"/>
  <c r="R349" i="16"/>
  <c r="Q349" i="16"/>
  <c r="P349" i="16"/>
  <c r="O349" i="16"/>
  <c r="N349" i="16"/>
  <c r="M349" i="16"/>
  <c r="L349" i="16"/>
  <c r="K349" i="16"/>
  <c r="AM349" i="16" s="1"/>
  <c r="J349" i="16"/>
  <c r="I349" i="16"/>
  <c r="H349" i="16"/>
  <c r="G349" i="16"/>
  <c r="F349" i="16"/>
  <c r="E349" i="16"/>
  <c r="D349" i="16"/>
  <c r="C349" i="16"/>
  <c r="B349" i="16"/>
  <c r="AO348" i="16"/>
  <c r="AN348" i="16"/>
  <c r="AL348" i="16"/>
  <c r="AK348" i="16"/>
  <c r="AJ348" i="16"/>
  <c r="AI348" i="16"/>
  <c r="AH348" i="16"/>
  <c r="AG348" i="16"/>
  <c r="AF348" i="16"/>
  <c r="AE348" i="16"/>
  <c r="AD348" i="16"/>
  <c r="AC348" i="16"/>
  <c r="AB348" i="16"/>
  <c r="AA348" i="16"/>
  <c r="Z348" i="16"/>
  <c r="Y348" i="16"/>
  <c r="X348" i="16"/>
  <c r="W348" i="16"/>
  <c r="V348" i="16"/>
  <c r="U348" i="16"/>
  <c r="T348" i="16"/>
  <c r="S348" i="16"/>
  <c r="R348" i="16"/>
  <c r="Q348" i="16"/>
  <c r="P348" i="16"/>
  <c r="O348" i="16"/>
  <c r="N348" i="16"/>
  <c r="M348" i="16"/>
  <c r="L348" i="16"/>
  <c r="K348" i="16"/>
  <c r="J348" i="16"/>
  <c r="I348" i="16"/>
  <c r="H348" i="16"/>
  <c r="G348" i="16"/>
  <c r="F348" i="16"/>
  <c r="E348" i="16"/>
  <c r="D348" i="16"/>
  <c r="C348" i="16"/>
  <c r="B348" i="16"/>
  <c r="A348" i="16" s="1"/>
  <c r="AO347" i="16"/>
  <c r="AN347" i="16"/>
  <c r="AL347" i="16"/>
  <c r="AK347" i="16"/>
  <c r="AJ347" i="16"/>
  <c r="AI347" i="16"/>
  <c r="AH347" i="16"/>
  <c r="AG347" i="16"/>
  <c r="AF347" i="16"/>
  <c r="AE347" i="16"/>
  <c r="AD347" i="16"/>
  <c r="AC347" i="16"/>
  <c r="AB347" i="16"/>
  <c r="AA347" i="16"/>
  <c r="Z347" i="16"/>
  <c r="Y347" i="16"/>
  <c r="X347" i="16"/>
  <c r="W347" i="16"/>
  <c r="V347" i="16"/>
  <c r="U347" i="16"/>
  <c r="T347" i="16"/>
  <c r="S347" i="16"/>
  <c r="R347" i="16"/>
  <c r="Q347" i="16"/>
  <c r="P347" i="16"/>
  <c r="O347" i="16"/>
  <c r="N347" i="16"/>
  <c r="M347" i="16"/>
  <c r="L347" i="16"/>
  <c r="K347" i="16"/>
  <c r="J347" i="16"/>
  <c r="I347" i="16"/>
  <c r="AM347" i="16" s="1"/>
  <c r="H347" i="16"/>
  <c r="G347" i="16"/>
  <c r="F347" i="16"/>
  <c r="E347" i="16"/>
  <c r="D347" i="16"/>
  <c r="C347" i="16"/>
  <c r="B347" i="16"/>
  <c r="A347" i="16"/>
  <c r="AO346" i="16"/>
  <c r="AN346" i="16"/>
  <c r="AL346" i="16"/>
  <c r="AK346" i="16"/>
  <c r="AJ346" i="16"/>
  <c r="AI346" i="16"/>
  <c r="AH346" i="16"/>
  <c r="AG346" i="16"/>
  <c r="AF346" i="16"/>
  <c r="AE346" i="16"/>
  <c r="AD346" i="16"/>
  <c r="AC346" i="16"/>
  <c r="AB346" i="16"/>
  <c r="AA346" i="16"/>
  <c r="Z346" i="16"/>
  <c r="Y346" i="16"/>
  <c r="X346" i="16"/>
  <c r="W346" i="16"/>
  <c r="V346" i="16"/>
  <c r="U346" i="16"/>
  <c r="T346" i="16"/>
  <c r="S346" i="16"/>
  <c r="R346" i="16"/>
  <c r="Q346" i="16"/>
  <c r="P346" i="16"/>
  <c r="O346" i="16"/>
  <c r="N346" i="16"/>
  <c r="M346" i="16"/>
  <c r="L346" i="16"/>
  <c r="K346" i="16"/>
  <c r="J346" i="16"/>
  <c r="I346" i="16"/>
  <c r="H346" i="16"/>
  <c r="G346" i="16"/>
  <c r="F346" i="16"/>
  <c r="E346" i="16"/>
  <c r="D346" i="16"/>
  <c r="C346" i="16"/>
  <c r="B346" i="16"/>
  <c r="A346" i="16" s="1"/>
  <c r="AO345" i="16"/>
  <c r="AN345" i="16"/>
  <c r="AL345" i="16"/>
  <c r="AK345" i="16"/>
  <c r="AJ345" i="16"/>
  <c r="AI345" i="16"/>
  <c r="AH345" i="16"/>
  <c r="AG345" i="16"/>
  <c r="AF345" i="16"/>
  <c r="AE345" i="16"/>
  <c r="AD345" i="16"/>
  <c r="AC345" i="16"/>
  <c r="AB345" i="16"/>
  <c r="AA345" i="16"/>
  <c r="Z345" i="16"/>
  <c r="Y345" i="16"/>
  <c r="X345" i="16"/>
  <c r="W345" i="16"/>
  <c r="V345" i="16"/>
  <c r="U345" i="16"/>
  <c r="T345" i="16"/>
  <c r="S345" i="16"/>
  <c r="R345" i="16"/>
  <c r="Q345" i="16"/>
  <c r="P345" i="16"/>
  <c r="O345" i="16"/>
  <c r="N345" i="16"/>
  <c r="M345" i="16"/>
  <c r="L345" i="16"/>
  <c r="K345" i="16"/>
  <c r="AM345" i="16" s="1"/>
  <c r="J345" i="16"/>
  <c r="I345" i="16"/>
  <c r="H345" i="16"/>
  <c r="G345" i="16"/>
  <c r="F345" i="16"/>
  <c r="E345" i="16"/>
  <c r="D345" i="16"/>
  <c r="C345" i="16"/>
  <c r="B345" i="16"/>
  <c r="AO344" i="16"/>
  <c r="AN344" i="16"/>
  <c r="AL344" i="16"/>
  <c r="AK344" i="16"/>
  <c r="AJ344" i="16"/>
  <c r="AI344" i="16"/>
  <c r="AH344" i="16"/>
  <c r="AG344" i="16"/>
  <c r="AF344" i="16"/>
  <c r="AE344" i="16"/>
  <c r="AD344" i="16"/>
  <c r="AC344" i="16"/>
  <c r="AB344" i="16"/>
  <c r="AA344" i="16"/>
  <c r="Z344" i="16"/>
  <c r="Y344" i="16"/>
  <c r="X344" i="16"/>
  <c r="W344" i="16"/>
  <c r="V344" i="16"/>
  <c r="U344" i="16"/>
  <c r="T344" i="16"/>
  <c r="S344" i="16"/>
  <c r="R344" i="16"/>
  <c r="Q344" i="16"/>
  <c r="P344" i="16"/>
  <c r="O344" i="16"/>
  <c r="N344" i="16"/>
  <c r="M344" i="16"/>
  <c r="L344" i="16"/>
  <c r="K344" i="16"/>
  <c r="J344" i="16"/>
  <c r="I344" i="16"/>
  <c r="H344" i="16"/>
  <c r="G344" i="16"/>
  <c r="F344" i="16"/>
  <c r="E344" i="16"/>
  <c r="D344" i="16"/>
  <c r="C344" i="16"/>
  <c r="B344" i="16"/>
  <c r="A344" i="16" s="1"/>
  <c r="AO343" i="16"/>
  <c r="AN343" i="16"/>
  <c r="AL343" i="16"/>
  <c r="AK343" i="16"/>
  <c r="AJ343" i="16"/>
  <c r="AI343" i="16"/>
  <c r="AH343" i="16"/>
  <c r="AG343" i="16"/>
  <c r="AF343" i="16"/>
  <c r="AE343" i="16"/>
  <c r="AD343" i="16"/>
  <c r="AC343" i="16"/>
  <c r="AB343" i="16"/>
  <c r="AA343" i="16"/>
  <c r="Z343" i="16"/>
  <c r="Y343" i="16"/>
  <c r="X343" i="16"/>
  <c r="W343" i="16"/>
  <c r="V343" i="16"/>
  <c r="U343" i="16"/>
  <c r="T343" i="16"/>
  <c r="S343" i="16"/>
  <c r="R343" i="16"/>
  <c r="Q343" i="16"/>
  <c r="P343" i="16"/>
  <c r="O343" i="16"/>
  <c r="N343" i="16"/>
  <c r="M343" i="16"/>
  <c r="L343" i="16"/>
  <c r="K343" i="16"/>
  <c r="J343" i="16"/>
  <c r="I343" i="16"/>
  <c r="AM343" i="16" s="1"/>
  <c r="H343" i="16"/>
  <c r="G343" i="16"/>
  <c r="F343" i="16"/>
  <c r="E343" i="16"/>
  <c r="D343" i="16"/>
  <c r="C343" i="16"/>
  <c r="B343" i="16"/>
  <c r="A343" i="16"/>
  <c r="AO342" i="16"/>
  <c r="AN342" i="16"/>
  <c r="AL342" i="16"/>
  <c r="AK342" i="16"/>
  <c r="AJ342" i="16"/>
  <c r="AI342" i="16"/>
  <c r="AH342" i="16"/>
  <c r="AG342" i="16"/>
  <c r="AF342" i="16"/>
  <c r="AE342" i="16"/>
  <c r="AD342" i="16"/>
  <c r="AC342" i="16"/>
  <c r="AB342" i="16"/>
  <c r="AA342" i="16"/>
  <c r="Z342" i="16"/>
  <c r="Y342" i="16"/>
  <c r="X342" i="16"/>
  <c r="W342" i="16"/>
  <c r="V342" i="16"/>
  <c r="U342" i="16"/>
  <c r="T342" i="16"/>
  <c r="S342" i="16"/>
  <c r="R342" i="16"/>
  <c r="Q342" i="16"/>
  <c r="P342" i="16"/>
  <c r="O342" i="16"/>
  <c r="N342" i="16"/>
  <c r="M342" i="16"/>
  <c r="L342" i="16"/>
  <c r="K342" i="16"/>
  <c r="J342" i="16"/>
  <c r="I342" i="16"/>
  <c r="AM342" i="16" s="1"/>
  <c r="H342" i="16"/>
  <c r="G342" i="16"/>
  <c r="F342" i="16"/>
  <c r="E342" i="16"/>
  <c r="D342" i="16"/>
  <c r="C342" i="16"/>
  <c r="B342" i="16"/>
  <c r="A342" i="16" s="1"/>
  <c r="AO341" i="16"/>
  <c r="AN341" i="16"/>
  <c r="AL341" i="16"/>
  <c r="AK341" i="16"/>
  <c r="AJ341" i="16"/>
  <c r="AI341" i="16"/>
  <c r="AH341" i="16"/>
  <c r="AG341" i="16"/>
  <c r="AF341" i="16"/>
  <c r="AE341" i="16"/>
  <c r="AD341" i="16"/>
  <c r="AC341" i="16"/>
  <c r="AB341" i="16"/>
  <c r="AA341" i="16"/>
  <c r="Z341" i="16"/>
  <c r="Y341" i="16"/>
  <c r="X341" i="16"/>
  <c r="W341" i="16"/>
  <c r="V341" i="16"/>
  <c r="U341" i="16"/>
  <c r="T341" i="16"/>
  <c r="S341" i="16"/>
  <c r="R341" i="16"/>
  <c r="Q341" i="16"/>
  <c r="P341" i="16"/>
  <c r="O341" i="16"/>
  <c r="N341" i="16"/>
  <c r="M341" i="16"/>
  <c r="L341" i="16"/>
  <c r="K341" i="16"/>
  <c r="AM341" i="16" s="1"/>
  <c r="J341" i="16"/>
  <c r="I341" i="16"/>
  <c r="H341" i="16"/>
  <c r="G341" i="16"/>
  <c r="F341" i="16"/>
  <c r="E341" i="16"/>
  <c r="D341" i="16"/>
  <c r="C341" i="16"/>
  <c r="B341" i="16"/>
  <c r="AO340" i="16"/>
  <c r="AN340" i="16"/>
  <c r="AL340" i="16"/>
  <c r="AK340" i="16"/>
  <c r="AJ340" i="16"/>
  <c r="AI340" i="16"/>
  <c r="AH340" i="16"/>
  <c r="AG340" i="16"/>
  <c r="AF340" i="16"/>
  <c r="AE340" i="16"/>
  <c r="AD340" i="16"/>
  <c r="AC340" i="16"/>
  <c r="AB340" i="16"/>
  <c r="AA340" i="16"/>
  <c r="Z340" i="16"/>
  <c r="Y340" i="16"/>
  <c r="X340" i="16"/>
  <c r="W340" i="16"/>
  <c r="V340" i="16"/>
  <c r="U340" i="16"/>
  <c r="T340" i="16"/>
  <c r="S340" i="16"/>
  <c r="R340" i="16"/>
  <c r="Q340" i="16"/>
  <c r="P340" i="16"/>
  <c r="O340" i="16"/>
  <c r="N340" i="16"/>
  <c r="M340" i="16"/>
  <c r="L340" i="16"/>
  <c r="K340" i="16"/>
  <c r="J340" i="16"/>
  <c r="I340" i="16"/>
  <c r="H340" i="16"/>
  <c r="G340" i="16"/>
  <c r="F340" i="16"/>
  <c r="E340" i="16"/>
  <c r="D340" i="16"/>
  <c r="C340" i="16"/>
  <c r="A340" i="16" s="1"/>
  <c r="B340" i="16"/>
  <c r="AO339" i="16"/>
  <c r="AN339" i="16"/>
  <c r="AL339" i="16"/>
  <c r="AK339" i="16"/>
  <c r="AJ339" i="16"/>
  <c r="AI339" i="16"/>
  <c r="AH339" i="16"/>
  <c r="AG339" i="16"/>
  <c r="AF339" i="16"/>
  <c r="AE339" i="16"/>
  <c r="AD339" i="16"/>
  <c r="AC339" i="16"/>
  <c r="AB339" i="16"/>
  <c r="AA339" i="16"/>
  <c r="Z339" i="16"/>
  <c r="Y339" i="16"/>
  <c r="X339" i="16"/>
  <c r="W339" i="16"/>
  <c r="V339" i="16"/>
  <c r="U339" i="16"/>
  <c r="T339" i="16"/>
  <c r="S339" i="16"/>
  <c r="R339" i="16"/>
  <c r="Q339" i="16"/>
  <c r="P339" i="16"/>
  <c r="O339" i="16"/>
  <c r="N339" i="16"/>
  <c r="M339" i="16"/>
  <c r="L339" i="16"/>
  <c r="K339" i="16"/>
  <c r="J339" i="16"/>
  <c r="I339" i="16"/>
  <c r="AM339" i="16" s="1"/>
  <c r="H339" i="16"/>
  <c r="G339" i="16"/>
  <c r="F339" i="16"/>
  <c r="E339" i="16"/>
  <c r="D339" i="16"/>
  <c r="C339" i="16"/>
  <c r="B339" i="16"/>
  <c r="A339" i="16"/>
  <c r="AO338" i="16"/>
  <c r="AN338" i="16"/>
  <c r="AL338" i="16"/>
  <c r="AK338" i="16"/>
  <c r="AJ338" i="16"/>
  <c r="AI338" i="16"/>
  <c r="AH338" i="16"/>
  <c r="AG338" i="16"/>
  <c r="AF338" i="16"/>
  <c r="AE338" i="16"/>
  <c r="AD338" i="16"/>
  <c r="AC338" i="16"/>
  <c r="AB338" i="16"/>
  <c r="AA338" i="16"/>
  <c r="Z338" i="16"/>
  <c r="Y338" i="16"/>
  <c r="X338" i="16"/>
  <c r="W338" i="16"/>
  <c r="V338" i="16"/>
  <c r="U338" i="16"/>
  <c r="T338" i="16"/>
  <c r="S338" i="16"/>
  <c r="R338" i="16"/>
  <c r="Q338" i="16"/>
  <c r="P338" i="16"/>
  <c r="O338" i="16"/>
  <c r="N338" i="16"/>
  <c r="M338" i="16"/>
  <c r="L338" i="16"/>
  <c r="K338" i="16"/>
  <c r="J338" i="16"/>
  <c r="I338" i="16"/>
  <c r="H338" i="16"/>
  <c r="G338" i="16"/>
  <c r="F338" i="16"/>
  <c r="E338" i="16"/>
  <c r="D338" i="16"/>
  <c r="C338" i="16"/>
  <c r="B338" i="16"/>
  <c r="A338" i="16" s="1"/>
  <c r="AO337" i="16"/>
  <c r="AN337" i="16"/>
  <c r="AL337" i="16"/>
  <c r="AK337" i="16"/>
  <c r="AJ337" i="16"/>
  <c r="AI337" i="16"/>
  <c r="AH337" i="16"/>
  <c r="AG337" i="16"/>
  <c r="AF337" i="16"/>
  <c r="AE337" i="16"/>
  <c r="AD337" i="16"/>
  <c r="AC337" i="16"/>
  <c r="AB337" i="16"/>
  <c r="AA337" i="16"/>
  <c r="Z337" i="16"/>
  <c r="Y337" i="16"/>
  <c r="X337" i="16"/>
  <c r="W337" i="16"/>
  <c r="V337" i="16"/>
  <c r="U337" i="16"/>
  <c r="T337" i="16"/>
  <c r="S337" i="16"/>
  <c r="R337" i="16"/>
  <c r="Q337" i="16"/>
  <c r="P337" i="16"/>
  <c r="O337" i="16"/>
  <c r="N337" i="16"/>
  <c r="M337" i="16"/>
  <c r="L337" i="16"/>
  <c r="K337" i="16"/>
  <c r="AM337" i="16" s="1"/>
  <c r="J337" i="16"/>
  <c r="I337" i="16"/>
  <c r="H337" i="16"/>
  <c r="G337" i="16"/>
  <c r="F337" i="16"/>
  <c r="E337" i="16"/>
  <c r="D337" i="16"/>
  <c r="C337" i="16"/>
  <c r="B337" i="16"/>
  <c r="AO336" i="16"/>
  <c r="AN336" i="16"/>
  <c r="AL336" i="16"/>
  <c r="AK336" i="16"/>
  <c r="AJ336" i="16"/>
  <c r="AI336" i="16"/>
  <c r="AH336" i="16"/>
  <c r="AG336" i="16"/>
  <c r="AF336" i="16"/>
  <c r="AE336" i="16"/>
  <c r="AD336" i="16"/>
  <c r="AC336" i="16"/>
  <c r="AB336" i="16"/>
  <c r="AA336" i="16"/>
  <c r="Z336" i="16"/>
  <c r="Y336" i="16"/>
  <c r="X336" i="16"/>
  <c r="W336" i="16"/>
  <c r="V336" i="16"/>
  <c r="U336" i="16"/>
  <c r="T336" i="16"/>
  <c r="S336" i="16"/>
  <c r="R336" i="16"/>
  <c r="Q336" i="16"/>
  <c r="P336" i="16"/>
  <c r="O336" i="16"/>
  <c r="N336" i="16"/>
  <c r="M336" i="16"/>
  <c r="L336" i="16"/>
  <c r="K336" i="16"/>
  <c r="J336" i="16"/>
  <c r="I336" i="16"/>
  <c r="H336" i="16"/>
  <c r="G336" i="16"/>
  <c r="F336" i="16"/>
  <c r="E336" i="16"/>
  <c r="D336" i="16"/>
  <c r="C336" i="16"/>
  <c r="B336" i="16"/>
  <c r="A336" i="16" s="1"/>
  <c r="AO335" i="16"/>
  <c r="AN335" i="16"/>
  <c r="AL335" i="16"/>
  <c r="AK335" i="16"/>
  <c r="AJ335" i="16"/>
  <c r="AI335" i="16"/>
  <c r="AH335" i="16"/>
  <c r="AG335" i="16"/>
  <c r="AF335" i="16"/>
  <c r="AE335" i="16"/>
  <c r="AD335" i="16"/>
  <c r="AC335" i="16"/>
  <c r="AB335" i="16"/>
  <c r="AA335" i="16"/>
  <c r="Z335" i="16"/>
  <c r="Y335" i="16"/>
  <c r="X335" i="16"/>
  <c r="W335" i="16"/>
  <c r="V335" i="16"/>
  <c r="U335" i="16"/>
  <c r="T335" i="16"/>
  <c r="S335" i="16"/>
  <c r="R335" i="16"/>
  <c r="Q335" i="16"/>
  <c r="P335" i="16"/>
  <c r="O335" i="16"/>
  <c r="N335" i="16"/>
  <c r="M335" i="16"/>
  <c r="L335" i="16"/>
  <c r="K335" i="16"/>
  <c r="J335" i="16"/>
  <c r="I335" i="16"/>
  <c r="AM335" i="16" s="1"/>
  <c r="H335" i="16"/>
  <c r="G335" i="16"/>
  <c r="F335" i="16"/>
  <c r="E335" i="16"/>
  <c r="D335" i="16"/>
  <c r="C335" i="16"/>
  <c r="B335" i="16"/>
  <c r="A335" i="16"/>
  <c r="AO334" i="16"/>
  <c r="AN334" i="16"/>
  <c r="AL334" i="16"/>
  <c r="AK334" i="16"/>
  <c r="AJ334" i="16"/>
  <c r="AI334" i="16"/>
  <c r="AH334" i="16"/>
  <c r="AG334" i="16"/>
  <c r="AF334" i="16"/>
  <c r="AE334" i="16"/>
  <c r="AD334" i="16"/>
  <c r="AC334" i="16"/>
  <c r="AB334" i="16"/>
  <c r="AA334" i="16"/>
  <c r="Z334" i="16"/>
  <c r="Y334" i="16"/>
  <c r="X334" i="16"/>
  <c r="W334" i="16"/>
  <c r="V334" i="16"/>
  <c r="U334" i="16"/>
  <c r="T334" i="16"/>
  <c r="S334" i="16"/>
  <c r="R334" i="16"/>
  <c r="Q334" i="16"/>
  <c r="P334" i="16"/>
  <c r="O334" i="16"/>
  <c r="N334" i="16"/>
  <c r="M334" i="16"/>
  <c r="L334" i="16"/>
  <c r="K334" i="16"/>
  <c r="J334" i="16"/>
  <c r="I334" i="16"/>
  <c r="AM334" i="16" s="1"/>
  <c r="H334" i="16"/>
  <c r="G334" i="16"/>
  <c r="F334" i="16"/>
  <c r="E334" i="16"/>
  <c r="D334" i="16"/>
  <c r="C334" i="16"/>
  <c r="B334" i="16"/>
  <c r="A334" i="16" s="1"/>
  <c r="AO333" i="16"/>
  <c r="AN333" i="16"/>
  <c r="AL333" i="16"/>
  <c r="AK333" i="16"/>
  <c r="AJ333" i="16"/>
  <c r="AI333" i="16"/>
  <c r="AH333" i="16"/>
  <c r="AG333" i="16"/>
  <c r="AF333" i="16"/>
  <c r="AE333" i="16"/>
  <c r="AD333" i="16"/>
  <c r="AC333" i="16"/>
  <c r="AB333" i="16"/>
  <c r="AA333" i="16"/>
  <c r="Z333" i="16"/>
  <c r="Y333" i="16"/>
  <c r="X333" i="16"/>
  <c r="W333" i="16"/>
  <c r="V333" i="16"/>
  <c r="U333" i="16"/>
  <c r="T333" i="16"/>
  <c r="S333" i="16"/>
  <c r="R333" i="16"/>
  <c r="Q333" i="16"/>
  <c r="P333" i="16"/>
  <c r="O333" i="16"/>
  <c r="N333" i="16"/>
  <c r="M333" i="16"/>
  <c r="L333" i="16"/>
  <c r="K333" i="16"/>
  <c r="AM333" i="16" s="1"/>
  <c r="J333" i="16"/>
  <c r="I333" i="16"/>
  <c r="H333" i="16"/>
  <c r="G333" i="16"/>
  <c r="F333" i="16"/>
  <c r="E333" i="16"/>
  <c r="D333" i="16"/>
  <c r="C333" i="16"/>
  <c r="B333" i="16"/>
  <c r="AO332" i="16"/>
  <c r="AN332" i="16"/>
  <c r="AL332" i="16"/>
  <c r="AK332" i="16"/>
  <c r="AJ332" i="16"/>
  <c r="AI332" i="16"/>
  <c r="AH332" i="16"/>
  <c r="AG332" i="16"/>
  <c r="AF332" i="16"/>
  <c r="AE332" i="16"/>
  <c r="AD332" i="16"/>
  <c r="AC332" i="16"/>
  <c r="AB332" i="16"/>
  <c r="AA332" i="16"/>
  <c r="Z332" i="16"/>
  <c r="Y332" i="16"/>
  <c r="X332" i="16"/>
  <c r="W332" i="16"/>
  <c r="V332" i="16"/>
  <c r="U332" i="16"/>
  <c r="T332" i="16"/>
  <c r="S332" i="16"/>
  <c r="R332" i="16"/>
  <c r="Q332" i="16"/>
  <c r="P332" i="16"/>
  <c r="O332" i="16"/>
  <c r="N332" i="16"/>
  <c r="M332" i="16"/>
  <c r="L332" i="16"/>
  <c r="K332" i="16"/>
  <c r="J332" i="16"/>
  <c r="I332" i="16"/>
  <c r="H332" i="16"/>
  <c r="G332" i="16"/>
  <c r="F332" i="16"/>
  <c r="E332" i="16"/>
  <c r="D332" i="16"/>
  <c r="C332" i="16"/>
  <c r="A332" i="16" s="1"/>
  <c r="B332" i="16"/>
  <c r="AO331" i="16"/>
  <c r="AN331" i="16"/>
  <c r="AL331" i="16"/>
  <c r="AK331" i="16"/>
  <c r="AJ331" i="16"/>
  <c r="AI331" i="16"/>
  <c r="AH331" i="16"/>
  <c r="AG331" i="16"/>
  <c r="AF331" i="16"/>
  <c r="AE331" i="16"/>
  <c r="AD331" i="16"/>
  <c r="AC331" i="16"/>
  <c r="AB331" i="16"/>
  <c r="AA331" i="16"/>
  <c r="Z331" i="16"/>
  <c r="Y331" i="16"/>
  <c r="X331" i="16"/>
  <c r="W331" i="16"/>
  <c r="V331" i="16"/>
  <c r="U331" i="16"/>
  <c r="T331" i="16"/>
  <c r="S331" i="16"/>
  <c r="R331" i="16"/>
  <c r="Q331" i="16"/>
  <c r="P331" i="16"/>
  <c r="O331" i="16"/>
  <c r="N331" i="16"/>
  <c r="M331" i="16"/>
  <c r="L331" i="16"/>
  <c r="K331" i="16"/>
  <c r="J331" i="16"/>
  <c r="I331" i="16"/>
  <c r="AM331" i="16" s="1"/>
  <c r="H331" i="16"/>
  <c r="G331" i="16"/>
  <c r="F331" i="16"/>
  <c r="E331" i="16"/>
  <c r="D331" i="16"/>
  <c r="C331" i="16"/>
  <c r="B331" i="16"/>
  <c r="A331" i="16"/>
  <c r="AO330" i="16"/>
  <c r="AN330" i="16"/>
  <c r="AL330" i="16"/>
  <c r="AK330" i="16"/>
  <c r="AJ330" i="16"/>
  <c r="AI330" i="16"/>
  <c r="AH330" i="16"/>
  <c r="AG330" i="16"/>
  <c r="AF330" i="16"/>
  <c r="AE330" i="16"/>
  <c r="AD330" i="16"/>
  <c r="AC330" i="16"/>
  <c r="AB330" i="16"/>
  <c r="AA330" i="16"/>
  <c r="Z330" i="16"/>
  <c r="Y330" i="16"/>
  <c r="X330" i="16"/>
  <c r="W330" i="16"/>
  <c r="V330" i="16"/>
  <c r="U330" i="16"/>
  <c r="T330" i="16"/>
  <c r="S330" i="16"/>
  <c r="R330" i="16"/>
  <c r="Q330" i="16"/>
  <c r="P330" i="16"/>
  <c r="O330" i="16"/>
  <c r="N330" i="16"/>
  <c r="M330" i="16"/>
  <c r="L330" i="16"/>
  <c r="K330" i="16"/>
  <c r="J330" i="16"/>
  <c r="I330" i="16"/>
  <c r="H330" i="16"/>
  <c r="G330" i="16"/>
  <c r="F330" i="16"/>
  <c r="E330" i="16"/>
  <c r="D330" i="16"/>
  <c r="C330" i="16"/>
  <c r="B330" i="16"/>
  <c r="A330" i="16" s="1"/>
  <c r="AO329" i="16"/>
  <c r="AN329" i="16"/>
  <c r="AL329" i="16"/>
  <c r="AK329" i="16"/>
  <c r="AJ329" i="16"/>
  <c r="AI329" i="16"/>
  <c r="AH329" i="16"/>
  <c r="AG329" i="16"/>
  <c r="AF329" i="16"/>
  <c r="AE329" i="16"/>
  <c r="AD329" i="16"/>
  <c r="AC329" i="16"/>
  <c r="AB329" i="16"/>
  <c r="AA329" i="16"/>
  <c r="Z329" i="16"/>
  <c r="Y329" i="16"/>
  <c r="X329" i="16"/>
  <c r="W329" i="16"/>
  <c r="V329" i="16"/>
  <c r="U329" i="16"/>
  <c r="T329" i="16"/>
  <c r="S329" i="16"/>
  <c r="R329" i="16"/>
  <c r="Q329" i="16"/>
  <c r="P329" i="16"/>
  <c r="O329" i="16"/>
  <c r="N329" i="16"/>
  <c r="M329" i="16"/>
  <c r="L329" i="16"/>
  <c r="K329" i="16"/>
  <c r="AM329" i="16" s="1"/>
  <c r="J329" i="16"/>
  <c r="I329" i="16"/>
  <c r="H329" i="16"/>
  <c r="G329" i="16"/>
  <c r="F329" i="16"/>
  <c r="E329" i="16"/>
  <c r="D329" i="16"/>
  <c r="C329" i="16"/>
  <c r="B329" i="16"/>
  <c r="AO328" i="16"/>
  <c r="AN328" i="16"/>
  <c r="AL328" i="16"/>
  <c r="AK328" i="16"/>
  <c r="AJ328" i="16"/>
  <c r="AI328" i="16"/>
  <c r="AH328" i="16"/>
  <c r="AG328" i="16"/>
  <c r="AF328" i="16"/>
  <c r="AE328" i="16"/>
  <c r="AD328" i="16"/>
  <c r="AC328" i="16"/>
  <c r="AB328" i="16"/>
  <c r="AA328" i="16"/>
  <c r="Z328" i="16"/>
  <c r="Y328" i="16"/>
  <c r="X328" i="16"/>
  <c r="W328" i="16"/>
  <c r="V328" i="16"/>
  <c r="U328" i="16"/>
  <c r="T328" i="16"/>
  <c r="S328" i="16"/>
  <c r="R328" i="16"/>
  <c r="Q328" i="16"/>
  <c r="P328" i="16"/>
  <c r="O328" i="16"/>
  <c r="N328" i="16"/>
  <c r="M328" i="16"/>
  <c r="L328" i="16"/>
  <c r="K328" i="16"/>
  <c r="J328" i="16"/>
  <c r="I328" i="16"/>
  <c r="H328" i="16"/>
  <c r="G328" i="16"/>
  <c r="F328" i="16"/>
  <c r="E328" i="16"/>
  <c r="D328" i="16"/>
  <c r="C328" i="16"/>
  <c r="A328" i="16" s="1"/>
  <c r="B328" i="16"/>
  <c r="AO327" i="16"/>
  <c r="AN327" i="16"/>
  <c r="AL327" i="16"/>
  <c r="AK327" i="16"/>
  <c r="AJ327" i="16"/>
  <c r="AI327" i="16"/>
  <c r="AH327" i="16"/>
  <c r="AG327" i="16"/>
  <c r="AF327" i="16"/>
  <c r="AE327" i="16"/>
  <c r="AD327" i="16"/>
  <c r="AC327" i="16"/>
  <c r="AB327" i="16"/>
  <c r="AA327" i="16"/>
  <c r="Z327" i="16"/>
  <c r="Y327" i="16"/>
  <c r="X327" i="16"/>
  <c r="W327" i="16"/>
  <c r="V327" i="16"/>
  <c r="U327" i="16"/>
  <c r="T327" i="16"/>
  <c r="S327" i="16"/>
  <c r="R327" i="16"/>
  <c r="Q327" i="16"/>
  <c r="P327" i="16"/>
  <c r="O327" i="16"/>
  <c r="N327" i="16"/>
  <c r="M327" i="16"/>
  <c r="L327" i="16"/>
  <c r="K327" i="16"/>
  <c r="J327" i="16"/>
  <c r="I327" i="16"/>
  <c r="AM327" i="16" s="1"/>
  <c r="H327" i="16"/>
  <c r="G327" i="16"/>
  <c r="F327" i="16"/>
  <c r="E327" i="16"/>
  <c r="D327" i="16"/>
  <c r="C327" i="16"/>
  <c r="B327" i="16"/>
  <c r="A327" i="16"/>
  <c r="AO326" i="16"/>
  <c r="AN326" i="16"/>
  <c r="AL326" i="16"/>
  <c r="AK326" i="16"/>
  <c r="AJ326" i="16"/>
  <c r="AI326" i="16"/>
  <c r="AH326" i="16"/>
  <c r="AG326" i="16"/>
  <c r="AF326" i="16"/>
  <c r="AE326" i="16"/>
  <c r="AD326" i="16"/>
  <c r="AC326" i="16"/>
  <c r="AB326" i="16"/>
  <c r="AA326" i="16"/>
  <c r="Z326" i="16"/>
  <c r="Y326" i="16"/>
  <c r="X326" i="16"/>
  <c r="W326" i="16"/>
  <c r="V326" i="16"/>
  <c r="U326" i="16"/>
  <c r="T326" i="16"/>
  <c r="S326" i="16"/>
  <c r="R326" i="16"/>
  <c r="Q326" i="16"/>
  <c r="P326" i="16"/>
  <c r="O326" i="16"/>
  <c r="N326" i="16"/>
  <c r="M326" i="16"/>
  <c r="L326" i="16"/>
  <c r="K326" i="16"/>
  <c r="J326" i="16"/>
  <c r="I326" i="16"/>
  <c r="AM326" i="16" s="1"/>
  <c r="H326" i="16"/>
  <c r="G326" i="16"/>
  <c r="F326" i="16"/>
  <c r="E326" i="16"/>
  <c r="D326" i="16"/>
  <c r="C326" i="16"/>
  <c r="B326" i="16"/>
  <c r="A326" i="16" s="1"/>
  <c r="AO325" i="16"/>
  <c r="AN325" i="16"/>
  <c r="AL325" i="16"/>
  <c r="AK325" i="16"/>
  <c r="AJ325" i="16"/>
  <c r="AI325" i="16"/>
  <c r="AH325" i="16"/>
  <c r="AG325" i="16"/>
  <c r="AF325" i="16"/>
  <c r="AE325" i="16"/>
  <c r="AD325" i="16"/>
  <c r="AC325" i="16"/>
  <c r="AB325" i="16"/>
  <c r="AA325" i="16"/>
  <c r="Z325" i="16"/>
  <c r="Y325" i="16"/>
  <c r="X325" i="16"/>
  <c r="W325" i="16"/>
  <c r="V325" i="16"/>
  <c r="U325" i="16"/>
  <c r="T325" i="16"/>
  <c r="S325" i="16"/>
  <c r="R325" i="16"/>
  <c r="Q325" i="16"/>
  <c r="P325" i="16"/>
  <c r="O325" i="16"/>
  <c r="N325" i="16"/>
  <c r="M325" i="16"/>
  <c r="L325" i="16"/>
  <c r="K325" i="16"/>
  <c r="AM325" i="16" s="1"/>
  <c r="J325" i="16"/>
  <c r="I325" i="16"/>
  <c r="H325" i="16"/>
  <c r="G325" i="16"/>
  <c r="F325" i="16"/>
  <c r="E325" i="16"/>
  <c r="D325" i="16"/>
  <c r="C325" i="16"/>
  <c r="B325" i="16"/>
  <c r="AO324" i="16"/>
  <c r="AN324" i="16"/>
  <c r="AL324" i="16"/>
  <c r="AK324" i="16"/>
  <c r="AJ324" i="16"/>
  <c r="AI324" i="16"/>
  <c r="AH324" i="16"/>
  <c r="AG324" i="16"/>
  <c r="AF324" i="16"/>
  <c r="AE324" i="16"/>
  <c r="AD324" i="16"/>
  <c r="AC324" i="16"/>
  <c r="AB324" i="16"/>
  <c r="AA324" i="16"/>
  <c r="Z324" i="16"/>
  <c r="Y324" i="16"/>
  <c r="X324" i="16"/>
  <c r="W324" i="16"/>
  <c r="V324" i="16"/>
  <c r="U324" i="16"/>
  <c r="T324" i="16"/>
  <c r="S324" i="16"/>
  <c r="R324" i="16"/>
  <c r="Q324" i="16"/>
  <c r="P324" i="16"/>
  <c r="O324" i="16"/>
  <c r="N324" i="16"/>
  <c r="M324" i="16"/>
  <c r="L324" i="16"/>
  <c r="K324" i="16"/>
  <c r="J324" i="16"/>
  <c r="I324" i="16"/>
  <c r="H324" i="16"/>
  <c r="G324" i="16"/>
  <c r="F324" i="16"/>
  <c r="E324" i="16"/>
  <c r="D324" i="16"/>
  <c r="C324" i="16"/>
  <c r="A324" i="16" s="1"/>
  <c r="B324" i="16"/>
  <c r="AO323" i="16"/>
  <c r="AN323" i="16"/>
  <c r="AL323" i="16"/>
  <c r="AK323" i="16"/>
  <c r="AJ323" i="16"/>
  <c r="AI323" i="16"/>
  <c r="AH323" i="16"/>
  <c r="AG323" i="16"/>
  <c r="AF323" i="16"/>
  <c r="AE323" i="16"/>
  <c r="AD323" i="16"/>
  <c r="AC323" i="16"/>
  <c r="AB323" i="16"/>
  <c r="AA323" i="16"/>
  <c r="Z323" i="16"/>
  <c r="Y323" i="16"/>
  <c r="X323" i="16"/>
  <c r="W323" i="16"/>
  <c r="V323" i="16"/>
  <c r="U323" i="16"/>
  <c r="T323" i="16"/>
  <c r="S323" i="16"/>
  <c r="R323" i="16"/>
  <c r="Q323" i="16"/>
  <c r="P323" i="16"/>
  <c r="O323" i="16"/>
  <c r="N323" i="16"/>
  <c r="M323" i="16"/>
  <c r="L323" i="16"/>
  <c r="K323" i="16"/>
  <c r="J323" i="16"/>
  <c r="I323" i="16"/>
  <c r="AM323" i="16" s="1"/>
  <c r="H323" i="16"/>
  <c r="G323" i="16"/>
  <c r="F323" i="16"/>
  <c r="E323" i="16"/>
  <c r="D323" i="16"/>
  <c r="C323" i="16"/>
  <c r="B323" i="16"/>
  <c r="A323" i="16"/>
  <c r="AO322" i="16"/>
  <c r="AN322" i="16"/>
  <c r="AL322" i="16"/>
  <c r="AK322" i="16"/>
  <c r="AJ322" i="16"/>
  <c r="AI322" i="16"/>
  <c r="AH322" i="16"/>
  <c r="AG322" i="16"/>
  <c r="AF322" i="16"/>
  <c r="AE322" i="16"/>
  <c r="AD322" i="16"/>
  <c r="AC322" i="16"/>
  <c r="AB322" i="16"/>
  <c r="AA322" i="16"/>
  <c r="Z322" i="16"/>
  <c r="Y322" i="16"/>
  <c r="X322" i="16"/>
  <c r="W322" i="16"/>
  <c r="V322" i="16"/>
  <c r="U322" i="16"/>
  <c r="T322" i="16"/>
  <c r="S322" i="16"/>
  <c r="R322" i="16"/>
  <c r="Q322" i="16"/>
  <c r="P322" i="16"/>
  <c r="O322" i="16"/>
  <c r="N322" i="16"/>
  <c r="M322" i="16"/>
  <c r="L322" i="16"/>
  <c r="K322" i="16"/>
  <c r="J322" i="16"/>
  <c r="I322" i="16"/>
  <c r="H322" i="16"/>
  <c r="G322" i="16"/>
  <c r="F322" i="16"/>
  <c r="E322" i="16"/>
  <c r="D322" i="16"/>
  <c r="C322" i="16"/>
  <c r="B322" i="16"/>
  <c r="A322" i="16" s="1"/>
  <c r="AO321" i="16"/>
  <c r="AN321" i="16"/>
  <c r="AL321" i="16"/>
  <c r="AK321" i="16"/>
  <c r="AJ321" i="16"/>
  <c r="AI321" i="16"/>
  <c r="AH321" i="16"/>
  <c r="AG321" i="16"/>
  <c r="AF321" i="16"/>
  <c r="AE321" i="16"/>
  <c r="AD321" i="16"/>
  <c r="AC321" i="16"/>
  <c r="AB321" i="16"/>
  <c r="AA321" i="16"/>
  <c r="Z321" i="16"/>
  <c r="Y321" i="16"/>
  <c r="X321" i="16"/>
  <c r="W321" i="16"/>
  <c r="V321" i="16"/>
  <c r="U321" i="16"/>
  <c r="T321" i="16"/>
  <c r="S321" i="16"/>
  <c r="R321" i="16"/>
  <c r="Q321" i="16"/>
  <c r="P321" i="16"/>
  <c r="O321" i="16"/>
  <c r="N321" i="16"/>
  <c r="M321" i="16"/>
  <c r="L321" i="16"/>
  <c r="K321" i="16"/>
  <c r="AM321" i="16" s="1"/>
  <c r="J321" i="16"/>
  <c r="I321" i="16"/>
  <c r="H321" i="16"/>
  <c r="G321" i="16"/>
  <c r="F321" i="16"/>
  <c r="E321" i="16"/>
  <c r="D321" i="16"/>
  <c r="C321" i="16"/>
  <c r="B321" i="16"/>
  <c r="AO320" i="16"/>
  <c r="AN320" i="16"/>
  <c r="AL320" i="16"/>
  <c r="AK320" i="16"/>
  <c r="AJ320" i="16"/>
  <c r="AI320" i="16"/>
  <c r="AH320" i="16"/>
  <c r="AG320" i="16"/>
  <c r="AF320" i="16"/>
  <c r="AE320" i="16"/>
  <c r="AD320" i="16"/>
  <c r="AC320" i="16"/>
  <c r="AB320" i="16"/>
  <c r="AA320" i="16"/>
  <c r="Z320" i="16"/>
  <c r="Y320" i="16"/>
  <c r="X320" i="16"/>
  <c r="W320" i="16"/>
  <c r="V320" i="16"/>
  <c r="U320" i="16"/>
  <c r="T320" i="16"/>
  <c r="S320" i="16"/>
  <c r="R320" i="16"/>
  <c r="Q320" i="16"/>
  <c r="P320" i="16"/>
  <c r="O320" i="16"/>
  <c r="N320" i="16"/>
  <c r="M320" i="16"/>
  <c r="L320" i="16"/>
  <c r="K320" i="16"/>
  <c r="J320" i="16"/>
  <c r="I320" i="16"/>
  <c r="H320" i="16"/>
  <c r="G320" i="16"/>
  <c r="F320" i="16"/>
  <c r="E320" i="16"/>
  <c r="D320" i="16"/>
  <c r="C320" i="16"/>
  <c r="A320" i="16" s="1"/>
  <c r="B320" i="16"/>
  <c r="AO319" i="16"/>
  <c r="AN319" i="16"/>
  <c r="AL319" i="16"/>
  <c r="AK319" i="16"/>
  <c r="AJ319" i="16"/>
  <c r="AI319" i="16"/>
  <c r="AH319" i="16"/>
  <c r="AG319" i="16"/>
  <c r="AF319" i="16"/>
  <c r="AE319" i="16"/>
  <c r="AD319" i="16"/>
  <c r="AC319" i="16"/>
  <c r="AB319" i="16"/>
  <c r="AA319" i="16"/>
  <c r="Z319" i="16"/>
  <c r="Y319" i="16"/>
  <c r="X319" i="16"/>
  <c r="W319" i="16"/>
  <c r="V319" i="16"/>
  <c r="U319" i="16"/>
  <c r="T319" i="16"/>
  <c r="S319" i="16"/>
  <c r="R319" i="16"/>
  <c r="Q319" i="16"/>
  <c r="P319" i="16"/>
  <c r="O319" i="16"/>
  <c r="N319" i="16"/>
  <c r="M319" i="16"/>
  <c r="L319" i="16"/>
  <c r="K319" i="16"/>
  <c r="J319" i="16"/>
  <c r="I319" i="16"/>
  <c r="AM319" i="16" s="1"/>
  <c r="H319" i="16"/>
  <c r="G319" i="16"/>
  <c r="F319" i="16"/>
  <c r="E319" i="16"/>
  <c r="D319" i="16"/>
  <c r="C319" i="16"/>
  <c r="B319" i="16"/>
  <c r="A319" i="16"/>
  <c r="AO318" i="16"/>
  <c r="AN318" i="16"/>
  <c r="AL318" i="16"/>
  <c r="AK318" i="16"/>
  <c r="AJ318" i="16"/>
  <c r="AI318" i="16"/>
  <c r="AH318" i="16"/>
  <c r="AG318" i="16"/>
  <c r="AF318" i="16"/>
  <c r="AE318" i="16"/>
  <c r="AD318" i="16"/>
  <c r="AC318" i="16"/>
  <c r="AB318" i="16"/>
  <c r="AA318" i="16"/>
  <c r="Z318" i="16"/>
  <c r="Y318" i="16"/>
  <c r="X318" i="16"/>
  <c r="W318" i="16"/>
  <c r="V318" i="16"/>
  <c r="U318" i="16"/>
  <c r="T318" i="16"/>
  <c r="S318" i="16"/>
  <c r="R318" i="16"/>
  <c r="Q318" i="16"/>
  <c r="P318" i="16"/>
  <c r="O318" i="16"/>
  <c r="N318" i="16"/>
  <c r="M318" i="16"/>
  <c r="L318" i="16"/>
  <c r="K318" i="16"/>
  <c r="J318" i="16"/>
  <c r="I318" i="16"/>
  <c r="AM318" i="16" s="1"/>
  <c r="H318" i="16"/>
  <c r="G318" i="16"/>
  <c r="F318" i="16"/>
  <c r="E318" i="16"/>
  <c r="D318" i="16"/>
  <c r="C318" i="16"/>
  <c r="B318" i="16"/>
  <c r="A318" i="16" s="1"/>
  <c r="AO317" i="16"/>
  <c r="AN317" i="16"/>
  <c r="AL317" i="16"/>
  <c r="AK317" i="16"/>
  <c r="AJ317" i="16"/>
  <c r="AI317" i="16"/>
  <c r="AH317" i="16"/>
  <c r="AG317" i="16"/>
  <c r="AF317" i="16"/>
  <c r="AE317" i="16"/>
  <c r="AD317" i="16"/>
  <c r="AC317" i="16"/>
  <c r="AB317" i="16"/>
  <c r="AA317" i="16"/>
  <c r="Z317" i="16"/>
  <c r="Y317" i="16"/>
  <c r="X317" i="16"/>
  <c r="W317" i="16"/>
  <c r="V317" i="16"/>
  <c r="U317" i="16"/>
  <c r="T317" i="16"/>
  <c r="S317" i="16"/>
  <c r="R317" i="16"/>
  <c r="Q317" i="16"/>
  <c r="P317" i="16"/>
  <c r="O317" i="16"/>
  <c r="N317" i="16"/>
  <c r="M317" i="16"/>
  <c r="L317" i="16"/>
  <c r="K317" i="16"/>
  <c r="AM317" i="16" s="1"/>
  <c r="J317" i="16"/>
  <c r="I317" i="16"/>
  <c r="H317" i="16"/>
  <c r="G317" i="16"/>
  <c r="F317" i="16"/>
  <c r="E317" i="16"/>
  <c r="D317" i="16"/>
  <c r="C317" i="16"/>
  <c r="B317" i="16"/>
  <c r="AO316" i="16"/>
  <c r="AN316" i="16"/>
  <c r="AL316" i="16"/>
  <c r="AK316" i="16"/>
  <c r="AJ316" i="16"/>
  <c r="AI316" i="16"/>
  <c r="AH316" i="16"/>
  <c r="AG316" i="16"/>
  <c r="AF316" i="16"/>
  <c r="AE316" i="16"/>
  <c r="AD316" i="16"/>
  <c r="AC316" i="16"/>
  <c r="AB316" i="16"/>
  <c r="AA316" i="16"/>
  <c r="Z316" i="16"/>
  <c r="Y316" i="16"/>
  <c r="X316" i="16"/>
  <c r="W316" i="16"/>
  <c r="V316" i="16"/>
  <c r="U316" i="16"/>
  <c r="T316" i="16"/>
  <c r="S316" i="16"/>
  <c r="R316" i="16"/>
  <c r="Q316" i="16"/>
  <c r="P316" i="16"/>
  <c r="O316" i="16"/>
  <c r="N316" i="16"/>
  <c r="M316" i="16"/>
  <c r="L316" i="16"/>
  <c r="K316" i="16"/>
  <c r="J316" i="16"/>
  <c r="I316" i="16"/>
  <c r="H316" i="16"/>
  <c r="G316" i="16"/>
  <c r="F316" i="16"/>
  <c r="E316" i="16"/>
  <c r="D316" i="16"/>
  <c r="C316" i="16"/>
  <c r="A316" i="16" s="1"/>
  <c r="B316" i="16"/>
  <c r="AO315" i="16"/>
  <c r="AN315" i="16"/>
  <c r="AL315" i="16"/>
  <c r="AK315" i="16"/>
  <c r="AJ315" i="16"/>
  <c r="AI315" i="16"/>
  <c r="AH315" i="16"/>
  <c r="AG315" i="16"/>
  <c r="AF315" i="16"/>
  <c r="AE315" i="16"/>
  <c r="AD315" i="16"/>
  <c r="AC315" i="16"/>
  <c r="AB315" i="16"/>
  <c r="AA315" i="16"/>
  <c r="Z315" i="16"/>
  <c r="Y315" i="16"/>
  <c r="X315" i="16"/>
  <c r="W315" i="16"/>
  <c r="V315" i="16"/>
  <c r="U315" i="16"/>
  <c r="T315" i="16"/>
  <c r="S315" i="16"/>
  <c r="R315" i="16"/>
  <c r="Q315" i="16"/>
  <c r="P315" i="16"/>
  <c r="O315" i="16"/>
  <c r="N315" i="16"/>
  <c r="M315" i="16"/>
  <c r="L315" i="16"/>
  <c r="K315" i="16"/>
  <c r="J315" i="16"/>
  <c r="I315" i="16"/>
  <c r="AM315" i="16" s="1"/>
  <c r="H315" i="16"/>
  <c r="G315" i="16"/>
  <c r="F315" i="16"/>
  <c r="E315" i="16"/>
  <c r="D315" i="16"/>
  <c r="C315" i="16"/>
  <c r="B315" i="16"/>
  <c r="A315" i="16"/>
  <c r="AO314" i="16"/>
  <c r="AN314" i="16"/>
  <c r="AL314" i="16"/>
  <c r="AK314" i="16"/>
  <c r="AJ314" i="16"/>
  <c r="AI314" i="16"/>
  <c r="AH314" i="16"/>
  <c r="AG314" i="16"/>
  <c r="AF314" i="16"/>
  <c r="AE314" i="16"/>
  <c r="AD314" i="16"/>
  <c r="AC314" i="16"/>
  <c r="AB314" i="16"/>
  <c r="AA314" i="16"/>
  <c r="Z314" i="16"/>
  <c r="Y314" i="16"/>
  <c r="X314" i="16"/>
  <c r="W314" i="16"/>
  <c r="V314" i="16"/>
  <c r="U314" i="16"/>
  <c r="T314" i="16"/>
  <c r="S314" i="16"/>
  <c r="R314" i="16"/>
  <c r="Q314" i="16"/>
  <c r="P314" i="16"/>
  <c r="O314" i="16"/>
  <c r="N314" i="16"/>
  <c r="M314" i="16"/>
  <c r="L314" i="16"/>
  <c r="K314" i="16"/>
  <c r="J314" i="16"/>
  <c r="I314" i="16"/>
  <c r="H314" i="16"/>
  <c r="G314" i="16"/>
  <c r="F314" i="16"/>
  <c r="E314" i="16"/>
  <c r="D314" i="16"/>
  <c r="C314" i="16"/>
  <c r="B314" i="16"/>
  <c r="A314" i="16" s="1"/>
  <c r="AO313" i="16"/>
  <c r="AN313" i="16"/>
  <c r="AL313" i="16"/>
  <c r="AK313" i="16"/>
  <c r="AJ313" i="16"/>
  <c r="AI313" i="16"/>
  <c r="AH313" i="16"/>
  <c r="AG313" i="16"/>
  <c r="AF313" i="16"/>
  <c r="AE313" i="16"/>
  <c r="AD313" i="16"/>
  <c r="AC313" i="16"/>
  <c r="AB313" i="16"/>
  <c r="AA313" i="16"/>
  <c r="Z313" i="16"/>
  <c r="Y313" i="16"/>
  <c r="X313" i="16"/>
  <c r="W313" i="16"/>
  <c r="V313" i="16"/>
  <c r="U313" i="16"/>
  <c r="T313" i="16"/>
  <c r="S313" i="16"/>
  <c r="R313" i="16"/>
  <c r="Q313" i="16"/>
  <c r="P313" i="16"/>
  <c r="O313" i="16"/>
  <c r="N313" i="16"/>
  <c r="M313" i="16"/>
  <c r="L313" i="16"/>
  <c r="K313" i="16"/>
  <c r="AM313" i="16" s="1"/>
  <c r="J313" i="16"/>
  <c r="I313" i="16"/>
  <c r="H313" i="16"/>
  <c r="G313" i="16"/>
  <c r="F313" i="16"/>
  <c r="E313" i="16"/>
  <c r="D313" i="16"/>
  <c r="C313" i="16"/>
  <c r="B313" i="16"/>
  <c r="AO312" i="16"/>
  <c r="AN312" i="16"/>
  <c r="AL312" i="16"/>
  <c r="AK312" i="16"/>
  <c r="AJ312" i="16"/>
  <c r="AI312" i="16"/>
  <c r="AH312" i="16"/>
  <c r="AG312" i="16"/>
  <c r="AF312" i="16"/>
  <c r="AE312" i="16"/>
  <c r="AD312" i="16"/>
  <c r="AC312" i="16"/>
  <c r="AB312" i="16"/>
  <c r="AA312" i="16"/>
  <c r="Z312" i="16"/>
  <c r="Y312" i="16"/>
  <c r="X312" i="16"/>
  <c r="W312" i="16"/>
  <c r="V312" i="16"/>
  <c r="U312" i="16"/>
  <c r="T312" i="16"/>
  <c r="S312" i="16"/>
  <c r="R312" i="16"/>
  <c r="Q312" i="16"/>
  <c r="P312" i="16"/>
  <c r="O312" i="16"/>
  <c r="N312" i="16"/>
  <c r="M312" i="16"/>
  <c r="L312" i="16"/>
  <c r="K312" i="16"/>
  <c r="J312" i="16"/>
  <c r="I312" i="16"/>
  <c r="H312" i="16"/>
  <c r="G312" i="16"/>
  <c r="F312" i="16"/>
  <c r="E312" i="16"/>
  <c r="D312" i="16"/>
  <c r="C312" i="16"/>
  <c r="B312" i="16"/>
  <c r="A312" i="16" s="1"/>
  <c r="AO311" i="16"/>
  <c r="AN311" i="16"/>
  <c r="AL311" i="16"/>
  <c r="AK311" i="16"/>
  <c r="AJ311" i="16"/>
  <c r="AI311" i="16"/>
  <c r="AH311" i="16"/>
  <c r="AG311" i="16"/>
  <c r="AF311" i="16"/>
  <c r="AE311" i="16"/>
  <c r="AD311" i="16"/>
  <c r="AC311" i="16"/>
  <c r="AB311" i="16"/>
  <c r="AA311" i="16"/>
  <c r="Z311" i="16"/>
  <c r="Y311" i="16"/>
  <c r="X311" i="16"/>
  <c r="W311" i="16"/>
  <c r="V311" i="16"/>
  <c r="U311" i="16"/>
  <c r="T311" i="16"/>
  <c r="S311" i="16"/>
  <c r="R311" i="16"/>
  <c r="Q311" i="16"/>
  <c r="P311" i="16"/>
  <c r="O311" i="16"/>
  <c r="N311" i="16"/>
  <c r="M311" i="16"/>
  <c r="L311" i="16"/>
  <c r="K311" i="16"/>
  <c r="J311" i="16"/>
  <c r="I311" i="16"/>
  <c r="AM311" i="16" s="1"/>
  <c r="H311" i="16"/>
  <c r="G311" i="16"/>
  <c r="F311" i="16"/>
  <c r="E311" i="16"/>
  <c r="D311" i="16"/>
  <c r="C311" i="16"/>
  <c r="B311" i="16"/>
  <c r="A311" i="16"/>
  <c r="AO310" i="16"/>
  <c r="AN310" i="16"/>
  <c r="AL310" i="16"/>
  <c r="AK310" i="16"/>
  <c r="AJ310" i="16"/>
  <c r="AI310" i="16"/>
  <c r="AH310" i="16"/>
  <c r="AG310" i="16"/>
  <c r="AF310" i="16"/>
  <c r="AE310" i="16"/>
  <c r="AD310" i="16"/>
  <c r="AC310" i="16"/>
  <c r="AB310" i="16"/>
  <c r="AA310" i="16"/>
  <c r="Z310" i="16"/>
  <c r="Y310" i="16"/>
  <c r="X310" i="16"/>
  <c r="W310" i="16"/>
  <c r="V310" i="16"/>
  <c r="U310" i="16"/>
  <c r="T310" i="16"/>
  <c r="S310" i="16"/>
  <c r="R310" i="16"/>
  <c r="Q310" i="16"/>
  <c r="P310" i="16"/>
  <c r="O310" i="16"/>
  <c r="N310" i="16"/>
  <c r="M310" i="16"/>
  <c r="L310" i="16"/>
  <c r="K310" i="16"/>
  <c r="J310" i="16"/>
  <c r="I310" i="16"/>
  <c r="AM310" i="16" s="1"/>
  <c r="H310" i="16"/>
  <c r="G310" i="16"/>
  <c r="F310" i="16"/>
  <c r="E310" i="16"/>
  <c r="D310" i="16"/>
  <c r="C310" i="16"/>
  <c r="B310" i="16"/>
  <c r="A310" i="16" s="1"/>
  <c r="AO309" i="16"/>
  <c r="AN309" i="16"/>
  <c r="AL309" i="16"/>
  <c r="AK309" i="16"/>
  <c r="AJ309" i="16"/>
  <c r="AI309" i="16"/>
  <c r="AH309" i="16"/>
  <c r="AG309" i="16"/>
  <c r="AF309" i="16"/>
  <c r="AE309" i="16"/>
  <c r="AD309" i="16"/>
  <c r="AC309" i="16"/>
  <c r="AB309" i="16"/>
  <c r="AA309" i="16"/>
  <c r="Z309" i="16"/>
  <c r="Y309" i="16"/>
  <c r="X309" i="16"/>
  <c r="W309" i="16"/>
  <c r="V309" i="16"/>
  <c r="U309" i="16"/>
  <c r="T309" i="16"/>
  <c r="S309" i="16"/>
  <c r="R309" i="16"/>
  <c r="Q309" i="16"/>
  <c r="P309" i="16"/>
  <c r="O309" i="16"/>
  <c r="N309" i="16"/>
  <c r="M309" i="16"/>
  <c r="L309" i="16"/>
  <c r="K309" i="16"/>
  <c r="AM309" i="16" s="1"/>
  <c r="J309" i="16"/>
  <c r="I309" i="16"/>
  <c r="H309" i="16"/>
  <c r="G309" i="16"/>
  <c r="F309" i="16"/>
  <c r="E309" i="16"/>
  <c r="D309" i="16"/>
  <c r="C309" i="16"/>
  <c r="B309" i="16"/>
  <c r="AO308" i="16"/>
  <c r="AN308" i="16"/>
  <c r="AL308" i="16"/>
  <c r="AK308" i="16"/>
  <c r="AJ308" i="16"/>
  <c r="AI308" i="16"/>
  <c r="AH308" i="16"/>
  <c r="AG308" i="16"/>
  <c r="AF308" i="16"/>
  <c r="AE308" i="16"/>
  <c r="AD308" i="16"/>
  <c r="AC308" i="16"/>
  <c r="AB308" i="16"/>
  <c r="AA308" i="16"/>
  <c r="Z308" i="16"/>
  <c r="Y308" i="16"/>
  <c r="X308" i="16"/>
  <c r="W308" i="16"/>
  <c r="V308" i="16"/>
  <c r="U308" i="16"/>
  <c r="T308" i="16"/>
  <c r="S308" i="16"/>
  <c r="R308" i="16"/>
  <c r="Q308" i="16"/>
  <c r="P308" i="16"/>
  <c r="O308" i="16"/>
  <c r="N308" i="16"/>
  <c r="M308" i="16"/>
  <c r="L308" i="16"/>
  <c r="K308" i="16"/>
  <c r="J308" i="16"/>
  <c r="I308" i="16"/>
  <c r="H308" i="16"/>
  <c r="G308" i="16"/>
  <c r="F308" i="16"/>
  <c r="E308" i="16"/>
  <c r="D308" i="16"/>
  <c r="C308" i="16"/>
  <c r="B308" i="16"/>
  <c r="A308" i="16" s="1"/>
  <c r="AO307" i="16"/>
  <c r="AN307" i="16"/>
  <c r="AL307" i="16"/>
  <c r="AK307" i="16"/>
  <c r="AJ307" i="16"/>
  <c r="AI307" i="16"/>
  <c r="AH307" i="16"/>
  <c r="AG307" i="16"/>
  <c r="AF307" i="16"/>
  <c r="AE307" i="16"/>
  <c r="AD307" i="16"/>
  <c r="AC307" i="16"/>
  <c r="AB307" i="16"/>
  <c r="AA307" i="16"/>
  <c r="Z307" i="16"/>
  <c r="Y307" i="16"/>
  <c r="X307" i="16"/>
  <c r="W307" i="16"/>
  <c r="V307" i="16"/>
  <c r="U307" i="16"/>
  <c r="T307" i="16"/>
  <c r="S307" i="16"/>
  <c r="R307" i="16"/>
  <c r="Q307" i="16"/>
  <c r="P307" i="16"/>
  <c r="O307" i="16"/>
  <c r="N307" i="16"/>
  <c r="M307" i="16"/>
  <c r="L307" i="16"/>
  <c r="K307" i="16"/>
  <c r="J307" i="16"/>
  <c r="I307" i="16"/>
  <c r="AM307" i="16" s="1"/>
  <c r="H307" i="16"/>
  <c r="G307" i="16"/>
  <c r="F307" i="16"/>
  <c r="E307" i="16"/>
  <c r="D307" i="16"/>
  <c r="C307" i="16"/>
  <c r="B307" i="16"/>
  <c r="A307" i="16"/>
  <c r="AO306" i="16"/>
  <c r="AN306" i="16"/>
  <c r="AL306" i="16"/>
  <c r="AK306" i="16"/>
  <c r="AJ306" i="16"/>
  <c r="AI306" i="16"/>
  <c r="AH306" i="16"/>
  <c r="AG306" i="16"/>
  <c r="AF306" i="16"/>
  <c r="AE306" i="16"/>
  <c r="AD306" i="16"/>
  <c r="AC306" i="16"/>
  <c r="AB306" i="16"/>
  <c r="AA306" i="16"/>
  <c r="Z306" i="16"/>
  <c r="Y306" i="16"/>
  <c r="X306" i="16"/>
  <c r="W306" i="16"/>
  <c r="V306" i="16"/>
  <c r="U306" i="16"/>
  <c r="T306" i="16"/>
  <c r="S306" i="16"/>
  <c r="R306" i="16"/>
  <c r="Q306" i="16"/>
  <c r="P306" i="16"/>
  <c r="O306" i="16"/>
  <c r="N306" i="16"/>
  <c r="M306" i="16"/>
  <c r="L306" i="16"/>
  <c r="K306" i="16"/>
  <c r="J306" i="16"/>
  <c r="I306" i="16"/>
  <c r="H306" i="16"/>
  <c r="G306" i="16"/>
  <c r="F306" i="16"/>
  <c r="E306" i="16"/>
  <c r="D306" i="16"/>
  <c r="C306" i="16"/>
  <c r="B306" i="16"/>
  <c r="A306" i="16" s="1"/>
  <c r="AO305" i="16"/>
  <c r="AN305" i="16"/>
  <c r="AL305" i="16"/>
  <c r="AK305" i="16"/>
  <c r="AJ305" i="16"/>
  <c r="AI305" i="16"/>
  <c r="AH305" i="16"/>
  <c r="AG305" i="16"/>
  <c r="AF305" i="16"/>
  <c r="AE305" i="16"/>
  <c r="AD305" i="16"/>
  <c r="AC305" i="16"/>
  <c r="AB305" i="16"/>
  <c r="AA305" i="16"/>
  <c r="Z305" i="16"/>
  <c r="Y305" i="16"/>
  <c r="X305" i="16"/>
  <c r="W305" i="16"/>
  <c r="V305" i="16"/>
  <c r="U305" i="16"/>
  <c r="T305" i="16"/>
  <c r="S305" i="16"/>
  <c r="R305" i="16"/>
  <c r="Q305" i="16"/>
  <c r="P305" i="16"/>
  <c r="O305" i="16"/>
  <c r="N305" i="16"/>
  <c r="M305" i="16"/>
  <c r="L305" i="16"/>
  <c r="K305" i="16"/>
  <c r="AM305" i="16" s="1"/>
  <c r="J305" i="16"/>
  <c r="I305" i="16"/>
  <c r="H305" i="16"/>
  <c r="G305" i="16"/>
  <c r="F305" i="16"/>
  <c r="E305" i="16"/>
  <c r="D305" i="16"/>
  <c r="C305" i="16"/>
  <c r="A305" i="16" s="1"/>
  <c r="B305" i="16"/>
  <c r="AO304" i="16"/>
  <c r="AN304" i="16"/>
  <c r="AL304" i="16"/>
  <c r="AK304" i="16"/>
  <c r="AJ304" i="16"/>
  <c r="AI304" i="16"/>
  <c r="AH304" i="16"/>
  <c r="AG304" i="16"/>
  <c r="AF304" i="16"/>
  <c r="AE304" i="16"/>
  <c r="AD304" i="16"/>
  <c r="AC304" i="16"/>
  <c r="AB304" i="16"/>
  <c r="AA304" i="16"/>
  <c r="Z304" i="16"/>
  <c r="Y304" i="16"/>
  <c r="X304" i="16"/>
  <c r="W304" i="16"/>
  <c r="V304" i="16"/>
  <c r="U304" i="16"/>
  <c r="T304" i="16"/>
  <c r="S304" i="16"/>
  <c r="R304" i="16"/>
  <c r="Q304" i="16"/>
  <c r="P304" i="16"/>
  <c r="O304" i="16"/>
  <c r="N304" i="16"/>
  <c r="M304" i="16"/>
  <c r="L304" i="16"/>
  <c r="K304" i="16"/>
  <c r="J304" i="16"/>
  <c r="I304" i="16"/>
  <c r="AM304" i="16" s="1"/>
  <c r="H304" i="16"/>
  <c r="G304" i="16"/>
  <c r="F304" i="16"/>
  <c r="E304" i="16"/>
  <c r="D304" i="16"/>
  <c r="C304" i="16"/>
  <c r="A304" i="16" s="1"/>
  <c r="B304" i="16"/>
  <c r="AO303" i="16"/>
  <c r="AN303" i="16"/>
  <c r="AL303" i="16"/>
  <c r="AK303" i="16"/>
  <c r="AJ303" i="16"/>
  <c r="AI303" i="16"/>
  <c r="AH303" i="16"/>
  <c r="AG303" i="16"/>
  <c r="AF303" i="16"/>
  <c r="AE303" i="16"/>
  <c r="AD303" i="16"/>
  <c r="AC303" i="16"/>
  <c r="AB303" i="16"/>
  <c r="AA303" i="16"/>
  <c r="Z303" i="16"/>
  <c r="Y303" i="16"/>
  <c r="X303" i="16"/>
  <c r="W303" i="16"/>
  <c r="V303" i="16"/>
  <c r="U303" i="16"/>
  <c r="T303" i="16"/>
  <c r="S303" i="16"/>
  <c r="R303" i="16"/>
  <c r="Q303" i="16"/>
  <c r="P303" i="16"/>
  <c r="O303" i="16"/>
  <c r="N303" i="16"/>
  <c r="M303" i="16"/>
  <c r="L303" i="16"/>
  <c r="K303" i="16"/>
  <c r="J303" i="16"/>
  <c r="I303" i="16"/>
  <c r="AM303" i="16" s="1"/>
  <c r="H303" i="16"/>
  <c r="G303" i="16"/>
  <c r="F303" i="16"/>
  <c r="E303" i="16"/>
  <c r="D303" i="16"/>
  <c r="C303" i="16"/>
  <c r="B303" i="16"/>
  <c r="A303" i="16"/>
  <c r="AO302" i="16"/>
  <c r="AN302" i="16"/>
  <c r="AL302" i="16"/>
  <c r="AK302" i="16"/>
  <c r="AJ302" i="16"/>
  <c r="AI302" i="16"/>
  <c r="AH302" i="16"/>
  <c r="AG302" i="16"/>
  <c r="AF302" i="16"/>
  <c r="AE302" i="16"/>
  <c r="AD302" i="16"/>
  <c r="AC302" i="16"/>
  <c r="AB302" i="16"/>
  <c r="AA302" i="16"/>
  <c r="Z302" i="16"/>
  <c r="Y302" i="16"/>
  <c r="X302" i="16"/>
  <c r="W302" i="16"/>
  <c r="V302" i="16"/>
  <c r="U302" i="16"/>
  <c r="T302" i="16"/>
  <c r="S302" i="16"/>
  <c r="R302" i="16"/>
  <c r="Q302" i="16"/>
  <c r="P302" i="16"/>
  <c r="O302" i="16"/>
  <c r="N302" i="16"/>
  <c r="M302" i="16"/>
  <c r="L302" i="16"/>
  <c r="K302" i="16"/>
  <c r="J302" i="16"/>
  <c r="I302" i="16"/>
  <c r="AM302" i="16" s="1"/>
  <c r="H302" i="16"/>
  <c r="G302" i="16"/>
  <c r="F302" i="16"/>
  <c r="E302" i="16"/>
  <c r="D302" i="16"/>
  <c r="C302" i="16"/>
  <c r="B302" i="16"/>
  <c r="A302" i="16" s="1"/>
  <c r="AO301" i="16"/>
  <c r="AN301" i="16"/>
  <c r="AL301" i="16"/>
  <c r="AK301" i="16"/>
  <c r="AJ301" i="16"/>
  <c r="AI301" i="16"/>
  <c r="AH301" i="16"/>
  <c r="AG301" i="16"/>
  <c r="AF301" i="16"/>
  <c r="AE301" i="16"/>
  <c r="AD301" i="16"/>
  <c r="AC301" i="16"/>
  <c r="AB301" i="16"/>
  <c r="AA301" i="16"/>
  <c r="Z301" i="16"/>
  <c r="Y301" i="16"/>
  <c r="X301" i="16"/>
  <c r="W301" i="16"/>
  <c r="V301" i="16"/>
  <c r="U301" i="16"/>
  <c r="T301" i="16"/>
  <c r="S301" i="16"/>
  <c r="R301" i="16"/>
  <c r="Q301" i="16"/>
  <c r="P301" i="16"/>
  <c r="O301" i="16"/>
  <c r="N301" i="16"/>
  <c r="M301" i="16"/>
  <c r="L301" i="16"/>
  <c r="K301" i="16"/>
  <c r="AM301" i="16" s="1"/>
  <c r="J301" i="16"/>
  <c r="I301" i="16"/>
  <c r="H301" i="16"/>
  <c r="G301" i="16"/>
  <c r="F301" i="16"/>
  <c r="E301" i="16"/>
  <c r="D301" i="16"/>
  <c r="C301" i="16"/>
  <c r="B301" i="16"/>
  <c r="AO300" i="16"/>
  <c r="AN300" i="16"/>
  <c r="AL300" i="16"/>
  <c r="AK300" i="16"/>
  <c r="AJ300" i="16"/>
  <c r="AI300" i="16"/>
  <c r="AH300" i="16"/>
  <c r="AG300" i="16"/>
  <c r="AF300" i="16"/>
  <c r="AE300" i="16"/>
  <c r="AD300" i="16"/>
  <c r="AC300" i="16"/>
  <c r="AB300" i="16"/>
  <c r="AA300" i="16"/>
  <c r="Z300" i="16"/>
  <c r="Y300" i="16"/>
  <c r="X300" i="16"/>
  <c r="W300" i="16"/>
  <c r="V300" i="16"/>
  <c r="U300" i="16"/>
  <c r="T300" i="16"/>
  <c r="S300" i="16"/>
  <c r="R300" i="16"/>
  <c r="Q300" i="16"/>
  <c r="P300" i="16"/>
  <c r="O300" i="16"/>
  <c r="N300" i="16"/>
  <c r="M300" i="16"/>
  <c r="L300" i="16"/>
  <c r="K300" i="16"/>
  <c r="J300" i="16"/>
  <c r="I300" i="16"/>
  <c r="H300" i="16"/>
  <c r="G300" i="16"/>
  <c r="F300" i="16"/>
  <c r="E300" i="16"/>
  <c r="D300" i="16"/>
  <c r="C300" i="16"/>
  <c r="B300" i="16"/>
  <c r="A300" i="16" s="1"/>
  <c r="AO299" i="16"/>
  <c r="AN299" i="16"/>
  <c r="AL299" i="16"/>
  <c r="AK299" i="16"/>
  <c r="AJ299" i="16"/>
  <c r="AI299" i="16"/>
  <c r="AH299" i="16"/>
  <c r="AG299" i="16"/>
  <c r="AF299" i="16"/>
  <c r="AE299" i="16"/>
  <c r="AD299" i="16"/>
  <c r="AC299" i="16"/>
  <c r="AB299" i="16"/>
  <c r="AA299" i="16"/>
  <c r="Z299" i="16"/>
  <c r="Y299" i="16"/>
  <c r="X299" i="16"/>
  <c r="W299" i="16"/>
  <c r="V299" i="16"/>
  <c r="U299" i="16"/>
  <c r="T299" i="16"/>
  <c r="S299" i="16"/>
  <c r="R299" i="16"/>
  <c r="Q299" i="16"/>
  <c r="P299" i="16"/>
  <c r="O299" i="16"/>
  <c r="N299" i="16"/>
  <c r="M299" i="16"/>
  <c r="L299" i="16"/>
  <c r="K299" i="16"/>
  <c r="J299" i="16"/>
  <c r="I299" i="16"/>
  <c r="AM299" i="16" s="1"/>
  <c r="H299" i="16"/>
  <c r="G299" i="16"/>
  <c r="F299" i="16"/>
  <c r="E299" i="16"/>
  <c r="D299" i="16"/>
  <c r="C299" i="16"/>
  <c r="B299" i="16"/>
  <c r="A299" i="16"/>
  <c r="AO298" i="16"/>
  <c r="AN298" i="16"/>
  <c r="AL298" i="16"/>
  <c r="AK298" i="16"/>
  <c r="AJ298" i="16"/>
  <c r="AI298" i="16"/>
  <c r="AH298" i="16"/>
  <c r="AG298" i="16"/>
  <c r="AF298" i="16"/>
  <c r="AE298" i="16"/>
  <c r="AD298" i="16"/>
  <c r="AC298" i="16"/>
  <c r="AB298" i="16"/>
  <c r="AA298" i="16"/>
  <c r="Z298" i="16"/>
  <c r="Y298" i="16"/>
  <c r="X298" i="16"/>
  <c r="W298" i="16"/>
  <c r="V298" i="16"/>
  <c r="U298" i="16"/>
  <c r="T298" i="16"/>
  <c r="S298" i="16"/>
  <c r="R298" i="16"/>
  <c r="Q298" i="16"/>
  <c r="P298" i="16"/>
  <c r="O298" i="16"/>
  <c r="N298" i="16"/>
  <c r="M298" i="16"/>
  <c r="L298" i="16"/>
  <c r="K298" i="16"/>
  <c r="J298" i="16"/>
  <c r="I298" i="16"/>
  <c r="H298" i="16"/>
  <c r="G298" i="16"/>
  <c r="F298" i="16"/>
  <c r="E298" i="16"/>
  <c r="D298" i="16"/>
  <c r="C298" i="16"/>
  <c r="B298" i="16"/>
  <c r="A298" i="16" s="1"/>
  <c r="AO297" i="16"/>
  <c r="AN297" i="16"/>
  <c r="AL297" i="16"/>
  <c r="AK297" i="16"/>
  <c r="AJ297" i="16"/>
  <c r="AI297" i="16"/>
  <c r="AH297" i="16"/>
  <c r="AG297" i="16"/>
  <c r="AF297" i="16"/>
  <c r="AE297" i="16"/>
  <c r="AD297" i="16"/>
  <c r="AC297" i="16"/>
  <c r="AB297" i="16"/>
  <c r="AA297" i="16"/>
  <c r="Z297" i="16"/>
  <c r="Y297" i="16"/>
  <c r="X297" i="16"/>
  <c r="W297" i="16"/>
  <c r="V297" i="16"/>
  <c r="U297" i="16"/>
  <c r="T297" i="16"/>
  <c r="S297" i="16"/>
  <c r="R297" i="16"/>
  <c r="Q297" i="16"/>
  <c r="P297" i="16"/>
  <c r="O297" i="16"/>
  <c r="N297" i="16"/>
  <c r="M297" i="16"/>
  <c r="L297" i="16"/>
  <c r="K297" i="16"/>
  <c r="AM297" i="16" s="1"/>
  <c r="J297" i="16"/>
  <c r="I297" i="16"/>
  <c r="H297" i="16"/>
  <c r="G297" i="16"/>
  <c r="F297" i="16"/>
  <c r="E297" i="16"/>
  <c r="D297" i="16"/>
  <c r="C297" i="16"/>
  <c r="B297" i="16"/>
  <c r="AO296" i="16"/>
  <c r="AN296" i="16"/>
  <c r="AL296" i="16"/>
  <c r="AK296" i="16"/>
  <c r="AJ296" i="16"/>
  <c r="AI296" i="16"/>
  <c r="AH296" i="16"/>
  <c r="AG296" i="16"/>
  <c r="AF296" i="16"/>
  <c r="AE296" i="16"/>
  <c r="AD296" i="16"/>
  <c r="AC296" i="16"/>
  <c r="AB296" i="16"/>
  <c r="AA296" i="16"/>
  <c r="Z296" i="16"/>
  <c r="Y296" i="16"/>
  <c r="X296" i="16"/>
  <c r="W296" i="16"/>
  <c r="V296" i="16"/>
  <c r="U296" i="16"/>
  <c r="T296" i="16"/>
  <c r="S296" i="16"/>
  <c r="R296" i="16"/>
  <c r="Q296" i="16"/>
  <c r="P296" i="16"/>
  <c r="O296" i="16"/>
  <c r="N296" i="16"/>
  <c r="M296" i="16"/>
  <c r="L296" i="16"/>
  <c r="K296" i="16"/>
  <c r="J296" i="16"/>
  <c r="I296" i="16"/>
  <c r="H296" i="16"/>
  <c r="G296" i="16"/>
  <c r="F296" i="16"/>
  <c r="E296" i="16"/>
  <c r="D296" i="16"/>
  <c r="C296" i="16"/>
  <c r="A296" i="16" s="1"/>
  <c r="B296" i="16"/>
  <c r="AO295" i="16"/>
  <c r="AN295" i="16"/>
  <c r="AL295" i="16"/>
  <c r="AK295" i="16"/>
  <c r="AJ295" i="16"/>
  <c r="AI295" i="16"/>
  <c r="AH295" i="16"/>
  <c r="AG295" i="16"/>
  <c r="AF295" i="16"/>
  <c r="AE295" i="16"/>
  <c r="AD295" i="16"/>
  <c r="AC295" i="16"/>
  <c r="AB295" i="16"/>
  <c r="AA295" i="16"/>
  <c r="Z295" i="16"/>
  <c r="Y295" i="16"/>
  <c r="X295" i="16"/>
  <c r="W295" i="16"/>
  <c r="V295" i="16"/>
  <c r="U295" i="16"/>
  <c r="T295" i="16"/>
  <c r="S295" i="16"/>
  <c r="R295" i="16"/>
  <c r="Q295" i="16"/>
  <c r="P295" i="16"/>
  <c r="O295" i="16"/>
  <c r="N295" i="16"/>
  <c r="M295" i="16"/>
  <c r="L295" i="16"/>
  <c r="K295" i="16"/>
  <c r="J295" i="16"/>
  <c r="I295" i="16"/>
  <c r="AM295" i="16" s="1"/>
  <c r="H295" i="16"/>
  <c r="G295" i="16"/>
  <c r="F295" i="16"/>
  <c r="E295" i="16"/>
  <c r="D295" i="16"/>
  <c r="C295" i="16"/>
  <c r="B295" i="16"/>
  <c r="A295" i="16"/>
  <c r="AO294" i="16"/>
  <c r="AN294" i="16"/>
  <c r="AL294" i="16"/>
  <c r="AK294" i="16"/>
  <c r="AJ294" i="16"/>
  <c r="AI294" i="16"/>
  <c r="AH294" i="16"/>
  <c r="AG294" i="16"/>
  <c r="AF294" i="16"/>
  <c r="AE294" i="16"/>
  <c r="AD294" i="16"/>
  <c r="AC294" i="16"/>
  <c r="AB294" i="16"/>
  <c r="AA294" i="16"/>
  <c r="Z294" i="16"/>
  <c r="Y294" i="16"/>
  <c r="X294" i="16"/>
  <c r="W294" i="16"/>
  <c r="V294" i="16"/>
  <c r="U294" i="16"/>
  <c r="T294" i="16"/>
  <c r="S294" i="16"/>
  <c r="R294" i="16"/>
  <c r="Q294" i="16"/>
  <c r="P294" i="16"/>
  <c r="O294" i="16"/>
  <c r="N294" i="16"/>
  <c r="M294" i="16"/>
  <c r="L294" i="16"/>
  <c r="K294" i="16"/>
  <c r="J294" i="16"/>
  <c r="I294" i="16"/>
  <c r="AM294" i="16" s="1"/>
  <c r="H294" i="16"/>
  <c r="G294" i="16"/>
  <c r="F294" i="16"/>
  <c r="E294" i="16"/>
  <c r="D294" i="16"/>
  <c r="C294" i="16"/>
  <c r="B294" i="16"/>
  <c r="A294" i="16" s="1"/>
  <c r="AO293" i="16"/>
  <c r="AN293" i="16"/>
  <c r="AL293" i="16"/>
  <c r="AK293" i="16"/>
  <c r="AJ293" i="16"/>
  <c r="AI293" i="16"/>
  <c r="AH293" i="16"/>
  <c r="AG293" i="16"/>
  <c r="AF293" i="16"/>
  <c r="AE293" i="16"/>
  <c r="AD293" i="16"/>
  <c r="AC293" i="16"/>
  <c r="AB293" i="16"/>
  <c r="AA293" i="16"/>
  <c r="Z293" i="16"/>
  <c r="Y293" i="16"/>
  <c r="X293" i="16"/>
  <c r="W293" i="16"/>
  <c r="V293" i="16"/>
  <c r="U293" i="16"/>
  <c r="T293" i="16"/>
  <c r="S293" i="16"/>
  <c r="R293" i="16"/>
  <c r="Q293" i="16"/>
  <c r="P293" i="16"/>
  <c r="O293" i="16"/>
  <c r="N293" i="16"/>
  <c r="M293" i="16"/>
  <c r="L293" i="16"/>
  <c r="K293" i="16"/>
  <c r="AM293" i="16" s="1"/>
  <c r="J293" i="16"/>
  <c r="I293" i="16"/>
  <c r="H293" i="16"/>
  <c r="G293" i="16"/>
  <c r="F293" i="16"/>
  <c r="E293" i="16"/>
  <c r="D293" i="16"/>
  <c r="C293" i="16"/>
  <c r="B293" i="16"/>
  <c r="AO292" i="16"/>
  <c r="AN292" i="16"/>
  <c r="AL292" i="16"/>
  <c r="AK292" i="16"/>
  <c r="AJ292" i="16"/>
  <c r="AI292" i="16"/>
  <c r="AH292" i="16"/>
  <c r="AG292" i="16"/>
  <c r="AF292" i="16"/>
  <c r="AE292" i="16"/>
  <c r="AD292" i="16"/>
  <c r="AC292" i="16"/>
  <c r="AB292" i="16"/>
  <c r="AA292" i="16"/>
  <c r="Z292" i="16"/>
  <c r="Y292" i="16"/>
  <c r="X292" i="16"/>
  <c r="W292" i="16"/>
  <c r="V292" i="16"/>
  <c r="U292" i="16"/>
  <c r="T292" i="16"/>
  <c r="S292" i="16"/>
  <c r="R292" i="16"/>
  <c r="Q292" i="16"/>
  <c r="P292" i="16"/>
  <c r="O292" i="16"/>
  <c r="N292" i="16"/>
  <c r="M292" i="16"/>
  <c r="L292" i="16"/>
  <c r="K292" i="16"/>
  <c r="J292" i="16"/>
  <c r="I292" i="16"/>
  <c r="H292" i="16"/>
  <c r="G292" i="16"/>
  <c r="F292" i="16"/>
  <c r="E292" i="16"/>
  <c r="D292" i="16"/>
  <c r="C292" i="16"/>
  <c r="A292" i="16" s="1"/>
  <c r="B292" i="16"/>
  <c r="AO291" i="16"/>
  <c r="AN291" i="16"/>
  <c r="AL291" i="16"/>
  <c r="AK291" i="16"/>
  <c r="AJ291" i="16"/>
  <c r="AI291" i="16"/>
  <c r="AH291" i="16"/>
  <c r="AG291" i="16"/>
  <c r="AF291" i="16"/>
  <c r="AE291" i="16"/>
  <c r="AD291" i="16"/>
  <c r="AC291" i="16"/>
  <c r="AB291" i="16"/>
  <c r="AA291" i="16"/>
  <c r="Z291" i="16"/>
  <c r="Y291" i="16"/>
  <c r="X291" i="16"/>
  <c r="W291" i="16"/>
  <c r="V291" i="16"/>
  <c r="U291" i="16"/>
  <c r="T291" i="16"/>
  <c r="S291" i="16"/>
  <c r="R291" i="16"/>
  <c r="Q291" i="16"/>
  <c r="P291" i="16"/>
  <c r="O291" i="16"/>
  <c r="N291" i="16"/>
  <c r="M291" i="16"/>
  <c r="L291" i="16"/>
  <c r="K291" i="16"/>
  <c r="J291" i="16"/>
  <c r="I291" i="16"/>
  <c r="AM291" i="16" s="1"/>
  <c r="H291" i="16"/>
  <c r="G291" i="16"/>
  <c r="F291" i="16"/>
  <c r="E291" i="16"/>
  <c r="D291" i="16"/>
  <c r="C291" i="16"/>
  <c r="B291" i="16"/>
  <c r="A291" i="16"/>
  <c r="AO290" i="16"/>
  <c r="AN290" i="16"/>
  <c r="AL290" i="16"/>
  <c r="AK290" i="16"/>
  <c r="AJ290" i="16"/>
  <c r="AI290" i="16"/>
  <c r="AH290" i="16"/>
  <c r="AG290" i="16"/>
  <c r="AF290" i="16"/>
  <c r="AE290" i="16"/>
  <c r="AD290" i="16"/>
  <c r="AC290" i="16"/>
  <c r="AB290" i="16"/>
  <c r="AA290" i="16"/>
  <c r="Z290" i="16"/>
  <c r="Y290" i="16"/>
  <c r="X290" i="16"/>
  <c r="W290" i="16"/>
  <c r="V290" i="16"/>
  <c r="U290" i="16"/>
  <c r="T290" i="16"/>
  <c r="S290" i="16"/>
  <c r="R290" i="16"/>
  <c r="Q290" i="16"/>
  <c r="P290" i="16"/>
  <c r="O290" i="16"/>
  <c r="N290" i="16"/>
  <c r="M290" i="16"/>
  <c r="L290" i="16"/>
  <c r="K290" i="16"/>
  <c r="J290" i="16"/>
  <c r="I290" i="16"/>
  <c r="H290" i="16"/>
  <c r="G290" i="16"/>
  <c r="F290" i="16"/>
  <c r="E290" i="16"/>
  <c r="D290" i="16"/>
  <c r="C290" i="16"/>
  <c r="B290" i="16"/>
  <c r="A290" i="16" s="1"/>
  <c r="AO289" i="16"/>
  <c r="AN289" i="16"/>
  <c r="AL289" i="16"/>
  <c r="AK289" i="16"/>
  <c r="AJ289" i="16"/>
  <c r="AI289" i="16"/>
  <c r="AH289" i="16"/>
  <c r="AG289" i="16"/>
  <c r="AF289" i="16"/>
  <c r="AE289" i="16"/>
  <c r="AD289" i="16"/>
  <c r="AC289" i="16"/>
  <c r="AB289" i="16"/>
  <c r="AA289" i="16"/>
  <c r="Z289" i="16"/>
  <c r="Y289" i="16"/>
  <c r="X289" i="16"/>
  <c r="W289" i="16"/>
  <c r="V289" i="16"/>
  <c r="U289" i="16"/>
  <c r="T289" i="16"/>
  <c r="S289" i="16"/>
  <c r="R289" i="16"/>
  <c r="Q289" i="16"/>
  <c r="P289" i="16"/>
  <c r="O289" i="16"/>
  <c r="N289" i="16"/>
  <c r="M289" i="16"/>
  <c r="L289" i="16"/>
  <c r="K289" i="16"/>
  <c r="AM289" i="16" s="1"/>
  <c r="J289" i="16"/>
  <c r="I289" i="16"/>
  <c r="H289" i="16"/>
  <c r="G289" i="16"/>
  <c r="F289" i="16"/>
  <c r="E289" i="16"/>
  <c r="D289" i="16"/>
  <c r="C289" i="16"/>
  <c r="B289" i="16"/>
  <c r="AO288" i="16"/>
  <c r="AN288" i="16"/>
  <c r="AL288" i="16"/>
  <c r="AK288" i="16"/>
  <c r="AJ288" i="16"/>
  <c r="AI288" i="16"/>
  <c r="AH288" i="16"/>
  <c r="AG288" i="16"/>
  <c r="AF288" i="16"/>
  <c r="AE288" i="16"/>
  <c r="AD288" i="16"/>
  <c r="AC288" i="16"/>
  <c r="AB288" i="16"/>
  <c r="AA288" i="16"/>
  <c r="Z288" i="16"/>
  <c r="Y288" i="16"/>
  <c r="X288" i="16"/>
  <c r="W288" i="16"/>
  <c r="V288" i="16"/>
  <c r="U288" i="16"/>
  <c r="T288" i="16"/>
  <c r="S288" i="16"/>
  <c r="R288" i="16"/>
  <c r="Q288" i="16"/>
  <c r="P288" i="16"/>
  <c r="O288" i="16"/>
  <c r="N288" i="16"/>
  <c r="M288" i="16"/>
  <c r="L288" i="16"/>
  <c r="K288" i="16"/>
  <c r="J288" i="16"/>
  <c r="I288" i="16"/>
  <c r="AM288" i="16" s="1"/>
  <c r="H288" i="16"/>
  <c r="G288" i="16"/>
  <c r="F288" i="16"/>
  <c r="E288" i="16"/>
  <c r="D288" i="16"/>
  <c r="C288" i="16"/>
  <c r="A288" i="16" s="1"/>
  <c r="B288" i="16"/>
  <c r="AO287" i="16"/>
  <c r="AN287" i="16"/>
  <c r="AL287" i="16"/>
  <c r="AK287" i="16"/>
  <c r="AJ287" i="16"/>
  <c r="AI287" i="16"/>
  <c r="AH287" i="16"/>
  <c r="AG287" i="16"/>
  <c r="AF287" i="16"/>
  <c r="AE287" i="16"/>
  <c r="AD287" i="16"/>
  <c r="AC287" i="16"/>
  <c r="AB287" i="16"/>
  <c r="AA287" i="16"/>
  <c r="Z287" i="16"/>
  <c r="Y287" i="16"/>
  <c r="X287" i="16"/>
  <c r="W287" i="16"/>
  <c r="V287" i="16"/>
  <c r="U287" i="16"/>
  <c r="T287" i="16"/>
  <c r="S287" i="16"/>
  <c r="R287" i="16"/>
  <c r="Q287" i="16"/>
  <c r="P287" i="16"/>
  <c r="O287" i="16"/>
  <c r="N287" i="16"/>
  <c r="M287" i="16"/>
  <c r="L287" i="16"/>
  <c r="K287" i="16"/>
  <c r="J287" i="16"/>
  <c r="I287" i="16"/>
  <c r="AM287" i="16" s="1"/>
  <c r="H287" i="16"/>
  <c r="G287" i="16"/>
  <c r="F287" i="16"/>
  <c r="E287" i="16"/>
  <c r="D287" i="16"/>
  <c r="C287" i="16"/>
  <c r="B287" i="16"/>
  <c r="A287" i="16"/>
  <c r="AO286" i="16"/>
  <c r="AN286" i="16"/>
  <c r="AL286" i="16"/>
  <c r="AK286" i="16"/>
  <c r="AJ286" i="16"/>
  <c r="AI286" i="16"/>
  <c r="AH286" i="16"/>
  <c r="AG286" i="16"/>
  <c r="AF286" i="16"/>
  <c r="AE286" i="16"/>
  <c r="AD286" i="16"/>
  <c r="AC286" i="16"/>
  <c r="AB286" i="16"/>
  <c r="AA286" i="16"/>
  <c r="Z286" i="16"/>
  <c r="Y286" i="16"/>
  <c r="X286" i="16"/>
  <c r="W286" i="16"/>
  <c r="V286" i="16"/>
  <c r="U286" i="16"/>
  <c r="T286" i="16"/>
  <c r="S286" i="16"/>
  <c r="R286" i="16"/>
  <c r="Q286" i="16"/>
  <c r="P286" i="16"/>
  <c r="O286" i="16"/>
  <c r="N286" i="16"/>
  <c r="M286" i="16"/>
  <c r="L286" i="16"/>
  <c r="K286" i="16"/>
  <c r="J286" i="16"/>
  <c r="I286" i="16"/>
  <c r="AM286" i="16" s="1"/>
  <c r="H286" i="16"/>
  <c r="G286" i="16"/>
  <c r="F286" i="16"/>
  <c r="E286" i="16"/>
  <c r="D286" i="16"/>
  <c r="C286" i="16"/>
  <c r="B286" i="16"/>
  <c r="A286" i="16" s="1"/>
  <c r="AO285" i="16"/>
  <c r="AN285" i="16"/>
  <c r="AL285" i="16"/>
  <c r="AK285" i="16"/>
  <c r="AJ285" i="16"/>
  <c r="AI285" i="16"/>
  <c r="AH285" i="16"/>
  <c r="AG285" i="16"/>
  <c r="AF285" i="16"/>
  <c r="AE285" i="16"/>
  <c r="AD285" i="16"/>
  <c r="AC285" i="16"/>
  <c r="AB285" i="16"/>
  <c r="AA285" i="16"/>
  <c r="Z285" i="16"/>
  <c r="Y285" i="16"/>
  <c r="X285" i="16"/>
  <c r="W285" i="16"/>
  <c r="V285" i="16"/>
  <c r="U285" i="16"/>
  <c r="T285" i="16"/>
  <c r="S285" i="16"/>
  <c r="R285" i="16"/>
  <c r="Q285" i="16"/>
  <c r="P285" i="16"/>
  <c r="O285" i="16"/>
  <c r="N285" i="16"/>
  <c r="M285" i="16"/>
  <c r="L285" i="16"/>
  <c r="K285" i="16"/>
  <c r="AM285" i="16" s="1"/>
  <c r="J285" i="16"/>
  <c r="I285" i="16"/>
  <c r="H285" i="16"/>
  <c r="G285" i="16"/>
  <c r="F285" i="16"/>
  <c r="E285" i="16"/>
  <c r="D285" i="16"/>
  <c r="C285" i="16"/>
  <c r="B285" i="16"/>
  <c r="AO284" i="16"/>
  <c r="AN284" i="16"/>
  <c r="AL284" i="16"/>
  <c r="AK284" i="16"/>
  <c r="AJ284" i="16"/>
  <c r="AI284" i="16"/>
  <c r="AH284" i="16"/>
  <c r="AG284" i="16"/>
  <c r="AF284" i="16"/>
  <c r="AE284" i="16"/>
  <c r="AD284" i="16"/>
  <c r="AC284" i="16"/>
  <c r="AB284" i="16"/>
  <c r="AA284" i="16"/>
  <c r="Z284" i="16"/>
  <c r="Y284" i="16"/>
  <c r="X284" i="16"/>
  <c r="W284" i="16"/>
  <c r="V284" i="16"/>
  <c r="U284" i="16"/>
  <c r="T284" i="16"/>
  <c r="S284" i="16"/>
  <c r="R284" i="16"/>
  <c r="Q284" i="16"/>
  <c r="P284" i="16"/>
  <c r="O284" i="16"/>
  <c r="N284" i="16"/>
  <c r="M284" i="16"/>
  <c r="L284" i="16"/>
  <c r="K284" i="16"/>
  <c r="J284" i="16"/>
  <c r="I284" i="16"/>
  <c r="H284" i="16"/>
  <c r="G284" i="16"/>
  <c r="F284" i="16"/>
  <c r="E284" i="16"/>
  <c r="D284" i="16"/>
  <c r="C284" i="16"/>
  <c r="A284" i="16" s="1"/>
  <c r="B284" i="16"/>
  <c r="AO283" i="16"/>
  <c r="AN283" i="16"/>
  <c r="AL283" i="16"/>
  <c r="AK283" i="16"/>
  <c r="AJ283" i="16"/>
  <c r="AI283" i="16"/>
  <c r="AH283" i="16"/>
  <c r="AG283" i="16"/>
  <c r="AF283" i="16"/>
  <c r="AE283" i="16"/>
  <c r="AD283" i="16"/>
  <c r="AC283" i="16"/>
  <c r="AB283" i="16"/>
  <c r="AA283" i="16"/>
  <c r="Z283" i="16"/>
  <c r="Y283" i="16"/>
  <c r="X283" i="16"/>
  <c r="W283" i="16"/>
  <c r="V283" i="16"/>
  <c r="U283" i="16"/>
  <c r="T283" i="16"/>
  <c r="S283" i="16"/>
  <c r="R283" i="16"/>
  <c r="Q283" i="16"/>
  <c r="P283" i="16"/>
  <c r="O283" i="16"/>
  <c r="N283" i="16"/>
  <c r="M283" i="16"/>
  <c r="L283" i="16"/>
  <c r="K283" i="16"/>
  <c r="J283" i="16"/>
  <c r="I283" i="16"/>
  <c r="AM283" i="16" s="1"/>
  <c r="H283" i="16"/>
  <c r="G283" i="16"/>
  <c r="F283" i="16"/>
  <c r="E283" i="16"/>
  <c r="D283" i="16"/>
  <c r="C283" i="16"/>
  <c r="B283" i="16"/>
  <c r="A283" i="16"/>
  <c r="AO282" i="16"/>
  <c r="AN282" i="16"/>
  <c r="AL282" i="16"/>
  <c r="AK282" i="16"/>
  <c r="AJ282" i="16"/>
  <c r="AI282" i="16"/>
  <c r="AH282" i="16"/>
  <c r="AG282" i="16"/>
  <c r="AF282" i="16"/>
  <c r="AE282" i="16"/>
  <c r="AD282" i="16"/>
  <c r="AC282" i="16"/>
  <c r="AB282" i="16"/>
  <c r="AA282" i="16"/>
  <c r="Z282" i="16"/>
  <c r="Y282" i="16"/>
  <c r="X282" i="16"/>
  <c r="W282" i="16"/>
  <c r="V282" i="16"/>
  <c r="U282" i="16"/>
  <c r="T282" i="16"/>
  <c r="S282" i="16"/>
  <c r="R282" i="16"/>
  <c r="Q282" i="16"/>
  <c r="P282" i="16"/>
  <c r="O282" i="16"/>
  <c r="N282" i="16"/>
  <c r="M282" i="16"/>
  <c r="L282" i="16"/>
  <c r="K282" i="16"/>
  <c r="J282" i="16"/>
  <c r="I282" i="16"/>
  <c r="H282" i="16"/>
  <c r="G282" i="16"/>
  <c r="F282" i="16"/>
  <c r="E282" i="16"/>
  <c r="D282" i="16"/>
  <c r="C282" i="16"/>
  <c r="B282" i="16"/>
  <c r="A282" i="16" s="1"/>
  <c r="AO281" i="16"/>
  <c r="AN281" i="16"/>
  <c r="AL281" i="16"/>
  <c r="AK281" i="16"/>
  <c r="AJ281" i="16"/>
  <c r="AI281" i="16"/>
  <c r="AH281" i="16"/>
  <c r="AG281" i="16"/>
  <c r="AF281" i="16"/>
  <c r="AE281" i="16"/>
  <c r="AD281" i="16"/>
  <c r="AC281" i="16"/>
  <c r="AB281" i="16"/>
  <c r="AA281" i="16"/>
  <c r="Z281" i="16"/>
  <c r="Y281" i="16"/>
  <c r="X281" i="16"/>
  <c r="W281" i="16"/>
  <c r="V281" i="16"/>
  <c r="U281" i="16"/>
  <c r="T281" i="16"/>
  <c r="S281" i="16"/>
  <c r="R281" i="16"/>
  <c r="Q281" i="16"/>
  <c r="P281" i="16"/>
  <c r="O281" i="16"/>
  <c r="N281" i="16"/>
  <c r="M281" i="16"/>
  <c r="L281" i="16"/>
  <c r="K281" i="16"/>
  <c r="AM281" i="16" s="1"/>
  <c r="J281" i="16"/>
  <c r="I281" i="16"/>
  <c r="H281" i="16"/>
  <c r="G281" i="16"/>
  <c r="F281" i="16"/>
  <c r="E281" i="16"/>
  <c r="D281" i="16"/>
  <c r="C281" i="16"/>
  <c r="B281" i="16"/>
  <c r="AO280" i="16"/>
  <c r="AN280" i="16"/>
  <c r="AL280" i="16"/>
  <c r="AK280" i="16"/>
  <c r="AJ280" i="16"/>
  <c r="AI280" i="16"/>
  <c r="AH280" i="16"/>
  <c r="AG280" i="16"/>
  <c r="AF280" i="16"/>
  <c r="AE280" i="16"/>
  <c r="AD280" i="16"/>
  <c r="AC280" i="16"/>
  <c r="AB280" i="16"/>
  <c r="AA280" i="16"/>
  <c r="Z280" i="16"/>
  <c r="Y280" i="16"/>
  <c r="X280" i="16"/>
  <c r="W280" i="16"/>
  <c r="V280" i="16"/>
  <c r="U280" i="16"/>
  <c r="T280" i="16"/>
  <c r="S280" i="16"/>
  <c r="R280" i="16"/>
  <c r="Q280" i="16"/>
  <c r="P280" i="16"/>
  <c r="O280" i="16"/>
  <c r="N280" i="16"/>
  <c r="M280" i="16"/>
  <c r="L280" i="16"/>
  <c r="K280" i="16"/>
  <c r="J280" i="16"/>
  <c r="I280" i="16"/>
  <c r="H280" i="16"/>
  <c r="G280" i="16"/>
  <c r="F280" i="16"/>
  <c r="E280" i="16"/>
  <c r="D280" i="16"/>
  <c r="C280" i="16"/>
  <c r="A280" i="16" s="1"/>
  <c r="B280" i="16"/>
  <c r="AO279" i="16"/>
  <c r="AN279" i="16"/>
  <c r="AL279" i="16"/>
  <c r="AK279" i="16"/>
  <c r="AJ279" i="16"/>
  <c r="AI279" i="16"/>
  <c r="AH279" i="16"/>
  <c r="AG279" i="16"/>
  <c r="AF279" i="16"/>
  <c r="AE279" i="16"/>
  <c r="AD279" i="16"/>
  <c r="AC279" i="16"/>
  <c r="AB279" i="16"/>
  <c r="AA279" i="16"/>
  <c r="Z279" i="16"/>
  <c r="Y279" i="16"/>
  <c r="X279" i="16"/>
  <c r="W279" i="16"/>
  <c r="V279" i="16"/>
  <c r="U279" i="16"/>
  <c r="T279" i="16"/>
  <c r="S279" i="16"/>
  <c r="R279" i="16"/>
  <c r="Q279" i="16"/>
  <c r="P279" i="16"/>
  <c r="O279" i="16"/>
  <c r="N279" i="16"/>
  <c r="M279" i="16"/>
  <c r="L279" i="16"/>
  <c r="K279" i="16"/>
  <c r="J279" i="16"/>
  <c r="I279" i="16"/>
  <c r="AM279" i="16" s="1"/>
  <c r="H279" i="16"/>
  <c r="G279" i="16"/>
  <c r="F279" i="16"/>
  <c r="E279" i="16"/>
  <c r="D279" i="16"/>
  <c r="C279" i="16"/>
  <c r="B279" i="16"/>
  <c r="A279" i="16"/>
  <c r="AO278" i="16"/>
  <c r="AN278" i="16"/>
  <c r="AL278" i="16"/>
  <c r="AK278" i="16"/>
  <c r="AJ278" i="16"/>
  <c r="AI278" i="16"/>
  <c r="AH278" i="16"/>
  <c r="AG278" i="16"/>
  <c r="AF278" i="16"/>
  <c r="AE278" i="16"/>
  <c r="AD278" i="16"/>
  <c r="AC278" i="16"/>
  <c r="AB278" i="16"/>
  <c r="AA278" i="16"/>
  <c r="Z278" i="16"/>
  <c r="Y278" i="16"/>
  <c r="X278" i="16"/>
  <c r="W278" i="16"/>
  <c r="V278" i="16"/>
  <c r="U278" i="16"/>
  <c r="T278" i="16"/>
  <c r="S278" i="16"/>
  <c r="R278" i="16"/>
  <c r="Q278" i="16"/>
  <c r="P278" i="16"/>
  <c r="O278" i="16"/>
  <c r="N278" i="16"/>
  <c r="M278" i="16"/>
  <c r="L278" i="16"/>
  <c r="K278" i="16"/>
  <c r="J278" i="16"/>
  <c r="I278" i="16"/>
  <c r="AM278" i="16" s="1"/>
  <c r="H278" i="16"/>
  <c r="G278" i="16"/>
  <c r="F278" i="16"/>
  <c r="E278" i="16"/>
  <c r="D278" i="16"/>
  <c r="C278" i="16"/>
  <c r="B278" i="16"/>
  <c r="A278" i="16" s="1"/>
  <c r="AO277" i="16"/>
  <c r="AN277" i="16"/>
  <c r="AL277" i="16"/>
  <c r="AK277" i="16"/>
  <c r="AJ277" i="16"/>
  <c r="AI277" i="16"/>
  <c r="AH277" i="16"/>
  <c r="AG277" i="16"/>
  <c r="AF277" i="16"/>
  <c r="AE277" i="16"/>
  <c r="AD277" i="16"/>
  <c r="AC277" i="16"/>
  <c r="AB277" i="16"/>
  <c r="AA277" i="16"/>
  <c r="Z277" i="16"/>
  <c r="Y277" i="16"/>
  <c r="X277" i="16"/>
  <c r="W277" i="16"/>
  <c r="V277" i="16"/>
  <c r="U277" i="16"/>
  <c r="T277" i="16"/>
  <c r="S277" i="16"/>
  <c r="R277" i="16"/>
  <c r="Q277" i="16"/>
  <c r="P277" i="16"/>
  <c r="O277" i="16"/>
  <c r="N277" i="16"/>
  <c r="M277" i="16"/>
  <c r="L277" i="16"/>
  <c r="K277" i="16"/>
  <c r="AM277" i="16" s="1"/>
  <c r="J277" i="16"/>
  <c r="I277" i="16"/>
  <c r="H277" i="16"/>
  <c r="G277" i="16"/>
  <c r="F277" i="16"/>
  <c r="E277" i="16"/>
  <c r="D277" i="16"/>
  <c r="C277" i="16"/>
  <c r="B277" i="16"/>
  <c r="AO276" i="16"/>
  <c r="AN276" i="16"/>
  <c r="AL276" i="16"/>
  <c r="AK276" i="16"/>
  <c r="AJ276" i="16"/>
  <c r="AI276" i="16"/>
  <c r="AH276" i="16"/>
  <c r="AG276" i="16"/>
  <c r="AF276" i="16"/>
  <c r="AE276" i="16"/>
  <c r="AD276" i="16"/>
  <c r="AC276" i="16"/>
  <c r="AB276" i="16"/>
  <c r="AA276" i="16"/>
  <c r="Z276" i="16"/>
  <c r="Y276" i="16"/>
  <c r="X276" i="16"/>
  <c r="W276" i="16"/>
  <c r="V276" i="16"/>
  <c r="U276" i="16"/>
  <c r="T276" i="16"/>
  <c r="S276" i="16"/>
  <c r="R276" i="16"/>
  <c r="Q276" i="16"/>
  <c r="P276" i="16"/>
  <c r="O276" i="16"/>
  <c r="N276" i="16"/>
  <c r="M276" i="16"/>
  <c r="L276" i="16"/>
  <c r="K276" i="16"/>
  <c r="J276" i="16"/>
  <c r="I276" i="16"/>
  <c r="H276" i="16"/>
  <c r="G276" i="16"/>
  <c r="F276" i="16"/>
  <c r="E276" i="16"/>
  <c r="D276" i="16"/>
  <c r="C276" i="16"/>
  <c r="B276" i="16"/>
  <c r="A276" i="16" s="1"/>
  <c r="AO275" i="16"/>
  <c r="AN275" i="16"/>
  <c r="AL275" i="16"/>
  <c r="AK275" i="16"/>
  <c r="AJ275" i="16"/>
  <c r="AI275" i="16"/>
  <c r="AH275" i="16"/>
  <c r="AG275" i="16"/>
  <c r="AF275" i="16"/>
  <c r="AE275" i="16"/>
  <c r="AD275" i="16"/>
  <c r="AC275" i="16"/>
  <c r="AB275" i="16"/>
  <c r="AA275" i="16"/>
  <c r="Z275" i="16"/>
  <c r="Y275" i="16"/>
  <c r="X275" i="16"/>
  <c r="W275" i="16"/>
  <c r="V275" i="16"/>
  <c r="U275" i="16"/>
  <c r="T275" i="16"/>
  <c r="S275" i="16"/>
  <c r="R275" i="16"/>
  <c r="Q275" i="16"/>
  <c r="P275" i="16"/>
  <c r="O275" i="16"/>
  <c r="N275" i="16"/>
  <c r="M275" i="16"/>
  <c r="L275" i="16"/>
  <c r="K275" i="16"/>
  <c r="J275" i="16"/>
  <c r="I275" i="16"/>
  <c r="AM275" i="16" s="1"/>
  <c r="H275" i="16"/>
  <c r="G275" i="16"/>
  <c r="F275" i="16"/>
  <c r="E275" i="16"/>
  <c r="D275" i="16"/>
  <c r="C275" i="16"/>
  <c r="B275" i="16"/>
  <c r="A275" i="16"/>
  <c r="AO274" i="16"/>
  <c r="AN274" i="16"/>
  <c r="AL274" i="16"/>
  <c r="AK274" i="16"/>
  <c r="AJ274" i="16"/>
  <c r="AI274" i="16"/>
  <c r="AH274" i="16"/>
  <c r="AG274" i="16"/>
  <c r="AF274" i="16"/>
  <c r="AE274" i="16"/>
  <c r="AD274" i="16"/>
  <c r="AC274" i="16"/>
  <c r="AB274" i="16"/>
  <c r="AA274" i="16"/>
  <c r="Z274" i="16"/>
  <c r="Y274" i="16"/>
  <c r="X274" i="16"/>
  <c r="W274" i="16"/>
  <c r="V274" i="16"/>
  <c r="U274" i="16"/>
  <c r="T274" i="16"/>
  <c r="S274" i="16"/>
  <c r="R274" i="16"/>
  <c r="Q274" i="16"/>
  <c r="P274" i="16"/>
  <c r="O274" i="16"/>
  <c r="N274" i="16"/>
  <c r="M274" i="16"/>
  <c r="L274" i="16"/>
  <c r="K274" i="16"/>
  <c r="J274" i="16"/>
  <c r="I274" i="16"/>
  <c r="H274" i="16"/>
  <c r="G274" i="16"/>
  <c r="F274" i="16"/>
  <c r="E274" i="16"/>
  <c r="D274" i="16"/>
  <c r="C274" i="16"/>
  <c r="B274" i="16"/>
  <c r="A274" i="16" s="1"/>
  <c r="AO273" i="16"/>
  <c r="AN273" i="16"/>
  <c r="AL273" i="16"/>
  <c r="AK273" i="16"/>
  <c r="AJ273" i="16"/>
  <c r="AI273" i="16"/>
  <c r="AH273" i="16"/>
  <c r="AG273" i="16"/>
  <c r="AF273" i="16"/>
  <c r="AE273" i="16"/>
  <c r="AD273" i="16"/>
  <c r="AC273" i="16"/>
  <c r="AB273" i="16"/>
  <c r="AA273" i="16"/>
  <c r="Z273" i="16"/>
  <c r="Y273" i="16"/>
  <c r="X273" i="16"/>
  <c r="W273" i="16"/>
  <c r="V273" i="16"/>
  <c r="U273" i="16"/>
  <c r="T273" i="16"/>
  <c r="S273" i="16"/>
  <c r="R273" i="16"/>
  <c r="Q273" i="16"/>
  <c r="P273" i="16"/>
  <c r="O273" i="16"/>
  <c r="N273" i="16"/>
  <c r="M273" i="16"/>
  <c r="L273" i="16"/>
  <c r="K273" i="16"/>
  <c r="AM273" i="16" s="1"/>
  <c r="J273" i="16"/>
  <c r="I273" i="16"/>
  <c r="H273" i="16"/>
  <c r="G273" i="16"/>
  <c r="F273" i="16"/>
  <c r="E273" i="16"/>
  <c r="D273" i="16"/>
  <c r="C273" i="16"/>
  <c r="B273" i="16"/>
  <c r="AO272" i="16"/>
  <c r="AN272" i="16"/>
  <c r="AL272" i="16"/>
  <c r="AK272" i="16"/>
  <c r="AJ272" i="16"/>
  <c r="AI272" i="16"/>
  <c r="AH272" i="16"/>
  <c r="AG272" i="16"/>
  <c r="AF272" i="16"/>
  <c r="AE272" i="16"/>
  <c r="AD272" i="16"/>
  <c r="AC272" i="16"/>
  <c r="AB272" i="16"/>
  <c r="AA272" i="16"/>
  <c r="Z272" i="16"/>
  <c r="Y272" i="16"/>
  <c r="X272" i="16"/>
  <c r="W272" i="16"/>
  <c r="V272" i="16"/>
  <c r="U272" i="16"/>
  <c r="T272" i="16"/>
  <c r="S272" i="16"/>
  <c r="R272" i="16"/>
  <c r="Q272" i="16"/>
  <c r="P272" i="16"/>
  <c r="O272" i="16"/>
  <c r="N272" i="16"/>
  <c r="M272" i="16"/>
  <c r="L272" i="16"/>
  <c r="K272" i="16"/>
  <c r="J272" i="16"/>
  <c r="I272" i="16"/>
  <c r="H272" i="16"/>
  <c r="G272" i="16"/>
  <c r="F272" i="16"/>
  <c r="E272" i="16"/>
  <c r="D272" i="16"/>
  <c r="C272" i="16"/>
  <c r="A272" i="16" s="1"/>
  <c r="B272" i="16"/>
  <c r="AO271" i="16"/>
  <c r="AN271" i="16"/>
  <c r="AL271" i="16"/>
  <c r="AK271" i="16"/>
  <c r="AJ271" i="16"/>
  <c r="AI271" i="16"/>
  <c r="AH271" i="16"/>
  <c r="AG271" i="16"/>
  <c r="AF271" i="16"/>
  <c r="AE271" i="16"/>
  <c r="AD271" i="16"/>
  <c r="AC271" i="16"/>
  <c r="AB271" i="16"/>
  <c r="AA271" i="16"/>
  <c r="Z271" i="16"/>
  <c r="Y271" i="16"/>
  <c r="X271" i="16"/>
  <c r="W271" i="16"/>
  <c r="V271" i="16"/>
  <c r="U271" i="16"/>
  <c r="T271" i="16"/>
  <c r="S271" i="16"/>
  <c r="R271" i="16"/>
  <c r="Q271" i="16"/>
  <c r="P271" i="16"/>
  <c r="O271" i="16"/>
  <c r="N271" i="16"/>
  <c r="M271" i="16"/>
  <c r="L271" i="16"/>
  <c r="K271" i="16"/>
  <c r="J271" i="16"/>
  <c r="I271" i="16"/>
  <c r="AM271" i="16" s="1"/>
  <c r="H271" i="16"/>
  <c r="G271" i="16"/>
  <c r="F271" i="16"/>
  <c r="E271" i="16"/>
  <c r="D271" i="16"/>
  <c r="C271" i="16"/>
  <c r="B271" i="16"/>
  <c r="A271" i="16"/>
  <c r="AO270" i="16"/>
  <c r="AN270" i="16"/>
  <c r="AL270" i="16"/>
  <c r="AK270" i="16"/>
  <c r="AJ270" i="16"/>
  <c r="AI270" i="16"/>
  <c r="AH270" i="16"/>
  <c r="AG270" i="16"/>
  <c r="AF270" i="16"/>
  <c r="AE270" i="16"/>
  <c r="AD270" i="16"/>
  <c r="AC270" i="16"/>
  <c r="AB270" i="16"/>
  <c r="AA270" i="16"/>
  <c r="Z270" i="16"/>
  <c r="Y270" i="16"/>
  <c r="X270" i="16"/>
  <c r="W270" i="16"/>
  <c r="V270" i="16"/>
  <c r="U270" i="16"/>
  <c r="T270" i="16"/>
  <c r="S270" i="16"/>
  <c r="R270" i="16"/>
  <c r="Q270" i="16"/>
  <c r="P270" i="16"/>
  <c r="O270" i="16"/>
  <c r="N270" i="16"/>
  <c r="M270" i="16"/>
  <c r="L270" i="16"/>
  <c r="K270" i="16"/>
  <c r="J270" i="16"/>
  <c r="I270" i="16"/>
  <c r="AM270" i="16" s="1"/>
  <c r="H270" i="16"/>
  <c r="G270" i="16"/>
  <c r="F270" i="16"/>
  <c r="E270" i="16"/>
  <c r="D270" i="16"/>
  <c r="C270" i="16"/>
  <c r="B270" i="16"/>
  <c r="A270" i="16" s="1"/>
  <c r="AO269" i="16"/>
  <c r="AN269" i="16"/>
  <c r="AL269" i="16"/>
  <c r="AK269" i="16"/>
  <c r="AJ269" i="16"/>
  <c r="AI269" i="16"/>
  <c r="AH269" i="16"/>
  <c r="AG269" i="16"/>
  <c r="AF269" i="16"/>
  <c r="AE269" i="16"/>
  <c r="AD269" i="16"/>
  <c r="AC269" i="16"/>
  <c r="AB269" i="16"/>
  <c r="AA269" i="16"/>
  <c r="Z269" i="16"/>
  <c r="Y269" i="16"/>
  <c r="X269" i="16"/>
  <c r="W269" i="16"/>
  <c r="V269" i="16"/>
  <c r="U269" i="16"/>
  <c r="T269" i="16"/>
  <c r="S269" i="16"/>
  <c r="R269" i="16"/>
  <c r="Q269" i="16"/>
  <c r="P269" i="16"/>
  <c r="O269" i="16"/>
  <c r="N269" i="16"/>
  <c r="M269" i="16"/>
  <c r="L269" i="16"/>
  <c r="K269" i="16"/>
  <c r="AM269" i="16" s="1"/>
  <c r="J269" i="16"/>
  <c r="I269" i="16"/>
  <c r="H269" i="16"/>
  <c r="G269" i="16"/>
  <c r="F269" i="16"/>
  <c r="E269" i="16"/>
  <c r="D269" i="16"/>
  <c r="C269" i="16"/>
  <c r="B269" i="16"/>
  <c r="AO268" i="16"/>
  <c r="AN268" i="16"/>
  <c r="AL268" i="16"/>
  <c r="AK268" i="16"/>
  <c r="AJ268" i="16"/>
  <c r="AI268" i="16"/>
  <c r="AH268" i="16"/>
  <c r="AG268" i="16"/>
  <c r="AF268" i="16"/>
  <c r="AE268" i="16"/>
  <c r="AD268" i="16"/>
  <c r="AC268" i="16"/>
  <c r="AB268" i="16"/>
  <c r="AA268" i="16"/>
  <c r="Z268" i="16"/>
  <c r="Y268" i="16"/>
  <c r="X268" i="16"/>
  <c r="W268" i="16"/>
  <c r="V268" i="16"/>
  <c r="U268" i="16"/>
  <c r="T268" i="16"/>
  <c r="S268" i="16"/>
  <c r="R268" i="16"/>
  <c r="Q268" i="16"/>
  <c r="P268" i="16"/>
  <c r="O268" i="16"/>
  <c r="N268" i="16"/>
  <c r="M268" i="16"/>
  <c r="L268" i="16"/>
  <c r="K268" i="16"/>
  <c r="J268" i="16"/>
  <c r="I268" i="16"/>
  <c r="H268" i="16"/>
  <c r="G268" i="16"/>
  <c r="F268" i="16"/>
  <c r="E268" i="16"/>
  <c r="D268" i="16"/>
  <c r="C268" i="16"/>
  <c r="B268" i="16"/>
  <c r="A268" i="16" s="1"/>
  <c r="AO267" i="16"/>
  <c r="AN267" i="16"/>
  <c r="AL267" i="16"/>
  <c r="AK267" i="16"/>
  <c r="AJ267" i="16"/>
  <c r="AI267" i="16"/>
  <c r="AH267" i="16"/>
  <c r="AG267" i="16"/>
  <c r="AF267" i="16"/>
  <c r="AE267" i="16"/>
  <c r="AD267" i="16"/>
  <c r="AC267" i="16"/>
  <c r="AB267" i="16"/>
  <c r="AA267" i="16"/>
  <c r="Z267" i="16"/>
  <c r="Y267" i="16"/>
  <c r="X267" i="16"/>
  <c r="W267" i="16"/>
  <c r="V267" i="16"/>
  <c r="U267" i="16"/>
  <c r="T267" i="16"/>
  <c r="S267" i="16"/>
  <c r="R267" i="16"/>
  <c r="Q267" i="16"/>
  <c r="P267" i="16"/>
  <c r="O267" i="16"/>
  <c r="N267" i="16"/>
  <c r="M267" i="16"/>
  <c r="L267" i="16"/>
  <c r="K267" i="16"/>
  <c r="J267" i="16"/>
  <c r="I267" i="16"/>
  <c r="AM267" i="16" s="1"/>
  <c r="H267" i="16"/>
  <c r="G267" i="16"/>
  <c r="F267" i="16"/>
  <c r="E267" i="16"/>
  <c r="D267" i="16"/>
  <c r="C267" i="16"/>
  <c r="B267" i="16"/>
  <c r="A267" i="16"/>
  <c r="AO266" i="16"/>
  <c r="AN266" i="16"/>
  <c r="AL266" i="16"/>
  <c r="AK266" i="16"/>
  <c r="AJ266" i="16"/>
  <c r="AI266" i="16"/>
  <c r="AH266" i="16"/>
  <c r="AG266" i="16"/>
  <c r="AF266" i="16"/>
  <c r="AE266" i="16"/>
  <c r="AD266" i="16"/>
  <c r="AC266" i="16"/>
  <c r="AB266" i="16"/>
  <c r="AA266" i="16"/>
  <c r="Z266" i="16"/>
  <c r="Y266" i="16"/>
  <c r="X266" i="16"/>
  <c r="W266" i="16"/>
  <c r="V266" i="16"/>
  <c r="U266" i="16"/>
  <c r="T266" i="16"/>
  <c r="S266" i="16"/>
  <c r="R266" i="16"/>
  <c r="Q266" i="16"/>
  <c r="P266" i="16"/>
  <c r="O266" i="16"/>
  <c r="N266" i="16"/>
  <c r="M266" i="16"/>
  <c r="L266" i="16"/>
  <c r="K266" i="16"/>
  <c r="J266" i="16"/>
  <c r="I266" i="16"/>
  <c r="H266" i="16"/>
  <c r="G266" i="16"/>
  <c r="F266" i="16"/>
  <c r="E266" i="16"/>
  <c r="D266" i="16"/>
  <c r="C266" i="16"/>
  <c r="B266" i="16"/>
  <c r="A266" i="16" s="1"/>
  <c r="AO265" i="16"/>
  <c r="AN265" i="16"/>
  <c r="AL265" i="16"/>
  <c r="AK265" i="16"/>
  <c r="AJ265" i="16"/>
  <c r="AI265" i="16"/>
  <c r="AH265" i="16"/>
  <c r="AG265" i="16"/>
  <c r="AF265" i="16"/>
  <c r="AE265" i="16"/>
  <c r="AD265" i="16"/>
  <c r="AC265" i="16"/>
  <c r="AB265" i="16"/>
  <c r="AA265" i="16"/>
  <c r="Z265" i="16"/>
  <c r="Y265" i="16"/>
  <c r="X265" i="16"/>
  <c r="W265" i="16"/>
  <c r="V265" i="16"/>
  <c r="U265" i="16"/>
  <c r="T265" i="16"/>
  <c r="S265" i="16"/>
  <c r="R265" i="16"/>
  <c r="Q265" i="16"/>
  <c r="P265" i="16"/>
  <c r="O265" i="16"/>
  <c r="N265" i="16"/>
  <c r="M265" i="16"/>
  <c r="L265" i="16"/>
  <c r="K265" i="16"/>
  <c r="AM265" i="16" s="1"/>
  <c r="J265" i="16"/>
  <c r="I265" i="16"/>
  <c r="H265" i="16"/>
  <c r="G265" i="16"/>
  <c r="F265" i="16"/>
  <c r="E265" i="16"/>
  <c r="D265" i="16"/>
  <c r="C265" i="16"/>
  <c r="B265" i="16"/>
  <c r="AO264" i="16"/>
  <c r="AN264" i="16"/>
  <c r="AL264" i="16"/>
  <c r="AK264" i="16"/>
  <c r="AJ264" i="16"/>
  <c r="AI264" i="16"/>
  <c r="AH264" i="16"/>
  <c r="AG264" i="16"/>
  <c r="AF264" i="16"/>
  <c r="AE264" i="16"/>
  <c r="AD264" i="16"/>
  <c r="AC264" i="16"/>
  <c r="AB264" i="16"/>
  <c r="AA264" i="16"/>
  <c r="Z264" i="16"/>
  <c r="Y264" i="16"/>
  <c r="X264" i="16"/>
  <c r="W264" i="16"/>
  <c r="V264" i="16"/>
  <c r="U264" i="16"/>
  <c r="T264" i="16"/>
  <c r="S264" i="16"/>
  <c r="R264" i="16"/>
  <c r="Q264" i="16"/>
  <c r="P264" i="16"/>
  <c r="O264" i="16"/>
  <c r="N264" i="16"/>
  <c r="M264" i="16"/>
  <c r="L264" i="16"/>
  <c r="K264" i="16"/>
  <c r="J264" i="16"/>
  <c r="I264" i="16"/>
  <c r="H264" i="16"/>
  <c r="G264" i="16"/>
  <c r="F264" i="16"/>
  <c r="E264" i="16"/>
  <c r="D264" i="16"/>
  <c r="C264" i="16"/>
  <c r="B264" i="16"/>
  <c r="A264" i="16" s="1"/>
  <c r="AO263" i="16"/>
  <c r="AN263" i="16"/>
  <c r="AL263" i="16"/>
  <c r="AK263" i="16"/>
  <c r="AJ263" i="16"/>
  <c r="AI263" i="16"/>
  <c r="AH263" i="16"/>
  <c r="AG263" i="16"/>
  <c r="AF263" i="16"/>
  <c r="AE263" i="16"/>
  <c r="AD263" i="16"/>
  <c r="AC263" i="16"/>
  <c r="AB263" i="16"/>
  <c r="AA263" i="16"/>
  <c r="Z263" i="16"/>
  <c r="Y263" i="16"/>
  <c r="X263" i="16"/>
  <c r="W263" i="16"/>
  <c r="V263" i="16"/>
  <c r="U263" i="16"/>
  <c r="T263" i="16"/>
  <c r="S263" i="16"/>
  <c r="R263" i="16"/>
  <c r="Q263" i="16"/>
  <c r="P263" i="16"/>
  <c r="O263" i="16"/>
  <c r="N263" i="16"/>
  <c r="M263" i="16"/>
  <c r="L263" i="16"/>
  <c r="K263" i="16"/>
  <c r="J263" i="16"/>
  <c r="I263" i="16"/>
  <c r="AM263" i="16" s="1"/>
  <c r="H263" i="16"/>
  <c r="G263" i="16"/>
  <c r="F263" i="16"/>
  <c r="E263" i="16"/>
  <c r="D263" i="16"/>
  <c r="C263" i="16"/>
  <c r="B263" i="16"/>
  <c r="A263" i="16"/>
  <c r="AO262" i="16"/>
  <c r="AN262" i="16"/>
  <c r="AL262" i="16"/>
  <c r="AK262" i="16"/>
  <c r="AJ262" i="16"/>
  <c r="AI262" i="16"/>
  <c r="AH262" i="16"/>
  <c r="AG262" i="16"/>
  <c r="AF262" i="16"/>
  <c r="AE262" i="16"/>
  <c r="AD262" i="16"/>
  <c r="AC262" i="16"/>
  <c r="AB262" i="16"/>
  <c r="AA262" i="16"/>
  <c r="Z262" i="16"/>
  <c r="Y262" i="16"/>
  <c r="X262" i="16"/>
  <c r="W262" i="16"/>
  <c r="V262" i="16"/>
  <c r="U262" i="16"/>
  <c r="T262" i="16"/>
  <c r="S262" i="16"/>
  <c r="R262" i="16"/>
  <c r="Q262" i="16"/>
  <c r="P262" i="16"/>
  <c r="O262" i="16"/>
  <c r="N262" i="16"/>
  <c r="M262" i="16"/>
  <c r="L262" i="16"/>
  <c r="K262" i="16"/>
  <c r="J262" i="16"/>
  <c r="I262" i="16"/>
  <c r="AM262" i="16" s="1"/>
  <c r="H262" i="16"/>
  <c r="G262" i="16"/>
  <c r="F262" i="16"/>
  <c r="E262" i="16"/>
  <c r="D262" i="16"/>
  <c r="C262" i="16"/>
  <c r="B262" i="16"/>
  <c r="A262" i="16" s="1"/>
  <c r="AO261" i="16"/>
  <c r="AN261" i="16"/>
  <c r="AL261" i="16"/>
  <c r="AK261" i="16"/>
  <c r="AJ261" i="16"/>
  <c r="AI261" i="16"/>
  <c r="AH261" i="16"/>
  <c r="AG261" i="16"/>
  <c r="AF261" i="16"/>
  <c r="AE261" i="16"/>
  <c r="AD261" i="16"/>
  <c r="AC261" i="16"/>
  <c r="AB261" i="16"/>
  <c r="AA261" i="16"/>
  <c r="Z261" i="16"/>
  <c r="Y261" i="16"/>
  <c r="X261" i="16"/>
  <c r="W261" i="16"/>
  <c r="V261" i="16"/>
  <c r="U261" i="16"/>
  <c r="T261" i="16"/>
  <c r="S261" i="16"/>
  <c r="R261" i="16"/>
  <c r="Q261" i="16"/>
  <c r="P261" i="16"/>
  <c r="O261" i="16"/>
  <c r="N261" i="16"/>
  <c r="M261" i="16"/>
  <c r="L261" i="16"/>
  <c r="K261" i="16"/>
  <c r="AM261" i="16" s="1"/>
  <c r="J261" i="16"/>
  <c r="I261" i="16"/>
  <c r="H261" i="16"/>
  <c r="G261" i="16"/>
  <c r="F261" i="16"/>
  <c r="E261" i="16"/>
  <c r="D261" i="16"/>
  <c r="C261" i="16"/>
  <c r="B261" i="16"/>
  <c r="AO260" i="16"/>
  <c r="AN260" i="16"/>
  <c r="AL260" i="16"/>
  <c r="AK260" i="16"/>
  <c r="AJ260" i="16"/>
  <c r="AI260" i="16"/>
  <c r="AH260" i="16"/>
  <c r="AG260" i="16"/>
  <c r="AF260" i="16"/>
  <c r="AE260" i="16"/>
  <c r="AD260" i="16"/>
  <c r="AC260" i="16"/>
  <c r="AB260" i="16"/>
  <c r="AA260" i="16"/>
  <c r="Z260" i="16"/>
  <c r="Y260" i="16"/>
  <c r="X260" i="16"/>
  <c r="W260" i="16"/>
  <c r="V260" i="16"/>
  <c r="U260" i="16"/>
  <c r="T260" i="16"/>
  <c r="S260" i="16"/>
  <c r="R260" i="16"/>
  <c r="Q260" i="16"/>
  <c r="P260" i="16"/>
  <c r="O260" i="16"/>
  <c r="N260" i="16"/>
  <c r="M260" i="16"/>
  <c r="L260" i="16"/>
  <c r="K260" i="16"/>
  <c r="J260" i="16"/>
  <c r="I260" i="16"/>
  <c r="H260" i="16"/>
  <c r="G260" i="16"/>
  <c r="F260" i="16"/>
  <c r="E260" i="16"/>
  <c r="D260" i="16"/>
  <c r="C260" i="16"/>
  <c r="B260" i="16"/>
  <c r="A260" i="16" s="1"/>
  <c r="AO259" i="16"/>
  <c r="AN259" i="16"/>
  <c r="AL259" i="16"/>
  <c r="AK259" i="16"/>
  <c r="AJ259" i="16"/>
  <c r="AI259" i="16"/>
  <c r="AH259" i="16"/>
  <c r="AG259" i="16"/>
  <c r="AF259" i="16"/>
  <c r="AE259" i="16"/>
  <c r="AD259" i="16"/>
  <c r="AC259" i="16"/>
  <c r="AB259" i="16"/>
  <c r="AA259" i="16"/>
  <c r="Z259" i="16"/>
  <c r="Y259" i="16"/>
  <c r="X259" i="16"/>
  <c r="W259" i="16"/>
  <c r="V259" i="16"/>
  <c r="U259" i="16"/>
  <c r="T259" i="16"/>
  <c r="S259" i="16"/>
  <c r="R259" i="16"/>
  <c r="Q259" i="16"/>
  <c r="P259" i="16"/>
  <c r="O259" i="16"/>
  <c r="N259" i="16"/>
  <c r="M259" i="16"/>
  <c r="L259" i="16"/>
  <c r="K259" i="16"/>
  <c r="J259" i="16"/>
  <c r="I259" i="16"/>
  <c r="AM259" i="16" s="1"/>
  <c r="H259" i="16"/>
  <c r="G259" i="16"/>
  <c r="F259" i="16"/>
  <c r="E259" i="16"/>
  <c r="D259" i="16"/>
  <c r="C259" i="16"/>
  <c r="B259" i="16"/>
  <c r="A259" i="16"/>
  <c r="AO258" i="16"/>
  <c r="AN258" i="16"/>
  <c r="AL258" i="16"/>
  <c r="AK258" i="16"/>
  <c r="AJ258" i="16"/>
  <c r="AI258" i="16"/>
  <c r="AH258" i="16"/>
  <c r="AG258" i="16"/>
  <c r="AF258" i="16"/>
  <c r="AE258" i="16"/>
  <c r="AD258" i="16"/>
  <c r="AC258" i="16"/>
  <c r="AB258" i="16"/>
  <c r="AA258" i="16"/>
  <c r="Z258" i="16"/>
  <c r="Y258" i="16"/>
  <c r="X258" i="16"/>
  <c r="W258" i="16"/>
  <c r="V258" i="16"/>
  <c r="U258" i="16"/>
  <c r="T258" i="16"/>
  <c r="S258" i="16"/>
  <c r="R258" i="16"/>
  <c r="Q258" i="16"/>
  <c r="P258" i="16"/>
  <c r="O258" i="16"/>
  <c r="N258" i="16"/>
  <c r="M258" i="16"/>
  <c r="L258" i="16"/>
  <c r="K258" i="16"/>
  <c r="J258" i="16"/>
  <c r="I258" i="16"/>
  <c r="H258" i="16"/>
  <c r="G258" i="16"/>
  <c r="F258" i="16"/>
  <c r="E258" i="16"/>
  <c r="D258" i="16"/>
  <c r="C258" i="16"/>
  <c r="B258" i="16"/>
  <c r="A258" i="16" s="1"/>
  <c r="AO257" i="16"/>
  <c r="AN257" i="16"/>
  <c r="AL257" i="16"/>
  <c r="AK257" i="16"/>
  <c r="AJ257" i="16"/>
  <c r="AI257" i="16"/>
  <c r="AH257" i="16"/>
  <c r="AG257" i="16"/>
  <c r="AF257" i="16"/>
  <c r="AE257" i="16"/>
  <c r="AD257" i="16"/>
  <c r="AC257" i="16"/>
  <c r="AB257" i="16"/>
  <c r="AA257" i="16"/>
  <c r="Z257" i="16"/>
  <c r="Y257" i="16"/>
  <c r="X257" i="16"/>
  <c r="W257" i="16"/>
  <c r="V257" i="16"/>
  <c r="U257" i="16"/>
  <c r="T257" i="16"/>
  <c r="S257" i="16"/>
  <c r="R257" i="16"/>
  <c r="Q257" i="16"/>
  <c r="P257" i="16"/>
  <c r="O257" i="16"/>
  <c r="N257" i="16"/>
  <c r="M257" i="16"/>
  <c r="L257" i="16"/>
  <c r="K257" i="16"/>
  <c r="AM257" i="16" s="1"/>
  <c r="J257" i="16"/>
  <c r="I257" i="16"/>
  <c r="H257" i="16"/>
  <c r="G257" i="16"/>
  <c r="F257" i="16"/>
  <c r="E257" i="16"/>
  <c r="D257" i="16"/>
  <c r="C257" i="16"/>
  <c r="B257" i="16"/>
  <c r="AO256" i="16"/>
  <c r="AN256" i="16"/>
  <c r="AL256" i="16"/>
  <c r="AK256" i="16"/>
  <c r="AJ256" i="16"/>
  <c r="AI256" i="16"/>
  <c r="AH256" i="16"/>
  <c r="AG256" i="16"/>
  <c r="AF256" i="16"/>
  <c r="AE256" i="16"/>
  <c r="AD256" i="16"/>
  <c r="AC256" i="16"/>
  <c r="AB256" i="16"/>
  <c r="AA256" i="16"/>
  <c r="Z256" i="16"/>
  <c r="Y256" i="16"/>
  <c r="X256" i="16"/>
  <c r="W256" i="16"/>
  <c r="V256" i="16"/>
  <c r="U256" i="16"/>
  <c r="T256" i="16"/>
  <c r="S256" i="16"/>
  <c r="R256" i="16"/>
  <c r="Q256" i="16"/>
  <c r="P256" i="16"/>
  <c r="O256" i="16"/>
  <c r="N256" i="16"/>
  <c r="M256" i="16"/>
  <c r="L256" i="16"/>
  <c r="K256" i="16"/>
  <c r="J256" i="16"/>
  <c r="I256" i="16"/>
  <c r="H256" i="16"/>
  <c r="G256" i="16"/>
  <c r="F256" i="16"/>
  <c r="E256" i="16"/>
  <c r="D256" i="16"/>
  <c r="C256" i="16"/>
  <c r="B256" i="16"/>
  <c r="A256" i="16" s="1"/>
  <c r="AO255" i="16"/>
  <c r="AN255" i="16"/>
  <c r="AL255" i="16"/>
  <c r="AK255" i="16"/>
  <c r="AJ255" i="16"/>
  <c r="AI255" i="16"/>
  <c r="AH255" i="16"/>
  <c r="AG255" i="16"/>
  <c r="AF255" i="16"/>
  <c r="AE255" i="16"/>
  <c r="AD255" i="16"/>
  <c r="AC255" i="16"/>
  <c r="AB255" i="16"/>
  <c r="AA255" i="16"/>
  <c r="Z255" i="16"/>
  <c r="Y255" i="16"/>
  <c r="X255" i="16"/>
  <c r="W255" i="16"/>
  <c r="V255" i="16"/>
  <c r="U255" i="16"/>
  <c r="T255" i="16"/>
  <c r="S255" i="16"/>
  <c r="R255" i="16"/>
  <c r="Q255" i="16"/>
  <c r="P255" i="16"/>
  <c r="O255" i="16"/>
  <c r="N255" i="16"/>
  <c r="M255" i="16"/>
  <c r="L255" i="16"/>
  <c r="K255" i="16"/>
  <c r="J255" i="16"/>
  <c r="I255" i="16"/>
  <c r="AM255" i="16" s="1"/>
  <c r="H255" i="16"/>
  <c r="G255" i="16"/>
  <c r="F255" i="16"/>
  <c r="E255" i="16"/>
  <c r="D255" i="16"/>
  <c r="C255" i="16"/>
  <c r="B255" i="16"/>
  <c r="A255" i="16"/>
  <c r="AO254" i="16"/>
  <c r="AN254" i="16"/>
  <c r="AL254" i="16"/>
  <c r="AK254" i="16"/>
  <c r="AJ254" i="16"/>
  <c r="AI254" i="16"/>
  <c r="AH254" i="16"/>
  <c r="AG254" i="16"/>
  <c r="AF254" i="16"/>
  <c r="AE254" i="16"/>
  <c r="AD254" i="16"/>
  <c r="AC254" i="16"/>
  <c r="AB254" i="16"/>
  <c r="AA254" i="16"/>
  <c r="Z254" i="16"/>
  <c r="Y254" i="16"/>
  <c r="X254" i="16"/>
  <c r="W254" i="16"/>
  <c r="V254" i="16"/>
  <c r="U254" i="16"/>
  <c r="T254" i="16"/>
  <c r="S254" i="16"/>
  <c r="R254" i="16"/>
  <c r="Q254" i="16"/>
  <c r="P254" i="16"/>
  <c r="O254" i="16"/>
  <c r="N254" i="16"/>
  <c r="M254" i="16"/>
  <c r="L254" i="16"/>
  <c r="K254" i="16"/>
  <c r="J254" i="16"/>
  <c r="I254" i="16"/>
  <c r="AM254" i="16" s="1"/>
  <c r="H254" i="16"/>
  <c r="G254" i="16"/>
  <c r="F254" i="16"/>
  <c r="E254" i="16"/>
  <c r="D254" i="16"/>
  <c r="C254" i="16"/>
  <c r="B254" i="16"/>
  <c r="A254" i="16" s="1"/>
  <c r="AO253" i="16"/>
  <c r="AN253" i="16"/>
  <c r="AL253" i="16"/>
  <c r="AK253" i="16"/>
  <c r="AJ253" i="16"/>
  <c r="AI253" i="16"/>
  <c r="AH253" i="16"/>
  <c r="AG253" i="16"/>
  <c r="AF253" i="16"/>
  <c r="AE253" i="16"/>
  <c r="AD253" i="16"/>
  <c r="AC253" i="16"/>
  <c r="AB253" i="16"/>
  <c r="AA253" i="16"/>
  <c r="Z253" i="16"/>
  <c r="Y253" i="16"/>
  <c r="X253" i="16"/>
  <c r="W253" i="16"/>
  <c r="V253" i="16"/>
  <c r="U253" i="16"/>
  <c r="T253" i="16"/>
  <c r="S253" i="16"/>
  <c r="R253" i="16"/>
  <c r="Q253" i="16"/>
  <c r="P253" i="16"/>
  <c r="O253" i="16"/>
  <c r="N253" i="16"/>
  <c r="M253" i="16"/>
  <c r="L253" i="16"/>
  <c r="K253" i="16"/>
  <c r="AM253" i="16" s="1"/>
  <c r="J253" i="16"/>
  <c r="I253" i="16"/>
  <c r="H253" i="16"/>
  <c r="G253" i="16"/>
  <c r="F253" i="16"/>
  <c r="E253" i="16"/>
  <c r="D253" i="16"/>
  <c r="C253" i="16"/>
  <c r="B253" i="16"/>
  <c r="AO252" i="16"/>
  <c r="AN252" i="16"/>
  <c r="AL252" i="16"/>
  <c r="AK252" i="16"/>
  <c r="AJ252" i="16"/>
  <c r="AI252" i="16"/>
  <c r="AH252" i="16"/>
  <c r="AG252" i="16"/>
  <c r="AF252" i="16"/>
  <c r="AE252" i="16"/>
  <c r="AD252" i="16"/>
  <c r="AC252" i="16"/>
  <c r="AB252" i="16"/>
  <c r="AA252" i="16"/>
  <c r="Z252" i="16"/>
  <c r="Y252" i="16"/>
  <c r="X252" i="16"/>
  <c r="W252" i="16"/>
  <c r="V252" i="16"/>
  <c r="U252" i="16"/>
  <c r="T252" i="16"/>
  <c r="S252" i="16"/>
  <c r="R252" i="16"/>
  <c r="Q252" i="16"/>
  <c r="P252" i="16"/>
  <c r="O252" i="16"/>
  <c r="N252" i="16"/>
  <c r="M252" i="16"/>
  <c r="L252" i="16"/>
  <c r="K252" i="16"/>
  <c r="J252" i="16"/>
  <c r="I252" i="16"/>
  <c r="H252" i="16"/>
  <c r="G252" i="16"/>
  <c r="F252" i="16"/>
  <c r="E252" i="16"/>
  <c r="D252" i="16"/>
  <c r="C252" i="16"/>
  <c r="B252" i="16"/>
  <c r="A252" i="16" s="1"/>
  <c r="AO251" i="16"/>
  <c r="AN251" i="16"/>
  <c r="AL251" i="16"/>
  <c r="AK251" i="16"/>
  <c r="AJ251" i="16"/>
  <c r="AI251" i="16"/>
  <c r="AH251" i="16"/>
  <c r="AG251" i="16"/>
  <c r="AF251" i="16"/>
  <c r="AE251" i="16"/>
  <c r="AD251" i="16"/>
  <c r="AC251" i="16"/>
  <c r="AB251" i="16"/>
  <c r="AA251" i="16"/>
  <c r="Z251" i="16"/>
  <c r="Y251" i="16"/>
  <c r="X251" i="16"/>
  <c r="W251" i="16"/>
  <c r="V251" i="16"/>
  <c r="U251" i="16"/>
  <c r="T251" i="16"/>
  <c r="S251" i="16"/>
  <c r="R251" i="16"/>
  <c r="Q251" i="16"/>
  <c r="P251" i="16"/>
  <c r="O251" i="16"/>
  <c r="N251" i="16"/>
  <c r="M251" i="16"/>
  <c r="L251" i="16"/>
  <c r="K251" i="16"/>
  <c r="J251" i="16"/>
  <c r="I251" i="16"/>
  <c r="AM251" i="16" s="1"/>
  <c r="H251" i="16"/>
  <c r="G251" i="16"/>
  <c r="F251" i="16"/>
  <c r="E251" i="16"/>
  <c r="D251" i="16"/>
  <c r="C251" i="16"/>
  <c r="B251" i="16"/>
  <c r="A251" i="16"/>
  <c r="AO250" i="16"/>
  <c r="AN250" i="16"/>
  <c r="AL250" i="16"/>
  <c r="AK250" i="16"/>
  <c r="AJ250" i="16"/>
  <c r="AI250" i="16"/>
  <c r="AH250" i="16"/>
  <c r="AG250" i="16"/>
  <c r="AF250" i="16"/>
  <c r="AE250" i="16"/>
  <c r="AD250" i="16"/>
  <c r="AC250" i="16"/>
  <c r="AB250" i="16"/>
  <c r="AA250" i="16"/>
  <c r="Z250" i="16"/>
  <c r="Y250" i="16"/>
  <c r="X250" i="16"/>
  <c r="W250" i="16"/>
  <c r="V250" i="16"/>
  <c r="U250" i="16"/>
  <c r="T250" i="16"/>
  <c r="S250" i="16"/>
  <c r="R250" i="16"/>
  <c r="Q250" i="16"/>
  <c r="P250" i="16"/>
  <c r="O250" i="16"/>
  <c r="N250" i="16"/>
  <c r="M250" i="16"/>
  <c r="L250" i="16"/>
  <c r="K250" i="16"/>
  <c r="J250" i="16"/>
  <c r="I250" i="16"/>
  <c r="H250" i="16"/>
  <c r="G250" i="16"/>
  <c r="F250" i="16"/>
  <c r="E250" i="16"/>
  <c r="D250" i="16"/>
  <c r="C250" i="16"/>
  <c r="B250" i="16"/>
  <c r="A250" i="16" s="1"/>
  <c r="AO249" i="16"/>
  <c r="AN249" i="16"/>
  <c r="AM249" i="16"/>
  <c r="AL249" i="16"/>
  <c r="AK249" i="16"/>
  <c r="AJ249" i="16"/>
  <c r="AI249" i="16"/>
  <c r="AH249" i="16"/>
  <c r="AG249" i="16"/>
  <c r="AF249" i="16"/>
  <c r="AE249" i="16"/>
  <c r="AD249" i="16"/>
  <c r="AC249" i="16"/>
  <c r="AB249" i="16"/>
  <c r="AA249" i="16"/>
  <c r="Z249" i="16"/>
  <c r="Y249" i="16"/>
  <c r="X249" i="16"/>
  <c r="W249" i="16"/>
  <c r="V249" i="16"/>
  <c r="U249" i="16"/>
  <c r="T249" i="16"/>
  <c r="S249" i="16"/>
  <c r="R249" i="16"/>
  <c r="Q249" i="16"/>
  <c r="P249" i="16"/>
  <c r="O249" i="16"/>
  <c r="N249" i="16"/>
  <c r="M249" i="16"/>
  <c r="L249" i="16"/>
  <c r="K249" i="16"/>
  <c r="J249" i="16"/>
  <c r="I249" i="16"/>
  <c r="H249" i="16"/>
  <c r="G249" i="16"/>
  <c r="F249" i="16"/>
  <c r="E249" i="16"/>
  <c r="D249" i="16"/>
  <c r="C249" i="16"/>
  <c r="B249" i="16"/>
  <c r="AO248" i="16"/>
  <c r="AN248" i="16"/>
  <c r="AL248" i="16"/>
  <c r="AK248" i="16"/>
  <c r="AJ248" i="16"/>
  <c r="AI248" i="16"/>
  <c r="AH248" i="16"/>
  <c r="AG248" i="16"/>
  <c r="AF248" i="16"/>
  <c r="AE248" i="16"/>
  <c r="AD248" i="16"/>
  <c r="AC248" i="16"/>
  <c r="AB248" i="16"/>
  <c r="AA248" i="16"/>
  <c r="Z248" i="16"/>
  <c r="Y248" i="16"/>
  <c r="X248" i="16"/>
  <c r="W248" i="16"/>
  <c r="V248" i="16"/>
  <c r="U248" i="16"/>
  <c r="T248" i="16"/>
  <c r="S248" i="16"/>
  <c r="R248" i="16"/>
  <c r="Q248" i="16"/>
  <c r="P248" i="16"/>
  <c r="O248" i="16"/>
  <c r="N248" i="16"/>
  <c r="M248" i="16"/>
  <c r="L248" i="16"/>
  <c r="K248" i="16"/>
  <c r="J248" i="16"/>
  <c r="I248" i="16"/>
  <c r="H248" i="16"/>
  <c r="G248" i="16"/>
  <c r="F248" i="16"/>
  <c r="E248" i="16"/>
  <c r="D248" i="16"/>
  <c r="C248" i="16"/>
  <c r="B248" i="16"/>
  <c r="A248" i="16" s="1"/>
  <c r="AO247" i="16"/>
  <c r="AN247" i="16"/>
  <c r="AL247" i="16"/>
  <c r="AK247" i="16"/>
  <c r="AJ247" i="16"/>
  <c r="AI247" i="16"/>
  <c r="AH247" i="16"/>
  <c r="AG247" i="16"/>
  <c r="AF247" i="16"/>
  <c r="AE247" i="16"/>
  <c r="AD247" i="16"/>
  <c r="AC247" i="16"/>
  <c r="AB247" i="16"/>
  <c r="AA247" i="16"/>
  <c r="Z247" i="16"/>
  <c r="Y247" i="16"/>
  <c r="X247" i="16"/>
  <c r="W247" i="16"/>
  <c r="V247" i="16"/>
  <c r="U247" i="16"/>
  <c r="T247" i="16"/>
  <c r="S247" i="16"/>
  <c r="R247" i="16"/>
  <c r="Q247" i="16"/>
  <c r="P247" i="16"/>
  <c r="O247" i="16"/>
  <c r="N247" i="16"/>
  <c r="M247" i="16"/>
  <c r="L247" i="16"/>
  <c r="K247" i="16"/>
  <c r="J247" i="16"/>
  <c r="I247" i="16"/>
  <c r="AM247" i="16" s="1"/>
  <c r="H247" i="16"/>
  <c r="G247" i="16"/>
  <c r="F247" i="16"/>
  <c r="E247" i="16"/>
  <c r="D247" i="16"/>
  <c r="C247" i="16"/>
  <c r="B247" i="16"/>
  <c r="A247" i="16"/>
  <c r="AO246" i="16"/>
  <c r="AN246" i="16"/>
  <c r="AL246" i="16"/>
  <c r="AK246" i="16"/>
  <c r="AJ246" i="16"/>
  <c r="AI246" i="16"/>
  <c r="AH246" i="16"/>
  <c r="AG246" i="16"/>
  <c r="AF246" i="16"/>
  <c r="AE246" i="16"/>
  <c r="AD246" i="16"/>
  <c r="AC246" i="16"/>
  <c r="AB246" i="16"/>
  <c r="AA246" i="16"/>
  <c r="Z246" i="16"/>
  <c r="Y246" i="16"/>
  <c r="X246" i="16"/>
  <c r="W246" i="16"/>
  <c r="V246" i="16"/>
  <c r="U246" i="16"/>
  <c r="T246" i="16"/>
  <c r="S246" i="16"/>
  <c r="R246" i="16"/>
  <c r="Q246" i="16"/>
  <c r="P246" i="16"/>
  <c r="O246" i="16"/>
  <c r="N246" i="16"/>
  <c r="M246" i="16"/>
  <c r="L246" i="16"/>
  <c r="K246" i="16"/>
  <c r="J246" i="16"/>
  <c r="I246" i="16"/>
  <c r="AM246" i="16" s="1"/>
  <c r="H246" i="16"/>
  <c r="G246" i="16"/>
  <c r="F246" i="16"/>
  <c r="E246" i="16"/>
  <c r="D246" i="16"/>
  <c r="C246" i="16"/>
  <c r="B246" i="16"/>
  <c r="A246" i="16" s="1"/>
  <c r="AO245" i="16"/>
  <c r="AN245" i="16"/>
  <c r="AL245" i="16"/>
  <c r="AK245" i="16"/>
  <c r="AJ245" i="16"/>
  <c r="AI245" i="16"/>
  <c r="AH245" i="16"/>
  <c r="AG245" i="16"/>
  <c r="AF245" i="16"/>
  <c r="AE245" i="16"/>
  <c r="AD245" i="16"/>
  <c r="AC245" i="16"/>
  <c r="AB245" i="16"/>
  <c r="AA245" i="16"/>
  <c r="Z245" i="16"/>
  <c r="Y245" i="16"/>
  <c r="X245" i="16"/>
  <c r="W245" i="16"/>
  <c r="V245" i="16"/>
  <c r="U245" i="16"/>
  <c r="T245" i="16"/>
  <c r="S245" i="16"/>
  <c r="R245" i="16"/>
  <c r="Q245" i="16"/>
  <c r="P245" i="16"/>
  <c r="O245" i="16"/>
  <c r="N245" i="16"/>
  <c r="M245" i="16"/>
  <c r="L245" i="16"/>
  <c r="K245" i="16"/>
  <c r="AM245" i="16" s="1"/>
  <c r="J245" i="16"/>
  <c r="I245" i="16"/>
  <c r="H245" i="16"/>
  <c r="G245" i="16"/>
  <c r="F245" i="16"/>
  <c r="E245" i="16"/>
  <c r="D245" i="16"/>
  <c r="C245" i="16"/>
  <c r="B245" i="16"/>
  <c r="AO244" i="16"/>
  <c r="AN244" i="16"/>
  <c r="AL244" i="16"/>
  <c r="AK244" i="16"/>
  <c r="AJ244" i="16"/>
  <c r="AI244" i="16"/>
  <c r="AH244" i="16"/>
  <c r="AG244" i="16"/>
  <c r="AF244" i="16"/>
  <c r="AE244" i="16"/>
  <c r="AD244" i="16"/>
  <c r="AC244" i="16"/>
  <c r="AB244" i="16"/>
  <c r="AA244" i="16"/>
  <c r="Z244" i="16"/>
  <c r="Y244" i="16"/>
  <c r="X244" i="16"/>
  <c r="W244" i="16"/>
  <c r="V244" i="16"/>
  <c r="U244" i="16"/>
  <c r="T244" i="16"/>
  <c r="S244" i="16"/>
  <c r="R244" i="16"/>
  <c r="Q244" i="16"/>
  <c r="P244" i="16"/>
  <c r="O244" i="16"/>
  <c r="N244" i="16"/>
  <c r="M244" i="16"/>
  <c r="L244" i="16"/>
  <c r="K244" i="16"/>
  <c r="J244" i="16"/>
  <c r="I244" i="16"/>
  <c r="H244" i="16"/>
  <c r="G244" i="16"/>
  <c r="F244" i="16"/>
  <c r="E244" i="16"/>
  <c r="D244" i="16"/>
  <c r="C244" i="16"/>
  <c r="A244" i="16" s="1"/>
  <c r="B244" i="16"/>
  <c r="AO243" i="16"/>
  <c r="AN243" i="16"/>
  <c r="AL243" i="16"/>
  <c r="AK243" i="16"/>
  <c r="AJ243" i="16"/>
  <c r="AI243" i="16"/>
  <c r="AH243" i="16"/>
  <c r="AG243" i="16"/>
  <c r="AF243" i="16"/>
  <c r="AE243" i="16"/>
  <c r="AD243" i="16"/>
  <c r="AC243" i="16"/>
  <c r="AB243" i="16"/>
  <c r="AA243" i="16"/>
  <c r="Z243" i="16"/>
  <c r="Y243" i="16"/>
  <c r="X243" i="16"/>
  <c r="W243" i="16"/>
  <c r="V243" i="16"/>
  <c r="U243" i="16"/>
  <c r="T243" i="16"/>
  <c r="S243" i="16"/>
  <c r="R243" i="16"/>
  <c r="Q243" i="16"/>
  <c r="P243" i="16"/>
  <c r="O243" i="16"/>
  <c r="N243" i="16"/>
  <c r="M243" i="16"/>
  <c r="L243" i="16"/>
  <c r="K243" i="16"/>
  <c r="J243" i="16"/>
  <c r="I243" i="16"/>
  <c r="AM243" i="16" s="1"/>
  <c r="H243" i="16"/>
  <c r="G243" i="16"/>
  <c r="F243" i="16"/>
  <c r="E243" i="16"/>
  <c r="D243" i="16"/>
  <c r="C243" i="16"/>
  <c r="B243" i="16"/>
  <c r="A243" i="16"/>
  <c r="AO242" i="16"/>
  <c r="AN242" i="16"/>
  <c r="AL242" i="16"/>
  <c r="AK242" i="16"/>
  <c r="AJ242" i="16"/>
  <c r="AI242" i="16"/>
  <c r="AH242" i="16"/>
  <c r="AG242" i="16"/>
  <c r="AF242" i="16"/>
  <c r="AE242" i="16"/>
  <c r="AD242" i="16"/>
  <c r="AC242" i="16"/>
  <c r="AB242" i="16"/>
  <c r="AA242" i="16"/>
  <c r="Z242" i="16"/>
  <c r="Y242" i="16"/>
  <c r="X242" i="16"/>
  <c r="W242" i="16"/>
  <c r="V242" i="16"/>
  <c r="U242" i="16"/>
  <c r="T242" i="16"/>
  <c r="S242" i="16"/>
  <c r="R242" i="16"/>
  <c r="Q242" i="16"/>
  <c r="P242" i="16"/>
  <c r="O242" i="16"/>
  <c r="N242" i="16"/>
  <c r="M242" i="16"/>
  <c r="L242" i="16"/>
  <c r="K242" i="16"/>
  <c r="J242" i="16"/>
  <c r="I242" i="16"/>
  <c r="H242" i="16"/>
  <c r="G242" i="16"/>
  <c r="F242" i="16"/>
  <c r="E242" i="16"/>
  <c r="D242" i="16"/>
  <c r="C242" i="16"/>
  <c r="B242" i="16"/>
  <c r="A242" i="16" s="1"/>
  <c r="AO241" i="16"/>
  <c r="AN241" i="16"/>
  <c r="AL241" i="16"/>
  <c r="AK241" i="16"/>
  <c r="AJ241" i="16"/>
  <c r="AI241" i="16"/>
  <c r="AH241" i="16"/>
  <c r="AG241" i="16"/>
  <c r="AF241" i="16"/>
  <c r="AE241" i="16"/>
  <c r="AD241" i="16"/>
  <c r="AC241" i="16"/>
  <c r="AB241" i="16"/>
  <c r="AA241" i="16"/>
  <c r="Z241" i="16"/>
  <c r="Y241" i="16"/>
  <c r="X241" i="16"/>
  <c r="W241" i="16"/>
  <c r="V241" i="16"/>
  <c r="U241" i="16"/>
  <c r="T241" i="16"/>
  <c r="S241" i="16"/>
  <c r="R241" i="16"/>
  <c r="Q241" i="16"/>
  <c r="P241" i="16"/>
  <c r="O241" i="16"/>
  <c r="N241" i="16"/>
  <c r="M241" i="16"/>
  <c r="L241" i="16"/>
  <c r="K241" i="16"/>
  <c r="AM241" i="16" s="1"/>
  <c r="J241" i="16"/>
  <c r="I241" i="16"/>
  <c r="H241" i="16"/>
  <c r="G241" i="16"/>
  <c r="F241" i="16"/>
  <c r="E241" i="16"/>
  <c r="D241" i="16"/>
  <c r="C241" i="16"/>
  <c r="B241" i="16"/>
  <c r="AO240" i="16"/>
  <c r="AN240" i="16"/>
  <c r="AL240" i="16"/>
  <c r="AK240" i="16"/>
  <c r="AJ240" i="16"/>
  <c r="AI240" i="16"/>
  <c r="AH240" i="16"/>
  <c r="AG240" i="16"/>
  <c r="AF240" i="16"/>
  <c r="AE240" i="16"/>
  <c r="AD240" i="16"/>
  <c r="AC240" i="16"/>
  <c r="AB240" i="16"/>
  <c r="AA240" i="16"/>
  <c r="Z240" i="16"/>
  <c r="Y240" i="16"/>
  <c r="X240" i="16"/>
  <c r="W240" i="16"/>
  <c r="V240" i="16"/>
  <c r="U240" i="16"/>
  <c r="T240" i="16"/>
  <c r="S240" i="16"/>
  <c r="R240" i="16"/>
  <c r="Q240" i="16"/>
  <c r="P240" i="16"/>
  <c r="O240" i="16"/>
  <c r="N240" i="16"/>
  <c r="M240" i="16"/>
  <c r="L240" i="16"/>
  <c r="K240" i="16"/>
  <c r="J240" i="16"/>
  <c r="I240" i="16"/>
  <c r="H240" i="16"/>
  <c r="G240" i="16"/>
  <c r="F240" i="16"/>
  <c r="E240" i="16"/>
  <c r="D240" i="16"/>
  <c r="C240" i="16"/>
  <c r="B240" i="16"/>
  <c r="A240" i="16" s="1"/>
  <c r="AO239" i="16"/>
  <c r="AN239" i="16"/>
  <c r="AL239" i="16"/>
  <c r="AK239" i="16"/>
  <c r="AJ239" i="16"/>
  <c r="AI239" i="16"/>
  <c r="AH239" i="16"/>
  <c r="AG239" i="16"/>
  <c r="AF239" i="16"/>
  <c r="AE239" i="16"/>
  <c r="AD239" i="16"/>
  <c r="AC239" i="16"/>
  <c r="AB239" i="16"/>
  <c r="AA239" i="16"/>
  <c r="Z239" i="16"/>
  <c r="Y239" i="16"/>
  <c r="X239" i="16"/>
  <c r="W239" i="16"/>
  <c r="V239" i="16"/>
  <c r="U239" i="16"/>
  <c r="T239" i="16"/>
  <c r="S239" i="16"/>
  <c r="R239" i="16"/>
  <c r="Q239" i="16"/>
  <c r="P239" i="16"/>
  <c r="O239" i="16"/>
  <c r="N239" i="16"/>
  <c r="M239" i="16"/>
  <c r="L239" i="16"/>
  <c r="K239" i="16"/>
  <c r="J239" i="16"/>
  <c r="I239" i="16"/>
  <c r="AM239" i="16" s="1"/>
  <c r="H239" i="16"/>
  <c r="G239" i="16"/>
  <c r="F239" i="16"/>
  <c r="E239" i="16"/>
  <c r="D239" i="16"/>
  <c r="C239" i="16"/>
  <c r="B239" i="16"/>
  <c r="A239" i="16"/>
  <c r="AO238" i="16"/>
  <c r="AN238" i="16"/>
  <c r="AL238" i="16"/>
  <c r="AK238" i="16"/>
  <c r="AJ238" i="16"/>
  <c r="AI238" i="16"/>
  <c r="AH238" i="16"/>
  <c r="AG238" i="16"/>
  <c r="AF238" i="16"/>
  <c r="AE238" i="16"/>
  <c r="AD238" i="16"/>
  <c r="AC238" i="16"/>
  <c r="AB238" i="16"/>
  <c r="AA238" i="16"/>
  <c r="Z238" i="16"/>
  <c r="Y238" i="16"/>
  <c r="X238" i="16"/>
  <c r="W238" i="16"/>
  <c r="V238" i="16"/>
  <c r="U238" i="16"/>
  <c r="T238" i="16"/>
  <c r="S238" i="16"/>
  <c r="R238" i="16"/>
  <c r="Q238" i="16"/>
  <c r="P238" i="16"/>
  <c r="O238" i="16"/>
  <c r="N238" i="16"/>
  <c r="M238" i="16"/>
  <c r="L238" i="16"/>
  <c r="K238" i="16"/>
  <c r="J238" i="16"/>
  <c r="I238" i="16"/>
  <c r="AM238" i="16" s="1"/>
  <c r="H238" i="16"/>
  <c r="G238" i="16"/>
  <c r="F238" i="16"/>
  <c r="E238" i="16"/>
  <c r="D238" i="16"/>
  <c r="C238" i="16"/>
  <c r="B238" i="16"/>
  <c r="A238" i="16" s="1"/>
  <c r="AO237" i="16"/>
  <c r="AN237" i="16"/>
  <c r="AL237" i="16"/>
  <c r="AK237" i="16"/>
  <c r="AJ237" i="16"/>
  <c r="AI237" i="16"/>
  <c r="AH237" i="16"/>
  <c r="AG237" i="16"/>
  <c r="AF237" i="16"/>
  <c r="AE237" i="16"/>
  <c r="AD237" i="16"/>
  <c r="AC237" i="16"/>
  <c r="AB237" i="16"/>
  <c r="AA237" i="16"/>
  <c r="Z237" i="16"/>
  <c r="Y237" i="16"/>
  <c r="X237" i="16"/>
  <c r="W237" i="16"/>
  <c r="V237" i="16"/>
  <c r="U237" i="16"/>
  <c r="T237" i="16"/>
  <c r="S237" i="16"/>
  <c r="R237" i="16"/>
  <c r="Q237" i="16"/>
  <c r="P237" i="16"/>
  <c r="O237" i="16"/>
  <c r="N237" i="16"/>
  <c r="M237" i="16"/>
  <c r="L237" i="16"/>
  <c r="K237" i="16"/>
  <c r="AM237" i="16" s="1"/>
  <c r="J237" i="16"/>
  <c r="I237" i="16"/>
  <c r="H237" i="16"/>
  <c r="G237" i="16"/>
  <c r="F237" i="16"/>
  <c r="E237" i="16"/>
  <c r="D237" i="16"/>
  <c r="C237" i="16"/>
  <c r="B237" i="16"/>
  <c r="AO236" i="16"/>
  <c r="AN236" i="16"/>
  <c r="AL236" i="16"/>
  <c r="AK236" i="16"/>
  <c r="AJ236" i="16"/>
  <c r="AI236" i="16"/>
  <c r="AH236" i="16"/>
  <c r="AG236" i="16"/>
  <c r="AF236" i="16"/>
  <c r="AE236" i="16"/>
  <c r="AD236" i="16"/>
  <c r="AC236" i="16"/>
  <c r="AB236" i="16"/>
  <c r="AA236" i="16"/>
  <c r="Z236" i="16"/>
  <c r="Y236" i="16"/>
  <c r="X236" i="16"/>
  <c r="W236" i="16"/>
  <c r="V236" i="16"/>
  <c r="U236" i="16"/>
  <c r="T236" i="16"/>
  <c r="S236" i="16"/>
  <c r="R236" i="16"/>
  <c r="Q236" i="16"/>
  <c r="P236" i="16"/>
  <c r="O236" i="16"/>
  <c r="N236" i="16"/>
  <c r="M236" i="16"/>
  <c r="L236" i="16"/>
  <c r="K236" i="16"/>
  <c r="J236" i="16"/>
  <c r="I236" i="16"/>
  <c r="H236" i="16"/>
  <c r="G236" i="16"/>
  <c r="F236" i="16"/>
  <c r="E236" i="16"/>
  <c r="D236" i="16"/>
  <c r="C236" i="16"/>
  <c r="B236" i="16"/>
  <c r="A236" i="16" s="1"/>
  <c r="AO235" i="16"/>
  <c r="AN235" i="16"/>
  <c r="AL235" i="16"/>
  <c r="AK235" i="16"/>
  <c r="AJ235" i="16"/>
  <c r="AI235" i="16"/>
  <c r="AH235" i="16"/>
  <c r="AG235" i="16"/>
  <c r="AF235" i="16"/>
  <c r="AE235" i="16"/>
  <c r="AD235" i="16"/>
  <c r="AC235" i="16"/>
  <c r="AB235" i="16"/>
  <c r="AA235" i="16"/>
  <c r="Z235" i="16"/>
  <c r="Y235" i="16"/>
  <c r="X235" i="16"/>
  <c r="W235" i="16"/>
  <c r="V235" i="16"/>
  <c r="U235" i="16"/>
  <c r="T235" i="16"/>
  <c r="S235" i="16"/>
  <c r="R235" i="16"/>
  <c r="Q235" i="16"/>
  <c r="P235" i="16"/>
  <c r="O235" i="16"/>
  <c r="N235" i="16"/>
  <c r="M235" i="16"/>
  <c r="L235" i="16"/>
  <c r="K235" i="16"/>
  <c r="J235" i="16"/>
  <c r="I235" i="16"/>
  <c r="AM235" i="16" s="1"/>
  <c r="H235" i="16"/>
  <c r="G235" i="16"/>
  <c r="F235" i="16"/>
  <c r="E235" i="16"/>
  <c r="D235" i="16"/>
  <c r="C235" i="16"/>
  <c r="B235" i="16"/>
  <c r="A235" i="16"/>
  <c r="AO234" i="16"/>
  <c r="AN234" i="16"/>
  <c r="AL234" i="16"/>
  <c r="AK234" i="16"/>
  <c r="AJ234" i="16"/>
  <c r="AI234" i="16"/>
  <c r="AH234" i="16"/>
  <c r="AG234" i="16"/>
  <c r="AF234" i="16"/>
  <c r="AE234" i="16"/>
  <c r="AD234" i="16"/>
  <c r="AC234" i="16"/>
  <c r="AB234" i="16"/>
  <c r="AA234" i="16"/>
  <c r="Z234" i="16"/>
  <c r="Y234" i="16"/>
  <c r="X234" i="16"/>
  <c r="W234" i="16"/>
  <c r="V234" i="16"/>
  <c r="U234" i="16"/>
  <c r="T234" i="16"/>
  <c r="S234" i="16"/>
  <c r="R234" i="16"/>
  <c r="Q234" i="16"/>
  <c r="P234" i="16"/>
  <c r="O234" i="16"/>
  <c r="N234" i="16"/>
  <c r="M234" i="16"/>
  <c r="L234" i="16"/>
  <c r="K234" i="16"/>
  <c r="J234" i="16"/>
  <c r="I234" i="16"/>
  <c r="H234" i="16"/>
  <c r="G234" i="16"/>
  <c r="F234" i="16"/>
  <c r="E234" i="16"/>
  <c r="D234" i="16"/>
  <c r="C234" i="16"/>
  <c r="B234" i="16"/>
  <c r="A234" i="16" s="1"/>
  <c r="AO233" i="16"/>
  <c r="AN233" i="16"/>
  <c r="AL233" i="16"/>
  <c r="AK233" i="16"/>
  <c r="AJ233" i="16"/>
  <c r="AI233" i="16"/>
  <c r="AH233" i="16"/>
  <c r="AG233" i="16"/>
  <c r="AF233" i="16"/>
  <c r="AE233" i="16"/>
  <c r="AD233" i="16"/>
  <c r="AC233" i="16"/>
  <c r="AB233" i="16"/>
  <c r="AA233" i="16"/>
  <c r="Z233" i="16"/>
  <c r="Y233" i="16"/>
  <c r="X233" i="16"/>
  <c r="W233" i="16"/>
  <c r="V233" i="16"/>
  <c r="U233" i="16"/>
  <c r="T233" i="16"/>
  <c r="S233" i="16"/>
  <c r="R233" i="16"/>
  <c r="Q233" i="16"/>
  <c r="P233" i="16"/>
  <c r="O233" i="16"/>
  <c r="N233" i="16"/>
  <c r="M233" i="16"/>
  <c r="L233" i="16"/>
  <c r="K233" i="16"/>
  <c r="AM233" i="16" s="1"/>
  <c r="J233" i="16"/>
  <c r="I233" i="16"/>
  <c r="H233" i="16"/>
  <c r="G233" i="16"/>
  <c r="F233" i="16"/>
  <c r="E233" i="16"/>
  <c r="D233" i="16"/>
  <c r="C233" i="16"/>
  <c r="B233" i="16"/>
  <c r="AO232" i="16"/>
  <c r="AN232" i="16"/>
  <c r="AL232" i="16"/>
  <c r="AK232" i="16"/>
  <c r="AJ232" i="16"/>
  <c r="AI232" i="16"/>
  <c r="AH232" i="16"/>
  <c r="AG232" i="16"/>
  <c r="AF232" i="16"/>
  <c r="AE232" i="16"/>
  <c r="AD232" i="16"/>
  <c r="AC232" i="16"/>
  <c r="AB232" i="16"/>
  <c r="AA232" i="16"/>
  <c r="Z232" i="16"/>
  <c r="Y232" i="16"/>
  <c r="X232" i="16"/>
  <c r="W232" i="16"/>
  <c r="V232" i="16"/>
  <c r="U232" i="16"/>
  <c r="T232" i="16"/>
  <c r="S232" i="16"/>
  <c r="R232" i="16"/>
  <c r="Q232" i="16"/>
  <c r="P232" i="16"/>
  <c r="O232" i="16"/>
  <c r="N232" i="16"/>
  <c r="M232" i="16"/>
  <c r="L232" i="16"/>
  <c r="K232" i="16"/>
  <c r="J232" i="16"/>
  <c r="I232" i="16"/>
  <c r="H232" i="16"/>
  <c r="G232" i="16"/>
  <c r="F232" i="16"/>
  <c r="E232" i="16"/>
  <c r="D232" i="16"/>
  <c r="C232" i="16"/>
  <c r="A232" i="16" s="1"/>
  <c r="B232" i="16"/>
  <c r="AO231" i="16"/>
  <c r="AN231" i="16"/>
  <c r="AL231" i="16"/>
  <c r="AK231" i="16"/>
  <c r="AJ231" i="16"/>
  <c r="AI231" i="16"/>
  <c r="AH231" i="16"/>
  <c r="AG231" i="16"/>
  <c r="AF231" i="16"/>
  <c r="AE231" i="16"/>
  <c r="AD231" i="16"/>
  <c r="AC231" i="16"/>
  <c r="AB231" i="16"/>
  <c r="AA231" i="16"/>
  <c r="Z231" i="16"/>
  <c r="Y231" i="16"/>
  <c r="X231" i="16"/>
  <c r="W231" i="16"/>
  <c r="V231" i="16"/>
  <c r="U231" i="16"/>
  <c r="T231" i="16"/>
  <c r="S231" i="16"/>
  <c r="R231" i="16"/>
  <c r="Q231" i="16"/>
  <c r="P231" i="16"/>
  <c r="O231" i="16"/>
  <c r="N231" i="16"/>
  <c r="M231" i="16"/>
  <c r="L231" i="16"/>
  <c r="K231" i="16"/>
  <c r="J231" i="16"/>
  <c r="I231" i="16"/>
  <c r="AM231" i="16" s="1"/>
  <c r="H231" i="16"/>
  <c r="G231" i="16"/>
  <c r="F231" i="16"/>
  <c r="E231" i="16"/>
  <c r="D231" i="16"/>
  <c r="C231" i="16"/>
  <c r="B231" i="16"/>
  <c r="A231" i="16"/>
  <c r="AO230" i="16"/>
  <c r="AN230" i="16"/>
  <c r="AL230" i="16"/>
  <c r="AK230" i="16"/>
  <c r="AJ230" i="16"/>
  <c r="AI230" i="16"/>
  <c r="AH230" i="16"/>
  <c r="AG230" i="16"/>
  <c r="AF230" i="16"/>
  <c r="AE230" i="16"/>
  <c r="AD230" i="16"/>
  <c r="AC230" i="16"/>
  <c r="AB230" i="16"/>
  <c r="AA230" i="16"/>
  <c r="Z230" i="16"/>
  <c r="Y230" i="16"/>
  <c r="X230" i="16"/>
  <c r="W230" i="16"/>
  <c r="V230" i="16"/>
  <c r="U230" i="16"/>
  <c r="T230" i="16"/>
  <c r="S230" i="16"/>
  <c r="R230" i="16"/>
  <c r="Q230" i="16"/>
  <c r="P230" i="16"/>
  <c r="O230" i="16"/>
  <c r="N230" i="16"/>
  <c r="M230" i="16"/>
  <c r="L230" i="16"/>
  <c r="K230" i="16"/>
  <c r="J230" i="16"/>
  <c r="I230" i="16"/>
  <c r="AM230" i="16" s="1"/>
  <c r="H230" i="16"/>
  <c r="G230" i="16"/>
  <c r="F230" i="16"/>
  <c r="E230" i="16"/>
  <c r="D230" i="16"/>
  <c r="C230" i="16"/>
  <c r="B230" i="16"/>
  <c r="A230" i="16" s="1"/>
  <c r="AO229" i="16"/>
  <c r="AN229" i="16"/>
  <c r="AL229" i="16"/>
  <c r="AK229" i="16"/>
  <c r="AJ229" i="16"/>
  <c r="AI229" i="16"/>
  <c r="AH229" i="16"/>
  <c r="AG229" i="16"/>
  <c r="AF229" i="16"/>
  <c r="AE229" i="16"/>
  <c r="AD229" i="16"/>
  <c r="AC229" i="16"/>
  <c r="AB229" i="16"/>
  <c r="AA229" i="16"/>
  <c r="Z229" i="16"/>
  <c r="Y229" i="16"/>
  <c r="X229" i="16"/>
  <c r="W229" i="16"/>
  <c r="V229" i="16"/>
  <c r="U229" i="16"/>
  <c r="T229" i="16"/>
  <c r="S229" i="16"/>
  <c r="R229" i="16"/>
  <c r="Q229" i="16"/>
  <c r="P229" i="16"/>
  <c r="O229" i="16"/>
  <c r="N229" i="16"/>
  <c r="M229" i="16"/>
  <c r="L229" i="16"/>
  <c r="K229" i="16"/>
  <c r="AM229" i="16" s="1"/>
  <c r="J229" i="16"/>
  <c r="I229" i="16"/>
  <c r="H229" i="16"/>
  <c r="G229" i="16"/>
  <c r="F229" i="16"/>
  <c r="E229" i="16"/>
  <c r="D229" i="16"/>
  <c r="C229" i="16"/>
  <c r="B229" i="16"/>
  <c r="AO228" i="16"/>
  <c r="AN228" i="16"/>
  <c r="AL228" i="16"/>
  <c r="AK228" i="16"/>
  <c r="AJ228" i="16"/>
  <c r="AI228" i="16"/>
  <c r="AH228" i="16"/>
  <c r="AG228" i="16"/>
  <c r="AF228" i="16"/>
  <c r="AE228" i="16"/>
  <c r="AD228" i="16"/>
  <c r="AC228" i="16"/>
  <c r="AB228" i="16"/>
  <c r="AA228" i="16"/>
  <c r="Z228" i="16"/>
  <c r="Y228" i="16"/>
  <c r="X228" i="16"/>
  <c r="W228" i="16"/>
  <c r="V228" i="16"/>
  <c r="U228" i="16"/>
  <c r="T228" i="16"/>
  <c r="S228" i="16"/>
  <c r="R228" i="16"/>
  <c r="Q228" i="16"/>
  <c r="P228" i="16"/>
  <c r="O228" i="16"/>
  <c r="N228" i="16"/>
  <c r="M228" i="16"/>
  <c r="L228" i="16"/>
  <c r="K228" i="16"/>
  <c r="J228" i="16"/>
  <c r="I228" i="16"/>
  <c r="H228" i="16"/>
  <c r="G228" i="16"/>
  <c r="F228" i="16"/>
  <c r="E228" i="16"/>
  <c r="D228" i="16"/>
  <c r="C228" i="16"/>
  <c r="B228" i="16"/>
  <c r="A228" i="16" s="1"/>
  <c r="AO227" i="16"/>
  <c r="AN227" i="16"/>
  <c r="AL227" i="16"/>
  <c r="AK227" i="16"/>
  <c r="AJ227" i="16"/>
  <c r="AI227" i="16"/>
  <c r="AH227" i="16"/>
  <c r="AG227" i="16"/>
  <c r="AF227" i="16"/>
  <c r="AE227" i="16"/>
  <c r="AD227" i="16"/>
  <c r="AC227" i="16"/>
  <c r="AB227" i="16"/>
  <c r="AA227" i="16"/>
  <c r="Z227" i="16"/>
  <c r="Y227" i="16"/>
  <c r="X227" i="16"/>
  <c r="W227" i="16"/>
  <c r="V227" i="16"/>
  <c r="U227" i="16"/>
  <c r="T227" i="16"/>
  <c r="S227" i="16"/>
  <c r="R227" i="16"/>
  <c r="Q227" i="16"/>
  <c r="P227" i="16"/>
  <c r="O227" i="16"/>
  <c r="N227" i="16"/>
  <c r="M227" i="16"/>
  <c r="L227" i="16"/>
  <c r="K227" i="16"/>
  <c r="J227" i="16"/>
  <c r="I227" i="16"/>
  <c r="AM227" i="16" s="1"/>
  <c r="H227" i="16"/>
  <c r="G227" i="16"/>
  <c r="F227" i="16"/>
  <c r="E227" i="16"/>
  <c r="D227" i="16"/>
  <c r="C227" i="16"/>
  <c r="B227" i="16"/>
  <c r="A227" i="16"/>
  <c r="AO226" i="16"/>
  <c r="AN226" i="16"/>
  <c r="AL226" i="16"/>
  <c r="AK226" i="16"/>
  <c r="AJ226" i="16"/>
  <c r="AI226" i="16"/>
  <c r="AH226" i="16"/>
  <c r="AG226" i="16"/>
  <c r="AF226" i="16"/>
  <c r="AE226" i="16"/>
  <c r="AD226" i="16"/>
  <c r="AC226" i="16"/>
  <c r="AB226" i="16"/>
  <c r="AA226" i="16"/>
  <c r="Z226" i="16"/>
  <c r="Y226" i="16"/>
  <c r="X226" i="16"/>
  <c r="W226" i="16"/>
  <c r="V226" i="16"/>
  <c r="U226" i="16"/>
  <c r="T226" i="16"/>
  <c r="S226" i="16"/>
  <c r="R226" i="16"/>
  <c r="Q226" i="16"/>
  <c r="P226" i="16"/>
  <c r="O226" i="16"/>
  <c r="N226" i="16"/>
  <c r="M226" i="16"/>
  <c r="L226" i="16"/>
  <c r="K226" i="16"/>
  <c r="J226" i="16"/>
  <c r="I226" i="16"/>
  <c r="AM226" i="16" s="1"/>
  <c r="H226" i="16"/>
  <c r="G226" i="16"/>
  <c r="F226" i="16"/>
  <c r="E226" i="16"/>
  <c r="D226" i="16"/>
  <c r="C226" i="16"/>
  <c r="B226" i="16"/>
  <c r="A226" i="16" s="1"/>
  <c r="AO225" i="16"/>
  <c r="AN225" i="16"/>
  <c r="AL225" i="16"/>
  <c r="AK225" i="16"/>
  <c r="AJ225" i="16"/>
  <c r="AI225" i="16"/>
  <c r="AH225" i="16"/>
  <c r="AG225" i="16"/>
  <c r="AF225" i="16"/>
  <c r="AE225" i="16"/>
  <c r="AD225" i="16"/>
  <c r="AC225" i="16"/>
  <c r="AB225" i="16"/>
  <c r="AA225" i="16"/>
  <c r="Z225" i="16"/>
  <c r="Y225" i="16"/>
  <c r="X225" i="16"/>
  <c r="W225" i="16"/>
  <c r="V225" i="16"/>
  <c r="U225" i="16"/>
  <c r="T225" i="16"/>
  <c r="S225" i="16"/>
  <c r="R225" i="16"/>
  <c r="Q225" i="16"/>
  <c r="P225" i="16"/>
  <c r="O225" i="16"/>
  <c r="N225" i="16"/>
  <c r="M225" i="16"/>
  <c r="L225" i="16"/>
  <c r="K225" i="16"/>
  <c r="J225" i="16"/>
  <c r="AM225" i="16" s="1"/>
  <c r="I225" i="16"/>
  <c r="H225" i="16"/>
  <c r="G225" i="16"/>
  <c r="F225" i="16"/>
  <c r="E225" i="16"/>
  <c r="D225" i="16"/>
  <c r="C225" i="16"/>
  <c r="B225" i="16"/>
  <c r="AO224" i="16"/>
  <c r="AN224" i="16"/>
  <c r="AL224" i="16"/>
  <c r="AK224" i="16"/>
  <c r="AJ224" i="16"/>
  <c r="AI224" i="16"/>
  <c r="AH224" i="16"/>
  <c r="AG224" i="16"/>
  <c r="AF224" i="16"/>
  <c r="AE224" i="16"/>
  <c r="AD224" i="16"/>
  <c r="AC224" i="16"/>
  <c r="AB224" i="16"/>
  <c r="AA224" i="16"/>
  <c r="Z224" i="16"/>
  <c r="Y224" i="16"/>
  <c r="X224" i="16"/>
  <c r="W224" i="16"/>
  <c r="V224" i="16"/>
  <c r="U224" i="16"/>
  <c r="T224" i="16"/>
  <c r="S224" i="16"/>
  <c r="R224" i="16"/>
  <c r="Q224" i="16"/>
  <c r="P224" i="16"/>
  <c r="O224" i="16"/>
  <c r="N224" i="16"/>
  <c r="M224" i="16"/>
  <c r="L224" i="16"/>
  <c r="K224" i="16"/>
  <c r="AM224" i="16" s="1"/>
  <c r="J224" i="16"/>
  <c r="I224" i="16"/>
  <c r="H224" i="16"/>
  <c r="G224" i="16"/>
  <c r="F224" i="16"/>
  <c r="E224" i="16"/>
  <c r="D224" i="16"/>
  <c r="C224" i="16"/>
  <c r="A224" i="16" s="1"/>
  <c r="B224" i="16"/>
  <c r="AO223" i="16"/>
  <c r="AN223" i="16"/>
  <c r="AL223" i="16"/>
  <c r="AK223" i="16"/>
  <c r="AJ223" i="16"/>
  <c r="AI223" i="16"/>
  <c r="AH223" i="16"/>
  <c r="AG223" i="16"/>
  <c r="AF223" i="16"/>
  <c r="AE223" i="16"/>
  <c r="AD223" i="16"/>
  <c r="AC223" i="16"/>
  <c r="AB223" i="16"/>
  <c r="AA223" i="16"/>
  <c r="Z223" i="16"/>
  <c r="Y223" i="16"/>
  <c r="X223" i="16"/>
  <c r="W223" i="16"/>
  <c r="V223" i="16"/>
  <c r="U223" i="16"/>
  <c r="T223" i="16"/>
  <c r="S223" i="16"/>
  <c r="R223" i="16"/>
  <c r="Q223" i="16"/>
  <c r="P223" i="16"/>
  <c r="O223" i="16"/>
  <c r="N223" i="16"/>
  <c r="M223" i="16"/>
  <c r="L223" i="16"/>
  <c r="K223" i="16"/>
  <c r="J223" i="16"/>
  <c r="I223" i="16"/>
  <c r="AM223" i="16" s="1"/>
  <c r="H223" i="16"/>
  <c r="G223" i="16"/>
  <c r="F223" i="16"/>
  <c r="E223" i="16"/>
  <c r="D223" i="16"/>
  <c r="C223" i="16"/>
  <c r="B223" i="16"/>
  <c r="A223" i="16"/>
  <c r="AO222" i="16"/>
  <c r="AN222" i="16"/>
  <c r="AL222" i="16"/>
  <c r="AK222" i="16"/>
  <c r="AJ222" i="16"/>
  <c r="AI222" i="16"/>
  <c r="AH222" i="16"/>
  <c r="AG222" i="16"/>
  <c r="AF222" i="16"/>
  <c r="AE222" i="16"/>
  <c r="AD222" i="16"/>
  <c r="AC222" i="16"/>
  <c r="AB222" i="16"/>
  <c r="AA222" i="16"/>
  <c r="Z222" i="16"/>
  <c r="Y222" i="16"/>
  <c r="X222" i="16"/>
  <c r="W222" i="16"/>
  <c r="V222" i="16"/>
  <c r="U222" i="16"/>
  <c r="T222" i="16"/>
  <c r="S222" i="16"/>
  <c r="R222" i="16"/>
  <c r="Q222" i="16"/>
  <c r="P222" i="16"/>
  <c r="O222" i="16"/>
  <c r="N222" i="16"/>
  <c r="M222" i="16"/>
  <c r="L222" i="16"/>
  <c r="K222" i="16"/>
  <c r="J222" i="16"/>
  <c r="I222" i="16"/>
  <c r="H222" i="16"/>
  <c r="G222" i="16"/>
  <c r="F222" i="16"/>
  <c r="E222" i="16"/>
  <c r="D222" i="16"/>
  <c r="C222" i="16"/>
  <c r="B222" i="16"/>
  <c r="A222" i="16" s="1"/>
  <c r="AO221" i="16"/>
  <c r="AN221" i="16"/>
  <c r="AL221" i="16"/>
  <c r="AK221" i="16"/>
  <c r="AJ221" i="16"/>
  <c r="AI221" i="16"/>
  <c r="AH221" i="16"/>
  <c r="AG221" i="16"/>
  <c r="AF221" i="16"/>
  <c r="AE221" i="16"/>
  <c r="AD221" i="16"/>
  <c r="AC221" i="16"/>
  <c r="AB221" i="16"/>
  <c r="AA221" i="16"/>
  <c r="Z221" i="16"/>
  <c r="Y221" i="16"/>
  <c r="X221" i="16"/>
  <c r="W221" i="16"/>
  <c r="V221" i="16"/>
  <c r="U221" i="16"/>
  <c r="T221" i="16"/>
  <c r="S221" i="16"/>
  <c r="R221" i="16"/>
  <c r="Q221" i="16"/>
  <c r="P221" i="16"/>
  <c r="O221" i="16"/>
  <c r="N221" i="16"/>
  <c r="M221" i="16"/>
  <c r="L221" i="16"/>
  <c r="K221" i="16"/>
  <c r="J221" i="16"/>
  <c r="AM221" i="16" s="1"/>
  <c r="I221" i="16"/>
  <c r="H221" i="16"/>
  <c r="G221" i="16"/>
  <c r="F221" i="16"/>
  <c r="E221" i="16"/>
  <c r="D221" i="16"/>
  <c r="C221" i="16"/>
  <c r="B221" i="16"/>
  <c r="A221" i="16" s="1"/>
  <c r="AO220" i="16"/>
  <c r="AN220" i="16"/>
  <c r="AL220" i="16"/>
  <c r="AK220" i="16"/>
  <c r="AJ220" i="16"/>
  <c r="AI220" i="16"/>
  <c r="AH220" i="16"/>
  <c r="AG220" i="16"/>
  <c r="AF220" i="16"/>
  <c r="AE220" i="16"/>
  <c r="AD220" i="16"/>
  <c r="AC220" i="16"/>
  <c r="AB220" i="16"/>
  <c r="AA220" i="16"/>
  <c r="Z220" i="16"/>
  <c r="Y220" i="16"/>
  <c r="X220" i="16"/>
  <c r="W220" i="16"/>
  <c r="V220" i="16"/>
  <c r="U220" i="16"/>
  <c r="T220" i="16"/>
  <c r="S220" i="16"/>
  <c r="R220" i="16"/>
  <c r="Q220" i="16"/>
  <c r="P220" i="16"/>
  <c r="O220" i="16"/>
  <c r="N220" i="16"/>
  <c r="M220" i="16"/>
  <c r="L220" i="16"/>
  <c r="K220" i="16"/>
  <c r="J220" i="16"/>
  <c r="I220" i="16"/>
  <c r="AM220" i="16" s="1"/>
  <c r="H220" i="16"/>
  <c r="G220" i="16"/>
  <c r="F220" i="16"/>
  <c r="E220" i="16"/>
  <c r="D220" i="16"/>
  <c r="C220" i="16"/>
  <c r="B220" i="16"/>
  <c r="A220" i="16"/>
  <c r="AO219" i="16"/>
  <c r="AN219" i="16"/>
  <c r="AL219" i="16"/>
  <c r="AK219" i="16"/>
  <c r="AJ219" i="16"/>
  <c r="AI219" i="16"/>
  <c r="AH219" i="16"/>
  <c r="AG219" i="16"/>
  <c r="AF219" i="16"/>
  <c r="AE219" i="16"/>
  <c r="AD219" i="16"/>
  <c r="AC219" i="16"/>
  <c r="AB219" i="16"/>
  <c r="AA219" i="16"/>
  <c r="Z219" i="16"/>
  <c r="Y219" i="16"/>
  <c r="X219" i="16"/>
  <c r="W219" i="16"/>
  <c r="V219" i="16"/>
  <c r="U219" i="16"/>
  <c r="T219" i="16"/>
  <c r="S219" i="16"/>
  <c r="R219" i="16"/>
  <c r="Q219" i="16"/>
  <c r="P219" i="16"/>
  <c r="O219" i="16"/>
  <c r="N219" i="16"/>
  <c r="M219" i="16"/>
  <c r="L219" i="16"/>
  <c r="K219" i="16"/>
  <c r="J219" i="16"/>
  <c r="I219" i="16"/>
  <c r="AM219" i="16" s="1"/>
  <c r="H219" i="16"/>
  <c r="G219" i="16"/>
  <c r="F219" i="16"/>
  <c r="E219" i="16"/>
  <c r="D219" i="16"/>
  <c r="C219" i="16"/>
  <c r="B219" i="16"/>
  <c r="A219" i="16" s="1"/>
  <c r="AO218" i="16"/>
  <c r="AN218" i="16"/>
  <c r="AL218" i="16"/>
  <c r="AK218" i="16"/>
  <c r="AJ218" i="16"/>
  <c r="AI218" i="16"/>
  <c r="AH218" i="16"/>
  <c r="AG218" i="16"/>
  <c r="AF218" i="16"/>
  <c r="AE218" i="16"/>
  <c r="AD218" i="16"/>
  <c r="AC218" i="16"/>
  <c r="AB218" i="16"/>
  <c r="AA218" i="16"/>
  <c r="Z218" i="16"/>
  <c r="Y218" i="16"/>
  <c r="X218" i="16"/>
  <c r="W218" i="16"/>
  <c r="V218" i="16"/>
  <c r="U218" i="16"/>
  <c r="T218" i="16"/>
  <c r="S218" i="16"/>
  <c r="R218" i="16"/>
  <c r="Q218" i="16"/>
  <c r="P218" i="16"/>
  <c r="O218" i="16"/>
  <c r="N218" i="16"/>
  <c r="M218" i="16"/>
  <c r="L218" i="16"/>
  <c r="K218" i="16"/>
  <c r="AM218" i="16" s="1"/>
  <c r="J218" i="16"/>
  <c r="I218" i="16"/>
  <c r="H218" i="16"/>
  <c r="G218" i="16"/>
  <c r="F218" i="16"/>
  <c r="E218" i="16"/>
  <c r="D218" i="16"/>
  <c r="C218" i="16"/>
  <c r="B218" i="16"/>
  <c r="A218" i="16" s="1"/>
  <c r="AO217" i="16"/>
  <c r="AN217" i="16"/>
  <c r="AL217" i="16"/>
  <c r="AK217" i="16"/>
  <c r="AJ217" i="16"/>
  <c r="AI217" i="16"/>
  <c r="AH217" i="16"/>
  <c r="AG217" i="16"/>
  <c r="AF217" i="16"/>
  <c r="AE217" i="16"/>
  <c r="AD217" i="16"/>
  <c r="AC217" i="16"/>
  <c r="AB217" i="16"/>
  <c r="AA217" i="16"/>
  <c r="Z217" i="16"/>
  <c r="Y217" i="16"/>
  <c r="X217" i="16"/>
  <c r="W217" i="16"/>
  <c r="V217" i="16"/>
  <c r="U217" i="16"/>
  <c r="T217" i="16"/>
  <c r="S217" i="16"/>
  <c r="R217" i="16"/>
  <c r="Q217" i="16"/>
  <c r="P217" i="16"/>
  <c r="O217" i="16"/>
  <c r="N217" i="16"/>
  <c r="M217" i="16"/>
  <c r="L217" i="16"/>
  <c r="K217" i="16"/>
  <c r="J217" i="16"/>
  <c r="AM217" i="16" s="1"/>
  <c r="I217" i="16"/>
  <c r="H217" i="16"/>
  <c r="G217" i="16"/>
  <c r="F217" i="16"/>
  <c r="E217" i="16"/>
  <c r="D217" i="16"/>
  <c r="C217" i="16"/>
  <c r="B217" i="16"/>
  <c r="A217" i="16" s="1"/>
  <c r="AO216" i="16"/>
  <c r="AN216" i="16"/>
  <c r="AL216" i="16"/>
  <c r="AK216" i="16"/>
  <c r="AJ216" i="16"/>
  <c r="AI216" i="16"/>
  <c r="AH216" i="16"/>
  <c r="AG216" i="16"/>
  <c r="AF216" i="16"/>
  <c r="AE216" i="16"/>
  <c r="AD216" i="16"/>
  <c r="AC216" i="16"/>
  <c r="AB216" i="16"/>
  <c r="AA216" i="16"/>
  <c r="Z216" i="16"/>
  <c r="Y216" i="16"/>
  <c r="X216" i="16"/>
  <c r="W216" i="16"/>
  <c r="V216" i="16"/>
  <c r="U216" i="16"/>
  <c r="T216" i="16"/>
  <c r="S216" i="16"/>
  <c r="R216" i="16"/>
  <c r="Q216" i="16"/>
  <c r="P216" i="16"/>
  <c r="O216" i="16"/>
  <c r="N216" i="16"/>
  <c r="M216" i="16"/>
  <c r="L216" i="16"/>
  <c r="K216" i="16"/>
  <c r="J216" i="16"/>
  <c r="I216" i="16"/>
  <c r="AM216" i="16" s="1"/>
  <c r="H216" i="16"/>
  <c r="G216" i="16"/>
  <c r="F216" i="16"/>
  <c r="E216" i="16"/>
  <c r="D216" i="16"/>
  <c r="C216" i="16"/>
  <c r="B216" i="16"/>
  <c r="A216" i="16"/>
  <c r="AO215" i="16"/>
  <c r="AN215" i="16"/>
  <c r="AL215" i="16"/>
  <c r="AK215" i="16"/>
  <c r="AJ215" i="16"/>
  <c r="AI215" i="16"/>
  <c r="AH215" i="16"/>
  <c r="AG215" i="16"/>
  <c r="AF215" i="16"/>
  <c r="AE215" i="16"/>
  <c r="AD215" i="16"/>
  <c r="AC215" i="16"/>
  <c r="AB215" i="16"/>
  <c r="AA215" i="16"/>
  <c r="Z215" i="16"/>
  <c r="Y215" i="16"/>
  <c r="X215" i="16"/>
  <c r="W215" i="16"/>
  <c r="V215" i="16"/>
  <c r="U215" i="16"/>
  <c r="T215" i="16"/>
  <c r="S215" i="16"/>
  <c r="R215" i="16"/>
  <c r="Q215" i="16"/>
  <c r="P215" i="16"/>
  <c r="O215" i="16"/>
  <c r="N215" i="16"/>
  <c r="M215" i="16"/>
  <c r="L215" i="16"/>
  <c r="K215" i="16"/>
  <c r="J215" i="16"/>
  <c r="I215" i="16"/>
  <c r="AM215" i="16" s="1"/>
  <c r="H215" i="16"/>
  <c r="G215" i="16"/>
  <c r="F215" i="16"/>
  <c r="E215" i="16"/>
  <c r="D215" i="16"/>
  <c r="C215" i="16"/>
  <c r="B215" i="16"/>
  <c r="A215" i="16" s="1"/>
  <c r="AO214" i="16"/>
  <c r="AN214" i="16"/>
  <c r="AL214" i="16"/>
  <c r="AK214" i="16"/>
  <c r="AJ214" i="16"/>
  <c r="AI214" i="16"/>
  <c r="AH214" i="16"/>
  <c r="AG214" i="16"/>
  <c r="AF214" i="16"/>
  <c r="AE214" i="16"/>
  <c r="AD214" i="16"/>
  <c r="AC214" i="16"/>
  <c r="AB214" i="16"/>
  <c r="AA214" i="16"/>
  <c r="Z214" i="16"/>
  <c r="Y214" i="16"/>
  <c r="X214" i="16"/>
  <c r="W214" i="16"/>
  <c r="V214" i="16"/>
  <c r="U214" i="16"/>
  <c r="T214" i="16"/>
  <c r="S214" i="16"/>
  <c r="R214" i="16"/>
  <c r="Q214" i="16"/>
  <c r="P214" i="16"/>
  <c r="O214" i="16"/>
  <c r="N214" i="16"/>
  <c r="M214" i="16"/>
  <c r="L214" i="16"/>
  <c r="K214" i="16"/>
  <c r="AM214" i="16" s="1"/>
  <c r="J214" i="16"/>
  <c r="I214" i="16"/>
  <c r="H214" i="16"/>
  <c r="G214" i="16"/>
  <c r="F214" i="16"/>
  <c r="E214" i="16"/>
  <c r="D214" i="16"/>
  <c r="C214" i="16"/>
  <c r="B214" i="16"/>
  <c r="A214" i="16" s="1"/>
  <c r="AO213" i="16"/>
  <c r="AN213" i="16"/>
  <c r="AL213" i="16"/>
  <c r="AK213" i="16"/>
  <c r="AJ213" i="16"/>
  <c r="AI213" i="16"/>
  <c r="AH213" i="16"/>
  <c r="AG213" i="16"/>
  <c r="AF213" i="16"/>
  <c r="AE213" i="16"/>
  <c r="AD213" i="16"/>
  <c r="AC213" i="16"/>
  <c r="AB213" i="16"/>
  <c r="AA213" i="16"/>
  <c r="Z213" i="16"/>
  <c r="Y213" i="16"/>
  <c r="X213" i="16"/>
  <c r="W213" i="16"/>
  <c r="V213" i="16"/>
  <c r="U213" i="16"/>
  <c r="T213" i="16"/>
  <c r="S213" i="16"/>
  <c r="R213" i="16"/>
  <c r="Q213" i="16"/>
  <c r="P213" i="16"/>
  <c r="O213" i="16"/>
  <c r="N213" i="16"/>
  <c r="M213" i="16"/>
  <c r="L213" i="16"/>
  <c r="K213" i="16"/>
  <c r="J213" i="16"/>
  <c r="AM213" i="16" s="1"/>
  <c r="I213" i="16"/>
  <c r="H213" i="16"/>
  <c r="G213" i="16"/>
  <c r="F213" i="16"/>
  <c r="E213" i="16"/>
  <c r="D213" i="16"/>
  <c r="C213" i="16"/>
  <c r="B213" i="16"/>
  <c r="A213" i="16" s="1"/>
  <c r="AO212" i="16"/>
  <c r="AN212" i="16"/>
  <c r="AL212" i="16"/>
  <c r="AK212" i="16"/>
  <c r="AJ212" i="16"/>
  <c r="AI212" i="16"/>
  <c r="AH212" i="16"/>
  <c r="AG212" i="16"/>
  <c r="AF212" i="16"/>
  <c r="AE212" i="16"/>
  <c r="AD212" i="16"/>
  <c r="AC212" i="16"/>
  <c r="AB212" i="16"/>
  <c r="AA212" i="16"/>
  <c r="Z212" i="16"/>
  <c r="Y212" i="16"/>
  <c r="X212" i="16"/>
  <c r="W212" i="16"/>
  <c r="V212" i="16"/>
  <c r="U212" i="16"/>
  <c r="T212" i="16"/>
  <c r="S212" i="16"/>
  <c r="R212" i="16"/>
  <c r="Q212" i="16"/>
  <c r="P212" i="16"/>
  <c r="O212" i="16"/>
  <c r="N212" i="16"/>
  <c r="M212" i="16"/>
  <c r="L212" i="16"/>
  <c r="K212" i="16"/>
  <c r="J212" i="16"/>
  <c r="I212" i="16"/>
  <c r="AM212" i="16" s="1"/>
  <c r="H212" i="16"/>
  <c r="G212" i="16"/>
  <c r="F212" i="16"/>
  <c r="E212" i="16"/>
  <c r="D212" i="16"/>
  <c r="C212" i="16"/>
  <c r="B212" i="16"/>
  <c r="A212" i="16"/>
  <c r="AO211" i="16"/>
  <c r="AN211" i="16"/>
  <c r="AL211" i="16"/>
  <c r="AK211" i="16"/>
  <c r="AJ211" i="16"/>
  <c r="AI211" i="16"/>
  <c r="AH211" i="16"/>
  <c r="AG211" i="16"/>
  <c r="AF211" i="16"/>
  <c r="AE211" i="16"/>
  <c r="AD211" i="16"/>
  <c r="AC211" i="16"/>
  <c r="AB211" i="16"/>
  <c r="AA211" i="16"/>
  <c r="Z211" i="16"/>
  <c r="Y211" i="16"/>
  <c r="X211" i="16"/>
  <c r="W211" i="16"/>
  <c r="V211" i="16"/>
  <c r="U211" i="16"/>
  <c r="T211" i="16"/>
  <c r="S211" i="16"/>
  <c r="R211" i="16"/>
  <c r="Q211" i="16"/>
  <c r="P211" i="16"/>
  <c r="O211" i="16"/>
  <c r="N211" i="16"/>
  <c r="M211" i="16"/>
  <c r="L211" i="16"/>
  <c r="K211" i="16"/>
  <c r="J211" i="16"/>
  <c r="I211" i="16"/>
  <c r="AM211" i="16" s="1"/>
  <c r="H211" i="16"/>
  <c r="G211" i="16"/>
  <c r="F211" i="16"/>
  <c r="E211" i="16"/>
  <c r="D211" i="16"/>
  <c r="C211" i="16"/>
  <c r="B211" i="16"/>
  <c r="A211" i="16" s="1"/>
  <c r="AO210" i="16"/>
  <c r="AN210" i="16"/>
  <c r="AL210" i="16"/>
  <c r="AK210" i="16"/>
  <c r="AJ210" i="16"/>
  <c r="AI210" i="16"/>
  <c r="AH210" i="16"/>
  <c r="AG210" i="16"/>
  <c r="AF210" i="16"/>
  <c r="AE210" i="16"/>
  <c r="AD210" i="16"/>
  <c r="AC210" i="16"/>
  <c r="AB210" i="16"/>
  <c r="AA210" i="16"/>
  <c r="Z210" i="16"/>
  <c r="Y210" i="16"/>
  <c r="X210" i="16"/>
  <c r="W210" i="16"/>
  <c r="V210" i="16"/>
  <c r="U210" i="16"/>
  <c r="T210" i="16"/>
  <c r="S210" i="16"/>
  <c r="R210" i="16"/>
  <c r="Q210" i="16"/>
  <c r="P210" i="16"/>
  <c r="O210" i="16"/>
  <c r="N210" i="16"/>
  <c r="M210" i="16"/>
  <c r="L210" i="16"/>
  <c r="K210" i="16"/>
  <c r="AM210" i="16" s="1"/>
  <c r="J210" i="16"/>
  <c r="I210" i="16"/>
  <c r="H210" i="16"/>
  <c r="G210" i="16"/>
  <c r="F210" i="16"/>
  <c r="E210" i="16"/>
  <c r="D210" i="16"/>
  <c r="C210" i="16"/>
  <c r="B210" i="16"/>
  <c r="A210" i="16" s="1"/>
  <c r="AO209" i="16"/>
  <c r="AN209" i="16"/>
  <c r="AL209" i="16"/>
  <c r="AK209" i="16"/>
  <c r="AJ209" i="16"/>
  <c r="AI209" i="16"/>
  <c r="AH209" i="16"/>
  <c r="AG209" i="16"/>
  <c r="AF209" i="16"/>
  <c r="AE209" i="16"/>
  <c r="AD209" i="16"/>
  <c r="AC209" i="16"/>
  <c r="AB209" i="16"/>
  <c r="AA209" i="16"/>
  <c r="Z209" i="16"/>
  <c r="Y209" i="16"/>
  <c r="X209" i="16"/>
  <c r="W209" i="16"/>
  <c r="V209" i="16"/>
  <c r="U209" i="16"/>
  <c r="T209" i="16"/>
  <c r="S209" i="16"/>
  <c r="R209" i="16"/>
  <c r="Q209" i="16"/>
  <c r="P209" i="16"/>
  <c r="O209" i="16"/>
  <c r="N209" i="16"/>
  <c r="M209" i="16"/>
  <c r="L209" i="16"/>
  <c r="K209" i="16"/>
  <c r="J209" i="16"/>
  <c r="AM209" i="16" s="1"/>
  <c r="I209" i="16"/>
  <c r="H209" i="16"/>
  <c r="G209" i="16"/>
  <c r="F209" i="16"/>
  <c r="E209" i="16"/>
  <c r="D209" i="16"/>
  <c r="C209" i="16"/>
  <c r="B209" i="16"/>
  <c r="A209" i="16" s="1"/>
  <c r="AO208" i="16"/>
  <c r="AN208" i="16"/>
  <c r="AL208" i="16"/>
  <c r="AK208" i="16"/>
  <c r="AJ208" i="16"/>
  <c r="AI208" i="16"/>
  <c r="AH208" i="16"/>
  <c r="AG208" i="16"/>
  <c r="AF208" i="16"/>
  <c r="AE208" i="16"/>
  <c r="AD208" i="16"/>
  <c r="AC208" i="16"/>
  <c r="AB208" i="16"/>
  <c r="AA208" i="16"/>
  <c r="Z208" i="16"/>
  <c r="Y208" i="16"/>
  <c r="X208" i="16"/>
  <c r="W208" i="16"/>
  <c r="V208" i="16"/>
  <c r="U208" i="16"/>
  <c r="T208" i="16"/>
  <c r="S208" i="16"/>
  <c r="R208" i="16"/>
  <c r="Q208" i="16"/>
  <c r="P208" i="16"/>
  <c r="O208" i="16"/>
  <c r="N208" i="16"/>
  <c r="M208" i="16"/>
  <c r="L208" i="16"/>
  <c r="K208" i="16"/>
  <c r="J208" i="16"/>
  <c r="I208" i="16"/>
  <c r="AM208" i="16" s="1"/>
  <c r="H208" i="16"/>
  <c r="G208" i="16"/>
  <c r="F208" i="16"/>
  <c r="E208" i="16"/>
  <c r="D208" i="16"/>
  <c r="C208" i="16"/>
  <c r="B208" i="16"/>
  <c r="A208" i="16"/>
  <c r="AO207" i="16"/>
  <c r="AN207" i="16"/>
  <c r="AL207" i="16"/>
  <c r="AK207" i="16"/>
  <c r="AJ207" i="16"/>
  <c r="AI207" i="16"/>
  <c r="AH207" i="16"/>
  <c r="AG207" i="16"/>
  <c r="AF207" i="16"/>
  <c r="AE207" i="16"/>
  <c r="AD207" i="16"/>
  <c r="AC207" i="16"/>
  <c r="AB207" i="16"/>
  <c r="AA207" i="16"/>
  <c r="Z207" i="16"/>
  <c r="Y207" i="16"/>
  <c r="X207" i="16"/>
  <c r="W207" i="16"/>
  <c r="V207" i="16"/>
  <c r="U207" i="16"/>
  <c r="T207" i="16"/>
  <c r="S207" i="16"/>
  <c r="R207" i="16"/>
  <c r="Q207" i="16"/>
  <c r="P207" i="16"/>
  <c r="O207" i="16"/>
  <c r="N207" i="16"/>
  <c r="M207" i="16"/>
  <c r="L207" i="16"/>
  <c r="K207" i="16"/>
  <c r="J207" i="16"/>
  <c r="I207" i="16"/>
  <c r="AM207" i="16" s="1"/>
  <c r="H207" i="16"/>
  <c r="G207" i="16"/>
  <c r="F207" i="16"/>
  <c r="E207" i="16"/>
  <c r="D207" i="16"/>
  <c r="C207" i="16"/>
  <c r="B207" i="16"/>
  <c r="A207" i="16" s="1"/>
  <c r="AO206" i="16"/>
  <c r="AN206" i="16"/>
  <c r="AL206" i="16"/>
  <c r="AK206" i="16"/>
  <c r="AJ206" i="16"/>
  <c r="AI206" i="16"/>
  <c r="AH206" i="16"/>
  <c r="AG206" i="16"/>
  <c r="AF206" i="16"/>
  <c r="AE206" i="16"/>
  <c r="AD206" i="16"/>
  <c r="AC206" i="16"/>
  <c r="AB206" i="16"/>
  <c r="AA206" i="16"/>
  <c r="Z206" i="16"/>
  <c r="Y206" i="16"/>
  <c r="X206" i="16"/>
  <c r="W206" i="16"/>
  <c r="V206" i="16"/>
  <c r="U206" i="16"/>
  <c r="T206" i="16"/>
  <c r="S206" i="16"/>
  <c r="R206" i="16"/>
  <c r="Q206" i="16"/>
  <c r="P206" i="16"/>
  <c r="O206" i="16"/>
  <c r="N206" i="16"/>
  <c r="M206" i="16"/>
  <c r="L206" i="16"/>
  <c r="K206" i="16"/>
  <c r="AM206" i="16" s="1"/>
  <c r="J206" i="16"/>
  <c r="I206" i="16"/>
  <c r="H206" i="16"/>
  <c r="G206" i="16"/>
  <c r="F206" i="16"/>
  <c r="E206" i="16"/>
  <c r="D206" i="16"/>
  <c r="C206" i="16"/>
  <c r="A206" i="16" s="1"/>
  <c r="B206" i="16"/>
  <c r="AO205" i="16"/>
  <c r="AN205" i="16"/>
  <c r="AL205" i="16"/>
  <c r="AK205" i="16"/>
  <c r="AJ205" i="16"/>
  <c r="AI205" i="16"/>
  <c r="AH205" i="16"/>
  <c r="AG205" i="16"/>
  <c r="AF205" i="16"/>
  <c r="AE205" i="16"/>
  <c r="AD205" i="16"/>
  <c r="AC205" i="16"/>
  <c r="AB205" i="16"/>
  <c r="AA205" i="16"/>
  <c r="Z205" i="16"/>
  <c r="Y205" i="16"/>
  <c r="X205" i="16"/>
  <c r="W205" i="16"/>
  <c r="V205" i="16"/>
  <c r="U205" i="16"/>
  <c r="T205" i="16"/>
  <c r="S205" i="16"/>
  <c r="R205" i="16"/>
  <c r="Q205" i="16"/>
  <c r="P205" i="16"/>
  <c r="O205" i="16"/>
  <c r="N205" i="16"/>
  <c r="M205" i="16"/>
  <c r="L205" i="16"/>
  <c r="K205" i="16"/>
  <c r="J205" i="16"/>
  <c r="AM205" i="16" s="1"/>
  <c r="I205" i="16"/>
  <c r="H205" i="16"/>
  <c r="G205" i="16"/>
  <c r="F205" i="16"/>
  <c r="E205" i="16"/>
  <c r="D205" i="16"/>
  <c r="C205" i="16"/>
  <c r="B205" i="16"/>
  <c r="A205" i="16" s="1"/>
  <c r="AO204" i="16"/>
  <c r="AN204" i="16"/>
  <c r="AL204" i="16"/>
  <c r="AK204" i="16"/>
  <c r="AJ204" i="16"/>
  <c r="AI204" i="16"/>
  <c r="AH204" i="16"/>
  <c r="AG204" i="16"/>
  <c r="AF204" i="16"/>
  <c r="AE204" i="16"/>
  <c r="AD204" i="16"/>
  <c r="AC204" i="16"/>
  <c r="AB204" i="16"/>
  <c r="AA204" i="16"/>
  <c r="Z204" i="16"/>
  <c r="Y204" i="16"/>
  <c r="X204" i="16"/>
  <c r="W204" i="16"/>
  <c r="V204" i="16"/>
  <c r="U204" i="16"/>
  <c r="T204" i="16"/>
  <c r="S204" i="16"/>
  <c r="R204" i="16"/>
  <c r="Q204" i="16"/>
  <c r="P204" i="16"/>
  <c r="O204" i="16"/>
  <c r="N204" i="16"/>
  <c r="M204" i="16"/>
  <c r="L204" i="16"/>
  <c r="K204" i="16"/>
  <c r="J204" i="16"/>
  <c r="I204" i="16"/>
  <c r="AM204" i="16" s="1"/>
  <c r="H204" i="16"/>
  <c r="G204" i="16"/>
  <c r="F204" i="16"/>
  <c r="E204" i="16"/>
  <c r="D204" i="16"/>
  <c r="C204" i="16"/>
  <c r="B204" i="16"/>
  <c r="A204" i="16"/>
  <c r="AO203" i="16"/>
  <c r="AN203" i="16"/>
  <c r="AL203" i="16"/>
  <c r="AK203" i="16"/>
  <c r="AJ203" i="16"/>
  <c r="AI203" i="16"/>
  <c r="AH203" i="16"/>
  <c r="AG203" i="16"/>
  <c r="AF203" i="16"/>
  <c r="AE203" i="16"/>
  <c r="AD203" i="16"/>
  <c r="AC203" i="16"/>
  <c r="AB203" i="16"/>
  <c r="AA203" i="16"/>
  <c r="Z203" i="16"/>
  <c r="Y203" i="16"/>
  <c r="X203" i="16"/>
  <c r="W203" i="16"/>
  <c r="V203" i="16"/>
  <c r="U203" i="16"/>
  <c r="T203" i="16"/>
  <c r="S203" i="16"/>
  <c r="R203" i="16"/>
  <c r="Q203" i="16"/>
  <c r="P203" i="16"/>
  <c r="O203" i="16"/>
  <c r="N203" i="16"/>
  <c r="M203" i="16"/>
  <c r="L203" i="16"/>
  <c r="K203" i="16"/>
  <c r="J203" i="16"/>
  <c r="I203" i="16"/>
  <c r="AM203" i="16" s="1"/>
  <c r="H203" i="16"/>
  <c r="G203" i="16"/>
  <c r="F203" i="16"/>
  <c r="E203" i="16"/>
  <c r="D203" i="16"/>
  <c r="C203" i="16"/>
  <c r="B203" i="16"/>
  <c r="A203" i="16" s="1"/>
  <c r="AO202" i="16"/>
  <c r="AN202" i="16"/>
  <c r="AL202" i="16"/>
  <c r="AK202" i="16"/>
  <c r="AJ202" i="16"/>
  <c r="AI202" i="16"/>
  <c r="AH202" i="16"/>
  <c r="AG202" i="16"/>
  <c r="AF202" i="16"/>
  <c r="AE202" i="16"/>
  <c r="AD202" i="16"/>
  <c r="AC202" i="16"/>
  <c r="AB202" i="16"/>
  <c r="AA202" i="16"/>
  <c r="Z202" i="16"/>
  <c r="Y202" i="16"/>
  <c r="X202" i="16"/>
  <c r="W202" i="16"/>
  <c r="V202" i="16"/>
  <c r="U202" i="16"/>
  <c r="T202" i="16"/>
  <c r="S202" i="16"/>
  <c r="R202" i="16"/>
  <c r="Q202" i="16"/>
  <c r="P202" i="16"/>
  <c r="O202" i="16"/>
  <c r="N202" i="16"/>
  <c r="M202" i="16"/>
  <c r="L202" i="16"/>
  <c r="K202" i="16"/>
  <c r="AM202" i="16" s="1"/>
  <c r="J202" i="16"/>
  <c r="I202" i="16"/>
  <c r="H202" i="16"/>
  <c r="G202" i="16"/>
  <c r="F202" i="16"/>
  <c r="E202" i="16"/>
  <c r="D202" i="16"/>
  <c r="C202" i="16"/>
  <c r="A202" i="16" s="1"/>
  <c r="B202" i="16"/>
  <c r="AO201" i="16"/>
  <c r="AN201" i="16"/>
  <c r="AL201" i="16"/>
  <c r="AK201" i="16"/>
  <c r="AJ201" i="16"/>
  <c r="AI201" i="16"/>
  <c r="AH201" i="16"/>
  <c r="AG201" i="16"/>
  <c r="AF201" i="16"/>
  <c r="AE201" i="16"/>
  <c r="AD201" i="16"/>
  <c r="AC201" i="16"/>
  <c r="AB201" i="16"/>
  <c r="AA201" i="16"/>
  <c r="Z201" i="16"/>
  <c r="Y201" i="16"/>
  <c r="X201" i="16"/>
  <c r="W201" i="16"/>
  <c r="V201" i="16"/>
  <c r="U201" i="16"/>
  <c r="T201" i="16"/>
  <c r="S201" i="16"/>
  <c r="R201" i="16"/>
  <c r="Q201" i="16"/>
  <c r="P201" i="16"/>
  <c r="O201" i="16"/>
  <c r="N201" i="16"/>
  <c r="M201" i="16"/>
  <c r="L201" i="16"/>
  <c r="K201" i="16"/>
  <c r="J201" i="16"/>
  <c r="AM201" i="16" s="1"/>
  <c r="I201" i="16"/>
  <c r="H201" i="16"/>
  <c r="G201" i="16"/>
  <c r="F201" i="16"/>
  <c r="E201" i="16"/>
  <c r="D201" i="16"/>
  <c r="C201" i="16"/>
  <c r="B201" i="16"/>
  <c r="A201" i="16" s="1"/>
  <c r="AO200" i="16"/>
  <c r="AN200" i="16"/>
  <c r="AL200" i="16"/>
  <c r="AK200" i="16"/>
  <c r="AJ200" i="16"/>
  <c r="AI200" i="16"/>
  <c r="AH200" i="16"/>
  <c r="AG200" i="16"/>
  <c r="AF200" i="16"/>
  <c r="AE200" i="16"/>
  <c r="AD200" i="16"/>
  <c r="AC200" i="16"/>
  <c r="AB200" i="16"/>
  <c r="AA200" i="16"/>
  <c r="Z200" i="16"/>
  <c r="Y200" i="16"/>
  <c r="X200" i="16"/>
  <c r="W200" i="16"/>
  <c r="V200" i="16"/>
  <c r="U200" i="16"/>
  <c r="T200" i="16"/>
  <c r="S200" i="16"/>
  <c r="R200" i="16"/>
  <c r="Q200" i="16"/>
  <c r="P200" i="16"/>
  <c r="O200" i="16"/>
  <c r="N200" i="16"/>
  <c r="M200" i="16"/>
  <c r="L200" i="16"/>
  <c r="K200" i="16"/>
  <c r="J200" i="16"/>
  <c r="I200" i="16"/>
  <c r="AM200" i="16" s="1"/>
  <c r="H200" i="16"/>
  <c r="G200" i="16"/>
  <c r="F200" i="16"/>
  <c r="E200" i="16"/>
  <c r="D200" i="16"/>
  <c r="C200" i="16"/>
  <c r="B200" i="16"/>
  <c r="A200" i="16"/>
  <c r="AO199" i="16"/>
  <c r="AN199" i="16"/>
  <c r="AL199" i="16"/>
  <c r="AK199" i="16"/>
  <c r="AJ199" i="16"/>
  <c r="AI199" i="16"/>
  <c r="AH199" i="16"/>
  <c r="AG199" i="16"/>
  <c r="AF199" i="16"/>
  <c r="AE199" i="16"/>
  <c r="AD199" i="16"/>
  <c r="AC199" i="16"/>
  <c r="AB199" i="16"/>
  <c r="AA199" i="16"/>
  <c r="Z199" i="16"/>
  <c r="Y199" i="16"/>
  <c r="X199" i="16"/>
  <c r="W199" i="16"/>
  <c r="V199" i="16"/>
  <c r="U199" i="16"/>
  <c r="T199" i="16"/>
  <c r="S199" i="16"/>
  <c r="R199" i="16"/>
  <c r="Q199" i="16"/>
  <c r="P199" i="16"/>
  <c r="O199" i="16"/>
  <c r="N199" i="16"/>
  <c r="M199" i="16"/>
  <c r="L199" i="16"/>
  <c r="K199" i="16"/>
  <c r="J199" i="16"/>
  <c r="I199" i="16"/>
  <c r="H199" i="16"/>
  <c r="G199" i="16"/>
  <c r="F199" i="16"/>
  <c r="E199" i="16"/>
  <c r="D199" i="16"/>
  <c r="C199" i="16"/>
  <c r="B199" i="16"/>
  <c r="A199" i="16" s="1"/>
  <c r="AO198" i="16"/>
  <c r="AN198" i="16"/>
  <c r="AL198" i="16"/>
  <c r="AK198" i="16"/>
  <c r="AJ198" i="16"/>
  <c r="AI198" i="16"/>
  <c r="AH198" i="16"/>
  <c r="AG198" i="16"/>
  <c r="AF198" i="16"/>
  <c r="AE198" i="16"/>
  <c r="AD198" i="16"/>
  <c r="AC198" i="16"/>
  <c r="AB198" i="16"/>
  <c r="AA198" i="16"/>
  <c r="Z198" i="16"/>
  <c r="Y198" i="16"/>
  <c r="X198" i="16"/>
  <c r="W198" i="16"/>
  <c r="V198" i="16"/>
  <c r="U198" i="16"/>
  <c r="T198" i="16"/>
  <c r="S198" i="16"/>
  <c r="R198" i="16"/>
  <c r="Q198" i="16"/>
  <c r="P198" i="16"/>
  <c r="O198" i="16"/>
  <c r="N198" i="16"/>
  <c r="M198" i="16"/>
  <c r="L198" i="16"/>
  <c r="K198" i="16"/>
  <c r="AM198" i="16" s="1"/>
  <c r="J198" i="16"/>
  <c r="I198" i="16"/>
  <c r="H198" i="16"/>
  <c r="G198" i="16"/>
  <c r="F198" i="16"/>
  <c r="E198" i="16"/>
  <c r="D198" i="16"/>
  <c r="C198" i="16"/>
  <c r="A198" i="16" s="1"/>
  <c r="B198" i="16"/>
  <c r="AO197" i="16"/>
  <c r="AN197" i="16"/>
  <c r="AL197" i="16"/>
  <c r="AK197" i="16"/>
  <c r="AJ197" i="16"/>
  <c r="AI197" i="16"/>
  <c r="AH197" i="16"/>
  <c r="AG197" i="16"/>
  <c r="AF197" i="16"/>
  <c r="AE197" i="16"/>
  <c r="AD197" i="16"/>
  <c r="AC197" i="16"/>
  <c r="AB197" i="16"/>
  <c r="AA197" i="16"/>
  <c r="Z197" i="16"/>
  <c r="Y197" i="16"/>
  <c r="X197" i="16"/>
  <c r="W197" i="16"/>
  <c r="V197" i="16"/>
  <c r="U197" i="16"/>
  <c r="T197" i="16"/>
  <c r="S197" i="16"/>
  <c r="R197" i="16"/>
  <c r="Q197" i="16"/>
  <c r="P197" i="16"/>
  <c r="O197" i="16"/>
  <c r="N197" i="16"/>
  <c r="M197" i="16"/>
  <c r="L197" i="16"/>
  <c r="K197" i="16"/>
  <c r="J197" i="16"/>
  <c r="AM197" i="16" s="1"/>
  <c r="I197" i="16"/>
  <c r="H197" i="16"/>
  <c r="G197" i="16"/>
  <c r="F197" i="16"/>
  <c r="E197" i="16"/>
  <c r="D197" i="16"/>
  <c r="C197" i="16"/>
  <c r="B197" i="16"/>
  <c r="A197" i="16" s="1"/>
  <c r="AO196" i="16"/>
  <c r="AN196" i="16"/>
  <c r="AL196" i="16"/>
  <c r="AK196" i="16"/>
  <c r="AJ196" i="16"/>
  <c r="AI196" i="16"/>
  <c r="AH196" i="16"/>
  <c r="AG196" i="16"/>
  <c r="AF196" i="16"/>
  <c r="AE196" i="16"/>
  <c r="AD196" i="16"/>
  <c r="AC196" i="16"/>
  <c r="AB196" i="16"/>
  <c r="AA196" i="16"/>
  <c r="Z196" i="16"/>
  <c r="Y196" i="16"/>
  <c r="X196" i="16"/>
  <c r="W196" i="16"/>
  <c r="V196" i="16"/>
  <c r="U196" i="16"/>
  <c r="T196" i="16"/>
  <c r="S196" i="16"/>
  <c r="R196" i="16"/>
  <c r="Q196" i="16"/>
  <c r="P196" i="16"/>
  <c r="O196" i="16"/>
  <c r="N196" i="16"/>
  <c r="M196" i="16"/>
  <c r="L196" i="16"/>
  <c r="K196" i="16"/>
  <c r="J196" i="16"/>
  <c r="I196" i="16"/>
  <c r="AM196" i="16" s="1"/>
  <c r="H196" i="16"/>
  <c r="G196" i="16"/>
  <c r="F196" i="16"/>
  <c r="E196" i="16"/>
  <c r="D196" i="16"/>
  <c r="C196" i="16"/>
  <c r="B196" i="16"/>
  <c r="A196" i="16"/>
  <c r="AO195" i="16"/>
  <c r="AN195" i="16"/>
  <c r="AL195" i="16"/>
  <c r="AK195" i="16"/>
  <c r="AJ195" i="16"/>
  <c r="AI195" i="16"/>
  <c r="AH195" i="16"/>
  <c r="AG195" i="16"/>
  <c r="AF195" i="16"/>
  <c r="AE195" i="16"/>
  <c r="AD195" i="16"/>
  <c r="AC195" i="16"/>
  <c r="AB195" i="16"/>
  <c r="AA195" i="16"/>
  <c r="Z195" i="16"/>
  <c r="Y195" i="16"/>
  <c r="X195" i="16"/>
  <c r="W195" i="16"/>
  <c r="V195" i="16"/>
  <c r="U195" i="16"/>
  <c r="T195" i="16"/>
  <c r="S195" i="16"/>
  <c r="R195" i="16"/>
  <c r="Q195" i="16"/>
  <c r="P195" i="16"/>
  <c r="O195" i="16"/>
  <c r="N195" i="16"/>
  <c r="M195" i="16"/>
  <c r="L195" i="16"/>
  <c r="K195" i="16"/>
  <c r="J195" i="16"/>
  <c r="I195" i="16"/>
  <c r="AM195" i="16" s="1"/>
  <c r="H195" i="16"/>
  <c r="G195" i="16"/>
  <c r="F195" i="16"/>
  <c r="E195" i="16"/>
  <c r="D195" i="16"/>
  <c r="C195" i="16"/>
  <c r="B195" i="16"/>
  <c r="A195" i="16" s="1"/>
  <c r="AO194" i="16"/>
  <c r="AN194" i="16"/>
  <c r="AL194" i="16"/>
  <c r="AK194" i="16"/>
  <c r="AJ194" i="16"/>
  <c r="AI194" i="16"/>
  <c r="AH194" i="16"/>
  <c r="AG194" i="16"/>
  <c r="AF194" i="16"/>
  <c r="AE194" i="16"/>
  <c r="AD194" i="16"/>
  <c r="AC194" i="16"/>
  <c r="AB194" i="16"/>
  <c r="AA194" i="16"/>
  <c r="Z194" i="16"/>
  <c r="Y194" i="16"/>
  <c r="X194" i="16"/>
  <c r="W194" i="16"/>
  <c r="V194" i="16"/>
  <c r="U194" i="16"/>
  <c r="T194" i="16"/>
  <c r="S194" i="16"/>
  <c r="R194" i="16"/>
  <c r="Q194" i="16"/>
  <c r="P194" i="16"/>
  <c r="O194" i="16"/>
  <c r="N194" i="16"/>
  <c r="M194" i="16"/>
  <c r="L194" i="16"/>
  <c r="K194" i="16"/>
  <c r="AM194" i="16" s="1"/>
  <c r="J194" i="16"/>
  <c r="I194" i="16"/>
  <c r="H194" i="16"/>
  <c r="G194" i="16"/>
  <c r="F194" i="16"/>
  <c r="E194" i="16"/>
  <c r="D194" i="16"/>
  <c r="C194" i="16"/>
  <c r="A194" i="16" s="1"/>
  <c r="B194" i="16"/>
  <c r="AO193" i="16"/>
  <c r="AN193" i="16"/>
  <c r="AL193" i="16"/>
  <c r="AK193" i="16"/>
  <c r="AJ193" i="16"/>
  <c r="AI193" i="16"/>
  <c r="AH193" i="16"/>
  <c r="AG193" i="16"/>
  <c r="AF193" i="16"/>
  <c r="AE193" i="16"/>
  <c r="AD193" i="16"/>
  <c r="AC193" i="16"/>
  <c r="AB193" i="16"/>
  <c r="AA193" i="16"/>
  <c r="Z193" i="16"/>
  <c r="Y193" i="16"/>
  <c r="X193" i="16"/>
  <c r="W193" i="16"/>
  <c r="V193" i="16"/>
  <c r="U193" i="16"/>
  <c r="T193" i="16"/>
  <c r="S193" i="16"/>
  <c r="R193" i="16"/>
  <c r="Q193" i="16"/>
  <c r="P193" i="16"/>
  <c r="O193" i="16"/>
  <c r="N193" i="16"/>
  <c r="M193" i="16"/>
  <c r="L193" i="16"/>
  <c r="K193" i="16"/>
  <c r="J193" i="16"/>
  <c r="AM193" i="16" s="1"/>
  <c r="I193" i="16"/>
  <c r="H193" i="16"/>
  <c r="G193" i="16"/>
  <c r="F193" i="16"/>
  <c r="E193" i="16"/>
  <c r="D193" i="16"/>
  <c r="C193" i="16"/>
  <c r="B193" i="16"/>
  <c r="A193" i="16" s="1"/>
  <c r="AO192" i="16"/>
  <c r="AN192" i="16"/>
  <c r="AL192" i="16"/>
  <c r="AK192" i="16"/>
  <c r="AJ192" i="16"/>
  <c r="AI192" i="16"/>
  <c r="AH192" i="16"/>
  <c r="AG192" i="16"/>
  <c r="AF192" i="16"/>
  <c r="AE192" i="16"/>
  <c r="AD192" i="16"/>
  <c r="AC192" i="16"/>
  <c r="AB192" i="16"/>
  <c r="AA192" i="16"/>
  <c r="Z192" i="16"/>
  <c r="Y192" i="16"/>
  <c r="X192" i="16"/>
  <c r="W192" i="16"/>
  <c r="V192" i="16"/>
  <c r="U192" i="16"/>
  <c r="T192" i="16"/>
  <c r="S192" i="16"/>
  <c r="R192" i="16"/>
  <c r="Q192" i="16"/>
  <c r="P192" i="16"/>
  <c r="O192" i="16"/>
  <c r="N192" i="16"/>
  <c r="M192" i="16"/>
  <c r="L192" i="16"/>
  <c r="K192" i="16"/>
  <c r="J192" i="16"/>
  <c r="I192" i="16"/>
  <c r="AM192" i="16" s="1"/>
  <c r="H192" i="16"/>
  <c r="G192" i="16"/>
  <c r="F192" i="16"/>
  <c r="E192" i="16"/>
  <c r="D192" i="16"/>
  <c r="C192" i="16"/>
  <c r="B192" i="16"/>
  <c r="A192" i="16"/>
  <c r="AO191" i="16"/>
  <c r="AN191" i="16"/>
  <c r="AL191" i="16"/>
  <c r="AK191" i="16"/>
  <c r="AJ191" i="16"/>
  <c r="AI191" i="16"/>
  <c r="AH191" i="16"/>
  <c r="AG191" i="16"/>
  <c r="AF191" i="16"/>
  <c r="AE191" i="16"/>
  <c r="AD191" i="16"/>
  <c r="AC191" i="16"/>
  <c r="AB191" i="16"/>
  <c r="AA191" i="16"/>
  <c r="Z191" i="16"/>
  <c r="Y191" i="16"/>
  <c r="X191" i="16"/>
  <c r="W191" i="16"/>
  <c r="V191" i="16"/>
  <c r="U191" i="16"/>
  <c r="T191" i="16"/>
  <c r="S191" i="16"/>
  <c r="R191" i="16"/>
  <c r="Q191" i="16"/>
  <c r="P191" i="16"/>
  <c r="O191" i="16"/>
  <c r="N191" i="16"/>
  <c r="M191" i="16"/>
  <c r="L191" i="16"/>
  <c r="K191" i="16"/>
  <c r="J191" i="16"/>
  <c r="I191" i="16"/>
  <c r="AM191" i="16" s="1"/>
  <c r="H191" i="16"/>
  <c r="G191" i="16"/>
  <c r="F191" i="16"/>
  <c r="E191" i="16"/>
  <c r="D191" i="16"/>
  <c r="C191" i="16"/>
  <c r="B191" i="16"/>
  <c r="A191" i="16" s="1"/>
  <c r="AO190" i="16"/>
  <c r="AN190" i="16"/>
  <c r="AL190" i="16"/>
  <c r="AK190" i="16"/>
  <c r="AJ190" i="16"/>
  <c r="AI190" i="16"/>
  <c r="AH190" i="16"/>
  <c r="AG190" i="16"/>
  <c r="AF190" i="16"/>
  <c r="AE190" i="16"/>
  <c r="AD190" i="16"/>
  <c r="AC190" i="16"/>
  <c r="AB190" i="16"/>
  <c r="AA190" i="16"/>
  <c r="Z190" i="16"/>
  <c r="Y190" i="16"/>
  <c r="X190" i="16"/>
  <c r="W190" i="16"/>
  <c r="V190" i="16"/>
  <c r="U190" i="16"/>
  <c r="T190" i="16"/>
  <c r="S190" i="16"/>
  <c r="R190" i="16"/>
  <c r="Q190" i="16"/>
  <c r="P190" i="16"/>
  <c r="O190" i="16"/>
  <c r="N190" i="16"/>
  <c r="M190" i="16"/>
  <c r="L190" i="16"/>
  <c r="K190" i="16"/>
  <c r="AM190" i="16" s="1"/>
  <c r="J190" i="16"/>
  <c r="I190" i="16"/>
  <c r="H190" i="16"/>
  <c r="G190" i="16"/>
  <c r="F190" i="16"/>
  <c r="E190" i="16"/>
  <c r="D190" i="16"/>
  <c r="C190" i="16"/>
  <c r="A190" i="16" s="1"/>
  <c r="B190" i="16"/>
  <c r="AO189" i="16"/>
  <c r="AN189" i="16"/>
  <c r="AL189" i="16"/>
  <c r="AK189" i="16"/>
  <c r="AJ189" i="16"/>
  <c r="AI189" i="16"/>
  <c r="AH189" i="16"/>
  <c r="AG189" i="16"/>
  <c r="AF189" i="16"/>
  <c r="AE189" i="16"/>
  <c r="AD189" i="16"/>
  <c r="AC189" i="16"/>
  <c r="AB189" i="16"/>
  <c r="AA189" i="16"/>
  <c r="Z189" i="16"/>
  <c r="Y189" i="16"/>
  <c r="X189" i="16"/>
  <c r="W189" i="16"/>
  <c r="V189" i="16"/>
  <c r="U189" i="16"/>
  <c r="T189" i="16"/>
  <c r="S189" i="16"/>
  <c r="R189" i="16"/>
  <c r="Q189" i="16"/>
  <c r="P189" i="16"/>
  <c r="O189" i="16"/>
  <c r="N189" i="16"/>
  <c r="M189" i="16"/>
  <c r="L189" i="16"/>
  <c r="K189" i="16"/>
  <c r="J189" i="16"/>
  <c r="AM189" i="16" s="1"/>
  <c r="I189" i="16"/>
  <c r="H189" i="16"/>
  <c r="G189" i="16"/>
  <c r="F189" i="16"/>
  <c r="E189" i="16"/>
  <c r="D189" i="16"/>
  <c r="C189" i="16"/>
  <c r="B189" i="16"/>
  <c r="A189" i="16" s="1"/>
  <c r="AO188" i="16"/>
  <c r="AN188" i="16"/>
  <c r="AL188" i="16"/>
  <c r="AK188" i="16"/>
  <c r="AJ188" i="16"/>
  <c r="AI188" i="16"/>
  <c r="AH188" i="16"/>
  <c r="AG188" i="16"/>
  <c r="AF188" i="16"/>
  <c r="AE188" i="16"/>
  <c r="AD188" i="16"/>
  <c r="AC188" i="16"/>
  <c r="AB188" i="16"/>
  <c r="AA188" i="16"/>
  <c r="Z188" i="16"/>
  <c r="Y188" i="16"/>
  <c r="X188" i="16"/>
  <c r="W188" i="16"/>
  <c r="V188" i="16"/>
  <c r="U188" i="16"/>
  <c r="T188" i="16"/>
  <c r="S188" i="16"/>
  <c r="R188" i="16"/>
  <c r="Q188" i="16"/>
  <c r="P188" i="16"/>
  <c r="O188" i="16"/>
  <c r="N188" i="16"/>
  <c r="M188" i="16"/>
  <c r="L188" i="16"/>
  <c r="K188" i="16"/>
  <c r="J188" i="16"/>
  <c r="I188" i="16"/>
  <c r="AM188" i="16" s="1"/>
  <c r="H188" i="16"/>
  <c r="G188" i="16"/>
  <c r="F188" i="16"/>
  <c r="E188" i="16"/>
  <c r="D188" i="16"/>
  <c r="C188" i="16"/>
  <c r="B188" i="16"/>
  <c r="A188" i="16"/>
  <c r="AO187" i="16"/>
  <c r="AN187" i="16"/>
  <c r="AL187" i="16"/>
  <c r="AK187" i="16"/>
  <c r="AJ187" i="16"/>
  <c r="AI187" i="16"/>
  <c r="AH187" i="16"/>
  <c r="AG187" i="16"/>
  <c r="AF187" i="16"/>
  <c r="AE187" i="16"/>
  <c r="AD187" i="16"/>
  <c r="AC187" i="16"/>
  <c r="AB187" i="16"/>
  <c r="AA187" i="16"/>
  <c r="Z187" i="16"/>
  <c r="Y187" i="16"/>
  <c r="X187" i="16"/>
  <c r="W187" i="16"/>
  <c r="V187" i="16"/>
  <c r="U187" i="16"/>
  <c r="T187" i="16"/>
  <c r="S187" i="16"/>
  <c r="R187" i="16"/>
  <c r="Q187" i="16"/>
  <c r="P187" i="16"/>
  <c r="O187" i="16"/>
  <c r="N187" i="16"/>
  <c r="M187" i="16"/>
  <c r="L187" i="16"/>
  <c r="K187" i="16"/>
  <c r="J187" i="16"/>
  <c r="I187" i="16"/>
  <c r="AM187" i="16" s="1"/>
  <c r="H187" i="16"/>
  <c r="G187" i="16"/>
  <c r="F187" i="16"/>
  <c r="E187" i="16"/>
  <c r="D187" i="16"/>
  <c r="C187" i="16"/>
  <c r="B187" i="16"/>
  <c r="A187" i="16" s="1"/>
  <c r="AO186" i="16"/>
  <c r="AN186" i="16"/>
  <c r="AL186" i="16"/>
  <c r="AK186" i="16"/>
  <c r="AJ186" i="16"/>
  <c r="AI186" i="16"/>
  <c r="AH186" i="16"/>
  <c r="AG186" i="16"/>
  <c r="AF186" i="16"/>
  <c r="AE186" i="16"/>
  <c r="AD186" i="16"/>
  <c r="AC186" i="16"/>
  <c r="AB186" i="16"/>
  <c r="AA186" i="16"/>
  <c r="Z186" i="16"/>
  <c r="Y186" i="16"/>
  <c r="X186" i="16"/>
  <c r="W186" i="16"/>
  <c r="V186" i="16"/>
  <c r="U186" i="16"/>
  <c r="T186" i="16"/>
  <c r="S186" i="16"/>
  <c r="R186" i="16"/>
  <c r="Q186" i="16"/>
  <c r="P186" i="16"/>
  <c r="O186" i="16"/>
  <c r="N186" i="16"/>
  <c r="M186" i="16"/>
  <c r="L186" i="16"/>
  <c r="K186" i="16"/>
  <c r="AM186" i="16" s="1"/>
  <c r="J186" i="16"/>
  <c r="I186" i="16"/>
  <c r="H186" i="16"/>
  <c r="G186" i="16"/>
  <c r="F186" i="16"/>
  <c r="E186" i="16"/>
  <c r="D186" i="16"/>
  <c r="C186" i="16"/>
  <c r="A186" i="16" s="1"/>
  <c r="B186" i="16"/>
  <c r="AO185" i="16"/>
  <c r="AN185" i="16"/>
  <c r="AL185" i="16"/>
  <c r="AK185" i="16"/>
  <c r="AJ185" i="16"/>
  <c r="AI185" i="16"/>
  <c r="AH185" i="16"/>
  <c r="AG185" i="16"/>
  <c r="AF185" i="16"/>
  <c r="AE185" i="16"/>
  <c r="AD185" i="16"/>
  <c r="AC185" i="16"/>
  <c r="AB185" i="16"/>
  <c r="AA185" i="16"/>
  <c r="Z185" i="16"/>
  <c r="Y185" i="16"/>
  <c r="X185" i="16"/>
  <c r="W185" i="16"/>
  <c r="V185" i="16"/>
  <c r="U185" i="16"/>
  <c r="T185" i="16"/>
  <c r="S185" i="16"/>
  <c r="R185" i="16"/>
  <c r="Q185" i="16"/>
  <c r="P185" i="16"/>
  <c r="O185" i="16"/>
  <c r="N185" i="16"/>
  <c r="M185" i="16"/>
  <c r="L185" i="16"/>
  <c r="K185" i="16"/>
  <c r="J185" i="16"/>
  <c r="AM185" i="16" s="1"/>
  <c r="I185" i="16"/>
  <c r="H185" i="16"/>
  <c r="G185" i="16"/>
  <c r="F185" i="16"/>
  <c r="E185" i="16"/>
  <c r="D185" i="16"/>
  <c r="C185" i="16"/>
  <c r="B185" i="16"/>
  <c r="A185" i="16" s="1"/>
  <c r="AO184" i="16"/>
  <c r="AN184" i="16"/>
  <c r="AL184" i="16"/>
  <c r="AK184" i="16"/>
  <c r="AJ184" i="16"/>
  <c r="AI184" i="16"/>
  <c r="AH184" i="16"/>
  <c r="AG184" i="16"/>
  <c r="AF184" i="16"/>
  <c r="AE184" i="16"/>
  <c r="AD184" i="16"/>
  <c r="AC184" i="16"/>
  <c r="AB184" i="16"/>
  <c r="AA184" i="16"/>
  <c r="Z184" i="16"/>
  <c r="Y184" i="16"/>
  <c r="X184" i="16"/>
  <c r="W184" i="16"/>
  <c r="V184" i="16"/>
  <c r="U184" i="16"/>
  <c r="T184" i="16"/>
  <c r="S184" i="16"/>
  <c r="R184" i="16"/>
  <c r="Q184" i="16"/>
  <c r="P184" i="16"/>
  <c r="O184" i="16"/>
  <c r="N184" i="16"/>
  <c r="M184" i="16"/>
  <c r="L184" i="16"/>
  <c r="K184" i="16"/>
  <c r="J184" i="16"/>
  <c r="I184" i="16"/>
  <c r="AM184" i="16" s="1"/>
  <c r="H184" i="16"/>
  <c r="G184" i="16"/>
  <c r="F184" i="16"/>
  <c r="E184" i="16"/>
  <c r="D184" i="16"/>
  <c r="C184" i="16"/>
  <c r="B184" i="16"/>
  <c r="A184" i="16"/>
  <c r="AO183" i="16"/>
  <c r="AN183" i="16"/>
  <c r="AL183" i="16"/>
  <c r="AK183" i="16"/>
  <c r="AJ183" i="16"/>
  <c r="AI183" i="16"/>
  <c r="AH183" i="16"/>
  <c r="AG183" i="16"/>
  <c r="AF183" i="16"/>
  <c r="AE183" i="16"/>
  <c r="AD183" i="16"/>
  <c r="AC183" i="16"/>
  <c r="AB183" i="16"/>
  <c r="AA183" i="16"/>
  <c r="Z183" i="16"/>
  <c r="Y183" i="16"/>
  <c r="X183" i="16"/>
  <c r="W183" i="16"/>
  <c r="V183" i="16"/>
  <c r="U183" i="16"/>
  <c r="T183" i="16"/>
  <c r="S183" i="16"/>
  <c r="R183" i="16"/>
  <c r="Q183" i="16"/>
  <c r="P183" i="16"/>
  <c r="O183" i="16"/>
  <c r="N183" i="16"/>
  <c r="M183" i="16"/>
  <c r="L183" i="16"/>
  <c r="K183" i="16"/>
  <c r="J183" i="16"/>
  <c r="I183" i="16"/>
  <c r="AM183" i="16" s="1"/>
  <c r="H183" i="16"/>
  <c r="G183" i="16"/>
  <c r="F183" i="16"/>
  <c r="E183" i="16"/>
  <c r="D183" i="16"/>
  <c r="C183" i="16"/>
  <c r="B183" i="16"/>
  <c r="A183" i="16" s="1"/>
  <c r="AO182" i="16"/>
  <c r="AN182" i="16"/>
  <c r="AL182" i="16"/>
  <c r="AK182" i="16"/>
  <c r="AJ182" i="16"/>
  <c r="AI182" i="16"/>
  <c r="AH182" i="16"/>
  <c r="AG182" i="16"/>
  <c r="AF182" i="16"/>
  <c r="AE182" i="16"/>
  <c r="AD182" i="16"/>
  <c r="AC182" i="16"/>
  <c r="AB182" i="16"/>
  <c r="AA182" i="16"/>
  <c r="Z182" i="16"/>
  <c r="Y182" i="16"/>
  <c r="X182" i="16"/>
  <c r="W182" i="16"/>
  <c r="V182" i="16"/>
  <c r="U182" i="16"/>
  <c r="T182" i="16"/>
  <c r="S182" i="16"/>
  <c r="R182" i="16"/>
  <c r="Q182" i="16"/>
  <c r="P182" i="16"/>
  <c r="O182" i="16"/>
  <c r="N182" i="16"/>
  <c r="M182" i="16"/>
  <c r="L182" i="16"/>
  <c r="K182" i="16"/>
  <c r="AM182" i="16" s="1"/>
  <c r="J182" i="16"/>
  <c r="I182" i="16"/>
  <c r="H182" i="16"/>
  <c r="G182" i="16"/>
  <c r="F182" i="16"/>
  <c r="E182" i="16"/>
  <c r="D182" i="16"/>
  <c r="C182" i="16"/>
  <c r="A182" i="16" s="1"/>
  <c r="B182" i="16"/>
  <c r="AO181" i="16"/>
  <c r="AN181" i="16"/>
  <c r="AL181" i="16"/>
  <c r="AK181" i="16"/>
  <c r="AJ181" i="16"/>
  <c r="AI181" i="16"/>
  <c r="AH181" i="16"/>
  <c r="AG181" i="16"/>
  <c r="AF181" i="16"/>
  <c r="AE181" i="16"/>
  <c r="AD181" i="16"/>
  <c r="AC181" i="16"/>
  <c r="AB181" i="16"/>
  <c r="AA181" i="16"/>
  <c r="Z181" i="16"/>
  <c r="Y181" i="16"/>
  <c r="X181" i="16"/>
  <c r="W181" i="16"/>
  <c r="V181" i="16"/>
  <c r="U181" i="16"/>
  <c r="T181" i="16"/>
  <c r="S181" i="16"/>
  <c r="R181" i="16"/>
  <c r="Q181" i="16"/>
  <c r="P181" i="16"/>
  <c r="O181" i="16"/>
  <c r="N181" i="16"/>
  <c r="M181" i="16"/>
  <c r="L181" i="16"/>
  <c r="K181" i="16"/>
  <c r="J181" i="16"/>
  <c r="AM181" i="16" s="1"/>
  <c r="I181" i="16"/>
  <c r="H181" i="16"/>
  <c r="G181" i="16"/>
  <c r="F181" i="16"/>
  <c r="E181" i="16"/>
  <c r="D181" i="16"/>
  <c r="C181" i="16"/>
  <c r="B181" i="16"/>
  <c r="A181" i="16" s="1"/>
  <c r="AO180" i="16"/>
  <c r="AN180" i="16"/>
  <c r="AL180" i="16"/>
  <c r="AK180" i="16"/>
  <c r="AJ180" i="16"/>
  <c r="AI180" i="16"/>
  <c r="AH180" i="16"/>
  <c r="AG180" i="16"/>
  <c r="AF180" i="16"/>
  <c r="AE180" i="16"/>
  <c r="AD180" i="16"/>
  <c r="AC180" i="16"/>
  <c r="AB180" i="16"/>
  <c r="AA180" i="16"/>
  <c r="Z180" i="16"/>
  <c r="Y180" i="16"/>
  <c r="X180" i="16"/>
  <c r="W180" i="16"/>
  <c r="V180" i="16"/>
  <c r="U180" i="16"/>
  <c r="T180" i="16"/>
  <c r="S180" i="16"/>
  <c r="R180" i="16"/>
  <c r="Q180" i="16"/>
  <c r="P180" i="16"/>
  <c r="O180" i="16"/>
  <c r="N180" i="16"/>
  <c r="M180" i="16"/>
  <c r="L180" i="16"/>
  <c r="K180" i="16"/>
  <c r="J180" i="16"/>
  <c r="I180" i="16"/>
  <c r="AM180" i="16" s="1"/>
  <c r="H180" i="16"/>
  <c r="G180" i="16"/>
  <c r="F180" i="16"/>
  <c r="E180" i="16"/>
  <c r="D180" i="16"/>
  <c r="C180" i="16"/>
  <c r="B180" i="16"/>
  <c r="A180" i="16"/>
  <c r="AO179" i="16"/>
  <c r="AN179" i="16"/>
  <c r="AL179" i="16"/>
  <c r="AK179" i="16"/>
  <c r="AJ179" i="16"/>
  <c r="AI179" i="16"/>
  <c r="AH179" i="16"/>
  <c r="AG179" i="16"/>
  <c r="AF179" i="16"/>
  <c r="AE179" i="16"/>
  <c r="AD179" i="16"/>
  <c r="AC179" i="16"/>
  <c r="AB179" i="16"/>
  <c r="AA179" i="16"/>
  <c r="Z179" i="16"/>
  <c r="Y179" i="16"/>
  <c r="X179" i="16"/>
  <c r="W179" i="16"/>
  <c r="V179" i="16"/>
  <c r="U179" i="16"/>
  <c r="T179" i="16"/>
  <c r="S179" i="16"/>
  <c r="R179" i="16"/>
  <c r="Q179" i="16"/>
  <c r="P179" i="16"/>
  <c r="O179" i="16"/>
  <c r="N179" i="16"/>
  <c r="M179" i="16"/>
  <c r="L179" i="16"/>
  <c r="K179" i="16"/>
  <c r="J179" i="16"/>
  <c r="I179" i="16"/>
  <c r="AM179" i="16" s="1"/>
  <c r="H179" i="16"/>
  <c r="G179" i="16"/>
  <c r="F179" i="16"/>
  <c r="E179" i="16"/>
  <c r="D179" i="16"/>
  <c r="C179" i="16"/>
  <c r="B179" i="16"/>
  <c r="A179" i="16" s="1"/>
  <c r="AO178" i="16"/>
  <c r="AN178" i="16"/>
  <c r="AL178" i="16"/>
  <c r="AK178" i="16"/>
  <c r="AJ178" i="16"/>
  <c r="AI178" i="16"/>
  <c r="AH178" i="16"/>
  <c r="AG178" i="16"/>
  <c r="AF178" i="16"/>
  <c r="AE178" i="16"/>
  <c r="AD178" i="16"/>
  <c r="AC178" i="16"/>
  <c r="AB178" i="16"/>
  <c r="AA178" i="16"/>
  <c r="Z178" i="16"/>
  <c r="Y178" i="16"/>
  <c r="X178" i="16"/>
  <c r="W178" i="16"/>
  <c r="V178" i="16"/>
  <c r="U178" i="16"/>
  <c r="T178" i="16"/>
  <c r="S178" i="16"/>
  <c r="R178" i="16"/>
  <c r="Q178" i="16"/>
  <c r="P178" i="16"/>
  <c r="O178" i="16"/>
  <c r="N178" i="16"/>
  <c r="M178" i="16"/>
  <c r="L178" i="16"/>
  <c r="K178" i="16"/>
  <c r="AM178" i="16" s="1"/>
  <c r="J178" i="16"/>
  <c r="I178" i="16"/>
  <c r="H178" i="16"/>
  <c r="G178" i="16"/>
  <c r="F178" i="16"/>
  <c r="E178" i="16"/>
  <c r="D178" i="16"/>
  <c r="C178" i="16"/>
  <c r="A178" i="16" s="1"/>
  <c r="B178" i="16"/>
  <c r="AO177" i="16"/>
  <c r="AN177" i="16"/>
  <c r="AL177" i="16"/>
  <c r="AK177" i="16"/>
  <c r="AJ177" i="16"/>
  <c r="AI177" i="16"/>
  <c r="AH177" i="16"/>
  <c r="AG177" i="16"/>
  <c r="AF177" i="16"/>
  <c r="AE177" i="16"/>
  <c r="AD177" i="16"/>
  <c r="AC177" i="16"/>
  <c r="AB177" i="16"/>
  <c r="AA177" i="16"/>
  <c r="Z177" i="16"/>
  <c r="Y177" i="16"/>
  <c r="X177" i="16"/>
  <c r="W177" i="16"/>
  <c r="V177" i="16"/>
  <c r="U177" i="16"/>
  <c r="T177" i="16"/>
  <c r="S177" i="16"/>
  <c r="R177" i="16"/>
  <c r="Q177" i="16"/>
  <c r="P177" i="16"/>
  <c r="O177" i="16"/>
  <c r="N177" i="16"/>
  <c r="M177" i="16"/>
  <c r="L177" i="16"/>
  <c r="K177" i="16"/>
  <c r="J177" i="16"/>
  <c r="AM177" i="16" s="1"/>
  <c r="I177" i="16"/>
  <c r="H177" i="16"/>
  <c r="G177" i="16"/>
  <c r="F177" i="16"/>
  <c r="E177" i="16"/>
  <c r="D177" i="16"/>
  <c r="C177" i="16"/>
  <c r="B177" i="16"/>
  <c r="A177" i="16" s="1"/>
  <c r="AO176" i="16"/>
  <c r="AN176" i="16"/>
  <c r="AL176" i="16"/>
  <c r="AK176" i="16"/>
  <c r="AJ176" i="16"/>
  <c r="AI176" i="16"/>
  <c r="AH176" i="16"/>
  <c r="AG176" i="16"/>
  <c r="AF176" i="16"/>
  <c r="AE176" i="16"/>
  <c r="AD176" i="16"/>
  <c r="AC176" i="16"/>
  <c r="AB176" i="16"/>
  <c r="AA176" i="16"/>
  <c r="Z176" i="16"/>
  <c r="Y176" i="16"/>
  <c r="X176" i="16"/>
  <c r="W176" i="16"/>
  <c r="V176" i="16"/>
  <c r="U176" i="16"/>
  <c r="T176" i="16"/>
  <c r="S176" i="16"/>
  <c r="R176" i="16"/>
  <c r="Q176" i="16"/>
  <c r="P176" i="16"/>
  <c r="O176" i="16"/>
  <c r="N176" i="16"/>
  <c r="M176" i="16"/>
  <c r="L176" i="16"/>
  <c r="K176" i="16"/>
  <c r="J176" i="16"/>
  <c r="I176" i="16"/>
  <c r="AM176" i="16" s="1"/>
  <c r="H176" i="16"/>
  <c r="G176" i="16"/>
  <c r="F176" i="16"/>
  <c r="E176" i="16"/>
  <c r="D176" i="16"/>
  <c r="C176" i="16"/>
  <c r="B176" i="16"/>
  <c r="A176" i="16"/>
  <c r="AO175" i="16"/>
  <c r="AN175" i="16"/>
  <c r="AL175" i="16"/>
  <c r="AK175" i="16"/>
  <c r="AJ175" i="16"/>
  <c r="AI175" i="16"/>
  <c r="AH175" i="16"/>
  <c r="AG175" i="16"/>
  <c r="AF175" i="16"/>
  <c r="AE175" i="16"/>
  <c r="AD175" i="16"/>
  <c r="AC175" i="16"/>
  <c r="AB175" i="16"/>
  <c r="AA175" i="16"/>
  <c r="Z175" i="16"/>
  <c r="Y175" i="16"/>
  <c r="X175" i="16"/>
  <c r="W175" i="16"/>
  <c r="V175" i="16"/>
  <c r="U175" i="16"/>
  <c r="T175" i="16"/>
  <c r="S175" i="16"/>
  <c r="R175" i="16"/>
  <c r="Q175" i="16"/>
  <c r="P175" i="16"/>
  <c r="O175" i="16"/>
  <c r="N175" i="16"/>
  <c r="M175" i="16"/>
  <c r="L175" i="16"/>
  <c r="K175" i="16"/>
  <c r="J175" i="16"/>
  <c r="I175" i="16"/>
  <c r="AM175" i="16" s="1"/>
  <c r="H175" i="16"/>
  <c r="G175" i="16"/>
  <c r="F175" i="16"/>
  <c r="E175" i="16"/>
  <c r="D175" i="16"/>
  <c r="C175" i="16"/>
  <c r="B175" i="16"/>
  <c r="A175" i="16" s="1"/>
  <c r="AO174" i="16"/>
  <c r="AN174" i="16"/>
  <c r="AL174" i="16"/>
  <c r="AK174" i="16"/>
  <c r="AJ174" i="16"/>
  <c r="AI174" i="16"/>
  <c r="AH174" i="16"/>
  <c r="AG174" i="16"/>
  <c r="AF174" i="16"/>
  <c r="AE174" i="16"/>
  <c r="AD174" i="16"/>
  <c r="AC174" i="16"/>
  <c r="AB174" i="16"/>
  <c r="AA174" i="16"/>
  <c r="Z174" i="16"/>
  <c r="Y174" i="16"/>
  <c r="X174" i="16"/>
  <c r="W174" i="16"/>
  <c r="V174" i="16"/>
  <c r="U174" i="16"/>
  <c r="T174" i="16"/>
  <c r="S174" i="16"/>
  <c r="R174" i="16"/>
  <c r="Q174" i="16"/>
  <c r="P174" i="16"/>
  <c r="O174" i="16"/>
  <c r="N174" i="16"/>
  <c r="M174" i="16"/>
  <c r="L174" i="16"/>
  <c r="K174" i="16"/>
  <c r="AM174" i="16" s="1"/>
  <c r="J174" i="16"/>
  <c r="I174" i="16"/>
  <c r="H174" i="16"/>
  <c r="G174" i="16"/>
  <c r="F174" i="16"/>
  <c r="E174" i="16"/>
  <c r="D174" i="16"/>
  <c r="C174" i="16"/>
  <c r="A174" i="16" s="1"/>
  <c r="B174" i="16"/>
  <c r="AO173" i="16"/>
  <c r="AN173" i="16"/>
  <c r="AL173" i="16"/>
  <c r="AK173" i="16"/>
  <c r="AJ173" i="16"/>
  <c r="AI173" i="16"/>
  <c r="AH173" i="16"/>
  <c r="AG173" i="16"/>
  <c r="AF173" i="16"/>
  <c r="AE173" i="16"/>
  <c r="AD173" i="16"/>
  <c r="AC173" i="16"/>
  <c r="AB173" i="16"/>
  <c r="AA173" i="16"/>
  <c r="Z173" i="16"/>
  <c r="Y173" i="16"/>
  <c r="X173" i="16"/>
  <c r="W173" i="16"/>
  <c r="V173" i="16"/>
  <c r="U173" i="16"/>
  <c r="T173" i="16"/>
  <c r="S173" i="16"/>
  <c r="R173" i="16"/>
  <c r="Q173" i="16"/>
  <c r="P173" i="16"/>
  <c r="O173" i="16"/>
  <c r="N173" i="16"/>
  <c r="M173" i="16"/>
  <c r="L173" i="16"/>
  <c r="K173" i="16"/>
  <c r="J173" i="16"/>
  <c r="AM173" i="16" s="1"/>
  <c r="I173" i="16"/>
  <c r="H173" i="16"/>
  <c r="G173" i="16"/>
  <c r="F173" i="16"/>
  <c r="E173" i="16"/>
  <c r="D173" i="16"/>
  <c r="C173" i="16"/>
  <c r="B173" i="16"/>
  <c r="A173" i="16" s="1"/>
  <c r="AO172" i="16"/>
  <c r="AN172" i="16"/>
  <c r="AL172" i="16"/>
  <c r="AK172" i="16"/>
  <c r="AJ172" i="16"/>
  <c r="AI172" i="16"/>
  <c r="AH172" i="16"/>
  <c r="AG172" i="16"/>
  <c r="AF172" i="16"/>
  <c r="AE172" i="16"/>
  <c r="AD172" i="16"/>
  <c r="AC172" i="16"/>
  <c r="AB172" i="16"/>
  <c r="AA172" i="16"/>
  <c r="Z172" i="16"/>
  <c r="Y172" i="16"/>
  <c r="X172" i="16"/>
  <c r="W172" i="16"/>
  <c r="V172" i="16"/>
  <c r="U172" i="16"/>
  <c r="T172" i="16"/>
  <c r="S172" i="16"/>
  <c r="R172" i="16"/>
  <c r="Q172" i="16"/>
  <c r="P172" i="16"/>
  <c r="O172" i="16"/>
  <c r="N172" i="16"/>
  <c r="M172" i="16"/>
  <c r="L172" i="16"/>
  <c r="K172" i="16"/>
  <c r="J172" i="16"/>
  <c r="I172" i="16"/>
  <c r="AM172" i="16" s="1"/>
  <c r="H172" i="16"/>
  <c r="G172" i="16"/>
  <c r="F172" i="16"/>
  <c r="E172" i="16"/>
  <c r="D172" i="16"/>
  <c r="C172" i="16"/>
  <c r="B172" i="16"/>
  <c r="A172" i="16"/>
  <c r="AO171" i="16"/>
  <c r="AN171" i="16"/>
  <c r="AL171" i="16"/>
  <c r="AK171" i="16"/>
  <c r="AJ171" i="16"/>
  <c r="AI171" i="16"/>
  <c r="AH171" i="16"/>
  <c r="AG171" i="16"/>
  <c r="AF171" i="16"/>
  <c r="AE171" i="16"/>
  <c r="AD171" i="16"/>
  <c r="AC171" i="16"/>
  <c r="AB171" i="16"/>
  <c r="AA171" i="16"/>
  <c r="Z171" i="16"/>
  <c r="Y171" i="16"/>
  <c r="X171" i="16"/>
  <c r="W171" i="16"/>
  <c r="V171" i="16"/>
  <c r="U171" i="16"/>
  <c r="T171" i="16"/>
  <c r="S171" i="16"/>
  <c r="R171" i="16"/>
  <c r="Q171" i="16"/>
  <c r="P171" i="16"/>
  <c r="O171" i="16"/>
  <c r="N171" i="16"/>
  <c r="M171" i="16"/>
  <c r="L171" i="16"/>
  <c r="K171" i="16"/>
  <c r="J171" i="16"/>
  <c r="I171" i="16"/>
  <c r="AM171" i="16" s="1"/>
  <c r="H171" i="16"/>
  <c r="G171" i="16"/>
  <c r="F171" i="16"/>
  <c r="E171" i="16"/>
  <c r="D171" i="16"/>
  <c r="C171" i="16"/>
  <c r="B171" i="16"/>
  <c r="A171" i="16" s="1"/>
  <c r="AO170" i="16"/>
  <c r="AN170" i="16"/>
  <c r="AL170" i="16"/>
  <c r="AK170" i="16"/>
  <c r="AJ170" i="16"/>
  <c r="AI170" i="16"/>
  <c r="AH170" i="16"/>
  <c r="AG170" i="16"/>
  <c r="AF170" i="16"/>
  <c r="AE170" i="16"/>
  <c r="AD170" i="16"/>
  <c r="AC170" i="16"/>
  <c r="AB170" i="16"/>
  <c r="AA170" i="16"/>
  <c r="Z170" i="16"/>
  <c r="Y170" i="16"/>
  <c r="X170" i="16"/>
  <c r="W170" i="16"/>
  <c r="V170" i="16"/>
  <c r="U170" i="16"/>
  <c r="T170" i="16"/>
  <c r="S170" i="16"/>
  <c r="R170" i="16"/>
  <c r="Q170" i="16"/>
  <c r="P170" i="16"/>
  <c r="O170" i="16"/>
  <c r="N170" i="16"/>
  <c r="M170" i="16"/>
  <c r="L170" i="16"/>
  <c r="K170" i="16"/>
  <c r="AM170" i="16" s="1"/>
  <c r="J170" i="16"/>
  <c r="I170" i="16"/>
  <c r="H170" i="16"/>
  <c r="G170" i="16"/>
  <c r="F170" i="16"/>
  <c r="E170" i="16"/>
  <c r="D170" i="16"/>
  <c r="C170" i="16"/>
  <c r="A170" i="16" s="1"/>
  <c r="B170" i="16"/>
  <c r="AO169" i="16"/>
  <c r="AN169" i="16"/>
  <c r="AL169" i="16"/>
  <c r="AK169" i="16"/>
  <c r="AJ169" i="16"/>
  <c r="AI169" i="16"/>
  <c r="AH169" i="16"/>
  <c r="AG169" i="16"/>
  <c r="AF169" i="16"/>
  <c r="AE169" i="16"/>
  <c r="AD169" i="16"/>
  <c r="AC169" i="16"/>
  <c r="AB169" i="16"/>
  <c r="AA169" i="16"/>
  <c r="Z169" i="16"/>
  <c r="Y169" i="16"/>
  <c r="X169" i="16"/>
  <c r="W169" i="16"/>
  <c r="V169" i="16"/>
  <c r="U169" i="16"/>
  <c r="T169" i="16"/>
  <c r="S169" i="16"/>
  <c r="R169" i="16"/>
  <c r="Q169" i="16"/>
  <c r="P169" i="16"/>
  <c r="O169" i="16"/>
  <c r="N169" i="16"/>
  <c r="M169" i="16"/>
  <c r="L169" i="16"/>
  <c r="K169" i="16"/>
  <c r="J169" i="16"/>
  <c r="AM169" i="16" s="1"/>
  <c r="I169" i="16"/>
  <c r="H169" i="16"/>
  <c r="G169" i="16"/>
  <c r="F169" i="16"/>
  <c r="E169" i="16"/>
  <c r="D169" i="16"/>
  <c r="C169" i="16"/>
  <c r="B169" i="16"/>
  <c r="A169" i="16" s="1"/>
  <c r="AO168" i="16"/>
  <c r="AN168" i="16"/>
  <c r="AL168" i="16"/>
  <c r="AK168" i="16"/>
  <c r="AJ168" i="16"/>
  <c r="AI168" i="16"/>
  <c r="AH168" i="16"/>
  <c r="AG168" i="16"/>
  <c r="AF168" i="16"/>
  <c r="AE168" i="16"/>
  <c r="AD168" i="16"/>
  <c r="AC168" i="16"/>
  <c r="AB168" i="16"/>
  <c r="AA168" i="16"/>
  <c r="Z168" i="16"/>
  <c r="Y168" i="16"/>
  <c r="X168" i="16"/>
  <c r="W168" i="16"/>
  <c r="V168" i="16"/>
  <c r="U168" i="16"/>
  <c r="T168" i="16"/>
  <c r="S168" i="16"/>
  <c r="R168" i="16"/>
  <c r="Q168" i="16"/>
  <c r="P168" i="16"/>
  <c r="O168" i="16"/>
  <c r="N168" i="16"/>
  <c r="M168" i="16"/>
  <c r="L168" i="16"/>
  <c r="K168" i="16"/>
  <c r="J168" i="16"/>
  <c r="I168" i="16"/>
  <c r="AM168" i="16" s="1"/>
  <c r="H168" i="16"/>
  <c r="G168" i="16"/>
  <c r="F168" i="16"/>
  <c r="E168" i="16"/>
  <c r="D168" i="16"/>
  <c r="C168" i="16"/>
  <c r="B168" i="16"/>
  <c r="A168" i="16"/>
  <c r="AO167" i="16"/>
  <c r="AN167" i="16"/>
  <c r="AL167" i="16"/>
  <c r="AK167" i="16"/>
  <c r="AJ167" i="16"/>
  <c r="AI167" i="16"/>
  <c r="AH167" i="16"/>
  <c r="AG167" i="16"/>
  <c r="AF167" i="16"/>
  <c r="AE167" i="16"/>
  <c r="AD167" i="16"/>
  <c r="AC167" i="16"/>
  <c r="AB167" i="16"/>
  <c r="AA167" i="16"/>
  <c r="Z167" i="16"/>
  <c r="Y167" i="16"/>
  <c r="X167" i="16"/>
  <c r="W167" i="16"/>
  <c r="V167" i="16"/>
  <c r="U167" i="16"/>
  <c r="T167" i="16"/>
  <c r="S167" i="16"/>
  <c r="R167" i="16"/>
  <c r="Q167" i="16"/>
  <c r="P167" i="16"/>
  <c r="O167" i="16"/>
  <c r="N167" i="16"/>
  <c r="M167" i="16"/>
  <c r="L167" i="16"/>
  <c r="K167" i="16"/>
  <c r="J167" i="16"/>
  <c r="I167" i="16"/>
  <c r="AM167" i="16" s="1"/>
  <c r="H167" i="16"/>
  <c r="G167" i="16"/>
  <c r="F167" i="16"/>
  <c r="E167" i="16"/>
  <c r="D167" i="16"/>
  <c r="C167" i="16"/>
  <c r="B167" i="16"/>
  <c r="A167" i="16" s="1"/>
  <c r="AO166" i="16"/>
  <c r="AN166" i="16"/>
  <c r="AL166" i="16"/>
  <c r="AK166" i="16"/>
  <c r="AJ166" i="16"/>
  <c r="AI166" i="16"/>
  <c r="AH166" i="16"/>
  <c r="AG166" i="16"/>
  <c r="AF166" i="16"/>
  <c r="AE166" i="16"/>
  <c r="AD166" i="16"/>
  <c r="AC166" i="16"/>
  <c r="AB166" i="16"/>
  <c r="AA166" i="16"/>
  <c r="Z166" i="16"/>
  <c r="Y166" i="16"/>
  <c r="X166" i="16"/>
  <c r="W166" i="16"/>
  <c r="V166" i="16"/>
  <c r="U166" i="16"/>
  <c r="T166" i="16"/>
  <c r="S166" i="16"/>
  <c r="R166" i="16"/>
  <c r="Q166" i="16"/>
  <c r="P166" i="16"/>
  <c r="O166" i="16"/>
  <c r="N166" i="16"/>
  <c r="M166" i="16"/>
  <c r="L166" i="16"/>
  <c r="K166" i="16"/>
  <c r="AM166" i="16" s="1"/>
  <c r="J166" i="16"/>
  <c r="I166" i="16"/>
  <c r="H166" i="16"/>
  <c r="G166" i="16"/>
  <c r="F166" i="16"/>
  <c r="E166" i="16"/>
  <c r="D166" i="16"/>
  <c r="C166" i="16"/>
  <c r="A166" i="16" s="1"/>
  <c r="B166" i="16"/>
  <c r="AO165" i="16"/>
  <c r="AN165" i="16"/>
  <c r="AL165" i="16"/>
  <c r="AK165" i="16"/>
  <c r="AJ165" i="16"/>
  <c r="AI165" i="16"/>
  <c r="AH165" i="16"/>
  <c r="AG165" i="16"/>
  <c r="AF165" i="16"/>
  <c r="AE165" i="16"/>
  <c r="AD165" i="16"/>
  <c r="AC165" i="16"/>
  <c r="AB165" i="16"/>
  <c r="AA165" i="16"/>
  <c r="Z165" i="16"/>
  <c r="Y165" i="16"/>
  <c r="X165" i="16"/>
  <c r="W165" i="16"/>
  <c r="V165" i="16"/>
  <c r="U165" i="16"/>
  <c r="T165" i="16"/>
  <c r="S165" i="16"/>
  <c r="R165" i="16"/>
  <c r="Q165" i="16"/>
  <c r="P165" i="16"/>
  <c r="O165" i="16"/>
  <c r="N165" i="16"/>
  <c r="M165" i="16"/>
  <c r="L165" i="16"/>
  <c r="K165" i="16"/>
  <c r="J165" i="16"/>
  <c r="AM165" i="16" s="1"/>
  <c r="I165" i="16"/>
  <c r="H165" i="16"/>
  <c r="G165" i="16"/>
  <c r="F165" i="16"/>
  <c r="E165" i="16"/>
  <c r="D165" i="16"/>
  <c r="C165" i="16"/>
  <c r="B165" i="16"/>
  <c r="A165" i="16" s="1"/>
  <c r="AO164" i="16"/>
  <c r="AN164" i="16"/>
  <c r="AL164" i="16"/>
  <c r="AK164" i="16"/>
  <c r="AJ164" i="16"/>
  <c r="AI164" i="16"/>
  <c r="AH164" i="16"/>
  <c r="AG164" i="16"/>
  <c r="AF164" i="16"/>
  <c r="AE164" i="16"/>
  <c r="AD164" i="16"/>
  <c r="AC164" i="16"/>
  <c r="AB164" i="16"/>
  <c r="AA164" i="16"/>
  <c r="Z164" i="16"/>
  <c r="Y164" i="16"/>
  <c r="X164" i="16"/>
  <c r="W164" i="16"/>
  <c r="V164" i="16"/>
  <c r="U164" i="16"/>
  <c r="T164" i="16"/>
  <c r="S164" i="16"/>
  <c r="R164" i="16"/>
  <c r="Q164" i="16"/>
  <c r="P164" i="16"/>
  <c r="O164" i="16"/>
  <c r="N164" i="16"/>
  <c r="M164" i="16"/>
  <c r="L164" i="16"/>
  <c r="K164" i="16"/>
  <c r="J164" i="16"/>
  <c r="I164" i="16"/>
  <c r="AM164" i="16" s="1"/>
  <c r="H164" i="16"/>
  <c r="G164" i="16"/>
  <c r="F164" i="16"/>
  <c r="E164" i="16"/>
  <c r="D164" i="16"/>
  <c r="C164" i="16"/>
  <c r="B164" i="16"/>
  <c r="A164" i="16"/>
  <c r="AO163" i="16"/>
  <c r="AN163" i="16"/>
  <c r="AL163" i="16"/>
  <c r="AK163" i="16"/>
  <c r="AJ163" i="16"/>
  <c r="AI163" i="16"/>
  <c r="AH163" i="16"/>
  <c r="AG163" i="16"/>
  <c r="AF163" i="16"/>
  <c r="AE163" i="16"/>
  <c r="AD163" i="16"/>
  <c r="AC163" i="16"/>
  <c r="AB163" i="16"/>
  <c r="AA163" i="16"/>
  <c r="Z163" i="16"/>
  <c r="Y163" i="16"/>
  <c r="X163" i="16"/>
  <c r="W163" i="16"/>
  <c r="V163" i="16"/>
  <c r="U163" i="16"/>
  <c r="T163" i="16"/>
  <c r="S163" i="16"/>
  <c r="R163" i="16"/>
  <c r="Q163" i="16"/>
  <c r="P163" i="16"/>
  <c r="O163" i="16"/>
  <c r="N163" i="16"/>
  <c r="M163" i="16"/>
  <c r="L163" i="16"/>
  <c r="K163" i="16"/>
  <c r="J163" i="16"/>
  <c r="I163" i="16"/>
  <c r="AM163" i="16" s="1"/>
  <c r="H163" i="16"/>
  <c r="G163" i="16"/>
  <c r="F163" i="16"/>
  <c r="E163" i="16"/>
  <c r="D163" i="16"/>
  <c r="C163" i="16"/>
  <c r="B163" i="16"/>
  <c r="A163" i="16" s="1"/>
  <c r="AO162" i="16"/>
  <c r="AN162" i="16"/>
  <c r="AL162" i="16"/>
  <c r="AK162" i="16"/>
  <c r="AJ162" i="16"/>
  <c r="AI162" i="16"/>
  <c r="AH162" i="16"/>
  <c r="AG162" i="16"/>
  <c r="AF162" i="16"/>
  <c r="AE162" i="16"/>
  <c r="AD162" i="16"/>
  <c r="AC162" i="16"/>
  <c r="AB162" i="16"/>
  <c r="AA162" i="16"/>
  <c r="Z162" i="16"/>
  <c r="Y162" i="16"/>
  <c r="X162" i="16"/>
  <c r="W162" i="16"/>
  <c r="V162" i="16"/>
  <c r="U162" i="16"/>
  <c r="T162" i="16"/>
  <c r="S162" i="16"/>
  <c r="R162" i="16"/>
  <c r="Q162" i="16"/>
  <c r="P162" i="16"/>
  <c r="O162" i="16"/>
  <c r="N162" i="16"/>
  <c r="M162" i="16"/>
  <c r="L162" i="16"/>
  <c r="K162" i="16"/>
  <c r="AM162" i="16" s="1"/>
  <c r="J162" i="16"/>
  <c r="I162" i="16"/>
  <c r="H162" i="16"/>
  <c r="G162" i="16"/>
  <c r="F162" i="16"/>
  <c r="E162" i="16"/>
  <c r="D162" i="16"/>
  <c r="C162" i="16"/>
  <c r="A162" i="16" s="1"/>
  <c r="B162" i="16"/>
  <c r="AO161" i="16"/>
  <c r="AN161" i="16"/>
  <c r="AL161" i="16"/>
  <c r="AK161" i="16"/>
  <c r="AJ161" i="16"/>
  <c r="AI161" i="16"/>
  <c r="AH161" i="16"/>
  <c r="AG161" i="16"/>
  <c r="AF161" i="16"/>
  <c r="AE161" i="16"/>
  <c r="AD161" i="16"/>
  <c r="AC161" i="16"/>
  <c r="AB161" i="16"/>
  <c r="AA161" i="16"/>
  <c r="Z161" i="16"/>
  <c r="Y161" i="16"/>
  <c r="X161" i="16"/>
  <c r="W161" i="16"/>
  <c r="V161" i="16"/>
  <c r="U161" i="16"/>
  <c r="T161" i="16"/>
  <c r="S161" i="16"/>
  <c r="R161" i="16"/>
  <c r="Q161" i="16"/>
  <c r="P161" i="16"/>
  <c r="O161" i="16"/>
  <c r="N161" i="16"/>
  <c r="M161" i="16"/>
  <c r="L161" i="16"/>
  <c r="K161" i="16"/>
  <c r="J161" i="16"/>
  <c r="AM161" i="16" s="1"/>
  <c r="I161" i="16"/>
  <c r="H161" i="16"/>
  <c r="G161" i="16"/>
  <c r="F161" i="16"/>
  <c r="E161" i="16"/>
  <c r="D161" i="16"/>
  <c r="C161" i="16"/>
  <c r="B161" i="16"/>
  <c r="A161" i="16" s="1"/>
  <c r="AO160" i="16"/>
  <c r="AN160" i="16"/>
  <c r="AL160" i="16"/>
  <c r="AK160" i="16"/>
  <c r="AJ160" i="16"/>
  <c r="AI160" i="16"/>
  <c r="AH160" i="16"/>
  <c r="AG160" i="16"/>
  <c r="AF160" i="16"/>
  <c r="AE160" i="16"/>
  <c r="AD160" i="16"/>
  <c r="AC160" i="16"/>
  <c r="AB160" i="16"/>
  <c r="AA160" i="16"/>
  <c r="Z160" i="16"/>
  <c r="Y160" i="16"/>
  <c r="X160" i="16"/>
  <c r="W160" i="16"/>
  <c r="V160" i="16"/>
  <c r="U160" i="16"/>
  <c r="T160" i="16"/>
  <c r="S160" i="16"/>
  <c r="R160" i="16"/>
  <c r="Q160" i="16"/>
  <c r="P160" i="16"/>
  <c r="O160" i="16"/>
  <c r="N160" i="16"/>
  <c r="M160" i="16"/>
  <c r="L160" i="16"/>
  <c r="K160" i="16"/>
  <c r="J160" i="16"/>
  <c r="I160" i="16"/>
  <c r="AM160" i="16" s="1"/>
  <c r="H160" i="16"/>
  <c r="G160" i="16"/>
  <c r="F160" i="16"/>
  <c r="E160" i="16"/>
  <c r="D160" i="16"/>
  <c r="C160" i="16"/>
  <c r="B160" i="16"/>
  <c r="A160" i="16"/>
  <c r="AO159" i="16"/>
  <c r="AN159" i="16"/>
  <c r="AL159" i="16"/>
  <c r="AK159" i="16"/>
  <c r="AJ159" i="16"/>
  <c r="AI159" i="16"/>
  <c r="AH159" i="16"/>
  <c r="AG159" i="16"/>
  <c r="AF159" i="16"/>
  <c r="AE159" i="16"/>
  <c r="AD159" i="16"/>
  <c r="AC159" i="16"/>
  <c r="AB159" i="16"/>
  <c r="AA159" i="16"/>
  <c r="Z159" i="16"/>
  <c r="Y159" i="16"/>
  <c r="X159" i="16"/>
  <c r="W159" i="16"/>
  <c r="V159" i="16"/>
  <c r="U159" i="16"/>
  <c r="T159" i="16"/>
  <c r="S159" i="16"/>
  <c r="R159" i="16"/>
  <c r="Q159" i="16"/>
  <c r="P159" i="16"/>
  <c r="O159" i="16"/>
  <c r="N159" i="16"/>
  <c r="M159" i="16"/>
  <c r="L159" i="16"/>
  <c r="K159" i="16"/>
  <c r="J159" i="16"/>
  <c r="I159" i="16"/>
  <c r="AM159" i="16" s="1"/>
  <c r="H159" i="16"/>
  <c r="G159" i="16"/>
  <c r="F159" i="16"/>
  <c r="E159" i="16"/>
  <c r="D159" i="16"/>
  <c r="C159" i="16"/>
  <c r="B159" i="16"/>
  <c r="A159" i="16" s="1"/>
  <c r="AO158" i="16"/>
  <c r="AN158" i="16"/>
  <c r="AL158" i="16"/>
  <c r="AK158" i="16"/>
  <c r="AJ158" i="16"/>
  <c r="AI158" i="16"/>
  <c r="AH158" i="16"/>
  <c r="AG158" i="16"/>
  <c r="AF158" i="16"/>
  <c r="AE158" i="16"/>
  <c r="AD158" i="16"/>
  <c r="AC158" i="16"/>
  <c r="AB158" i="16"/>
  <c r="AA158" i="16"/>
  <c r="Z158" i="16"/>
  <c r="Y158" i="16"/>
  <c r="X158" i="16"/>
  <c r="W158" i="16"/>
  <c r="V158" i="16"/>
  <c r="U158" i="16"/>
  <c r="T158" i="16"/>
  <c r="S158" i="16"/>
  <c r="R158" i="16"/>
  <c r="Q158" i="16"/>
  <c r="P158" i="16"/>
  <c r="O158" i="16"/>
  <c r="N158" i="16"/>
  <c r="M158" i="16"/>
  <c r="L158" i="16"/>
  <c r="K158" i="16"/>
  <c r="AM158" i="16" s="1"/>
  <c r="J158" i="16"/>
  <c r="I158" i="16"/>
  <c r="H158" i="16"/>
  <c r="G158" i="16"/>
  <c r="F158" i="16"/>
  <c r="E158" i="16"/>
  <c r="D158" i="16"/>
  <c r="C158" i="16"/>
  <c r="A158" i="16" s="1"/>
  <c r="B158" i="16"/>
  <c r="AO157" i="16"/>
  <c r="AN157" i="16"/>
  <c r="AL157" i="16"/>
  <c r="AK157" i="16"/>
  <c r="AJ157" i="16"/>
  <c r="AI157" i="16"/>
  <c r="AH157" i="16"/>
  <c r="AG157" i="16"/>
  <c r="AF157" i="16"/>
  <c r="AE157" i="16"/>
  <c r="AD157" i="16"/>
  <c r="AC157" i="16"/>
  <c r="AB157" i="16"/>
  <c r="AA157" i="16"/>
  <c r="Z157" i="16"/>
  <c r="Y157" i="16"/>
  <c r="X157" i="16"/>
  <c r="W157" i="16"/>
  <c r="V157" i="16"/>
  <c r="U157" i="16"/>
  <c r="T157" i="16"/>
  <c r="S157" i="16"/>
  <c r="R157" i="16"/>
  <c r="Q157" i="16"/>
  <c r="P157" i="16"/>
  <c r="O157" i="16"/>
  <c r="N157" i="16"/>
  <c r="M157" i="16"/>
  <c r="L157" i="16"/>
  <c r="K157" i="16"/>
  <c r="J157" i="16"/>
  <c r="AM157" i="16" s="1"/>
  <c r="I157" i="16"/>
  <c r="H157" i="16"/>
  <c r="G157" i="16"/>
  <c r="F157" i="16"/>
  <c r="E157" i="16"/>
  <c r="D157" i="16"/>
  <c r="C157" i="16"/>
  <c r="B157" i="16"/>
  <c r="A157" i="16" s="1"/>
  <c r="AO156" i="16"/>
  <c r="AN156" i="16"/>
  <c r="AL156" i="16"/>
  <c r="AK156" i="16"/>
  <c r="AJ156" i="16"/>
  <c r="AI156" i="16"/>
  <c r="AH156" i="16"/>
  <c r="AG156" i="16"/>
  <c r="AF156" i="16"/>
  <c r="AE156" i="16"/>
  <c r="AD156" i="16"/>
  <c r="AC156" i="16"/>
  <c r="AB156" i="16"/>
  <c r="AA156" i="16"/>
  <c r="Z156" i="16"/>
  <c r="Y156" i="16"/>
  <c r="X156" i="16"/>
  <c r="W156" i="16"/>
  <c r="V156" i="16"/>
  <c r="U156" i="16"/>
  <c r="T156" i="16"/>
  <c r="S156" i="16"/>
  <c r="R156" i="16"/>
  <c r="Q156" i="16"/>
  <c r="P156" i="16"/>
  <c r="O156" i="16"/>
  <c r="N156" i="16"/>
  <c r="M156" i="16"/>
  <c r="L156" i="16"/>
  <c r="K156" i="16"/>
  <c r="J156" i="16"/>
  <c r="I156" i="16"/>
  <c r="AM156" i="16" s="1"/>
  <c r="H156" i="16"/>
  <c r="G156" i="16"/>
  <c r="F156" i="16"/>
  <c r="E156" i="16"/>
  <c r="D156" i="16"/>
  <c r="C156" i="16"/>
  <c r="B156" i="16"/>
  <c r="A156" i="16"/>
  <c r="AO155" i="16"/>
  <c r="AN155" i="16"/>
  <c r="AL155" i="16"/>
  <c r="AK155" i="16"/>
  <c r="AJ155" i="16"/>
  <c r="AI155" i="16"/>
  <c r="AH155" i="16"/>
  <c r="AG155" i="16"/>
  <c r="AF155" i="16"/>
  <c r="AE155" i="16"/>
  <c r="AD155" i="16"/>
  <c r="AC155" i="16"/>
  <c r="AB155" i="16"/>
  <c r="AA155" i="16"/>
  <c r="Z155" i="16"/>
  <c r="Y155" i="16"/>
  <c r="X155" i="16"/>
  <c r="W155" i="16"/>
  <c r="V155" i="16"/>
  <c r="U155" i="16"/>
  <c r="T155" i="16"/>
  <c r="S155" i="16"/>
  <c r="R155" i="16"/>
  <c r="Q155" i="16"/>
  <c r="P155" i="16"/>
  <c r="O155" i="16"/>
  <c r="N155" i="16"/>
  <c r="M155" i="16"/>
  <c r="L155" i="16"/>
  <c r="K155" i="16"/>
  <c r="J155" i="16"/>
  <c r="I155" i="16"/>
  <c r="AM155" i="16" s="1"/>
  <c r="H155" i="16"/>
  <c r="G155" i="16"/>
  <c r="F155" i="16"/>
  <c r="E155" i="16"/>
  <c r="D155" i="16"/>
  <c r="C155" i="16"/>
  <c r="B155" i="16"/>
  <c r="A155" i="16" s="1"/>
  <c r="AO154" i="16"/>
  <c r="AN154" i="16"/>
  <c r="AL154" i="16"/>
  <c r="AK154" i="16"/>
  <c r="AJ154" i="16"/>
  <c r="AI154" i="16"/>
  <c r="AH154" i="16"/>
  <c r="AG154" i="16"/>
  <c r="AF154" i="16"/>
  <c r="AE154" i="16"/>
  <c r="AD154" i="16"/>
  <c r="AC154" i="16"/>
  <c r="AB154" i="16"/>
  <c r="AA154" i="16"/>
  <c r="Z154" i="16"/>
  <c r="Y154" i="16"/>
  <c r="X154" i="16"/>
  <c r="W154" i="16"/>
  <c r="V154" i="16"/>
  <c r="U154" i="16"/>
  <c r="T154" i="16"/>
  <c r="S154" i="16"/>
  <c r="R154" i="16"/>
  <c r="Q154" i="16"/>
  <c r="P154" i="16"/>
  <c r="O154" i="16"/>
  <c r="N154" i="16"/>
  <c r="M154" i="16"/>
  <c r="L154" i="16"/>
  <c r="K154" i="16"/>
  <c r="AM154" i="16" s="1"/>
  <c r="J154" i="16"/>
  <c r="I154" i="16"/>
  <c r="H154" i="16"/>
  <c r="G154" i="16"/>
  <c r="F154" i="16"/>
  <c r="E154" i="16"/>
  <c r="D154" i="16"/>
  <c r="C154" i="16"/>
  <c r="A154" i="16" s="1"/>
  <c r="B154" i="16"/>
  <c r="AO153" i="16"/>
  <c r="AN153" i="16"/>
  <c r="AL153" i="16"/>
  <c r="AK153" i="16"/>
  <c r="AJ153" i="16"/>
  <c r="AI153" i="16"/>
  <c r="AH153" i="16"/>
  <c r="AG153" i="16"/>
  <c r="AF153" i="16"/>
  <c r="AE153" i="16"/>
  <c r="AD153" i="16"/>
  <c r="AC153" i="16"/>
  <c r="AB153" i="16"/>
  <c r="AA153" i="16"/>
  <c r="Z153" i="16"/>
  <c r="Y153" i="16"/>
  <c r="X153" i="16"/>
  <c r="W153" i="16"/>
  <c r="V153" i="16"/>
  <c r="U153" i="16"/>
  <c r="T153" i="16"/>
  <c r="S153" i="16"/>
  <c r="R153" i="16"/>
  <c r="Q153" i="16"/>
  <c r="P153" i="16"/>
  <c r="O153" i="16"/>
  <c r="N153" i="16"/>
  <c r="M153" i="16"/>
  <c r="L153" i="16"/>
  <c r="K153" i="16"/>
  <c r="J153" i="16"/>
  <c r="AM153" i="16" s="1"/>
  <c r="I153" i="16"/>
  <c r="H153" i="16"/>
  <c r="G153" i="16"/>
  <c r="F153" i="16"/>
  <c r="E153" i="16"/>
  <c r="D153" i="16"/>
  <c r="C153" i="16"/>
  <c r="B153" i="16"/>
  <c r="A153" i="16" s="1"/>
  <c r="AO152" i="16"/>
  <c r="AN152" i="16"/>
  <c r="AL152" i="16"/>
  <c r="AK152" i="16"/>
  <c r="AJ152" i="16"/>
  <c r="AI152" i="16"/>
  <c r="AH152" i="16"/>
  <c r="AG152" i="16"/>
  <c r="AF152" i="16"/>
  <c r="AE152" i="16"/>
  <c r="AD152" i="16"/>
  <c r="AC152" i="16"/>
  <c r="AB152" i="16"/>
  <c r="AA152" i="16"/>
  <c r="Z152" i="16"/>
  <c r="Y152" i="16"/>
  <c r="X152" i="16"/>
  <c r="W152" i="16"/>
  <c r="V152" i="16"/>
  <c r="U152" i="16"/>
  <c r="T152" i="16"/>
  <c r="S152" i="16"/>
  <c r="R152" i="16"/>
  <c r="Q152" i="16"/>
  <c r="P152" i="16"/>
  <c r="O152" i="16"/>
  <c r="N152" i="16"/>
  <c r="M152" i="16"/>
  <c r="L152" i="16"/>
  <c r="K152" i="16"/>
  <c r="J152" i="16"/>
  <c r="I152" i="16"/>
  <c r="AM152" i="16" s="1"/>
  <c r="H152" i="16"/>
  <c r="G152" i="16"/>
  <c r="F152" i="16"/>
  <c r="E152" i="16"/>
  <c r="D152" i="16"/>
  <c r="C152" i="16"/>
  <c r="B152" i="16"/>
  <c r="A152" i="16"/>
  <c r="AO151" i="16"/>
  <c r="AN151" i="16"/>
  <c r="AL151" i="16"/>
  <c r="AK151" i="16"/>
  <c r="AJ151" i="16"/>
  <c r="AI151" i="16"/>
  <c r="AH151" i="16"/>
  <c r="AG151" i="16"/>
  <c r="AF151" i="16"/>
  <c r="AE151" i="16"/>
  <c r="AD151" i="16"/>
  <c r="AC151" i="16"/>
  <c r="AB151" i="16"/>
  <c r="AA151" i="16"/>
  <c r="Z151" i="16"/>
  <c r="Y151" i="16"/>
  <c r="X151" i="16"/>
  <c r="W151" i="16"/>
  <c r="V151" i="16"/>
  <c r="U151" i="16"/>
  <c r="T151" i="16"/>
  <c r="S151" i="16"/>
  <c r="R151" i="16"/>
  <c r="Q151" i="16"/>
  <c r="P151" i="16"/>
  <c r="O151" i="16"/>
  <c r="N151" i="16"/>
  <c r="M151" i="16"/>
  <c r="L151" i="16"/>
  <c r="K151" i="16"/>
  <c r="J151" i="16"/>
  <c r="I151" i="16"/>
  <c r="AM151" i="16" s="1"/>
  <c r="H151" i="16"/>
  <c r="G151" i="16"/>
  <c r="F151" i="16"/>
  <c r="E151" i="16"/>
  <c r="D151" i="16"/>
  <c r="C151" i="16"/>
  <c r="B151" i="16"/>
  <c r="A151" i="16" s="1"/>
  <c r="AO150" i="16"/>
  <c r="AN150" i="16"/>
  <c r="AL150" i="16"/>
  <c r="AK150" i="16"/>
  <c r="AJ150" i="16"/>
  <c r="AI150" i="16"/>
  <c r="AH150" i="16"/>
  <c r="AG150" i="16"/>
  <c r="AF150" i="16"/>
  <c r="AE150" i="16"/>
  <c r="AD150" i="16"/>
  <c r="AC150" i="16"/>
  <c r="AB150" i="16"/>
  <c r="AA150" i="16"/>
  <c r="Z150" i="16"/>
  <c r="Y150" i="16"/>
  <c r="X150" i="16"/>
  <c r="W150" i="16"/>
  <c r="V150" i="16"/>
  <c r="U150" i="16"/>
  <c r="T150" i="16"/>
  <c r="S150" i="16"/>
  <c r="R150" i="16"/>
  <c r="Q150" i="16"/>
  <c r="P150" i="16"/>
  <c r="O150" i="16"/>
  <c r="N150" i="16"/>
  <c r="M150" i="16"/>
  <c r="L150" i="16"/>
  <c r="K150" i="16"/>
  <c r="AM150" i="16" s="1"/>
  <c r="J150" i="16"/>
  <c r="I150" i="16"/>
  <c r="H150" i="16"/>
  <c r="G150" i="16"/>
  <c r="F150" i="16"/>
  <c r="E150" i="16"/>
  <c r="D150" i="16"/>
  <c r="C150" i="16"/>
  <c r="A150" i="16" s="1"/>
  <c r="B150" i="16"/>
  <c r="AO149" i="16"/>
  <c r="AN149" i="16"/>
  <c r="AL149" i="16"/>
  <c r="AK149" i="16"/>
  <c r="AJ149" i="16"/>
  <c r="AI149" i="16"/>
  <c r="AH149" i="16"/>
  <c r="AG149" i="16"/>
  <c r="AF149" i="16"/>
  <c r="AE149" i="16"/>
  <c r="AD149" i="16"/>
  <c r="AC149" i="16"/>
  <c r="AB149" i="16"/>
  <c r="AA149" i="16"/>
  <c r="Z149" i="16"/>
  <c r="Y149" i="16"/>
  <c r="X149" i="16"/>
  <c r="W149" i="16"/>
  <c r="V149" i="16"/>
  <c r="U149" i="16"/>
  <c r="T149" i="16"/>
  <c r="S149" i="16"/>
  <c r="R149" i="16"/>
  <c r="Q149" i="16"/>
  <c r="P149" i="16"/>
  <c r="O149" i="16"/>
  <c r="N149" i="16"/>
  <c r="M149" i="16"/>
  <c r="L149" i="16"/>
  <c r="K149" i="16"/>
  <c r="J149" i="16"/>
  <c r="AM149" i="16" s="1"/>
  <c r="I149" i="16"/>
  <c r="H149" i="16"/>
  <c r="G149" i="16"/>
  <c r="F149" i="16"/>
  <c r="E149" i="16"/>
  <c r="D149" i="16"/>
  <c r="C149" i="16"/>
  <c r="B149" i="16"/>
  <c r="A149" i="16" s="1"/>
  <c r="AO148" i="16"/>
  <c r="AN148" i="16"/>
  <c r="AL148" i="16"/>
  <c r="AK148" i="16"/>
  <c r="AJ148" i="16"/>
  <c r="AI148" i="16"/>
  <c r="AH148" i="16"/>
  <c r="AG148" i="16"/>
  <c r="AF148" i="16"/>
  <c r="AE148" i="16"/>
  <c r="AD148" i="16"/>
  <c r="AC148" i="16"/>
  <c r="AB148" i="16"/>
  <c r="AA148" i="16"/>
  <c r="Z148" i="16"/>
  <c r="Y148" i="16"/>
  <c r="X148" i="16"/>
  <c r="W148" i="16"/>
  <c r="V148" i="16"/>
  <c r="U148" i="16"/>
  <c r="T148" i="16"/>
  <c r="S148" i="16"/>
  <c r="R148" i="16"/>
  <c r="Q148" i="16"/>
  <c r="P148" i="16"/>
  <c r="O148" i="16"/>
  <c r="N148" i="16"/>
  <c r="M148" i="16"/>
  <c r="L148" i="16"/>
  <c r="K148" i="16"/>
  <c r="J148" i="16"/>
  <c r="I148" i="16"/>
  <c r="AM148" i="16" s="1"/>
  <c r="H148" i="16"/>
  <c r="G148" i="16"/>
  <c r="F148" i="16"/>
  <c r="E148" i="16"/>
  <c r="D148" i="16"/>
  <c r="C148" i="16"/>
  <c r="B148" i="16"/>
  <c r="A148" i="16"/>
  <c r="AO147" i="16"/>
  <c r="AN147" i="16"/>
  <c r="AL147" i="16"/>
  <c r="AK147" i="16"/>
  <c r="AJ147" i="16"/>
  <c r="AI147" i="16"/>
  <c r="AH147" i="16"/>
  <c r="AG147" i="16"/>
  <c r="AF147" i="16"/>
  <c r="AE147" i="16"/>
  <c r="AD147" i="16"/>
  <c r="AC147" i="16"/>
  <c r="AB147" i="16"/>
  <c r="AA147" i="16"/>
  <c r="Z147" i="16"/>
  <c r="Y147" i="16"/>
  <c r="X147" i="16"/>
  <c r="W147" i="16"/>
  <c r="V147" i="16"/>
  <c r="U147" i="16"/>
  <c r="T147" i="16"/>
  <c r="S147" i="16"/>
  <c r="R147" i="16"/>
  <c r="Q147" i="16"/>
  <c r="P147" i="16"/>
  <c r="O147" i="16"/>
  <c r="N147" i="16"/>
  <c r="M147" i="16"/>
  <c r="L147" i="16"/>
  <c r="K147" i="16"/>
  <c r="J147" i="16"/>
  <c r="I147" i="16"/>
  <c r="AM147" i="16" s="1"/>
  <c r="H147" i="16"/>
  <c r="G147" i="16"/>
  <c r="F147" i="16"/>
  <c r="E147" i="16"/>
  <c r="D147" i="16"/>
  <c r="C147" i="16"/>
  <c r="B147" i="16"/>
  <c r="A147" i="16" s="1"/>
  <c r="AO146" i="16"/>
  <c r="AN146" i="16"/>
  <c r="AM146" i="16"/>
  <c r="AL146" i="16"/>
  <c r="AK146" i="16"/>
  <c r="AJ146" i="16"/>
  <c r="AI146" i="16"/>
  <c r="AH146" i="16"/>
  <c r="AG146" i="16"/>
  <c r="AF146" i="16"/>
  <c r="AE146" i="16"/>
  <c r="AD146" i="16"/>
  <c r="AC146" i="16"/>
  <c r="AB146" i="16"/>
  <c r="AA146" i="16"/>
  <c r="Z146" i="16"/>
  <c r="Y146" i="16"/>
  <c r="X146" i="16"/>
  <c r="W146" i="16"/>
  <c r="V146" i="16"/>
  <c r="U146" i="16"/>
  <c r="T146" i="16"/>
  <c r="S146" i="16"/>
  <c r="R146" i="16"/>
  <c r="Q146" i="16"/>
  <c r="P146" i="16"/>
  <c r="O146" i="16"/>
  <c r="N146" i="16"/>
  <c r="M146" i="16"/>
  <c r="L146" i="16"/>
  <c r="K146" i="16"/>
  <c r="J146" i="16"/>
  <c r="I146" i="16"/>
  <c r="H146" i="16"/>
  <c r="G146" i="16"/>
  <c r="F146" i="16"/>
  <c r="E146" i="16"/>
  <c r="D146" i="16"/>
  <c r="C146" i="16"/>
  <c r="A146" i="16" s="1"/>
  <c r="B146" i="16"/>
  <c r="AO145" i="16"/>
  <c r="AN145" i="16"/>
  <c r="AL145" i="16"/>
  <c r="AK145" i="16"/>
  <c r="AJ145" i="16"/>
  <c r="AI145" i="16"/>
  <c r="AH145" i="16"/>
  <c r="AG145" i="16"/>
  <c r="AF145" i="16"/>
  <c r="AE145" i="16"/>
  <c r="AD145" i="16"/>
  <c r="AC145" i="16"/>
  <c r="AB145" i="16"/>
  <c r="AA145" i="16"/>
  <c r="Z145" i="16"/>
  <c r="Y145" i="16"/>
  <c r="X145" i="16"/>
  <c r="W145" i="16"/>
  <c r="V145" i="16"/>
  <c r="U145" i="16"/>
  <c r="T145" i="16"/>
  <c r="S145" i="16"/>
  <c r="R145" i="16"/>
  <c r="Q145" i="16"/>
  <c r="P145" i="16"/>
  <c r="O145" i="16"/>
  <c r="N145" i="16"/>
  <c r="M145" i="16"/>
  <c r="L145" i="16"/>
  <c r="K145" i="16"/>
  <c r="J145" i="16"/>
  <c r="AM145" i="16" s="1"/>
  <c r="I145" i="16"/>
  <c r="H145" i="16"/>
  <c r="G145" i="16"/>
  <c r="F145" i="16"/>
  <c r="E145" i="16"/>
  <c r="D145" i="16"/>
  <c r="C145" i="16"/>
  <c r="B145" i="16"/>
  <c r="A145" i="16" s="1"/>
  <c r="AO144" i="16"/>
  <c r="AN144" i="16"/>
  <c r="AL144" i="16"/>
  <c r="AK144" i="16"/>
  <c r="AJ144" i="16"/>
  <c r="AI144" i="16"/>
  <c r="AH144" i="16"/>
  <c r="AG144" i="16"/>
  <c r="AF144" i="16"/>
  <c r="AE144" i="16"/>
  <c r="AD144" i="16"/>
  <c r="AC144" i="16"/>
  <c r="AB144" i="16"/>
  <c r="AA144" i="16"/>
  <c r="Z144" i="16"/>
  <c r="Y144" i="16"/>
  <c r="X144" i="16"/>
  <c r="W144" i="16"/>
  <c r="V144" i="16"/>
  <c r="U144" i="16"/>
  <c r="T144" i="16"/>
  <c r="S144" i="16"/>
  <c r="R144" i="16"/>
  <c r="Q144" i="16"/>
  <c r="P144" i="16"/>
  <c r="O144" i="16"/>
  <c r="N144" i="16"/>
  <c r="M144" i="16"/>
  <c r="L144" i="16"/>
  <c r="K144" i="16"/>
  <c r="J144" i="16"/>
  <c r="I144" i="16"/>
  <c r="AM144" i="16" s="1"/>
  <c r="H144" i="16"/>
  <c r="G144" i="16"/>
  <c r="F144" i="16"/>
  <c r="E144" i="16"/>
  <c r="D144" i="16"/>
  <c r="C144" i="16"/>
  <c r="B144" i="16"/>
  <c r="A144" i="16"/>
  <c r="AO143" i="16"/>
  <c r="AN143" i="16"/>
  <c r="AL143" i="16"/>
  <c r="AK143" i="16"/>
  <c r="AJ143" i="16"/>
  <c r="AI143" i="16"/>
  <c r="AH143" i="16"/>
  <c r="AG143" i="16"/>
  <c r="AF143" i="16"/>
  <c r="AE143" i="16"/>
  <c r="AD143" i="16"/>
  <c r="AC143" i="16"/>
  <c r="AB143" i="16"/>
  <c r="AA143" i="16"/>
  <c r="Z143" i="16"/>
  <c r="Y143" i="16"/>
  <c r="X143" i="16"/>
  <c r="W143" i="16"/>
  <c r="V143" i="16"/>
  <c r="U143" i="16"/>
  <c r="T143" i="16"/>
  <c r="S143" i="16"/>
  <c r="R143" i="16"/>
  <c r="Q143" i="16"/>
  <c r="P143" i="16"/>
  <c r="O143" i="16"/>
  <c r="N143" i="16"/>
  <c r="M143" i="16"/>
  <c r="L143" i="16"/>
  <c r="K143" i="16"/>
  <c r="J143" i="16"/>
  <c r="I143" i="16"/>
  <c r="AM143" i="16" s="1"/>
  <c r="H143" i="16"/>
  <c r="G143" i="16"/>
  <c r="F143" i="16"/>
  <c r="E143" i="16"/>
  <c r="D143" i="16"/>
  <c r="C143" i="16"/>
  <c r="B143" i="16"/>
  <c r="A143" i="16" s="1"/>
  <c r="AO142" i="16"/>
  <c r="AN142" i="16"/>
  <c r="AL142" i="16"/>
  <c r="AK142" i="16"/>
  <c r="AJ142" i="16"/>
  <c r="AI142" i="16"/>
  <c r="AH142" i="16"/>
  <c r="AG142" i="16"/>
  <c r="AF142" i="16"/>
  <c r="AE142" i="16"/>
  <c r="AD142" i="16"/>
  <c r="AC142" i="16"/>
  <c r="AB142" i="16"/>
  <c r="AA142" i="16"/>
  <c r="Z142" i="16"/>
  <c r="Y142" i="16"/>
  <c r="X142" i="16"/>
  <c r="W142" i="16"/>
  <c r="V142" i="16"/>
  <c r="U142" i="16"/>
  <c r="T142" i="16"/>
  <c r="S142" i="16"/>
  <c r="R142" i="16"/>
  <c r="Q142" i="16"/>
  <c r="P142" i="16"/>
  <c r="O142" i="16"/>
  <c r="N142" i="16"/>
  <c r="M142" i="16"/>
  <c r="L142" i="16"/>
  <c r="K142" i="16"/>
  <c r="AM142" i="16" s="1"/>
  <c r="J142" i="16"/>
  <c r="I142" i="16"/>
  <c r="H142" i="16"/>
  <c r="G142" i="16"/>
  <c r="F142" i="16"/>
  <c r="E142" i="16"/>
  <c r="D142" i="16"/>
  <c r="C142" i="16"/>
  <c r="A142" i="16" s="1"/>
  <c r="B142" i="16"/>
  <c r="AO141" i="16"/>
  <c r="AN141" i="16"/>
  <c r="AL141" i="16"/>
  <c r="AK141" i="16"/>
  <c r="AJ141" i="16"/>
  <c r="AI141" i="16"/>
  <c r="AH141" i="16"/>
  <c r="AG141" i="16"/>
  <c r="AF141" i="16"/>
  <c r="AE141" i="16"/>
  <c r="AD141" i="16"/>
  <c r="AC141" i="16"/>
  <c r="AB141" i="16"/>
  <c r="AA141" i="16"/>
  <c r="Z141" i="16"/>
  <c r="Y141" i="16"/>
  <c r="X141" i="16"/>
  <c r="W141" i="16"/>
  <c r="V141" i="16"/>
  <c r="U141" i="16"/>
  <c r="T141" i="16"/>
  <c r="S141" i="16"/>
  <c r="R141" i="16"/>
  <c r="Q141" i="16"/>
  <c r="P141" i="16"/>
  <c r="O141" i="16"/>
  <c r="N141" i="16"/>
  <c r="M141" i="16"/>
  <c r="L141" i="16"/>
  <c r="K141" i="16"/>
  <c r="J141" i="16"/>
  <c r="AM141" i="16" s="1"/>
  <c r="I141" i="16"/>
  <c r="H141" i="16"/>
  <c r="G141" i="16"/>
  <c r="F141" i="16"/>
  <c r="E141" i="16"/>
  <c r="D141" i="16"/>
  <c r="C141" i="16"/>
  <c r="B141" i="16"/>
  <c r="A141" i="16" s="1"/>
  <c r="AO140" i="16"/>
  <c r="AN140" i="16"/>
  <c r="AL140" i="16"/>
  <c r="AK140" i="16"/>
  <c r="AJ140" i="16"/>
  <c r="AI140" i="16"/>
  <c r="AH140" i="16"/>
  <c r="AG140" i="16"/>
  <c r="AF140" i="16"/>
  <c r="AE140" i="16"/>
  <c r="AD140" i="16"/>
  <c r="AC140" i="16"/>
  <c r="AB140" i="16"/>
  <c r="AA140" i="16"/>
  <c r="Z140" i="16"/>
  <c r="Y140" i="16"/>
  <c r="X140" i="16"/>
  <c r="W140" i="16"/>
  <c r="V140" i="16"/>
  <c r="U140" i="16"/>
  <c r="T140" i="16"/>
  <c r="S140" i="16"/>
  <c r="R140" i="16"/>
  <c r="Q140" i="16"/>
  <c r="P140" i="16"/>
  <c r="O140" i="16"/>
  <c r="N140" i="16"/>
  <c r="M140" i="16"/>
  <c r="L140" i="16"/>
  <c r="K140" i="16"/>
  <c r="J140" i="16"/>
  <c r="I140" i="16"/>
  <c r="AM140" i="16" s="1"/>
  <c r="H140" i="16"/>
  <c r="G140" i="16"/>
  <c r="F140" i="16"/>
  <c r="E140" i="16"/>
  <c r="D140" i="16"/>
  <c r="C140" i="16"/>
  <c r="B140" i="16"/>
  <c r="A140" i="16"/>
  <c r="AO139" i="16"/>
  <c r="AN139" i="16"/>
  <c r="AL139" i="16"/>
  <c r="AK139" i="16"/>
  <c r="AJ139" i="16"/>
  <c r="AI139" i="16"/>
  <c r="AH139" i="16"/>
  <c r="AG139" i="16"/>
  <c r="AF139" i="16"/>
  <c r="AE139" i="16"/>
  <c r="AD139" i="16"/>
  <c r="AC139" i="16"/>
  <c r="AB139" i="16"/>
  <c r="AA139" i="16"/>
  <c r="Z139" i="16"/>
  <c r="Y139" i="16"/>
  <c r="X139" i="16"/>
  <c r="W139" i="16"/>
  <c r="V139" i="16"/>
  <c r="U139" i="16"/>
  <c r="T139" i="16"/>
  <c r="S139" i="16"/>
  <c r="R139" i="16"/>
  <c r="Q139" i="16"/>
  <c r="P139" i="16"/>
  <c r="O139" i="16"/>
  <c r="N139" i="16"/>
  <c r="M139" i="16"/>
  <c r="L139" i="16"/>
  <c r="K139" i="16"/>
  <c r="J139" i="16"/>
  <c r="I139" i="16"/>
  <c r="AM139" i="16" s="1"/>
  <c r="H139" i="16"/>
  <c r="G139" i="16"/>
  <c r="F139" i="16"/>
  <c r="E139" i="16"/>
  <c r="D139" i="16"/>
  <c r="C139" i="16"/>
  <c r="B139" i="16"/>
  <c r="A139" i="16" s="1"/>
  <c r="AO138" i="16"/>
  <c r="AN138" i="16"/>
  <c r="AL138" i="16"/>
  <c r="AK138" i="16"/>
  <c r="AJ138" i="16"/>
  <c r="AI138" i="16"/>
  <c r="AH138" i="16"/>
  <c r="AG138" i="16"/>
  <c r="AF138" i="16"/>
  <c r="AE138" i="16"/>
  <c r="AD138" i="16"/>
  <c r="AC138" i="16"/>
  <c r="AB138" i="16"/>
  <c r="AA138" i="16"/>
  <c r="Z138" i="16"/>
  <c r="Y138" i="16"/>
  <c r="X138" i="16"/>
  <c r="W138" i="16"/>
  <c r="V138" i="16"/>
  <c r="U138" i="16"/>
  <c r="T138" i="16"/>
  <c r="S138" i="16"/>
  <c r="R138" i="16"/>
  <c r="Q138" i="16"/>
  <c r="P138" i="16"/>
  <c r="O138" i="16"/>
  <c r="N138" i="16"/>
  <c r="M138" i="16"/>
  <c r="L138" i="16"/>
  <c r="K138" i="16"/>
  <c r="AM138" i="16" s="1"/>
  <c r="J138" i="16"/>
  <c r="I138" i="16"/>
  <c r="H138" i="16"/>
  <c r="G138" i="16"/>
  <c r="F138" i="16"/>
  <c r="E138" i="16"/>
  <c r="D138" i="16"/>
  <c r="C138" i="16"/>
  <c r="A138" i="16" s="1"/>
  <c r="B138" i="16"/>
  <c r="AO137" i="16"/>
  <c r="AN137" i="16"/>
  <c r="AL137" i="16"/>
  <c r="AK137" i="16"/>
  <c r="AJ137" i="16"/>
  <c r="AI137" i="16"/>
  <c r="AH137" i="16"/>
  <c r="AG137" i="16"/>
  <c r="AF137" i="16"/>
  <c r="AE137" i="16"/>
  <c r="AD137" i="16"/>
  <c r="AC137" i="16"/>
  <c r="AB137" i="16"/>
  <c r="AA137" i="16"/>
  <c r="Z137" i="16"/>
  <c r="Y137" i="16"/>
  <c r="X137" i="16"/>
  <c r="W137" i="16"/>
  <c r="V137" i="16"/>
  <c r="U137" i="16"/>
  <c r="T137" i="16"/>
  <c r="S137" i="16"/>
  <c r="R137" i="16"/>
  <c r="Q137" i="16"/>
  <c r="P137" i="16"/>
  <c r="O137" i="16"/>
  <c r="N137" i="16"/>
  <c r="M137" i="16"/>
  <c r="L137" i="16"/>
  <c r="K137" i="16"/>
  <c r="J137" i="16"/>
  <c r="AM137" i="16" s="1"/>
  <c r="I137" i="16"/>
  <c r="H137" i="16"/>
  <c r="G137" i="16"/>
  <c r="F137" i="16"/>
  <c r="E137" i="16"/>
  <c r="D137" i="16"/>
  <c r="C137" i="16"/>
  <c r="B137" i="16"/>
  <c r="A137" i="16" s="1"/>
  <c r="AO136" i="16"/>
  <c r="AN136" i="16"/>
  <c r="AL136" i="16"/>
  <c r="AK136" i="16"/>
  <c r="AJ136" i="16"/>
  <c r="AI136" i="16"/>
  <c r="AH136" i="16"/>
  <c r="AG136" i="16"/>
  <c r="AF136" i="16"/>
  <c r="AE136" i="16"/>
  <c r="AD136" i="16"/>
  <c r="AC136" i="16"/>
  <c r="AB136" i="16"/>
  <c r="AA136" i="16"/>
  <c r="Z136" i="16"/>
  <c r="Y136" i="16"/>
  <c r="X136" i="16"/>
  <c r="W136" i="16"/>
  <c r="V136" i="16"/>
  <c r="U136" i="16"/>
  <c r="T136" i="16"/>
  <c r="S136" i="16"/>
  <c r="R136" i="16"/>
  <c r="Q136" i="16"/>
  <c r="P136" i="16"/>
  <c r="O136" i="16"/>
  <c r="N136" i="16"/>
  <c r="M136" i="16"/>
  <c r="L136" i="16"/>
  <c r="K136" i="16"/>
  <c r="J136" i="16"/>
  <c r="I136" i="16"/>
  <c r="AM136" i="16" s="1"/>
  <c r="H136" i="16"/>
  <c r="G136" i="16"/>
  <c r="F136" i="16"/>
  <c r="E136" i="16"/>
  <c r="D136" i="16"/>
  <c r="C136" i="16"/>
  <c r="B136" i="16"/>
  <c r="A136" i="16"/>
  <c r="AO135" i="16"/>
  <c r="AN135" i="16"/>
  <c r="AL135" i="16"/>
  <c r="AK135" i="16"/>
  <c r="AJ135" i="16"/>
  <c r="AI135" i="16"/>
  <c r="AH135" i="16"/>
  <c r="AG135" i="16"/>
  <c r="AF135" i="16"/>
  <c r="AE135" i="16"/>
  <c r="AD135" i="16"/>
  <c r="AC135" i="16"/>
  <c r="AB135" i="16"/>
  <c r="AA135" i="16"/>
  <c r="Z135" i="16"/>
  <c r="Y135" i="16"/>
  <c r="X135" i="16"/>
  <c r="W135" i="16"/>
  <c r="V135" i="16"/>
  <c r="U135" i="16"/>
  <c r="T135" i="16"/>
  <c r="S135" i="16"/>
  <c r="R135" i="16"/>
  <c r="Q135" i="16"/>
  <c r="P135" i="16"/>
  <c r="O135" i="16"/>
  <c r="N135" i="16"/>
  <c r="M135" i="16"/>
  <c r="L135" i="16"/>
  <c r="K135" i="16"/>
  <c r="J135" i="16"/>
  <c r="I135" i="16"/>
  <c r="AM135" i="16" s="1"/>
  <c r="H135" i="16"/>
  <c r="G135" i="16"/>
  <c r="F135" i="16"/>
  <c r="E135" i="16"/>
  <c r="D135" i="16"/>
  <c r="C135" i="16"/>
  <c r="B135" i="16"/>
  <c r="A135" i="16" s="1"/>
  <c r="AO134" i="16"/>
  <c r="AN134" i="16"/>
  <c r="AL134" i="16"/>
  <c r="AK134" i="16"/>
  <c r="AJ134" i="16"/>
  <c r="AI134" i="16"/>
  <c r="AH134" i="16"/>
  <c r="AG134" i="16"/>
  <c r="AF134" i="16"/>
  <c r="AE134" i="16"/>
  <c r="AD134" i="16"/>
  <c r="AC134" i="16"/>
  <c r="AB134" i="16"/>
  <c r="AA134" i="16"/>
  <c r="Z134" i="16"/>
  <c r="Y134" i="16"/>
  <c r="X134" i="16"/>
  <c r="W134" i="16"/>
  <c r="V134" i="16"/>
  <c r="U134" i="16"/>
  <c r="T134" i="16"/>
  <c r="S134" i="16"/>
  <c r="R134" i="16"/>
  <c r="Q134" i="16"/>
  <c r="P134" i="16"/>
  <c r="O134" i="16"/>
  <c r="N134" i="16"/>
  <c r="M134" i="16"/>
  <c r="L134" i="16"/>
  <c r="K134" i="16"/>
  <c r="AM134" i="16" s="1"/>
  <c r="J134" i="16"/>
  <c r="I134" i="16"/>
  <c r="H134" i="16"/>
  <c r="G134" i="16"/>
  <c r="F134" i="16"/>
  <c r="E134" i="16"/>
  <c r="D134" i="16"/>
  <c r="C134" i="16"/>
  <c r="A134" i="16" s="1"/>
  <c r="B134" i="16"/>
  <c r="AO133" i="16"/>
  <c r="AN133" i="16"/>
  <c r="AL133" i="16"/>
  <c r="AK133" i="16"/>
  <c r="AJ133" i="16"/>
  <c r="AI133" i="16"/>
  <c r="AH133" i="16"/>
  <c r="AG133" i="16"/>
  <c r="AF133" i="16"/>
  <c r="AE133" i="16"/>
  <c r="AD133" i="16"/>
  <c r="AC133" i="16"/>
  <c r="AB133" i="16"/>
  <c r="AA133" i="16"/>
  <c r="Z133" i="16"/>
  <c r="Y133" i="16"/>
  <c r="X133" i="16"/>
  <c r="W133" i="16"/>
  <c r="V133" i="16"/>
  <c r="U133" i="16"/>
  <c r="T133" i="16"/>
  <c r="S133" i="16"/>
  <c r="R133" i="16"/>
  <c r="Q133" i="16"/>
  <c r="P133" i="16"/>
  <c r="O133" i="16"/>
  <c r="N133" i="16"/>
  <c r="M133" i="16"/>
  <c r="L133" i="16"/>
  <c r="K133" i="16"/>
  <c r="J133" i="16"/>
  <c r="AM133" i="16" s="1"/>
  <c r="I133" i="16"/>
  <c r="H133" i="16"/>
  <c r="G133" i="16"/>
  <c r="F133" i="16"/>
  <c r="E133" i="16"/>
  <c r="D133" i="16"/>
  <c r="C133" i="16"/>
  <c r="B133" i="16"/>
  <c r="A133" i="16" s="1"/>
  <c r="AO132" i="16"/>
  <c r="AN132" i="16"/>
  <c r="AL132" i="16"/>
  <c r="AK132" i="16"/>
  <c r="AJ132" i="16"/>
  <c r="AI132" i="16"/>
  <c r="AH132" i="16"/>
  <c r="AG132" i="16"/>
  <c r="AF132" i="16"/>
  <c r="AE132" i="16"/>
  <c r="AD132" i="16"/>
  <c r="AC132" i="16"/>
  <c r="AB132" i="16"/>
  <c r="AA132" i="16"/>
  <c r="Z132" i="16"/>
  <c r="Y132" i="16"/>
  <c r="X132" i="16"/>
  <c r="W132" i="16"/>
  <c r="V132" i="16"/>
  <c r="U132" i="16"/>
  <c r="T132" i="16"/>
  <c r="S132" i="16"/>
  <c r="R132" i="16"/>
  <c r="Q132" i="16"/>
  <c r="P132" i="16"/>
  <c r="O132" i="16"/>
  <c r="N132" i="16"/>
  <c r="M132" i="16"/>
  <c r="L132" i="16"/>
  <c r="K132" i="16"/>
  <c r="J132" i="16"/>
  <c r="I132" i="16"/>
  <c r="AM132" i="16" s="1"/>
  <c r="H132" i="16"/>
  <c r="G132" i="16"/>
  <c r="F132" i="16"/>
  <c r="E132" i="16"/>
  <c r="D132" i="16"/>
  <c r="C132" i="16"/>
  <c r="B132" i="16"/>
  <c r="A132" i="16"/>
  <c r="AO131" i="16"/>
  <c r="AN131" i="16"/>
  <c r="AL131" i="16"/>
  <c r="AK131" i="16"/>
  <c r="AJ131" i="16"/>
  <c r="AI131" i="16"/>
  <c r="AH131" i="16"/>
  <c r="AG131" i="16"/>
  <c r="AF131" i="16"/>
  <c r="AE131" i="16"/>
  <c r="AD131" i="16"/>
  <c r="AC131" i="16"/>
  <c r="AB131" i="16"/>
  <c r="AA131" i="16"/>
  <c r="Z131" i="16"/>
  <c r="Y131" i="16"/>
  <c r="X131" i="16"/>
  <c r="W131" i="16"/>
  <c r="V131" i="16"/>
  <c r="U131" i="16"/>
  <c r="T131" i="16"/>
  <c r="S131" i="16"/>
  <c r="R131" i="16"/>
  <c r="Q131" i="16"/>
  <c r="P131" i="16"/>
  <c r="O131" i="16"/>
  <c r="N131" i="16"/>
  <c r="M131" i="16"/>
  <c r="L131" i="16"/>
  <c r="K131" i="16"/>
  <c r="J131" i="16"/>
  <c r="I131" i="16"/>
  <c r="AM131" i="16" s="1"/>
  <c r="H131" i="16"/>
  <c r="G131" i="16"/>
  <c r="F131" i="16"/>
  <c r="E131" i="16"/>
  <c r="D131" i="16"/>
  <c r="C131" i="16"/>
  <c r="B131" i="16"/>
  <c r="A131" i="16" s="1"/>
  <c r="AO130" i="16"/>
  <c r="AN130" i="16"/>
  <c r="AL130" i="16"/>
  <c r="AK130" i="16"/>
  <c r="AJ130" i="16"/>
  <c r="AI130" i="16"/>
  <c r="AH130" i="16"/>
  <c r="AG130" i="16"/>
  <c r="AF130" i="16"/>
  <c r="AE130" i="16"/>
  <c r="AD130" i="16"/>
  <c r="AC130" i="16"/>
  <c r="AB130" i="16"/>
  <c r="AA130" i="16"/>
  <c r="Z130" i="16"/>
  <c r="Y130" i="16"/>
  <c r="X130" i="16"/>
  <c r="W130" i="16"/>
  <c r="V130" i="16"/>
  <c r="U130" i="16"/>
  <c r="T130" i="16"/>
  <c r="S130" i="16"/>
  <c r="R130" i="16"/>
  <c r="Q130" i="16"/>
  <c r="P130" i="16"/>
  <c r="O130" i="16"/>
  <c r="N130" i="16"/>
  <c r="M130" i="16"/>
  <c r="L130" i="16"/>
  <c r="K130" i="16"/>
  <c r="AM130" i="16" s="1"/>
  <c r="J130" i="16"/>
  <c r="I130" i="16"/>
  <c r="H130" i="16"/>
  <c r="G130" i="16"/>
  <c r="F130" i="16"/>
  <c r="E130" i="16"/>
  <c r="D130" i="16"/>
  <c r="C130" i="16"/>
  <c r="A130" i="16" s="1"/>
  <c r="B130" i="16"/>
  <c r="AO129" i="16"/>
  <c r="AN129" i="16"/>
  <c r="AL129" i="16"/>
  <c r="AK129" i="16"/>
  <c r="AJ129" i="16"/>
  <c r="AI129" i="16"/>
  <c r="AH129" i="16"/>
  <c r="AG129" i="16"/>
  <c r="AF129" i="16"/>
  <c r="AE129" i="16"/>
  <c r="AD129" i="16"/>
  <c r="AC129" i="16"/>
  <c r="AB129" i="16"/>
  <c r="AA129" i="16"/>
  <c r="Z129" i="16"/>
  <c r="Y129" i="16"/>
  <c r="X129" i="16"/>
  <c r="W129" i="16"/>
  <c r="V129" i="16"/>
  <c r="U129" i="16"/>
  <c r="T129" i="16"/>
  <c r="S129" i="16"/>
  <c r="R129" i="16"/>
  <c r="Q129" i="16"/>
  <c r="P129" i="16"/>
  <c r="O129" i="16"/>
  <c r="N129" i="16"/>
  <c r="M129" i="16"/>
  <c r="L129" i="16"/>
  <c r="K129" i="16"/>
  <c r="J129" i="16"/>
  <c r="AM129" i="16" s="1"/>
  <c r="I129" i="16"/>
  <c r="H129" i="16"/>
  <c r="G129" i="16"/>
  <c r="F129" i="16"/>
  <c r="E129" i="16"/>
  <c r="D129" i="16"/>
  <c r="C129" i="16"/>
  <c r="B129" i="16"/>
  <c r="A129" i="16" s="1"/>
  <c r="AO128" i="16"/>
  <c r="AN128" i="16"/>
  <c r="AL128" i="16"/>
  <c r="AK128" i="16"/>
  <c r="AJ128" i="16"/>
  <c r="AI128" i="16"/>
  <c r="AH128" i="16"/>
  <c r="AG128" i="16"/>
  <c r="AF128" i="16"/>
  <c r="AE128" i="16"/>
  <c r="AD128" i="16"/>
  <c r="AC128" i="16"/>
  <c r="AB128" i="16"/>
  <c r="AA128" i="16"/>
  <c r="Z128" i="16"/>
  <c r="Y128" i="16"/>
  <c r="X128" i="16"/>
  <c r="W128" i="16"/>
  <c r="V128" i="16"/>
  <c r="U128" i="16"/>
  <c r="T128" i="16"/>
  <c r="S128" i="16"/>
  <c r="R128" i="16"/>
  <c r="Q128" i="16"/>
  <c r="P128" i="16"/>
  <c r="O128" i="16"/>
  <c r="N128" i="16"/>
  <c r="M128" i="16"/>
  <c r="L128" i="16"/>
  <c r="K128" i="16"/>
  <c r="J128" i="16"/>
  <c r="I128" i="16"/>
  <c r="AM128" i="16" s="1"/>
  <c r="H128" i="16"/>
  <c r="G128" i="16"/>
  <c r="F128" i="16"/>
  <c r="E128" i="16"/>
  <c r="D128" i="16"/>
  <c r="C128" i="16"/>
  <c r="B128" i="16"/>
  <c r="A128" i="16"/>
  <c r="AO127" i="16"/>
  <c r="AN127" i="16"/>
  <c r="AL127" i="16"/>
  <c r="AK127" i="16"/>
  <c r="AJ127" i="16"/>
  <c r="AI127" i="16"/>
  <c r="AH127" i="16"/>
  <c r="AG127" i="16"/>
  <c r="AF127" i="16"/>
  <c r="AE127" i="16"/>
  <c r="AD127" i="16"/>
  <c r="AC127" i="16"/>
  <c r="AB127" i="16"/>
  <c r="AA127" i="16"/>
  <c r="Z127" i="16"/>
  <c r="Y127" i="16"/>
  <c r="X127" i="16"/>
  <c r="W127" i="16"/>
  <c r="V127" i="16"/>
  <c r="U127" i="16"/>
  <c r="T127" i="16"/>
  <c r="S127" i="16"/>
  <c r="R127" i="16"/>
  <c r="Q127" i="16"/>
  <c r="P127" i="16"/>
  <c r="O127" i="16"/>
  <c r="N127" i="16"/>
  <c r="M127" i="16"/>
  <c r="L127" i="16"/>
  <c r="K127" i="16"/>
  <c r="J127" i="16"/>
  <c r="I127" i="16"/>
  <c r="AM127" i="16" s="1"/>
  <c r="H127" i="16"/>
  <c r="G127" i="16"/>
  <c r="F127" i="16"/>
  <c r="E127" i="16"/>
  <c r="D127" i="16"/>
  <c r="C127" i="16"/>
  <c r="B127" i="16"/>
  <c r="A127" i="16" s="1"/>
  <c r="AO126" i="16"/>
  <c r="AN126" i="16"/>
  <c r="AL126" i="16"/>
  <c r="AK126" i="16"/>
  <c r="AJ126" i="16"/>
  <c r="AI126" i="16"/>
  <c r="AH126" i="16"/>
  <c r="AG126" i="16"/>
  <c r="AF126" i="16"/>
  <c r="AE126" i="16"/>
  <c r="AD126" i="16"/>
  <c r="AC126" i="16"/>
  <c r="AB126" i="16"/>
  <c r="AA126" i="16"/>
  <c r="Z126" i="16"/>
  <c r="Y126" i="16"/>
  <c r="X126" i="16"/>
  <c r="W126" i="16"/>
  <c r="V126" i="16"/>
  <c r="U126" i="16"/>
  <c r="T126" i="16"/>
  <c r="S126" i="16"/>
  <c r="R126" i="16"/>
  <c r="Q126" i="16"/>
  <c r="P126" i="16"/>
  <c r="O126" i="16"/>
  <c r="N126" i="16"/>
  <c r="M126" i="16"/>
  <c r="L126" i="16"/>
  <c r="K126" i="16"/>
  <c r="AM126" i="16" s="1"/>
  <c r="J126" i="16"/>
  <c r="I126" i="16"/>
  <c r="H126" i="16"/>
  <c r="G126" i="16"/>
  <c r="F126" i="16"/>
  <c r="E126" i="16"/>
  <c r="D126" i="16"/>
  <c r="C126" i="16"/>
  <c r="A126" i="16" s="1"/>
  <c r="B126" i="16"/>
  <c r="AO125" i="16"/>
  <c r="AN125" i="16"/>
  <c r="AL125" i="16"/>
  <c r="AK125" i="16"/>
  <c r="AJ125" i="16"/>
  <c r="AI125" i="16"/>
  <c r="AH125" i="16"/>
  <c r="AG125" i="16"/>
  <c r="AF125" i="16"/>
  <c r="AE125" i="16"/>
  <c r="AD125" i="16"/>
  <c r="AC125" i="16"/>
  <c r="AB125" i="16"/>
  <c r="AA125" i="16"/>
  <c r="Z125" i="16"/>
  <c r="Y125" i="16"/>
  <c r="X125" i="16"/>
  <c r="W125" i="16"/>
  <c r="V125" i="16"/>
  <c r="U125" i="16"/>
  <c r="T125" i="16"/>
  <c r="S125" i="16"/>
  <c r="R125" i="16"/>
  <c r="Q125" i="16"/>
  <c r="P125" i="16"/>
  <c r="O125" i="16"/>
  <c r="N125" i="16"/>
  <c r="M125" i="16"/>
  <c r="L125" i="16"/>
  <c r="K125" i="16"/>
  <c r="J125" i="16"/>
  <c r="I125" i="16"/>
  <c r="H125" i="16"/>
  <c r="G125" i="16"/>
  <c r="F125" i="16"/>
  <c r="E125" i="16"/>
  <c r="D125" i="16"/>
  <c r="C125" i="16"/>
  <c r="B125" i="16"/>
  <c r="A125" i="16" s="1"/>
  <c r="AO124" i="16"/>
  <c r="AN124" i="16"/>
  <c r="AL124" i="16"/>
  <c r="AK124" i="16"/>
  <c r="AJ124" i="16"/>
  <c r="AI124" i="16"/>
  <c r="AH124" i="16"/>
  <c r="AG124" i="16"/>
  <c r="AF124" i="16"/>
  <c r="AE124" i="16"/>
  <c r="AD124" i="16"/>
  <c r="AC124" i="16"/>
  <c r="AB124" i="16"/>
  <c r="AA124" i="16"/>
  <c r="Z124" i="16"/>
  <c r="Y124" i="16"/>
  <c r="X124" i="16"/>
  <c r="W124" i="16"/>
  <c r="V124" i="16"/>
  <c r="U124" i="16"/>
  <c r="T124" i="16"/>
  <c r="S124" i="16"/>
  <c r="R124" i="16"/>
  <c r="Q124" i="16"/>
  <c r="P124" i="16"/>
  <c r="O124" i="16"/>
  <c r="N124" i="16"/>
  <c r="M124" i="16"/>
  <c r="L124" i="16"/>
  <c r="K124" i="16"/>
  <c r="J124" i="16"/>
  <c r="I124" i="16"/>
  <c r="AM124" i="16" s="1"/>
  <c r="H124" i="16"/>
  <c r="G124" i="16"/>
  <c r="F124" i="16"/>
  <c r="E124" i="16"/>
  <c r="D124" i="16"/>
  <c r="C124" i="16"/>
  <c r="B124" i="16"/>
  <c r="A124" i="16"/>
  <c r="AO123" i="16"/>
  <c r="AN123" i="16"/>
  <c r="AL123" i="16"/>
  <c r="AK123" i="16"/>
  <c r="AJ123" i="16"/>
  <c r="AI123" i="16"/>
  <c r="AH123" i="16"/>
  <c r="AG123" i="16"/>
  <c r="AF123" i="16"/>
  <c r="AE123" i="16"/>
  <c r="AD123" i="16"/>
  <c r="AC123" i="16"/>
  <c r="AB123" i="16"/>
  <c r="AA123" i="16"/>
  <c r="Z123" i="16"/>
  <c r="Y123" i="16"/>
  <c r="X123" i="16"/>
  <c r="W123" i="16"/>
  <c r="V123" i="16"/>
  <c r="U123" i="16"/>
  <c r="T123" i="16"/>
  <c r="S123" i="16"/>
  <c r="R123" i="16"/>
  <c r="Q123" i="16"/>
  <c r="P123" i="16"/>
  <c r="O123" i="16"/>
  <c r="N123" i="16"/>
  <c r="M123" i="16"/>
  <c r="L123" i="16"/>
  <c r="K123" i="16"/>
  <c r="J123" i="16"/>
  <c r="I123" i="16"/>
  <c r="H123" i="16"/>
  <c r="G123" i="16"/>
  <c r="F123" i="16"/>
  <c r="E123" i="16"/>
  <c r="D123" i="16"/>
  <c r="C123" i="16"/>
  <c r="B123" i="16"/>
  <c r="A123" i="16" s="1"/>
  <c r="AO122" i="16"/>
  <c r="AN122" i="16"/>
  <c r="AL122" i="16"/>
  <c r="AK122" i="16"/>
  <c r="AJ122" i="16"/>
  <c r="AI122" i="16"/>
  <c r="AH122" i="16"/>
  <c r="AG122" i="16"/>
  <c r="AF122" i="16"/>
  <c r="AE122" i="16"/>
  <c r="AD122" i="16"/>
  <c r="AC122" i="16"/>
  <c r="AB122" i="16"/>
  <c r="AA122" i="16"/>
  <c r="Z122" i="16"/>
  <c r="Y122" i="16"/>
  <c r="X122" i="16"/>
  <c r="W122" i="16"/>
  <c r="V122" i="16"/>
  <c r="U122" i="16"/>
  <c r="T122" i="16"/>
  <c r="S122" i="16"/>
  <c r="R122" i="16"/>
  <c r="Q122" i="16"/>
  <c r="P122" i="16"/>
  <c r="O122" i="16"/>
  <c r="N122" i="16"/>
  <c r="M122" i="16"/>
  <c r="L122" i="16"/>
  <c r="K122" i="16"/>
  <c r="AM122" i="16" s="1"/>
  <c r="J122" i="16"/>
  <c r="I122" i="16"/>
  <c r="H122" i="16"/>
  <c r="G122" i="16"/>
  <c r="F122" i="16"/>
  <c r="E122" i="16"/>
  <c r="D122" i="16"/>
  <c r="C122" i="16"/>
  <c r="A122" i="16" s="1"/>
  <c r="B122" i="16"/>
  <c r="AO121" i="16"/>
  <c r="AN121" i="16"/>
  <c r="AL121" i="16"/>
  <c r="AK121" i="16"/>
  <c r="AJ121" i="16"/>
  <c r="AI121" i="16"/>
  <c r="AH121" i="16"/>
  <c r="AG121" i="16"/>
  <c r="AF121" i="16"/>
  <c r="AE121" i="16"/>
  <c r="AD121" i="16"/>
  <c r="AC121" i="16"/>
  <c r="AB121" i="16"/>
  <c r="AA121" i="16"/>
  <c r="Z121" i="16"/>
  <c r="Y121" i="16"/>
  <c r="X121" i="16"/>
  <c r="W121" i="16"/>
  <c r="V121" i="16"/>
  <c r="U121" i="16"/>
  <c r="T121" i="16"/>
  <c r="S121" i="16"/>
  <c r="R121" i="16"/>
  <c r="Q121" i="16"/>
  <c r="P121" i="16"/>
  <c r="O121" i="16"/>
  <c r="N121" i="16"/>
  <c r="M121" i="16"/>
  <c r="L121" i="16"/>
  <c r="K121" i="16"/>
  <c r="J121" i="16"/>
  <c r="AM121" i="16" s="1"/>
  <c r="I121" i="16"/>
  <c r="H121" i="16"/>
  <c r="G121" i="16"/>
  <c r="F121" i="16"/>
  <c r="E121" i="16"/>
  <c r="D121" i="16"/>
  <c r="C121" i="16"/>
  <c r="B121" i="16"/>
  <c r="A121" i="16" s="1"/>
  <c r="AO120" i="16"/>
  <c r="AN120" i="16"/>
  <c r="AL120" i="16"/>
  <c r="AK120" i="16"/>
  <c r="AJ120" i="16"/>
  <c r="AI120" i="16"/>
  <c r="AH120" i="16"/>
  <c r="AG120" i="16"/>
  <c r="AF120" i="16"/>
  <c r="AE120" i="16"/>
  <c r="AD120" i="16"/>
  <c r="AC120" i="16"/>
  <c r="AB120" i="16"/>
  <c r="AA120" i="16"/>
  <c r="Z120" i="16"/>
  <c r="Y120" i="16"/>
  <c r="X120" i="16"/>
  <c r="W120" i="16"/>
  <c r="V120" i="16"/>
  <c r="U120" i="16"/>
  <c r="T120" i="16"/>
  <c r="S120" i="16"/>
  <c r="R120" i="16"/>
  <c r="Q120" i="16"/>
  <c r="P120" i="16"/>
  <c r="O120" i="16"/>
  <c r="N120" i="16"/>
  <c r="M120" i="16"/>
  <c r="L120" i="16"/>
  <c r="K120" i="16"/>
  <c r="J120" i="16"/>
  <c r="I120" i="16"/>
  <c r="AM120" i="16" s="1"/>
  <c r="H120" i="16"/>
  <c r="G120" i="16"/>
  <c r="F120" i="16"/>
  <c r="E120" i="16"/>
  <c r="D120" i="16"/>
  <c r="C120" i="16"/>
  <c r="B120" i="16"/>
  <c r="A120" i="16"/>
  <c r="AO119" i="16"/>
  <c r="AN119" i="16"/>
  <c r="AL119" i="16"/>
  <c r="AK119" i="16"/>
  <c r="AJ119" i="16"/>
  <c r="AI119" i="16"/>
  <c r="AH119" i="16"/>
  <c r="AG119" i="16"/>
  <c r="AF119" i="16"/>
  <c r="AE119" i="16"/>
  <c r="AD119" i="16"/>
  <c r="AC119" i="16"/>
  <c r="AB119" i="16"/>
  <c r="AA119" i="16"/>
  <c r="Z119" i="16"/>
  <c r="Y119" i="16"/>
  <c r="X119" i="16"/>
  <c r="W119" i="16"/>
  <c r="V119" i="16"/>
  <c r="U119" i="16"/>
  <c r="T119" i="16"/>
  <c r="S119" i="16"/>
  <c r="R119" i="16"/>
  <c r="Q119" i="16"/>
  <c r="P119" i="16"/>
  <c r="O119" i="16"/>
  <c r="N119" i="16"/>
  <c r="M119" i="16"/>
  <c r="L119" i="16"/>
  <c r="K119" i="16"/>
  <c r="J119" i="16"/>
  <c r="I119" i="16"/>
  <c r="AM119" i="16" s="1"/>
  <c r="H119" i="16"/>
  <c r="G119" i="16"/>
  <c r="F119" i="16"/>
  <c r="E119" i="16"/>
  <c r="D119" i="16"/>
  <c r="C119" i="16"/>
  <c r="B119" i="16"/>
  <c r="A119" i="16" s="1"/>
  <c r="AO118" i="16"/>
  <c r="AN118" i="16"/>
  <c r="AL118" i="16"/>
  <c r="AK118" i="16"/>
  <c r="AJ118" i="16"/>
  <c r="AI118" i="16"/>
  <c r="AH118" i="16"/>
  <c r="AG118" i="16"/>
  <c r="AF118" i="16"/>
  <c r="AE118" i="16"/>
  <c r="AD118" i="16"/>
  <c r="AC118" i="16"/>
  <c r="AB118" i="16"/>
  <c r="AA118" i="16"/>
  <c r="Z118" i="16"/>
  <c r="Y118" i="16"/>
  <c r="X118" i="16"/>
  <c r="W118" i="16"/>
  <c r="V118" i="16"/>
  <c r="U118" i="16"/>
  <c r="T118" i="16"/>
  <c r="S118" i="16"/>
  <c r="R118" i="16"/>
  <c r="Q118" i="16"/>
  <c r="P118" i="16"/>
  <c r="O118" i="16"/>
  <c r="N118" i="16"/>
  <c r="M118" i="16"/>
  <c r="L118" i="16"/>
  <c r="K118" i="16"/>
  <c r="AM118" i="16" s="1"/>
  <c r="J118" i="16"/>
  <c r="I118" i="16"/>
  <c r="H118" i="16"/>
  <c r="G118" i="16"/>
  <c r="F118" i="16"/>
  <c r="E118" i="16"/>
  <c r="D118" i="16"/>
  <c r="C118" i="16"/>
  <c r="A118" i="16" s="1"/>
  <c r="B118" i="16"/>
  <c r="AO117" i="16"/>
  <c r="AN117" i="16"/>
  <c r="AL117" i="16"/>
  <c r="AK117" i="16"/>
  <c r="AJ117" i="16"/>
  <c r="AI117" i="16"/>
  <c r="AH117" i="16"/>
  <c r="AG117" i="16"/>
  <c r="AF117" i="16"/>
  <c r="AE117" i="16"/>
  <c r="AD117" i="16"/>
  <c r="AC117" i="16"/>
  <c r="AB117" i="16"/>
  <c r="AA117" i="16"/>
  <c r="Z117" i="16"/>
  <c r="Y117" i="16"/>
  <c r="X117" i="16"/>
  <c r="W117" i="16"/>
  <c r="V117" i="16"/>
  <c r="U117" i="16"/>
  <c r="T117" i="16"/>
  <c r="S117" i="16"/>
  <c r="R117" i="16"/>
  <c r="Q117" i="16"/>
  <c r="P117" i="16"/>
  <c r="O117" i="16"/>
  <c r="N117" i="16"/>
  <c r="M117" i="16"/>
  <c r="L117" i="16"/>
  <c r="K117" i="16"/>
  <c r="J117" i="16"/>
  <c r="I117" i="16"/>
  <c r="H117" i="16"/>
  <c r="G117" i="16"/>
  <c r="F117" i="16"/>
  <c r="E117" i="16"/>
  <c r="D117" i="16"/>
  <c r="C117" i="16"/>
  <c r="B117" i="16"/>
  <c r="A117" i="16" s="1"/>
  <c r="AO116" i="16"/>
  <c r="AN116" i="16"/>
  <c r="AL116" i="16"/>
  <c r="AK116" i="16"/>
  <c r="AJ116" i="16"/>
  <c r="AI116" i="16"/>
  <c r="AH116" i="16"/>
  <c r="AG116" i="16"/>
  <c r="AF116" i="16"/>
  <c r="AE116" i="16"/>
  <c r="AD116" i="16"/>
  <c r="AC116" i="16"/>
  <c r="AB116" i="16"/>
  <c r="AA116" i="16"/>
  <c r="Z116" i="16"/>
  <c r="Y116" i="16"/>
  <c r="X116" i="16"/>
  <c r="W116" i="16"/>
  <c r="V116" i="16"/>
  <c r="U116" i="16"/>
  <c r="T116" i="16"/>
  <c r="S116" i="16"/>
  <c r="R116" i="16"/>
  <c r="Q116" i="16"/>
  <c r="P116" i="16"/>
  <c r="O116" i="16"/>
  <c r="N116" i="16"/>
  <c r="M116" i="16"/>
  <c r="L116" i="16"/>
  <c r="K116" i="16"/>
  <c r="J116" i="16"/>
  <c r="I116" i="16"/>
  <c r="AM116" i="16" s="1"/>
  <c r="H116" i="16"/>
  <c r="G116" i="16"/>
  <c r="F116" i="16"/>
  <c r="E116" i="16"/>
  <c r="D116" i="16"/>
  <c r="C116" i="16"/>
  <c r="B116" i="16"/>
  <c r="A116" i="16"/>
  <c r="AO115" i="16"/>
  <c r="AN115" i="16"/>
  <c r="AL115" i="16"/>
  <c r="AK115" i="16"/>
  <c r="AJ115" i="16"/>
  <c r="AI115" i="16"/>
  <c r="AH115" i="16"/>
  <c r="AG115" i="16"/>
  <c r="AF115" i="16"/>
  <c r="AE115" i="16"/>
  <c r="AD115" i="16"/>
  <c r="AC115" i="16"/>
  <c r="AB115" i="16"/>
  <c r="AA115" i="16"/>
  <c r="Z115" i="16"/>
  <c r="Y115" i="16"/>
  <c r="X115" i="16"/>
  <c r="W115" i="16"/>
  <c r="V115" i="16"/>
  <c r="U115" i="16"/>
  <c r="T115" i="16"/>
  <c r="S115" i="16"/>
  <c r="R115" i="16"/>
  <c r="Q115" i="16"/>
  <c r="P115" i="16"/>
  <c r="O115" i="16"/>
  <c r="N115" i="16"/>
  <c r="M115" i="16"/>
  <c r="L115" i="16"/>
  <c r="K115" i="16"/>
  <c r="J115" i="16"/>
  <c r="I115" i="16"/>
  <c r="H115" i="16"/>
  <c r="G115" i="16"/>
  <c r="F115" i="16"/>
  <c r="E115" i="16"/>
  <c r="D115" i="16"/>
  <c r="C115" i="16"/>
  <c r="B115" i="16"/>
  <c r="A115" i="16" s="1"/>
  <c r="AO114" i="16"/>
  <c r="AN114" i="16"/>
  <c r="AL114" i="16"/>
  <c r="AK114" i="16"/>
  <c r="AJ114" i="16"/>
  <c r="AI114" i="16"/>
  <c r="AH114" i="16"/>
  <c r="AG114" i="16"/>
  <c r="AF114" i="16"/>
  <c r="AE114" i="16"/>
  <c r="AD114" i="16"/>
  <c r="AC114" i="16"/>
  <c r="AB114" i="16"/>
  <c r="AA114" i="16"/>
  <c r="Z114" i="16"/>
  <c r="Y114" i="16"/>
  <c r="X114" i="16"/>
  <c r="W114" i="16"/>
  <c r="V114" i="16"/>
  <c r="U114" i="16"/>
  <c r="T114" i="16"/>
  <c r="S114" i="16"/>
  <c r="R114" i="16"/>
  <c r="Q114" i="16"/>
  <c r="P114" i="16"/>
  <c r="O114" i="16"/>
  <c r="N114" i="16"/>
  <c r="M114" i="16"/>
  <c r="L114" i="16"/>
  <c r="K114" i="16"/>
  <c r="AM114" i="16" s="1"/>
  <c r="J114" i="16"/>
  <c r="I114" i="16"/>
  <c r="H114" i="16"/>
  <c r="G114" i="16"/>
  <c r="F114" i="16"/>
  <c r="E114" i="16"/>
  <c r="D114" i="16"/>
  <c r="C114" i="16"/>
  <c r="A114" i="16" s="1"/>
  <c r="B114" i="16"/>
  <c r="AO113" i="16"/>
  <c r="AN113" i="16"/>
  <c r="AL113" i="16"/>
  <c r="AK113" i="16"/>
  <c r="AJ113" i="16"/>
  <c r="AI113" i="16"/>
  <c r="AH113" i="16"/>
  <c r="AG113" i="16"/>
  <c r="AF113" i="16"/>
  <c r="AE113" i="16"/>
  <c r="AD113" i="16"/>
  <c r="AC113" i="16"/>
  <c r="AB113" i="16"/>
  <c r="AA113" i="16"/>
  <c r="Z113" i="16"/>
  <c r="Y113" i="16"/>
  <c r="X113" i="16"/>
  <c r="W113" i="16"/>
  <c r="V113" i="16"/>
  <c r="U113" i="16"/>
  <c r="T113" i="16"/>
  <c r="S113" i="16"/>
  <c r="R113" i="16"/>
  <c r="Q113" i="16"/>
  <c r="P113" i="16"/>
  <c r="O113" i="16"/>
  <c r="N113" i="16"/>
  <c r="M113" i="16"/>
  <c r="L113" i="16"/>
  <c r="K113" i="16"/>
  <c r="J113" i="16"/>
  <c r="AM113" i="16" s="1"/>
  <c r="I113" i="16"/>
  <c r="H113" i="16"/>
  <c r="G113" i="16"/>
  <c r="F113" i="16"/>
  <c r="E113" i="16"/>
  <c r="D113" i="16"/>
  <c r="C113" i="16"/>
  <c r="B113" i="16"/>
  <c r="A113" i="16" s="1"/>
  <c r="AO112" i="16"/>
  <c r="AN112" i="16"/>
  <c r="AL112" i="16"/>
  <c r="AK112" i="16"/>
  <c r="AJ112" i="16"/>
  <c r="AI112" i="16"/>
  <c r="AH112" i="16"/>
  <c r="AG112" i="16"/>
  <c r="AF112" i="16"/>
  <c r="AE112" i="16"/>
  <c r="AD112" i="16"/>
  <c r="AC112" i="16"/>
  <c r="AB112" i="16"/>
  <c r="AA112" i="16"/>
  <c r="Z112" i="16"/>
  <c r="Y112" i="16"/>
  <c r="X112" i="16"/>
  <c r="W112" i="16"/>
  <c r="V112" i="16"/>
  <c r="U112" i="16"/>
  <c r="T112" i="16"/>
  <c r="S112" i="16"/>
  <c r="R112" i="16"/>
  <c r="Q112" i="16"/>
  <c r="P112" i="16"/>
  <c r="O112" i="16"/>
  <c r="N112" i="16"/>
  <c r="M112" i="16"/>
  <c r="L112" i="16"/>
  <c r="K112" i="16"/>
  <c r="J112" i="16"/>
  <c r="I112" i="16"/>
  <c r="AM112" i="16" s="1"/>
  <c r="H112" i="16"/>
  <c r="G112" i="16"/>
  <c r="F112" i="16"/>
  <c r="E112" i="16"/>
  <c r="D112" i="16"/>
  <c r="C112" i="16"/>
  <c r="B112" i="16"/>
  <c r="A112" i="16"/>
  <c r="AO111" i="16"/>
  <c r="AN111" i="16"/>
  <c r="AL111" i="16"/>
  <c r="AK111" i="16"/>
  <c r="AJ111" i="16"/>
  <c r="AI111" i="16"/>
  <c r="AH111" i="16"/>
  <c r="AG111" i="16"/>
  <c r="AF111" i="16"/>
  <c r="AE111" i="16"/>
  <c r="AD111" i="16"/>
  <c r="AC111" i="16"/>
  <c r="AB111" i="16"/>
  <c r="AA111" i="16"/>
  <c r="Z111" i="16"/>
  <c r="Y111" i="16"/>
  <c r="X111" i="16"/>
  <c r="W111" i="16"/>
  <c r="V111" i="16"/>
  <c r="U111" i="16"/>
  <c r="T111" i="16"/>
  <c r="S111" i="16"/>
  <c r="R111" i="16"/>
  <c r="Q111" i="16"/>
  <c r="P111" i="16"/>
  <c r="O111" i="16"/>
  <c r="N111" i="16"/>
  <c r="M111" i="16"/>
  <c r="L111" i="16"/>
  <c r="K111" i="16"/>
  <c r="J111" i="16"/>
  <c r="I111" i="16"/>
  <c r="AM111" i="16" s="1"/>
  <c r="H111" i="16"/>
  <c r="G111" i="16"/>
  <c r="F111" i="16"/>
  <c r="E111" i="16"/>
  <c r="D111" i="16"/>
  <c r="C111" i="16"/>
  <c r="B111" i="16"/>
  <c r="A111" i="16" s="1"/>
  <c r="AO110" i="16"/>
  <c r="AN110" i="16"/>
  <c r="AL110" i="16"/>
  <c r="AK110" i="16"/>
  <c r="AJ110" i="16"/>
  <c r="AI110" i="16"/>
  <c r="AH110" i="16"/>
  <c r="AG110" i="16"/>
  <c r="AF110" i="16"/>
  <c r="AE110" i="16"/>
  <c r="AD110" i="16"/>
  <c r="AC110" i="16"/>
  <c r="AB110" i="16"/>
  <c r="AA110" i="16"/>
  <c r="Z110" i="16"/>
  <c r="Y110" i="16"/>
  <c r="X110" i="16"/>
  <c r="W110" i="16"/>
  <c r="V110" i="16"/>
  <c r="U110" i="16"/>
  <c r="T110" i="16"/>
  <c r="S110" i="16"/>
  <c r="R110" i="16"/>
  <c r="Q110" i="16"/>
  <c r="P110" i="16"/>
  <c r="O110" i="16"/>
  <c r="N110" i="16"/>
  <c r="M110" i="16"/>
  <c r="L110" i="16"/>
  <c r="K110" i="16"/>
  <c r="AM110" i="16" s="1"/>
  <c r="J110" i="16"/>
  <c r="I110" i="16"/>
  <c r="H110" i="16"/>
  <c r="G110" i="16"/>
  <c r="F110" i="16"/>
  <c r="E110" i="16"/>
  <c r="D110" i="16"/>
  <c r="C110" i="16"/>
  <c r="A110" i="16" s="1"/>
  <c r="B110" i="16"/>
  <c r="AO109" i="16"/>
  <c r="AN109" i="16"/>
  <c r="AL109" i="16"/>
  <c r="AK109" i="16"/>
  <c r="AJ109" i="16"/>
  <c r="AI109" i="16"/>
  <c r="AH109" i="16"/>
  <c r="AG109" i="16"/>
  <c r="AF109" i="16"/>
  <c r="AE109" i="16"/>
  <c r="AD109" i="16"/>
  <c r="AC109" i="16"/>
  <c r="AB109" i="16"/>
  <c r="AA109" i="16"/>
  <c r="Z109" i="16"/>
  <c r="Y109" i="16"/>
  <c r="X109" i="16"/>
  <c r="W109" i="16"/>
  <c r="V109" i="16"/>
  <c r="U109" i="16"/>
  <c r="T109" i="16"/>
  <c r="S109" i="16"/>
  <c r="R109" i="16"/>
  <c r="Q109" i="16"/>
  <c r="P109" i="16"/>
  <c r="O109" i="16"/>
  <c r="N109" i="16"/>
  <c r="M109" i="16"/>
  <c r="L109" i="16"/>
  <c r="K109" i="16"/>
  <c r="J109" i="16"/>
  <c r="I109" i="16"/>
  <c r="H109" i="16"/>
  <c r="G109" i="16"/>
  <c r="F109" i="16"/>
  <c r="E109" i="16"/>
  <c r="D109" i="16"/>
  <c r="C109" i="16"/>
  <c r="B109" i="16"/>
  <c r="A109" i="16" s="1"/>
  <c r="AO108" i="16"/>
  <c r="AN108" i="16"/>
  <c r="AL108" i="16"/>
  <c r="AK108" i="16"/>
  <c r="AJ108" i="16"/>
  <c r="AI108" i="16"/>
  <c r="AH108" i="16"/>
  <c r="AG108" i="16"/>
  <c r="AF108" i="16"/>
  <c r="AE108" i="16"/>
  <c r="AD108" i="16"/>
  <c r="AC108" i="16"/>
  <c r="AB108" i="16"/>
  <c r="AA108" i="16"/>
  <c r="Z108" i="16"/>
  <c r="Y108" i="16"/>
  <c r="X108" i="16"/>
  <c r="W108" i="16"/>
  <c r="V108" i="16"/>
  <c r="U108" i="16"/>
  <c r="T108" i="16"/>
  <c r="S108" i="16"/>
  <c r="R108" i="16"/>
  <c r="Q108" i="16"/>
  <c r="P108" i="16"/>
  <c r="O108" i="16"/>
  <c r="N108" i="16"/>
  <c r="M108" i="16"/>
  <c r="L108" i="16"/>
  <c r="K108" i="16"/>
  <c r="J108" i="16"/>
  <c r="I108" i="16"/>
  <c r="AM108" i="16" s="1"/>
  <c r="H108" i="16"/>
  <c r="G108" i="16"/>
  <c r="F108" i="16"/>
  <c r="E108" i="16"/>
  <c r="D108" i="16"/>
  <c r="C108" i="16"/>
  <c r="B108" i="16"/>
  <c r="A108" i="16"/>
  <c r="AO107" i="16"/>
  <c r="AN107" i="16"/>
  <c r="AL107" i="16"/>
  <c r="AK107" i="16"/>
  <c r="AJ107" i="16"/>
  <c r="AI107" i="16"/>
  <c r="AH107" i="16"/>
  <c r="AG107" i="16"/>
  <c r="AF107" i="16"/>
  <c r="AE107" i="16"/>
  <c r="AD107" i="16"/>
  <c r="AC107" i="16"/>
  <c r="AB107" i="16"/>
  <c r="AA107" i="16"/>
  <c r="Z107" i="16"/>
  <c r="Y107" i="16"/>
  <c r="X107" i="16"/>
  <c r="W107" i="16"/>
  <c r="V107" i="16"/>
  <c r="U107" i="16"/>
  <c r="T107" i="16"/>
  <c r="S107" i="16"/>
  <c r="R107" i="16"/>
  <c r="Q107" i="16"/>
  <c r="P107" i="16"/>
  <c r="O107" i="16"/>
  <c r="N107" i="16"/>
  <c r="M107" i="16"/>
  <c r="L107" i="16"/>
  <c r="K107" i="16"/>
  <c r="J107" i="16"/>
  <c r="I107" i="16"/>
  <c r="H107" i="16"/>
  <c r="G107" i="16"/>
  <c r="F107" i="16"/>
  <c r="E107" i="16"/>
  <c r="D107" i="16"/>
  <c r="C107" i="16"/>
  <c r="B107" i="16"/>
  <c r="A107" i="16" s="1"/>
  <c r="AO106" i="16"/>
  <c r="AN106" i="16"/>
  <c r="AL106" i="16"/>
  <c r="AK106" i="16"/>
  <c r="AJ106" i="16"/>
  <c r="AI106" i="16"/>
  <c r="AH106" i="16"/>
  <c r="AG106" i="16"/>
  <c r="AF106" i="16"/>
  <c r="AE106" i="16"/>
  <c r="AD106" i="16"/>
  <c r="AC106" i="16"/>
  <c r="AB106" i="16"/>
  <c r="AA106" i="16"/>
  <c r="Z106" i="16"/>
  <c r="Y106" i="16"/>
  <c r="X106" i="16"/>
  <c r="W106" i="16"/>
  <c r="V106" i="16"/>
  <c r="U106" i="16"/>
  <c r="T106" i="16"/>
  <c r="S106" i="16"/>
  <c r="R106" i="16"/>
  <c r="Q106" i="16"/>
  <c r="P106" i="16"/>
  <c r="O106" i="16"/>
  <c r="N106" i="16"/>
  <c r="M106" i="16"/>
  <c r="L106" i="16"/>
  <c r="K106" i="16"/>
  <c r="AM106" i="16" s="1"/>
  <c r="J106" i="16"/>
  <c r="I106" i="16"/>
  <c r="H106" i="16"/>
  <c r="G106" i="16"/>
  <c r="F106" i="16"/>
  <c r="E106" i="16"/>
  <c r="D106" i="16"/>
  <c r="C106" i="16"/>
  <c r="A106" i="16" s="1"/>
  <c r="B106" i="16"/>
  <c r="AO105" i="16"/>
  <c r="AN105" i="16"/>
  <c r="AL105" i="16"/>
  <c r="AK105" i="16"/>
  <c r="AJ105" i="16"/>
  <c r="AI105" i="16"/>
  <c r="AH105" i="16"/>
  <c r="AG105" i="16"/>
  <c r="AF105" i="16"/>
  <c r="AE105" i="16"/>
  <c r="AD105" i="16"/>
  <c r="AC105" i="16"/>
  <c r="AB105" i="16"/>
  <c r="AA105" i="16"/>
  <c r="Z105" i="16"/>
  <c r="Y105" i="16"/>
  <c r="X105" i="16"/>
  <c r="W105" i="16"/>
  <c r="V105" i="16"/>
  <c r="U105" i="16"/>
  <c r="T105" i="16"/>
  <c r="S105" i="16"/>
  <c r="R105" i="16"/>
  <c r="Q105" i="16"/>
  <c r="P105" i="16"/>
  <c r="O105" i="16"/>
  <c r="N105" i="16"/>
  <c r="M105" i="16"/>
  <c r="L105" i="16"/>
  <c r="K105" i="16"/>
  <c r="J105" i="16"/>
  <c r="I105" i="16"/>
  <c r="AM105" i="16" s="1"/>
  <c r="H105" i="16"/>
  <c r="G105" i="16"/>
  <c r="F105" i="16"/>
  <c r="E105" i="16"/>
  <c r="D105" i="16"/>
  <c r="C105" i="16"/>
  <c r="B105" i="16"/>
  <c r="A105" i="16"/>
  <c r="AO104" i="16"/>
  <c r="AN104" i="16"/>
  <c r="AL104" i="16"/>
  <c r="AK104" i="16"/>
  <c r="AJ104" i="16"/>
  <c r="AI104" i="16"/>
  <c r="AH104" i="16"/>
  <c r="AG104" i="16"/>
  <c r="AF104" i="16"/>
  <c r="AE104" i="16"/>
  <c r="AD104" i="16"/>
  <c r="AC104" i="16"/>
  <c r="AB104" i="16"/>
  <c r="AA104" i="16"/>
  <c r="Z104" i="16"/>
  <c r="Y104" i="16"/>
  <c r="X104" i="16"/>
  <c r="W104" i="16"/>
  <c r="V104" i="16"/>
  <c r="U104" i="16"/>
  <c r="T104" i="16"/>
  <c r="S104" i="16"/>
  <c r="R104" i="16"/>
  <c r="Q104" i="16"/>
  <c r="P104" i="16"/>
  <c r="O104" i="16"/>
  <c r="N104" i="16"/>
  <c r="M104" i="16"/>
  <c r="L104" i="16"/>
  <c r="K104" i="16"/>
  <c r="J104" i="16"/>
  <c r="I104" i="16"/>
  <c r="AM104" i="16" s="1"/>
  <c r="H104" i="16"/>
  <c r="G104" i="16"/>
  <c r="F104" i="16"/>
  <c r="E104" i="16"/>
  <c r="D104" i="16"/>
  <c r="C104" i="16"/>
  <c r="B104" i="16"/>
  <c r="A104" i="16"/>
  <c r="AO103" i="16"/>
  <c r="AN103" i="16"/>
  <c r="AL103" i="16"/>
  <c r="AK103" i="16"/>
  <c r="AJ103" i="16"/>
  <c r="AI103" i="16"/>
  <c r="AH103" i="16"/>
  <c r="AG103" i="16"/>
  <c r="AF103" i="16"/>
  <c r="AE103" i="16"/>
  <c r="AD103" i="16"/>
  <c r="AC103" i="16"/>
  <c r="AB103" i="16"/>
  <c r="AA103" i="16"/>
  <c r="Z103" i="16"/>
  <c r="Y103" i="16"/>
  <c r="X103" i="16"/>
  <c r="W103" i="16"/>
  <c r="V103" i="16"/>
  <c r="U103" i="16"/>
  <c r="T103" i="16"/>
  <c r="S103" i="16"/>
  <c r="R103" i="16"/>
  <c r="Q103" i="16"/>
  <c r="P103" i="16"/>
  <c r="O103" i="16"/>
  <c r="N103" i="16"/>
  <c r="M103" i="16"/>
  <c r="L103" i="16"/>
  <c r="K103" i="16"/>
  <c r="J103" i="16"/>
  <c r="AM103" i="16" s="1"/>
  <c r="I103" i="16"/>
  <c r="H103" i="16"/>
  <c r="G103" i="16"/>
  <c r="F103" i="16"/>
  <c r="E103" i="16"/>
  <c r="D103" i="16"/>
  <c r="C103" i="16"/>
  <c r="B103" i="16"/>
  <c r="A103" i="16" s="1"/>
  <c r="AO102" i="16"/>
  <c r="AN102" i="16"/>
  <c r="AL102" i="16"/>
  <c r="AK102" i="16"/>
  <c r="AJ102" i="16"/>
  <c r="AI102" i="16"/>
  <c r="AH102" i="16"/>
  <c r="AG102" i="16"/>
  <c r="AF102" i="16"/>
  <c r="AE102" i="16"/>
  <c r="AD102" i="16"/>
  <c r="AC102" i="16"/>
  <c r="AB102" i="16"/>
  <c r="AA102" i="16"/>
  <c r="Z102" i="16"/>
  <c r="Y102" i="16"/>
  <c r="X102" i="16"/>
  <c r="W102" i="16"/>
  <c r="V102" i="16"/>
  <c r="U102" i="16"/>
  <c r="T102" i="16"/>
  <c r="S102" i="16"/>
  <c r="R102" i="16"/>
  <c r="Q102" i="16"/>
  <c r="P102" i="16"/>
  <c r="O102" i="16"/>
  <c r="N102" i="16"/>
  <c r="M102" i="16"/>
  <c r="L102" i="16"/>
  <c r="K102" i="16"/>
  <c r="AM102" i="16" s="1"/>
  <c r="J102" i="16"/>
  <c r="I102" i="16"/>
  <c r="H102" i="16"/>
  <c r="G102" i="16"/>
  <c r="F102" i="16"/>
  <c r="E102" i="16"/>
  <c r="D102" i="16"/>
  <c r="C102" i="16"/>
  <c r="A102" i="16" s="1"/>
  <c r="B102" i="16"/>
  <c r="AO101" i="16"/>
  <c r="AN101" i="16"/>
  <c r="AL101" i="16"/>
  <c r="AK101" i="16"/>
  <c r="AJ101" i="16"/>
  <c r="AI101" i="16"/>
  <c r="AH101" i="16"/>
  <c r="AG101" i="16"/>
  <c r="AF101" i="16"/>
  <c r="AE101" i="16"/>
  <c r="AD101" i="16"/>
  <c r="AC101" i="16"/>
  <c r="AB101" i="16"/>
  <c r="AA101" i="16"/>
  <c r="Z101" i="16"/>
  <c r="Y101" i="16"/>
  <c r="X101" i="16"/>
  <c r="W101" i="16"/>
  <c r="V101" i="16"/>
  <c r="U101" i="16"/>
  <c r="T101" i="16"/>
  <c r="S101" i="16"/>
  <c r="R101" i="16"/>
  <c r="Q101" i="16"/>
  <c r="P101" i="16"/>
  <c r="O101" i="16"/>
  <c r="N101" i="16"/>
  <c r="M101" i="16"/>
  <c r="L101" i="16"/>
  <c r="K101" i="16"/>
  <c r="J101" i="16"/>
  <c r="I101" i="16"/>
  <c r="H101" i="16"/>
  <c r="G101" i="16"/>
  <c r="F101" i="16"/>
  <c r="E101" i="16"/>
  <c r="D101" i="16"/>
  <c r="C101" i="16"/>
  <c r="B101" i="16"/>
  <c r="A101" i="16"/>
  <c r="AO100" i="16"/>
  <c r="AN100" i="16"/>
  <c r="AL100" i="16"/>
  <c r="AK100" i="16"/>
  <c r="AJ100" i="16"/>
  <c r="AI100" i="16"/>
  <c r="AH100" i="16"/>
  <c r="AG100" i="16"/>
  <c r="AF100" i="16"/>
  <c r="AE100" i="16"/>
  <c r="AD100" i="16"/>
  <c r="AC100" i="16"/>
  <c r="AB100" i="16"/>
  <c r="AA100" i="16"/>
  <c r="Z100" i="16"/>
  <c r="Y100" i="16"/>
  <c r="X100" i="16"/>
  <c r="W100" i="16"/>
  <c r="V100" i="16"/>
  <c r="U100" i="16"/>
  <c r="T100" i="16"/>
  <c r="S100" i="16"/>
  <c r="R100" i="16"/>
  <c r="Q100" i="16"/>
  <c r="P100" i="16"/>
  <c r="O100" i="16"/>
  <c r="N100" i="16"/>
  <c r="M100" i="16"/>
  <c r="L100" i="16"/>
  <c r="K100" i="16"/>
  <c r="J100" i="16"/>
  <c r="I100" i="16"/>
  <c r="AM100" i="16" s="1"/>
  <c r="H100" i="16"/>
  <c r="G100" i="16"/>
  <c r="F100" i="16"/>
  <c r="E100" i="16"/>
  <c r="D100" i="16"/>
  <c r="C100" i="16"/>
  <c r="B100" i="16"/>
  <c r="A100" i="16"/>
  <c r="AO99" i="16"/>
  <c r="AN99" i="16"/>
  <c r="AL99" i="16"/>
  <c r="AK99" i="16"/>
  <c r="AJ99" i="16"/>
  <c r="AI99" i="16"/>
  <c r="AH99" i="16"/>
  <c r="AG99" i="16"/>
  <c r="AF99" i="16"/>
  <c r="AE99" i="16"/>
  <c r="AD99" i="16"/>
  <c r="AC99" i="16"/>
  <c r="AB99" i="16"/>
  <c r="AA99" i="16"/>
  <c r="Z99" i="16"/>
  <c r="Y99" i="16"/>
  <c r="X99" i="16"/>
  <c r="W99" i="16"/>
  <c r="V99" i="16"/>
  <c r="U99" i="16"/>
  <c r="T99" i="16"/>
  <c r="S99" i="16"/>
  <c r="R99" i="16"/>
  <c r="Q99" i="16"/>
  <c r="P99" i="16"/>
  <c r="O99" i="16"/>
  <c r="N99" i="16"/>
  <c r="M99" i="16"/>
  <c r="L99" i="16"/>
  <c r="K99" i="16"/>
  <c r="J99" i="16"/>
  <c r="AM99" i="16" s="1"/>
  <c r="I99" i="16"/>
  <c r="H99" i="16"/>
  <c r="G99" i="16"/>
  <c r="F99" i="16"/>
  <c r="E99" i="16"/>
  <c r="D99" i="16"/>
  <c r="C99" i="16"/>
  <c r="B99" i="16"/>
  <c r="A99" i="16" s="1"/>
  <c r="AO98" i="16"/>
  <c r="AN98" i="16"/>
  <c r="AL98" i="16"/>
  <c r="AK98" i="16"/>
  <c r="AJ98" i="16"/>
  <c r="AI98" i="16"/>
  <c r="AH98" i="16"/>
  <c r="AG98" i="16"/>
  <c r="AF98" i="16"/>
  <c r="AE98" i="16"/>
  <c r="AD98" i="16"/>
  <c r="AC98" i="16"/>
  <c r="AB98" i="16"/>
  <c r="AA98" i="16"/>
  <c r="Z98" i="16"/>
  <c r="Y98" i="16"/>
  <c r="X98" i="16"/>
  <c r="W98" i="16"/>
  <c r="V98" i="16"/>
  <c r="U98" i="16"/>
  <c r="T98" i="16"/>
  <c r="S98" i="16"/>
  <c r="R98" i="16"/>
  <c r="Q98" i="16"/>
  <c r="P98" i="16"/>
  <c r="O98" i="16"/>
  <c r="N98" i="16"/>
  <c r="M98" i="16"/>
  <c r="L98" i="16"/>
  <c r="K98" i="16"/>
  <c r="AM98" i="16" s="1"/>
  <c r="J98" i="16"/>
  <c r="I98" i="16"/>
  <c r="H98" i="16"/>
  <c r="G98" i="16"/>
  <c r="F98" i="16"/>
  <c r="E98" i="16"/>
  <c r="D98" i="16"/>
  <c r="C98" i="16"/>
  <c r="A98" i="16" s="1"/>
  <c r="B98" i="16"/>
  <c r="AO97" i="16"/>
  <c r="AN97" i="16"/>
  <c r="AL97" i="16"/>
  <c r="AK97" i="16"/>
  <c r="AJ97" i="16"/>
  <c r="AI97" i="16"/>
  <c r="AH97" i="16"/>
  <c r="AG97" i="16"/>
  <c r="AF97" i="16"/>
  <c r="AE97" i="16"/>
  <c r="AD97" i="16"/>
  <c r="AC97" i="16"/>
  <c r="AB97" i="16"/>
  <c r="AA97" i="16"/>
  <c r="Z97" i="16"/>
  <c r="Y97" i="16"/>
  <c r="X97" i="16"/>
  <c r="W97" i="16"/>
  <c r="V97" i="16"/>
  <c r="U97" i="16"/>
  <c r="T97" i="16"/>
  <c r="S97" i="16"/>
  <c r="R97" i="16"/>
  <c r="Q97" i="16"/>
  <c r="P97" i="16"/>
  <c r="O97" i="16"/>
  <c r="N97" i="16"/>
  <c r="M97" i="16"/>
  <c r="L97" i="16"/>
  <c r="K97" i="16"/>
  <c r="J97" i="16"/>
  <c r="I97" i="16"/>
  <c r="H97" i="16"/>
  <c r="G97" i="16"/>
  <c r="F97" i="16"/>
  <c r="E97" i="16"/>
  <c r="D97" i="16"/>
  <c r="C97" i="16"/>
  <c r="B97" i="16"/>
  <c r="A97" i="16"/>
  <c r="AO96" i="16"/>
  <c r="AN96" i="16"/>
  <c r="AL96" i="16"/>
  <c r="AK96" i="16"/>
  <c r="AJ96" i="16"/>
  <c r="AI96" i="16"/>
  <c r="AH96" i="16"/>
  <c r="AG96" i="16"/>
  <c r="AF96" i="16"/>
  <c r="AE96" i="16"/>
  <c r="AD96" i="16"/>
  <c r="AC96" i="16"/>
  <c r="AB96" i="16"/>
  <c r="AA96" i="16"/>
  <c r="Z96" i="16"/>
  <c r="Y96" i="16"/>
  <c r="X96" i="16"/>
  <c r="W96" i="16"/>
  <c r="V96" i="16"/>
  <c r="U96" i="16"/>
  <c r="T96" i="16"/>
  <c r="S96" i="16"/>
  <c r="R96" i="16"/>
  <c r="Q96" i="16"/>
  <c r="P96" i="16"/>
  <c r="O96" i="16"/>
  <c r="N96" i="16"/>
  <c r="M96" i="16"/>
  <c r="L96" i="16"/>
  <c r="K96" i="16"/>
  <c r="J96" i="16"/>
  <c r="I96" i="16"/>
  <c r="AM96" i="16" s="1"/>
  <c r="H96" i="16"/>
  <c r="G96" i="16"/>
  <c r="F96" i="16"/>
  <c r="E96" i="16"/>
  <c r="D96" i="16"/>
  <c r="C96" i="16"/>
  <c r="B96" i="16"/>
  <c r="A96" i="16"/>
  <c r="AO95" i="16"/>
  <c r="AN95" i="16"/>
  <c r="AL95" i="16"/>
  <c r="AK95" i="16"/>
  <c r="AJ95" i="16"/>
  <c r="AI95" i="16"/>
  <c r="AH95" i="16"/>
  <c r="AG95" i="16"/>
  <c r="AF95" i="16"/>
  <c r="AE95" i="16"/>
  <c r="AD95" i="16"/>
  <c r="AC95" i="16"/>
  <c r="AB95" i="16"/>
  <c r="AA95" i="16"/>
  <c r="Z95" i="16"/>
  <c r="Y95" i="16"/>
  <c r="X95" i="16"/>
  <c r="W95" i="16"/>
  <c r="V95" i="16"/>
  <c r="U95" i="16"/>
  <c r="T95" i="16"/>
  <c r="S95" i="16"/>
  <c r="R95" i="16"/>
  <c r="Q95" i="16"/>
  <c r="P95" i="16"/>
  <c r="O95" i="16"/>
  <c r="N95" i="16"/>
  <c r="M95" i="16"/>
  <c r="L95" i="16"/>
  <c r="K95" i="16"/>
  <c r="J95" i="16"/>
  <c r="AM95" i="16" s="1"/>
  <c r="I95" i="16"/>
  <c r="H95" i="16"/>
  <c r="G95" i="16"/>
  <c r="F95" i="16"/>
  <c r="E95" i="16"/>
  <c r="D95" i="16"/>
  <c r="C95" i="16"/>
  <c r="B95" i="16"/>
  <c r="A95" i="16" s="1"/>
  <c r="AO94" i="16"/>
  <c r="AN94" i="16"/>
  <c r="AL94" i="16"/>
  <c r="AK94" i="16"/>
  <c r="AJ94" i="16"/>
  <c r="AI94" i="16"/>
  <c r="AH94" i="16"/>
  <c r="AG94" i="16"/>
  <c r="AF94" i="16"/>
  <c r="AE94" i="16"/>
  <c r="AD94" i="16"/>
  <c r="AC94" i="16"/>
  <c r="AB94" i="16"/>
  <c r="AA94" i="16"/>
  <c r="Z94" i="16"/>
  <c r="Y94" i="16"/>
  <c r="X94" i="16"/>
  <c r="W94" i="16"/>
  <c r="V94" i="16"/>
  <c r="U94" i="16"/>
  <c r="T94" i="16"/>
  <c r="S94" i="16"/>
  <c r="R94" i="16"/>
  <c r="Q94" i="16"/>
  <c r="P94" i="16"/>
  <c r="O94" i="16"/>
  <c r="N94" i="16"/>
  <c r="M94" i="16"/>
  <c r="L94" i="16"/>
  <c r="K94" i="16"/>
  <c r="AM94" i="16" s="1"/>
  <c r="J94" i="16"/>
  <c r="I94" i="16"/>
  <c r="H94" i="16"/>
  <c r="G94" i="16"/>
  <c r="F94" i="16"/>
  <c r="E94" i="16"/>
  <c r="D94" i="16"/>
  <c r="C94" i="16"/>
  <c r="A94" i="16" s="1"/>
  <c r="B94" i="16"/>
  <c r="AO93" i="16"/>
  <c r="AN93" i="16"/>
  <c r="AL93" i="16"/>
  <c r="AK93" i="16"/>
  <c r="AJ93" i="16"/>
  <c r="AI93" i="16"/>
  <c r="AH93" i="16"/>
  <c r="AG93" i="16"/>
  <c r="AF93" i="16"/>
  <c r="AE93" i="16"/>
  <c r="AD93" i="16"/>
  <c r="AC93" i="16"/>
  <c r="AB93" i="16"/>
  <c r="AA93" i="16"/>
  <c r="Z93" i="16"/>
  <c r="Y93" i="16"/>
  <c r="X93" i="16"/>
  <c r="W93" i="16"/>
  <c r="V93" i="16"/>
  <c r="U93" i="16"/>
  <c r="T93" i="16"/>
  <c r="S93" i="16"/>
  <c r="R93" i="16"/>
  <c r="Q93" i="16"/>
  <c r="P93" i="16"/>
  <c r="O93" i="16"/>
  <c r="N93" i="16"/>
  <c r="M93" i="16"/>
  <c r="L93" i="16"/>
  <c r="K93" i="16"/>
  <c r="J93" i="16"/>
  <c r="I93" i="16"/>
  <c r="AM93" i="16" s="1"/>
  <c r="H93" i="16"/>
  <c r="G93" i="16"/>
  <c r="F93" i="16"/>
  <c r="E93" i="16"/>
  <c r="D93" i="16"/>
  <c r="C93" i="16"/>
  <c r="B93" i="16"/>
  <c r="A93" i="16"/>
  <c r="AO92" i="16"/>
  <c r="AN92" i="16"/>
  <c r="AL92" i="16"/>
  <c r="AK92" i="16"/>
  <c r="AJ92" i="16"/>
  <c r="AI92" i="16"/>
  <c r="AH92" i="16"/>
  <c r="AG92" i="16"/>
  <c r="AF92" i="16"/>
  <c r="AE92" i="16"/>
  <c r="AD92" i="16"/>
  <c r="AC92" i="16"/>
  <c r="AB92" i="16"/>
  <c r="AA92" i="16"/>
  <c r="Z92" i="16"/>
  <c r="Y92" i="16"/>
  <c r="X92" i="16"/>
  <c r="W92" i="16"/>
  <c r="V92" i="16"/>
  <c r="U92" i="16"/>
  <c r="T92" i="16"/>
  <c r="S92" i="16"/>
  <c r="R92" i="16"/>
  <c r="Q92" i="16"/>
  <c r="P92" i="16"/>
  <c r="O92" i="16"/>
  <c r="N92" i="16"/>
  <c r="M92" i="16"/>
  <c r="L92" i="16"/>
  <c r="K92" i="16"/>
  <c r="J92" i="16"/>
  <c r="I92" i="16"/>
  <c r="AM92" i="16" s="1"/>
  <c r="H92" i="16"/>
  <c r="G92" i="16"/>
  <c r="F92" i="16"/>
  <c r="E92" i="16"/>
  <c r="D92" i="16"/>
  <c r="C92" i="16"/>
  <c r="B92" i="16"/>
  <c r="A92" i="16"/>
  <c r="AO91" i="16"/>
  <c r="AN91" i="16"/>
  <c r="AL91" i="16"/>
  <c r="AK91" i="16"/>
  <c r="AJ91" i="16"/>
  <c r="AI91" i="16"/>
  <c r="AH91" i="16"/>
  <c r="AG91" i="16"/>
  <c r="AF91" i="16"/>
  <c r="AE91" i="16"/>
  <c r="AD91" i="16"/>
  <c r="AC91" i="16"/>
  <c r="AB91" i="16"/>
  <c r="AA91" i="16"/>
  <c r="Z91" i="16"/>
  <c r="Y91" i="16"/>
  <c r="X91" i="16"/>
  <c r="W91" i="16"/>
  <c r="V91" i="16"/>
  <c r="U91" i="16"/>
  <c r="T91" i="16"/>
  <c r="S91" i="16"/>
  <c r="R91" i="16"/>
  <c r="Q91" i="16"/>
  <c r="P91" i="16"/>
  <c r="O91" i="16"/>
  <c r="N91" i="16"/>
  <c r="M91" i="16"/>
  <c r="L91" i="16"/>
  <c r="K91" i="16"/>
  <c r="J91" i="16"/>
  <c r="AM91" i="16" s="1"/>
  <c r="I91" i="16"/>
  <c r="H91" i="16"/>
  <c r="G91" i="16"/>
  <c r="F91" i="16"/>
  <c r="E91" i="16"/>
  <c r="D91" i="16"/>
  <c r="C91" i="16"/>
  <c r="B91" i="16"/>
  <c r="A91" i="16" s="1"/>
  <c r="AO90" i="16"/>
  <c r="AN90" i="16"/>
  <c r="AL90" i="16"/>
  <c r="AK90" i="16"/>
  <c r="AJ90" i="16"/>
  <c r="AI90" i="16"/>
  <c r="AH90" i="16"/>
  <c r="AG90" i="16"/>
  <c r="AF90" i="16"/>
  <c r="AE90" i="16"/>
  <c r="AD90" i="16"/>
  <c r="AC90" i="16"/>
  <c r="AB90" i="16"/>
  <c r="AA90" i="16"/>
  <c r="Z90" i="16"/>
  <c r="Y90" i="16"/>
  <c r="X90" i="16"/>
  <c r="W90" i="16"/>
  <c r="V90" i="16"/>
  <c r="U90" i="16"/>
  <c r="T90" i="16"/>
  <c r="S90" i="16"/>
  <c r="R90" i="16"/>
  <c r="Q90" i="16"/>
  <c r="P90" i="16"/>
  <c r="O90" i="16"/>
  <c r="N90" i="16"/>
  <c r="M90" i="16"/>
  <c r="L90" i="16"/>
  <c r="K90" i="16"/>
  <c r="AM90" i="16" s="1"/>
  <c r="J90" i="16"/>
  <c r="I90" i="16"/>
  <c r="H90" i="16"/>
  <c r="G90" i="16"/>
  <c r="F90" i="16"/>
  <c r="E90" i="16"/>
  <c r="D90" i="16"/>
  <c r="C90" i="16"/>
  <c r="B90" i="16"/>
  <c r="A90" i="16" s="1"/>
  <c r="AO89" i="16"/>
  <c r="AN89" i="16"/>
  <c r="AL89" i="16"/>
  <c r="AK89" i="16"/>
  <c r="AJ89" i="16"/>
  <c r="AI89" i="16"/>
  <c r="AH89" i="16"/>
  <c r="AG89" i="16"/>
  <c r="AF89" i="16"/>
  <c r="AE89" i="16"/>
  <c r="AD89" i="16"/>
  <c r="AC89" i="16"/>
  <c r="AB89" i="16"/>
  <c r="AA89" i="16"/>
  <c r="Z89" i="16"/>
  <c r="Y89" i="16"/>
  <c r="X89" i="16"/>
  <c r="W89" i="16"/>
  <c r="V89" i="16"/>
  <c r="U89" i="16"/>
  <c r="T89" i="16"/>
  <c r="S89" i="16"/>
  <c r="R89" i="16"/>
  <c r="Q89" i="16"/>
  <c r="P89" i="16"/>
  <c r="O89" i="16"/>
  <c r="N89" i="16"/>
  <c r="M89" i="16"/>
  <c r="L89" i="16"/>
  <c r="K89" i="16"/>
  <c r="J89" i="16"/>
  <c r="I89" i="16"/>
  <c r="AM89" i="16" s="1"/>
  <c r="H89" i="16"/>
  <c r="G89" i="16"/>
  <c r="F89" i="16"/>
  <c r="E89" i="16"/>
  <c r="D89" i="16"/>
  <c r="C89" i="16"/>
  <c r="B89" i="16"/>
  <c r="A89" i="16"/>
  <c r="AO88" i="16"/>
  <c r="AN88" i="16"/>
  <c r="AL88" i="16"/>
  <c r="AK88" i="16"/>
  <c r="AJ88" i="16"/>
  <c r="AI88" i="16"/>
  <c r="AH88" i="16"/>
  <c r="AG88" i="16"/>
  <c r="AF88" i="16"/>
  <c r="AE88" i="16"/>
  <c r="AD88" i="16"/>
  <c r="AC88" i="16"/>
  <c r="AB88" i="16"/>
  <c r="AA88" i="16"/>
  <c r="Z88" i="16"/>
  <c r="Y88" i="16"/>
  <c r="X88" i="16"/>
  <c r="W88" i="16"/>
  <c r="V88" i="16"/>
  <c r="U88" i="16"/>
  <c r="T88" i="16"/>
  <c r="S88" i="16"/>
  <c r="R88" i="16"/>
  <c r="Q88" i="16"/>
  <c r="P88" i="16"/>
  <c r="O88" i="16"/>
  <c r="N88" i="16"/>
  <c r="M88" i="16"/>
  <c r="L88" i="16"/>
  <c r="K88" i="16"/>
  <c r="J88" i="16"/>
  <c r="I88" i="16"/>
  <c r="AM88" i="16" s="1"/>
  <c r="H88" i="16"/>
  <c r="G88" i="16"/>
  <c r="F88" i="16"/>
  <c r="E88" i="16"/>
  <c r="D88" i="16"/>
  <c r="C88" i="16"/>
  <c r="B88" i="16"/>
  <c r="A88" i="16"/>
  <c r="AO87" i="16"/>
  <c r="AN87" i="16"/>
  <c r="AL87" i="16"/>
  <c r="AK87" i="16"/>
  <c r="AJ87" i="16"/>
  <c r="AI87" i="16"/>
  <c r="AH87" i="16"/>
  <c r="AG87" i="16"/>
  <c r="AF87" i="16"/>
  <c r="AE87" i="16"/>
  <c r="AD87" i="16"/>
  <c r="AC87" i="16"/>
  <c r="AB87" i="16"/>
  <c r="AA87" i="16"/>
  <c r="Z87" i="16"/>
  <c r="Y87" i="16"/>
  <c r="X87" i="16"/>
  <c r="W87" i="16"/>
  <c r="V87" i="16"/>
  <c r="U87" i="16"/>
  <c r="T87" i="16"/>
  <c r="S87" i="16"/>
  <c r="R87" i="16"/>
  <c r="Q87" i="16"/>
  <c r="P87" i="16"/>
  <c r="O87" i="16"/>
  <c r="N87" i="16"/>
  <c r="M87" i="16"/>
  <c r="L87" i="16"/>
  <c r="K87" i="16"/>
  <c r="J87" i="16"/>
  <c r="AM87" i="16" s="1"/>
  <c r="I87" i="16"/>
  <c r="H87" i="16"/>
  <c r="G87" i="16"/>
  <c r="F87" i="16"/>
  <c r="E87" i="16"/>
  <c r="D87" i="16"/>
  <c r="C87" i="16"/>
  <c r="B87" i="16"/>
  <c r="A87" i="16" s="1"/>
  <c r="AO86" i="16"/>
  <c r="AN86" i="16"/>
  <c r="AL86" i="16"/>
  <c r="AK86" i="16"/>
  <c r="AJ86" i="16"/>
  <c r="AI86" i="16"/>
  <c r="AH86" i="16"/>
  <c r="AG86" i="16"/>
  <c r="AF86" i="16"/>
  <c r="AE86" i="16"/>
  <c r="AD86" i="16"/>
  <c r="AC86" i="16"/>
  <c r="AB86" i="16"/>
  <c r="AA86" i="16"/>
  <c r="Z86" i="16"/>
  <c r="Y86" i="16"/>
  <c r="X86" i="16"/>
  <c r="W86" i="16"/>
  <c r="V86" i="16"/>
  <c r="U86" i="16"/>
  <c r="T86" i="16"/>
  <c r="S86" i="16"/>
  <c r="R86" i="16"/>
  <c r="Q86" i="16"/>
  <c r="P86" i="16"/>
  <c r="O86" i="16"/>
  <c r="N86" i="16"/>
  <c r="M86" i="16"/>
  <c r="L86" i="16"/>
  <c r="K86" i="16"/>
  <c r="AM86" i="16" s="1"/>
  <c r="J86" i="16"/>
  <c r="I86" i="16"/>
  <c r="H86" i="16"/>
  <c r="G86" i="16"/>
  <c r="F86" i="16"/>
  <c r="E86" i="16"/>
  <c r="D86" i="16"/>
  <c r="C86" i="16"/>
  <c r="B86" i="16"/>
  <c r="A86" i="16" s="1"/>
  <c r="AO85" i="16"/>
  <c r="AN85" i="16"/>
  <c r="AL85" i="16"/>
  <c r="AK85" i="16"/>
  <c r="AJ85" i="16"/>
  <c r="AI85" i="16"/>
  <c r="AH85" i="16"/>
  <c r="AG85" i="16"/>
  <c r="AF85" i="16"/>
  <c r="AE85" i="16"/>
  <c r="AD85" i="16"/>
  <c r="AC85" i="16"/>
  <c r="AB85" i="16"/>
  <c r="AA85" i="16"/>
  <c r="Z85" i="16"/>
  <c r="Y85" i="16"/>
  <c r="X85" i="16"/>
  <c r="W85" i="16"/>
  <c r="V85" i="16"/>
  <c r="U85" i="16"/>
  <c r="T85" i="16"/>
  <c r="S85" i="16"/>
  <c r="R85" i="16"/>
  <c r="Q85" i="16"/>
  <c r="P85" i="16"/>
  <c r="O85" i="16"/>
  <c r="N85" i="16"/>
  <c r="M85" i="16"/>
  <c r="L85" i="16"/>
  <c r="K85" i="16"/>
  <c r="J85" i="16"/>
  <c r="I85" i="16"/>
  <c r="H85" i="16"/>
  <c r="G85" i="16"/>
  <c r="F85" i="16"/>
  <c r="E85" i="16"/>
  <c r="D85" i="16"/>
  <c r="C85" i="16"/>
  <c r="B85" i="16"/>
  <c r="A85" i="16"/>
  <c r="AO84" i="16"/>
  <c r="AN84" i="16"/>
  <c r="AL84" i="16"/>
  <c r="AK84" i="16"/>
  <c r="AJ84" i="16"/>
  <c r="AI84" i="16"/>
  <c r="AH84" i="16"/>
  <c r="AG84" i="16"/>
  <c r="AF84" i="16"/>
  <c r="AE84" i="16"/>
  <c r="AD84" i="16"/>
  <c r="AC84" i="16"/>
  <c r="AB84" i="16"/>
  <c r="AA84" i="16"/>
  <c r="Z84" i="16"/>
  <c r="Y84" i="16"/>
  <c r="X84" i="16"/>
  <c r="W84" i="16"/>
  <c r="V84" i="16"/>
  <c r="U84" i="16"/>
  <c r="T84" i="16"/>
  <c r="S84" i="16"/>
  <c r="R84" i="16"/>
  <c r="Q84" i="16"/>
  <c r="P84" i="16"/>
  <c r="O84" i="16"/>
  <c r="N84" i="16"/>
  <c r="M84" i="16"/>
  <c r="L84" i="16"/>
  <c r="K84" i="16"/>
  <c r="J84" i="16"/>
  <c r="I84" i="16"/>
  <c r="AM84" i="16" s="1"/>
  <c r="H84" i="16"/>
  <c r="G84" i="16"/>
  <c r="F84" i="16"/>
  <c r="E84" i="16"/>
  <c r="D84" i="16"/>
  <c r="C84" i="16"/>
  <c r="B84" i="16"/>
  <c r="A84" i="16"/>
  <c r="AO83" i="16"/>
  <c r="AN83" i="16"/>
  <c r="AL83" i="16"/>
  <c r="AK83" i="16"/>
  <c r="AJ83" i="16"/>
  <c r="AI83" i="16"/>
  <c r="AH83" i="16"/>
  <c r="AG83" i="16"/>
  <c r="AF83" i="16"/>
  <c r="AE83" i="16"/>
  <c r="AD83" i="16"/>
  <c r="AC83" i="16"/>
  <c r="AB83" i="16"/>
  <c r="AA83" i="16"/>
  <c r="Z83" i="16"/>
  <c r="Y83" i="16"/>
  <c r="X83" i="16"/>
  <c r="W83" i="16"/>
  <c r="V83" i="16"/>
  <c r="U83" i="16"/>
  <c r="T83" i="16"/>
  <c r="S83" i="16"/>
  <c r="R83" i="16"/>
  <c r="Q83" i="16"/>
  <c r="P83" i="16"/>
  <c r="O83" i="16"/>
  <c r="N83" i="16"/>
  <c r="M83" i="16"/>
  <c r="L83" i="16"/>
  <c r="K83" i="16"/>
  <c r="J83" i="16"/>
  <c r="AM83" i="16" s="1"/>
  <c r="I83" i="16"/>
  <c r="H83" i="16"/>
  <c r="G83" i="16"/>
  <c r="F83" i="16"/>
  <c r="E83" i="16"/>
  <c r="D83" i="16"/>
  <c r="C83" i="16"/>
  <c r="B83" i="16"/>
  <c r="A83" i="16" s="1"/>
  <c r="AO82" i="16"/>
  <c r="AN82" i="16"/>
  <c r="AL82" i="16"/>
  <c r="AK82" i="16"/>
  <c r="AJ82" i="16"/>
  <c r="AI82" i="16"/>
  <c r="AH82" i="16"/>
  <c r="AG82" i="16"/>
  <c r="AF82" i="16"/>
  <c r="AE82" i="16"/>
  <c r="AD82" i="16"/>
  <c r="AC82" i="16"/>
  <c r="AB82" i="16"/>
  <c r="AA82" i="16"/>
  <c r="Z82" i="16"/>
  <c r="Y82" i="16"/>
  <c r="X82" i="16"/>
  <c r="W82" i="16"/>
  <c r="V82" i="16"/>
  <c r="U82" i="16"/>
  <c r="T82" i="16"/>
  <c r="S82" i="16"/>
  <c r="R82" i="16"/>
  <c r="Q82" i="16"/>
  <c r="P82" i="16"/>
  <c r="O82" i="16"/>
  <c r="N82" i="16"/>
  <c r="M82" i="16"/>
  <c r="L82" i="16"/>
  <c r="K82" i="16"/>
  <c r="AM82" i="16" s="1"/>
  <c r="J82" i="16"/>
  <c r="I82" i="16"/>
  <c r="H82" i="16"/>
  <c r="G82" i="16"/>
  <c r="F82" i="16"/>
  <c r="E82" i="16"/>
  <c r="D82" i="16"/>
  <c r="C82" i="16"/>
  <c r="B82" i="16"/>
  <c r="AO81" i="16"/>
  <c r="AN81" i="16"/>
  <c r="AL81" i="16"/>
  <c r="AK81" i="16"/>
  <c r="AJ81" i="16"/>
  <c r="AI81" i="16"/>
  <c r="AH81" i="16"/>
  <c r="AG81" i="16"/>
  <c r="AF81" i="16"/>
  <c r="AE81" i="16"/>
  <c r="AD81" i="16"/>
  <c r="AC81" i="16"/>
  <c r="AB81" i="16"/>
  <c r="AA81" i="16"/>
  <c r="Z81" i="16"/>
  <c r="Y81" i="16"/>
  <c r="X81" i="16"/>
  <c r="W81" i="16"/>
  <c r="V81" i="16"/>
  <c r="U81" i="16"/>
  <c r="T81" i="16"/>
  <c r="S81" i="16"/>
  <c r="R81" i="16"/>
  <c r="Q81" i="16"/>
  <c r="P81" i="16"/>
  <c r="O81" i="16"/>
  <c r="N81" i="16"/>
  <c r="M81" i="16"/>
  <c r="L81" i="16"/>
  <c r="K81" i="16"/>
  <c r="J81" i="16"/>
  <c r="I81" i="16"/>
  <c r="H81" i="16"/>
  <c r="G81" i="16"/>
  <c r="F81" i="16"/>
  <c r="E81" i="16"/>
  <c r="D81" i="16"/>
  <c r="C81" i="16"/>
  <c r="B81" i="16"/>
  <c r="A81" i="16"/>
  <c r="AO80" i="16"/>
  <c r="AN80" i="16"/>
  <c r="AL80" i="16"/>
  <c r="AK80" i="16"/>
  <c r="AJ80" i="16"/>
  <c r="AI80" i="16"/>
  <c r="AH80" i="16"/>
  <c r="AG80" i="16"/>
  <c r="AF80" i="16"/>
  <c r="AE80" i="16"/>
  <c r="AD80" i="16"/>
  <c r="AC80" i="16"/>
  <c r="AB80" i="16"/>
  <c r="AA80" i="16"/>
  <c r="Z80" i="16"/>
  <c r="Y80" i="16"/>
  <c r="X80" i="16"/>
  <c r="W80" i="16"/>
  <c r="V80" i="16"/>
  <c r="U80" i="16"/>
  <c r="T80" i="16"/>
  <c r="S80" i="16"/>
  <c r="R80" i="16"/>
  <c r="Q80" i="16"/>
  <c r="P80" i="16"/>
  <c r="O80" i="16"/>
  <c r="N80" i="16"/>
  <c r="M80" i="16"/>
  <c r="L80" i="16"/>
  <c r="K80" i="16"/>
  <c r="J80" i="16"/>
  <c r="I80" i="16"/>
  <c r="AM80" i="16" s="1"/>
  <c r="H80" i="16"/>
  <c r="G80" i="16"/>
  <c r="F80" i="16"/>
  <c r="E80" i="16"/>
  <c r="D80" i="16"/>
  <c r="C80" i="16"/>
  <c r="B80" i="16"/>
  <c r="A80" i="16"/>
  <c r="AO79" i="16"/>
  <c r="AN79" i="16"/>
  <c r="AL79" i="16"/>
  <c r="AK79" i="16"/>
  <c r="AJ79" i="16"/>
  <c r="AI79" i="16"/>
  <c r="AH79" i="16"/>
  <c r="AG79" i="16"/>
  <c r="AF79" i="16"/>
  <c r="AE79" i="16"/>
  <c r="AD79" i="16"/>
  <c r="AC79" i="16"/>
  <c r="AB79" i="16"/>
  <c r="AA79" i="16"/>
  <c r="Z79" i="16"/>
  <c r="Y79" i="16"/>
  <c r="X79" i="16"/>
  <c r="W79" i="16"/>
  <c r="V79" i="16"/>
  <c r="U79" i="16"/>
  <c r="T79" i="16"/>
  <c r="S79" i="16"/>
  <c r="R79" i="16"/>
  <c r="Q79" i="16"/>
  <c r="P79" i="16"/>
  <c r="O79" i="16"/>
  <c r="N79" i="16"/>
  <c r="M79" i="16"/>
  <c r="L79" i="16"/>
  <c r="K79" i="16"/>
  <c r="J79" i="16"/>
  <c r="AM79" i="16" s="1"/>
  <c r="I79" i="16"/>
  <c r="H79" i="16"/>
  <c r="G79" i="16"/>
  <c r="F79" i="16"/>
  <c r="E79" i="16"/>
  <c r="D79" i="16"/>
  <c r="C79" i="16"/>
  <c r="B79" i="16"/>
  <c r="A79" i="16" s="1"/>
  <c r="AO78" i="16"/>
  <c r="AN78" i="16"/>
  <c r="AL78" i="16"/>
  <c r="AK78" i="16"/>
  <c r="AJ78" i="16"/>
  <c r="AI78" i="16"/>
  <c r="AH78" i="16"/>
  <c r="AG78" i="16"/>
  <c r="AF78" i="16"/>
  <c r="AE78" i="16"/>
  <c r="AD78" i="16"/>
  <c r="AC78" i="16"/>
  <c r="AB78" i="16"/>
  <c r="AA78" i="16"/>
  <c r="Z78" i="16"/>
  <c r="Y78" i="16"/>
  <c r="X78" i="16"/>
  <c r="W78" i="16"/>
  <c r="V78" i="16"/>
  <c r="U78" i="16"/>
  <c r="T78" i="16"/>
  <c r="S78" i="16"/>
  <c r="R78" i="16"/>
  <c r="Q78" i="16"/>
  <c r="P78" i="16"/>
  <c r="O78" i="16"/>
  <c r="N78" i="16"/>
  <c r="M78" i="16"/>
  <c r="L78" i="16"/>
  <c r="K78" i="16"/>
  <c r="AM78" i="16" s="1"/>
  <c r="J78" i="16"/>
  <c r="I78" i="16"/>
  <c r="H78" i="16"/>
  <c r="G78" i="16"/>
  <c r="F78" i="16"/>
  <c r="E78" i="16"/>
  <c r="D78" i="16"/>
  <c r="C78" i="16"/>
  <c r="B78" i="16"/>
  <c r="AO77" i="16"/>
  <c r="AN77" i="16"/>
  <c r="AL77" i="16"/>
  <c r="AK77" i="16"/>
  <c r="AJ77" i="16"/>
  <c r="AI77" i="16"/>
  <c r="AH77" i="16"/>
  <c r="AG77" i="16"/>
  <c r="AF77" i="16"/>
  <c r="AE77" i="16"/>
  <c r="AD77" i="16"/>
  <c r="AC77" i="16"/>
  <c r="AB77" i="16"/>
  <c r="AA77" i="16"/>
  <c r="Z77" i="16"/>
  <c r="Y77" i="16"/>
  <c r="X77" i="16"/>
  <c r="W77" i="16"/>
  <c r="V77" i="16"/>
  <c r="U77" i="16"/>
  <c r="T77" i="16"/>
  <c r="S77" i="16"/>
  <c r="R77" i="16"/>
  <c r="Q77" i="16"/>
  <c r="P77" i="16"/>
  <c r="O77" i="16"/>
  <c r="N77" i="16"/>
  <c r="M77" i="16"/>
  <c r="L77" i="16"/>
  <c r="K77" i="16"/>
  <c r="J77" i="16"/>
  <c r="I77" i="16"/>
  <c r="AM77" i="16" s="1"/>
  <c r="H77" i="16"/>
  <c r="G77" i="16"/>
  <c r="F77" i="16"/>
  <c r="E77" i="16"/>
  <c r="D77" i="16"/>
  <c r="C77" i="16"/>
  <c r="B77" i="16"/>
  <c r="A77" i="16"/>
  <c r="AO76" i="16"/>
  <c r="AN76" i="16"/>
  <c r="AL76" i="16"/>
  <c r="AK76" i="16"/>
  <c r="AJ76" i="16"/>
  <c r="AI76" i="16"/>
  <c r="AH76" i="16"/>
  <c r="AG76" i="16"/>
  <c r="AF76" i="16"/>
  <c r="AE76" i="16"/>
  <c r="AD76" i="16"/>
  <c r="AC76" i="16"/>
  <c r="AB76" i="16"/>
  <c r="AA76" i="16"/>
  <c r="Z76" i="16"/>
  <c r="Y76" i="16"/>
  <c r="X76" i="16"/>
  <c r="W76" i="16"/>
  <c r="V76" i="16"/>
  <c r="U76" i="16"/>
  <c r="T76" i="16"/>
  <c r="S76" i="16"/>
  <c r="R76" i="16"/>
  <c r="Q76" i="16"/>
  <c r="P76" i="16"/>
  <c r="O76" i="16"/>
  <c r="N76" i="16"/>
  <c r="M76" i="16"/>
  <c r="L76" i="16"/>
  <c r="K76" i="16"/>
  <c r="J76" i="16"/>
  <c r="I76" i="16"/>
  <c r="AM76" i="16" s="1"/>
  <c r="H76" i="16"/>
  <c r="G76" i="16"/>
  <c r="F76" i="16"/>
  <c r="E76" i="16"/>
  <c r="D76" i="16"/>
  <c r="C76" i="16"/>
  <c r="B76" i="16"/>
  <c r="A76" i="16"/>
  <c r="AO75" i="16"/>
  <c r="AN75" i="16"/>
  <c r="AL75" i="16"/>
  <c r="AK75" i="16"/>
  <c r="AJ75" i="16"/>
  <c r="AI75" i="16"/>
  <c r="AH75" i="16"/>
  <c r="AG75" i="16"/>
  <c r="AF75" i="16"/>
  <c r="AE75" i="16"/>
  <c r="AD75" i="16"/>
  <c r="AC75" i="16"/>
  <c r="AB75" i="16"/>
  <c r="AA75" i="16"/>
  <c r="Z75" i="16"/>
  <c r="Y75" i="16"/>
  <c r="X75" i="16"/>
  <c r="W75" i="16"/>
  <c r="V75" i="16"/>
  <c r="U75" i="16"/>
  <c r="T75" i="16"/>
  <c r="S75" i="16"/>
  <c r="R75" i="16"/>
  <c r="Q75" i="16"/>
  <c r="P75" i="16"/>
  <c r="O75" i="16"/>
  <c r="N75" i="16"/>
  <c r="M75" i="16"/>
  <c r="L75" i="16"/>
  <c r="K75" i="16"/>
  <c r="J75" i="16"/>
  <c r="AM75" i="16" s="1"/>
  <c r="I75" i="16"/>
  <c r="H75" i="16"/>
  <c r="G75" i="16"/>
  <c r="F75" i="16"/>
  <c r="E75" i="16"/>
  <c r="D75" i="16"/>
  <c r="C75" i="16"/>
  <c r="B75" i="16"/>
  <c r="A75" i="16" s="1"/>
  <c r="AO74" i="16"/>
  <c r="AN74" i="16"/>
  <c r="AL74" i="16"/>
  <c r="AK74" i="16"/>
  <c r="AJ74" i="16"/>
  <c r="AI74" i="16"/>
  <c r="AH74" i="16"/>
  <c r="AG74" i="16"/>
  <c r="AF74" i="16"/>
  <c r="AE74" i="16"/>
  <c r="AD74" i="16"/>
  <c r="AC74" i="16"/>
  <c r="AB74" i="16"/>
  <c r="AA74" i="16"/>
  <c r="Z74" i="16"/>
  <c r="Y74" i="16"/>
  <c r="X74" i="16"/>
  <c r="W74" i="16"/>
  <c r="V74" i="16"/>
  <c r="U74" i="16"/>
  <c r="T74" i="16"/>
  <c r="S74" i="16"/>
  <c r="R74" i="16"/>
  <c r="Q74" i="16"/>
  <c r="P74" i="16"/>
  <c r="O74" i="16"/>
  <c r="N74" i="16"/>
  <c r="M74" i="16"/>
  <c r="L74" i="16"/>
  <c r="K74" i="16"/>
  <c r="AM74" i="16" s="1"/>
  <c r="J74" i="16"/>
  <c r="I74" i="16"/>
  <c r="H74" i="16"/>
  <c r="G74" i="16"/>
  <c r="F74" i="16"/>
  <c r="E74" i="16"/>
  <c r="D74" i="16"/>
  <c r="C74" i="16"/>
  <c r="B74" i="16"/>
  <c r="A74" i="16" s="1"/>
  <c r="AO73" i="16"/>
  <c r="AN73" i="16"/>
  <c r="AL73" i="16"/>
  <c r="AK73" i="16"/>
  <c r="AJ73" i="16"/>
  <c r="AI73" i="16"/>
  <c r="AH73" i="16"/>
  <c r="AG73" i="16"/>
  <c r="AF73" i="16"/>
  <c r="AE73" i="16"/>
  <c r="AD73" i="16"/>
  <c r="AC73" i="16"/>
  <c r="AB73" i="16"/>
  <c r="AA73" i="16"/>
  <c r="Z73" i="16"/>
  <c r="Y73" i="16"/>
  <c r="X73" i="16"/>
  <c r="W73" i="16"/>
  <c r="V73" i="16"/>
  <c r="U73" i="16"/>
  <c r="T73" i="16"/>
  <c r="S73" i="16"/>
  <c r="R73" i="16"/>
  <c r="Q73" i="16"/>
  <c r="P73" i="16"/>
  <c r="O73" i="16"/>
  <c r="N73" i="16"/>
  <c r="M73" i="16"/>
  <c r="L73" i="16"/>
  <c r="K73" i="16"/>
  <c r="J73" i="16"/>
  <c r="I73" i="16"/>
  <c r="AM73" i="16" s="1"/>
  <c r="H73" i="16"/>
  <c r="G73" i="16"/>
  <c r="F73" i="16"/>
  <c r="E73" i="16"/>
  <c r="D73" i="16"/>
  <c r="C73" i="16"/>
  <c r="B73" i="16"/>
  <c r="A73" i="16"/>
  <c r="AO72" i="16"/>
  <c r="AN72" i="16"/>
  <c r="AL72" i="16"/>
  <c r="AK72" i="16"/>
  <c r="AJ72" i="16"/>
  <c r="AI72" i="16"/>
  <c r="AH72" i="16"/>
  <c r="AG72" i="16"/>
  <c r="AF72" i="16"/>
  <c r="AE72" i="16"/>
  <c r="AD72" i="16"/>
  <c r="AC72" i="16"/>
  <c r="AB72" i="16"/>
  <c r="AA72" i="16"/>
  <c r="Z72" i="16"/>
  <c r="Y72" i="16"/>
  <c r="X72" i="16"/>
  <c r="W72" i="16"/>
  <c r="V72" i="16"/>
  <c r="U72" i="16"/>
  <c r="T72" i="16"/>
  <c r="S72" i="16"/>
  <c r="R72" i="16"/>
  <c r="Q72" i="16"/>
  <c r="P72" i="16"/>
  <c r="O72" i="16"/>
  <c r="N72" i="16"/>
  <c r="M72" i="16"/>
  <c r="L72" i="16"/>
  <c r="K72" i="16"/>
  <c r="J72" i="16"/>
  <c r="I72" i="16"/>
  <c r="H72" i="16"/>
  <c r="G72" i="16"/>
  <c r="F72" i="16"/>
  <c r="E72" i="16"/>
  <c r="D72" i="16"/>
  <c r="C72" i="16"/>
  <c r="B72" i="16"/>
  <c r="A72" i="16"/>
  <c r="AO71" i="16"/>
  <c r="AN71" i="16"/>
  <c r="AL71" i="16"/>
  <c r="AK71" i="16"/>
  <c r="AJ71" i="16"/>
  <c r="AI71" i="16"/>
  <c r="AH71" i="16"/>
  <c r="AG71" i="16"/>
  <c r="AF71" i="16"/>
  <c r="AE71" i="16"/>
  <c r="AD71" i="16"/>
  <c r="AC71" i="16"/>
  <c r="AB71" i="16"/>
  <c r="AA71" i="16"/>
  <c r="Z71" i="16"/>
  <c r="Y71" i="16"/>
  <c r="X71" i="16"/>
  <c r="W71" i="16"/>
  <c r="V71" i="16"/>
  <c r="U71" i="16"/>
  <c r="T71" i="16"/>
  <c r="S71" i="16"/>
  <c r="R71" i="16"/>
  <c r="Q71" i="16"/>
  <c r="P71" i="16"/>
  <c r="O71" i="16"/>
  <c r="N71" i="16"/>
  <c r="M71" i="16"/>
  <c r="L71" i="16"/>
  <c r="K71" i="16"/>
  <c r="J71" i="16"/>
  <c r="AM71" i="16" s="1"/>
  <c r="I71" i="16"/>
  <c r="H71" i="16"/>
  <c r="G71" i="16"/>
  <c r="F71" i="16"/>
  <c r="E71" i="16"/>
  <c r="D71" i="16"/>
  <c r="C71" i="16"/>
  <c r="B71" i="16"/>
  <c r="A71" i="16" s="1"/>
  <c r="AO70" i="16"/>
  <c r="AN70" i="16"/>
  <c r="AL70" i="16"/>
  <c r="AK70" i="16"/>
  <c r="AJ70" i="16"/>
  <c r="AI70" i="16"/>
  <c r="AH70" i="16"/>
  <c r="AG70" i="16"/>
  <c r="AF70" i="16"/>
  <c r="AE70" i="16"/>
  <c r="AD70" i="16"/>
  <c r="AC70" i="16"/>
  <c r="AB70" i="16"/>
  <c r="AA70" i="16"/>
  <c r="Z70" i="16"/>
  <c r="Y70" i="16"/>
  <c r="X70" i="16"/>
  <c r="W70" i="16"/>
  <c r="V70" i="16"/>
  <c r="U70" i="16"/>
  <c r="T70" i="16"/>
  <c r="S70" i="16"/>
  <c r="R70" i="16"/>
  <c r="Q70" i="16"/>
  <c r="P70" i="16"/>
  <c r="O70" i="16"/>
  <c r="N70" i="16"/>
  <c r="M70" i="16"/>
  <c r="L70" i="16"/>
  <c r="K70" i="16"/>
  <c r="AM70" i="16" s="1"/>
  <c r="J70" i="16"/>
  <c r="I70" i="16"/>
  <c r="H70" i="16"/>
  <c r="G70" i="16"/>
  <c r="F70" i="16"/>
  <c r="E70" i="16"/>
  <c r="D70" i="16"/>
  <c r="C70" i="16"/>
  <c r="B70" i="16"/>
  <c r="A70" i="16" s="1"/>
  <c r="AO69" i="16"/>
  <c r="AN69" i="16"/>
  <c r="AL69" i="16"/>
  <c r="AK69" i="16"/>
  <c r="AJ69" i="16"/>
  <c r="AI69" i="16"/>
  <c r="AH69" i="16"/>
  <c r="AG69" i="16"/>
  <c r="AF69" i="16"/>
  <c r="AE69" i="16"/>
  <c r="AD69" i="16"/>
  <c r="AC69" i="16"/>
  <c r="AB69" i="16"/>
  <c r="AA69" i="16"/>
  <c r="Z69" i="16"/>
  <c r="Y69" i="16"/>
  <c r="X69" i="16"/>
  <c r="W69" i="16"/>
  <c r="V69" i="16"/>
  <c r="U69" i="16"/>
  <c r="T69" i="16"/>
  <c r="S69" i="16"/>
  <c r="R69" i="16"/>
  <c r="Q69" i="16"/>
  <c r="P69" i="16"/>
  <c r="O69" i="16"/>
  <c r="N69" i="16"/>
  <c r="M69" i="16"/>
  <c r="L69" i="16"/>
  <c r="K69" i="16"/>
  <c r="J69" i="16"/>
  <c r="I69" i="16"/>
  <c r="H69" i="16"/>
  <c r="G69" i="16"/>
  <c r="F69" i="16"/>
  <c r="E69" i="16"/>
  <c r="D69" i="16"/>
  <c r="C69" i="16"/>
  <c r="B69" i="16"/>
  <c r="A69" i="16"/>
  <c r="AO68" i="16"/>
  <c r="AN68" i="16"/>
  <c r="AL68" i="16"/>
  <c r="AK68" i="16"/>
  <c r="AJ68" i="16"/>
  <c r="AI68" i="16"/>
  <c r="AH68" i="16"/>
  <c r="AG68" i="16"/>
  <c r="AF68" i="16"/>
  <c r="AE68" i="16"/>
  <c r="AD68" i="16"/>
  <c r="AC68" i="16"/>
  <c r="AB68" i="16"/>
  <c r="AA68" i="16"/>
  <c r="Z68" i="16"/>
  <c r="Y68" i="16"/>
  <c r="X68" i="16"/>
  <c r="W68" i="16"/>
  <c r="V68" i="16"/>
  <c r="U68" i="16"/>
  <c r="T68" i="16"/>
  <c r="S68" i="16"/>
  <c r="R68" i="16"/>
  <c r="Q68" i="16"/>
  <c r="P68" i="16"/>
  <c r="O68" i="16"/>
  <c r="N68" i="16"/>
  <c r="M68" i="16"/>
  <c r="L68" i="16"/>
  <c r="K68" i="16"/>
  <c r="J68" i="16"/>
  <c r="I68" i="16"/>
  <c r="AM68" i="16" s="1"/>
  <c r="H68" i="16"/>
  <c r="G68" i="16"/>
  <c r="F68" i="16"/>
  <c r="E68" i="16"/>
  <c r="D68" i="16"/>
  <c r="C68" i="16"/>
  <c r="B68" i="16"/>
  <c r="A68" i="16"/>
  <c r="AO67" i="16"/>
  <c r="AN67" i="16"/>
  <c r="AL67" i="16"/>
  <c r="AK67" i="16"/>
  <c r="AJ67" i="16"/>
  <c r="AI67" i="16"/>
  <c r="AH67" i="16"/>
  <c r="AG67" i="16"/>
  <c r="AF67" i="16"/>
  <c r="AE67" i="16"/>
  <c r="AD67" i="16"/>
  <c r="AC67" i="16"/>
  <c r="AB67" i="16"/>
  <c r="AA67" i="16"/>
  <c r="Z67" i="16"/>
  <c r="Y67" i="16"/>
  <c r="X67" i="16"/>
  <c r="W67" i="16"/>
  <c r="V67" i="16"/>
  <c r="U67" i="16"/>
  <c r="T67" i="16"/>
  <c r="S67" i="16"/>
  <c r="R67" i="16"/>
  <c r="Q67" i="16"/>
  <c r="P67" i="16"/>
  <c r="O67" i="16"/>
  <c r="N67" i="16"/>
  <c r="M67" i="16"/>
  <c r="L67" i="16"/>
  <c r="K67" i="16"/>
  <c r="J67" i="16"/>
  <c r="AM67" i="16" s="1"/>
  <c r="I67" i="16"/>
  <c r="H67" i="16"/>
  <c r="G67" i="16"/>
  <c r="F67" i="16"/>
  <c r="E67" i="16"/>
  <c r="D67" i="16"/>
  <c r="C67" i="16"/>
  <c r="B67" i="16"/>
  <c r="A67" i="16" s="1"/>
  <c r="AO66" i="16"/>
  <c r="AN66" i="16"/>
  <c r="AL66" i="16"/>
  <c r="AK66" i="16"/>
  <c r="AJ66" i="16"/>
  <c r="AI66" i="16"/>
  <c r="AH66" i="16"/>
  <c r="AG66" i="16"/>
  <c r="AF66" i="16"/>
  <c r="AE66" i="16"/>
  <c r="AD66" i="16"/>
  <c r="AC66" i="16"/>
  <c r="AB66" i="16"/>
  <c r="AA66" i="16"/>
  <c r="Z66" i="16"/>
  <c r="Y66" i="16"/>
  <c r="X66" i="16"/>
  <c r="W66" i="16"/>
  <c r="V66" i="16"/>
  <c r="U66" i="16"/>
  <c r="T66" i="16"/>
  <c r="S66" i="16"/>
  <c r="R66" i="16"/>
  <c r="Q66" i="16"/>
  <c r="P66" i="16"/>
  <c r="O66" i="16"/>
  <c r="N66" i="16"/>
  <c r="M66" i="16"/>
  <c r="L66" i="16"/>
  <c r="K66" i="16"/>
  <c r="AM66" i="16" s="1"/>
  <c r="J66" i="16"/>
  <c r="I66" i="16"/>
  <c r="H66" i="16"/>
  <c r="G66" i="16"/>
  <c r="F66" i="16"/>
  <c r="E66" i="16"/>
  <c r="D66" i="16"/>
  <c r="C66" i="16"/>
  <c r="B66" i="16"/>
  <c r="AO65" i="16"/>
  <c r="AN65" i="16"/>
  <c r="AL65" i="16"/>
  <c r="AK65" i="16"/>
  <c r="AJ65" i="16"/>
  <c r="AI65" i="16"/>
  <c r="AH65" i="16"/>
  <c r="AG65" i="16"/>
  <c r="AF65" i="16"/>
  <c r="AE65" i="16"/>
  <c r="AD65" i="16"/>
  <c r="AC65" i="16"/>
  <c r="AB65" i="16"/>
  <c r="AA65" i="16"/>
  <c r="Z65" i="16"/>
  <c r="Y65" i="16"/>
  <c r="X65" i="16"/>
  <c r="W65" i="16"/>
  <c r="V65" i="16"/>
  <c r="U65" i="16"/>
  <c r="T65" i="16"/>
  <c r="S65" i="16"/>
  <c r="R65" i="16"/>
  <c r="Q65" i="16"/>
  <c r="P65" i="16"/>
  <c r="O65" i="16"/>
  <c r="N65" i="16"/>
  <c r="M65" i="16"/>
  <c r="L65" i="16"/>
  <c r="K65" i="16"/>
  <c r="J65" i="16"/>
  <c r="I65" i="16"/>
  <c r="H65" i="16"/>
  <c r="G65" i="16"/>
  <c r="F65" i="16"/>
  <c r="E65" i="16"/>
  <c r="D65" i="16"/>
  <c r="C65" i="16"/>
  <c r="B65" i="16"/>
  <c r="A65" i="16"/>
  <c r="AO64" i="16"/>
  <c r="AN64" i="16"/>
  <c r="AL64" i="16"/>
  <c r="AK64" i="16"/>
  <c r="AJ64" i="16"/>
  <c r="AI64" i="16"/>
  <c r="AH64" i="16"/>
  <c r="AG64" i="16"/>
  <c r="AF64" i="16"/>
  <c r="AE64" i="16"/>
  <c r="AD64" i="16"/>
  <c r="AC64" i="16"/>
  <c r="AB64" i="16"/>
  <c r="AA64" i="16"/>
  <c r="Z64" i="16"/>
  <c r="Y64" i="16"/>
  <c r="X64" i="16"/>
  <c r="W64" i="16"/>
  <c r="V64" i="16"/>
  <c r="U64" i="16"/>
  <c r="T64" i="16"/>
  <c r="S64" i="16"/>
  <c r="R64" i="16"/>
  <c r="Q64" i="16"/>
  <c r="P64" i="16"/>
  <c r="O64" i="16"/>
  <c r="N64" i="16"/>
  <c r="M64" i="16"/>
  <c r="L64" i="16"/>
  <c r="K64" i="16"/>
  <c r="J64" i="16"/>
  <c r="I64" i="16"/>
  <c r="AM64" i="16" s="1"/>
  <c r="H64" i="16"/>
  <c r="G64" i="16"/>
  <c r="F64" i="16"/>
  <c r="E64" i="16"/>
  <c r="D64" i="16"/>
  <c r="C64" i="16"/>
  <c r="B64" i="16"/>
  <c r="A64" i="16"/>
  <c r="AO63" i="16"/>
  <c r="AN63" i="16"/>
  <c r="AL63" i="16"/>
  <c r="AK63" i="16"/>
  <c r="AJ63" i="16"/>
  <c r="AI63" i="16"/>
  <c r="AH63" i="16"/>
  <c r="AG63" i="16"/>
  <c r="AF63" i="16"/>
  <c r="AE63" i="16"/>
  <c r="AD63" i="16"/>
  <c r="AC63" i="16"/>
  <c r="AB63" i="16"/>
  <c r="AA63" i="16"/>
  <c r="Z63" i="16"/>
  <c r="Y63" i="16"/>
  <c r="X63" i="16"/>
  <c r="W63" i="16"/>
  <c r="V63" i="16"/>
  <c r="U63" i="16"/>
  <c r="T63" i="16"/>
  <c r="S63" i="16"/>
  <c r="R63" i="16"/>
  <c r="Q63" i="16"/>
  <c r="P63" i="16"/>
  <c r="O63" i="16"/>
  <c r="N63" i="16"/>
  <c r="M63" i="16"/>
  <c r="L63" i="16"/>
  <c r="K63" i="16"/>
  <c r="J63" i="16"/>
  <c r="AM63" i="16" s="1"/>
  <c r="I63" i="16"/>
  <c r="H63" i="16"/>
  <c r="G63" i="16"/>
  <c r="F63" i="16"/>
  <c r="E63" i="16"/>
  <c r="D63" i="16"/>
  <c r="C63" i="16"/>
  <c r="B63" i="16"/>
  <c r="A63" i="16" s="1"/>
  <c r="AO62" i="16"/>
  <c r="AN62" i="16"/>
  <c r="AL62" i="16"/>
  <c r="AK62" i="16"/>
  <c r="AJ62" i="16"/>
  <c r="AI62" i="16"/>
  <c r="AH62" i="16"/>
  <c r="AG62" i="16"/>
  <c r="AF62" i="16"/>
  <c r="AE62" i="16"/>
  <c r="AD62" i="16"/>
  <c r="AC62" i="16"/>
  <c r="AB62" i="16"/>
  <c r="AA62" i="16"/>
  <c r="Z62" i="16"/>
  <c r="Y62" i="16"/>
  <c r="X62" i="16"/>
  <c r="W62" i="16"/>
  <c r="V62" i="16"/>
  <c r="U62" i="16"/>
  <c r="T62" i="16"/>
  <c r="S62" i="16"/>
  <c r="R62" i="16"/>
  <c r="Q62" i="16"/>
  <c r="P62" i="16"/>
  <c r="O62" i="16"/>
  <c r="N62" i="16"/>
  <c r="M62" i="16"/>
  <c r="L62" i="16"/>
  <c r="K62" i="16"/>
  <c r="AM62" i="16" s="1"/>
  <c r="J62" i="16"/>
  <c r="I62" i="16"/>
  <c r="H62" i="16"/>
  <c r="G62" i="16"/>
  <c r="F62" i="16"/>
  <c r="E62" i="16"/>
  <c r="D62" i="16"/>
  <c r="C62" i="16"/>
  <c r="B62" i="16"/>
  <c r="AO61" i="16"/>
  <c r="AN61" i="16"/>
  <c r="AL61" i="16"/>
  <c r="AK61" i="16"/>
  <c r="AJ61" i="16"/>
  <c r="AI61" i="16"/>
  <c r="AH61" i="16"/>
  <c r="AG61" i="16"/>
  <c r="AF61" i="16"/>
  <c r="AE61" i="16"/>
  <c r="AD61" i="16"/>
  <c r="AC61" i="16"/>
  <c r="AB61" i="16"/>
  <c r="AA61" i="16"/>
  <c r="Z61" i="16"/>
  <c r="Y61" i="16"/>
  <c r="X61" i="16"/>
  <c r="W61" i="16"/>
  <c r="V61" i="16"/>
  <c r="U61" i="16"/>
  <c r="T61" i="16"/>
  <c r="S61" i="16"/>
  <c r="R61" i="16"/>
  <c r="Q61" i="16"/>
  <c r="P61" i="16"/>
  <c r="O61" i="16"/>
  <c r="N61" i="16"/>
  <c r="M61" i="16"/>
  <c r="L61" i="16"/>
  <c r="K61" i="16"/>
  <c r="J61" i="16"/>
  <c r="I61" i="16"/>
  <c r="AM61" i="16" s="1"/>
  <c r="H61" i="16"/>
  <c r="G61" i="16"/>
  <c r="F61" i="16"/>
  <c r="E61" i="16"/>
  <c r="D61" i="16"/>
  <c r="C61" i="16"/>
  <c r="B61" i="16"/>
  <c r="A61" i="16"/>
  <c r="AO60" i="16"/>
  <c r="AN60" i="16"/>
  <c r="AL60" i="16"/>
  <c r="AK60" i="16"/>
  <c r="AJ60" i="16"/>
  <c r="AI60" i="16"/>
  <c r="AH60" i="16"/>
  <c r="AG60" i="16"/>
  <c r="AF60" i="16"/>
  <c r="AE60" i="16"/>
  <c r="AD60" i="16"/>
  <c r="AC60" i="16"/>
  <c r="AB60" i="16"/>
  <c r="AA60" i="16"/>
  <c r="Z60" i="16"/>
  <c r="Y60" i="16"/>
  <c r="X60" i="16"/>
  <c r="W60" i="16"/>
  <c r="V60" i="16"/>
  <c r="U60" i="16"/>
  <c r="T60" i="16"/>
  <c r="S60" i="16"/>
  <c r="R60" i="16"/>
  <c r="Q60" i="16"/>
  <c r="P60" i="16"/>
  <c r="O60" i="16"/>
  <c r="N60" i="16"/>
  <c r="M60" i="16"/>
  <c r="L60" i="16"/>
  <c r="K60" i="16"/>
  <c r="J60" i="16"/>
  <c r="I60" i="16"/>
  <c r="AM60" i="16" s="1"/>
  <c r="H60" i="16"/>
  <c r="G60" i="16"/>
  <c r="F60" i="16"/>
  <c r="E60" i="16"/>
  <c r="D60" i="16"/>
  <c r="C60" i="16"/>
  <c r="B60" i="16"/>
  <c r="A60" i="16"/>
  <c r="AO59" i="16"/>
  <c r="AN59" i="16"/>
  <c r="AL59" i="16"/>
  <c r="AK59" i="16"/>
  <c r="AJ59" i="16"/>
  <c r="AI59" i="16"/>
  <c r="AH59" i="16"/>
  <c r="AG59" i="16"/>
  <c r="AF59" i="16"/>
  <c r="AE59" i="16"/>
  <c r="AD59" i="16"/>
  <c r="AC59" i="16"/>
  <c r="AB59" i="16"/>
  <c r="AA59" i="16"/>
  <c r="Z59" i="16"/>
  <c r="Y59" i="16"/>
  <c r="X59" i="16"/>
  <c r="W59" i="16"/>
  <c r="V59" i="16"/>
  <c r="U59" i="16"/>
  <c r="T59" i="16"/>
  <c r="S59" i="16"/>
  <c r="R59" i="16"/>
  <c r="Q59" i="16"/>
  <c r="P59" i="16"/>
  <c r="O59" i="16"/>
  <c r="N59" i="16"/>
  <c r="M59" i="16"/>
  <c r="L59" i="16"/>
  <c r="K59" i="16"/>
  <c r="J59" i="16"/>
  <c r="I59" i="16"/>
  <c r="H59" i="16"/>
  <c r="G59" i="16"/>
  <c r="F59" i="16"/>
  <c r="E59" i="16"/>
  <c r="D59" i="16"/>
  <c r="C59" i="16"/>
  <c r="B59" i="16"/>
  <c r="A59" i="16" s="1"/>
  <c r="AO58" i="16"/>
  <c r="AN58" i="16"/>
  <c r="AL58" i="16"/>
  <c r="AK58" i="16"/>
  <c r="AJ58" i="16"/>
  <c r="AI58" i="16"/>
  <c r="AH58" i="16"/>
  <c r="AG58" i="16"/>
  <c r="AF58" i="16"/>
  <c r="AE58" i="16"/>
  <c r="AD58" i="16"/>
  <c r="AC58" i="16"/>
  <c r="AB58" i="16"/>
  <c r="AA58" i="16"/>
  <c r="Z58" i="16"/>
  <c r="Y58" i="16"/>
  <c r="X58" i="16"/>
  <c r="W58" i="16"/>
  <c r="V58" i="16"/>
  <c r="U58" i="16"/>
  <c r="T58" i="16"/>
  <c r="S58" i="16"/>
  <c r="R58" i="16"/>
  <c r="Q58" i="16"/>
  <c r="P58" i="16"/>
  <c r="O58" i="16"/>
  <c r="N58" i="16"/>
  <c r="M58" i="16"/>
  <c r="L58" i="16"/>
  <c r="K58" i="16"/>
  <c r="AM58" i="16" s="1"/>
  <c r="J58" i="16"/>
  <c r="I58" i="16"/>
  <c r="H58" i="16"/>
  <c r="G58" i="16"/>
  <c r="F58" i="16"/>
  <c r="E58" i="16"/>
  <c r="D58" i="16"/>
  <c r="C58" i="16"/>
  <c r="B58" i="16"/>
  <c r="A58" i="16" s="1"/>
  <c r="AO57" i="16"/>
  <c r="AN57" i="16"/>
  <c r="AL57" i="16"/>
  <c r="AK57" i="16"/>
  <c r="AJ57" i="16"/>
  <c r="AI57" i="16"/>
  <c r="AH57" i="16"/>
  <c r="AG57" i="16"/>
  <c r="AF57" i="16"/>
  <c r="AE57" i="16"/>
  <c r="AD57" i="16"/>
  <c r="AC57" i="16"/>
  <c r="AB57" i="16"/>
  <c r="AA57" i="16"/>
  <c r="Z57" i="16"/>
  <c r="Y57" i="16"/>
  <c r="X57" i="16"/>
  <c r="W57" i="16"/>
  <c r="V57" i="16"/>
  <c r="U57" i="16"/>
  <c r="T57" i="16"/>
  <c r="S57" i="16"/>
  <c r="R57" i="16"/>
  <c r="Q57" i="16"/>
  <c r="P57" i="16"/>
  <c r="O57" i="16"/>
  <c r="N57" i="16"/>
  <c r="M57" i="16"/>
  <c r="L57" i="16"/>
  <c r="K57" i="16"/>
  <c r="J57" i="16"/>
  <c r="I57" i="16"/>
  <c r="AM57" i="16" s="1"/>
  <c r="H57" i="16"/>
  <c r="G57" i="16"/>
  <c r="F57" i="16"/>
  <c r="E57" i="16"/>
  <c r="D57" i="16"/>
  <c r="C57" i="16"/>
  <c r="B57" i="16"/>
  <c r="A57" i="16"/>
  <c r="AO56" i="16"/>
  <c r="AN56" i="16"/>
  <c r="AL56" i="16"/>
  <c r="AK56" i="16"/>
  <c r="AJ56" i="16"/>
  <c r="AI56" i="16"/>
  <c r="AH56" i="16"/>
  <c r="AG56" i="16"/>
  <c r="AF56" i="16"/>
  <c r="AE56" i="16"/>
  <c r="AD56" i="16"/>
  <c r="AC56" i="16"/>
  <c r="AB56" i="16"/>
  <c r="AA56" i="16"/>
  <c r="Z56" i="16"/>
  <c r="Y56" i="16"/>
  <c r="X56" i="16"/>
  <c r="W56" i="16"/>
  <c r="V56" i="16"/>
  <c r="U56" i="16"/>
  <c r="T56" i="16"/>
  <c r="S56" i="16"/>
  <c r="R56" i="16"/>
  <c r="Q56" i="16"/>
  <c r="P56" i="16"/>
  <c r="O56" i="16"/>
  <c r="N56" i="16"/>
  <c r="M56" i="16"/>
  <c r="L56" i="16"/>
  <c r="K56" i="16"/>
  <c r="J56" i="16"/>
  <c r="I56" i="16"/>
  <c r="AM56" i="16" s="1"/>
  <c r="H56" i="16"/>
  <c r="G56" i="16"/>
  <c r="F56" i="16"/>
  <c r="E56" i="16"/>
  <c r="D56" i="16"/>
  <c r="C56" i="16"/>
  <c r="B56" i="16"/>
  <c r="A56" i="16"/>
  <c r="AO55" i="16"/>
  <c r="AN55" i="16"/>
  <c r="AL55" i="16"/>
  <c r="AK55" i="16"/>
  <c r="AJ55" i="16"/>
  <c r="AI55" i="16"/>
  <c r="AH55" i="16"/>
  <c r="AG55" i="16"/>
  <c r="AF55" i="16"/>
  <c r="AE55" i="16"/>
  <c r="AD55" i="16"/>
  <c r="AC55" i="16"/>
  <c r="AB55" i="16"/>
  <c r="AA55" i="16"/>
  <c r="Z55" i="16"/>
  <c r="Y55" i="16"/>
  <c r="X55" i="16"/>
  <c r="W55" i="16"/>
  <c r="V55" i="16"/>
  <c r="U55" i="16"/>
  <c r="T55" i="16"/>
  <c r="S55" i="16"/>
  <c r="R55" i="16"/>
  <c r="Q55" i="16"/>
  <c r="P55" i="16"/>
  <c r="O55" i="16"/>
  <c r="N55" i="16"/>
  <c r="M55" i="16"/>
  <c r="L55" i="16"/>
  <c r="K55" i="16"/>
  <c r="J55" i="16"/>
  <c r="AM55" i="16" s="1"/>
  <c r="I55" i="16"/>
  <c r="H55" i="16"/>
  <c r="G55" i="16"/>
  <c r="F55" i="16"/>
  <c r="E55" i="16"/>
  <c r="D55" i="16"/>
  <c r="C55" i="16"/>
  <c r="B55" i="16"/>
  <c r="A55" i="16" s="1"/>
  <c r="AO54" i="16"/>
  <c r="AN54" i="16"/>
  <c r="AL54" i="16"/>
  <c r="AK54" i="16"/>
  <c r="AJ54" i="16"/>
  <c r="AI54" i="16"/>
  <c r="AH54" i="16"/>
  <c r="AG54" i="16"/>
  <c r="AF54" i="16"/>
  <c r="AE54" i="16"/>
  <c r="AD54" i="16"/>
  <c r="AC54" i="16"/>
  <c r="AB54" i="16"/>
  <c r="AA54" i="16"/>
  <c r="Z54" i="16"/>
  <c r="Y54" i="16"/>
  <c r="X54" i="16"/>
  <c r="W54" i="16"/>
  <c r="V54" i="16"/>
  <c r="U54" i="16"/>
  <c r="T54" i="16"/>
  <c r="S54" i="16"/>
  <c r="R54" i="16"/>
  <c r="Q54" i="16"/>
  <c r="P54" i="16"/>
  <c r="O54" i="16"/>
  <c r="N54" i="16"/>
  <c r="M54" i="16"/>
  <c r="L54" i="16"/>
  <c r="K54" i="16"/>
  <c r="AM54" i="16" s="1"/>
  <c r="J54" i="16"/>
  <c r="I54" i="16"/>
  <c r="H54" i="16"/>
  <c r="G54" i="16"/>
  <c r="F54" i="16"/>
  <c r="E54" i="16"/>
  <c r="D54" i="16"/>
  <c r="C54" i="16"/>
  <c r="B54" i="16"/>
  <c r="A54" i="16" s="1"/>
  <c r="AO53" i="16"/>
  <c r="AN53" i="16"/>
  <c r="AL53" i="16"/>
  <c r="AK53" i="16"/>
  <c r="AJ53" i="16"/>
  <c r="AI53" i="16"/>
  <c r="AH53" i="16"/>
  <c r="AG53" i="16"/>
  <c r="AF53" i="16"/>
  <c r="AE53" i="16"/>
  <c r="AD53" i="16"/>
  <c r="AC53" i="16"/>
  <c r="AB53" i="16"/>
  <c r="AA53" i="16"/>
  <c r="Z53" i="16"/>
  <c r="Y53" i="16"/>
  <c r="X53" i="16"/>
  <c r="W53" i="16"/>
  <c r="V53" i="16"/>
  <c r="U53" i="16"/>
  <c r="T53" i="16"/>
  <c r="S53" i="16"/>
  <c r="R53" i="16"/>
  <c r="Q53" i="16"/>
  <c r="P53" i="16"/>
  <c r="O53" i="16"/>
  <c r="N53" i="16"/>
  <c r="M53" i="16"/>
  <c r="L53" i="16"/>
  <c r="K53" i="16"/>
  <c r="J53" i="16"/>
  <c r="I53" i="16"/>
  <c r="H53" i="16"/>
  <c r="G53" i="16"/>
  <c r="F53" i="16"/>
  <c r="E53" i="16"/>
  <c r="D53" i="16"/>
  <c r="C53" i="16"/>
  <c r="B53" i="16"/>
  <c r="A53" i="16"/>
  <c r="AO52" i="16"/>
  <c r="AN52" i="16"/>
  <c r="AL52" i="16"/>
  <c r="AK52" i="16"/>
  <c r="AJ52" i="16"/>
  <c r="AI52" i="16"/>
  <c r="AH52" i="16"/>
  <c r="AG52" i="16"/>
  <c r="AF52" i="16"/>
  <c r="AE52" i="16"/>
  <c r="AD52" i="16"/>
  <c r="AC52" i="16"/>
  <c r="AB52" i="16"/>
  <c r="AA52" i="16"/>
  <c r="Z52" i="16"/>
  <c r="Y52" i="16"/>
  <c r="X52" i="16"/>
  <c r="W52" i="16"/>
  <c r="V52" i="16"/>
  <c r="U52" i="16"/>
  <c r="T52" i="16"/>
  <c r="S52" i="16"/>
  <c r="R52" i="16"/>
  <c r="Q52" i="16"/>
  <c r="P52" i="16"/>
  <c r="O52" i="16"/>
  <c r="N52" i="16"/>
  <c r="M52" i="16"/>
  <c r="L52" i="16"/>
  <c r="K52" i="16"/>
  <c r="J52" i="16"/>
  <c r="I52" i="16"/>
  <c r="AM52" i="16" s="1"/>
  <c r="H52" i="16"/>
  <c r="G52" i="16"/>
  <c r="F52" i="16"/>
  <c r="E52" i="16"/>
  <c r="D52" i="16"/>
  <c r="C52" i="16"/>
  <c r="B52" i="16"/>
  <c r="A52" i="16"/>
  <c r="AO51" i="16"/>
  <c r="AN51" i="16"/>
  <c r="AL51" i="16"/>
  <c r="AK51" i="16"/>
  <c r="AJ51" i="16"/>
  <c r="AI51" i="16"/>
  <c r="AH51" i="16"/>
  <c r="AG51" i="16"/>
  <c r="AF51" i="16"/>
  <c r="AE51" i="16"/>
  <c r="AD51" i="16"/>
  <c r="AC51" i="16"/>
  <c r="AB51" i="16"/>
  <c r="AA51" i="16"/>
  <c r="Z51" i="16"/>
  <c r="Y51" i="16"/>
  <c r="X51" i="16"/>
  <c r="W51" i="16"/>
  <c r="V51" i="16"/>
  <c r="U51" i="16"/>
  <c r="T51" i="16"/>
  <c r="S51" i="16"/>
  <c r="R51" i="16"/>
  <c r="Q51" i="16"/>
  <c r="P51" i="16"/>
  <c r="O51" i="16"/>
  <c r="N51" i="16"/>
  <c r="M51" i="16"/>
  <c r="L51" i="16"/>
  <c r="K51" i="16"/>
  <c r="J51" i="16"/>
  <c r="AM51" i="16" s="1"/>
  <c r="I51" i="16"/>
  <c r="H51" i="16"/>
  <c r="G51" i="16"/>
  <c r="F51" i="16"/>
  <c r="E51" i="16"/>
  <c r="D51" i="16"/>
  <c r="C51" i="16"/>
  <c r="B51" i="16"/>
  <c r="A51" i="16" s="1"/>
  <c r="AO50" i="16"/>
  <c r="AN50" i="16"/>
  <c r="AL50" i="16"/>
  <c r="AK50" i="16"/>
  <c r="AJ50" i="16"/>
  <c r="AI50" i="16"/>
  <c r="AH50" i="16"/>
  <c r="AG50" i="16"/>
  <c r="AF50" i="16"/>
  <c r="AE50" i="16"/>
  <c r="AD50" i="16"/>
  <c r="AC50" i="16"/>
  <c r="AB50" i="16"/>
  <c r="AA50" i="16"/>
  <c r="Z50" i="16"/>
  <c r="Y50" i="16"/>
  <c r="X50" i="16"/>
  <c r="W50" i="16"/>
  <c r="V50" i="16"/>
  <c r="U50" i="16"/>
  <c r="T50" i="16"/>
  <c r="S50" i="16"/>
  <c r="R50" i="16"/>
  <c r="Q50" i="16"/>
  <c r="P50" i="16"/>
  <c r="O50" i="16"/>
  <c r="N50" i="16"/>
  <c r="M50" i="16"/>
  <c r="L50" i="16"/>
  <c r="K50" i="16"/>
  <c r="AM50" i="16" s="1"/>
  <c r="J50" i="16"/>
  <c r="I50" i="16"/>
  <c r="H50" i="16"/>
  <c r="G50" i="16"/>
  <c r="F50" i="16"/>
  <c r="E50" i="16"/>
  <c r="D50" i="16"/>
  <c r="C50" i="16"/>
  <c r="B50" i="16"/>
  <c r="AO49" i="16"/>
  <c r="AN49" i="16"/>
  <c r="AL49" i="16"/>
  <c r="AK49" i="16"/>
  <c r="AJ49" i="16"/>
  <c r="AI49" i="16"/>
  <c r="AH49" i="16"/>
  <c r="AG49" i="16"/>
  <c r="AF49" i="16"/>
  <c r="AE49" i="16"/>
  <c r="AD49" i="16"/>
  <c r="AC49" i="16"/>
  <c r="AB49" i="16"/>
  <c r="AA49" i="16"/>
  <c r="Z49" i="16"/>
  <c r="Y49" i="16"/>
  <c r="X49" i="16"/>
  <c r="W49" i="16"/>
  <c r="V49" i="16"/>
  <c r="U49" i="16"/>
  <c r="T49" i="16"/>
  <c r="S49" i="16"/>
  <c r="R49" i="16"/>
  <c r="Q49" i="16"/>
  <c r="P49" i="16"/>
  <c r="O49" i="16"/>
  <c r="N49" i="16"/>
  <c r="M49" i="16"/>
  <c r="L49" i="16"/>
  <c r="K49" i="16"/>
  <c r="J49" i="16"/>
  <c r="I49" i="16"/>
  <c r="H49" i="16"/>
  <c r="G49" i="16"/>
  <c r="F49" i="16"/>
  <c r="E49" i="16"/>
  <c r="D49" i="16"/>
  <c r="C49" i="16"/>
  <c r="B49" i="16"/>
  <c r="A49" i="16"/>
  <c r="AO48" i="16"/>
  <c r="AN48" i="16"/>
  <c r="AL48" i="16"/>
  <c r="AK48" i="16"/>
  <c r="AJ48" i="16"/>
  <c r="AI48" i="16"/>
  <c r="AH48" i="16"/>
  <c r="AG48" i="16"/>
  <c r="AF48" i="16"/>
  <c r="AE48" i="16"/>
  <c r="AD48" i="16"/>
  <c r="AC48" i="16"/>
  <c r="AB48" i="16"/>
  <c r="AA48" i="16"/>
  <c r="Z48" i="16"/>
  <c r="Y48" i="16"/>
  <c r="X48" i="16"/>
  <c r="W48" i="16"/>
  <c r="V48" i="16"/>
  <c r="U48" i="16"/>
  <c r="T48" i="16"/>
  <c r="S48" i="16"/>
  <c r="R48" i="16"/>
  <c r="Q48" i="16"/>
  <c r="P48" i="16"/>
  <c r="O48" i="16"/>
  <c r="N48" i="16"/>
  <c r="M48" i="16"/>
  <c r="L48" i="16"/>
  <c r="K48" i="16"/>
  <c r="J48" i="16"/>
  <c r="I48" i="16"/>
  <c r="AM48" i="16" s="1"/>
  <c r="H48" i="16"/>
  <c r="G48" i="16"/>
  <c r="F48" i="16"/>
  <c r="E48" i="16"/>
  <c r="D48" i="16"/>
  <c r="C48" i="16"/>
  <c r="B48" i="16"/>
  <c r="A48" i="16"/>
  <c r="AO47" i="16"/>
  <c r="AN47" i="16"/>
  <c r="AL47" i="16"/>
  <c r="AK47" i="16"/>
  <c r="AJ47" i="16"/>
  <c r="AI47" i="16"/>
  <c r="AH47" i="16"/>
  <c r="AG47" i="16"/>
  <c r="AF47" i="16"/>
  <c r="AE47" i="16"/>
  <c r="AD47" i="16"/>
  <c r="AC47" i="16"/>
  <c r="AB47" i="16"/>
  <c r="AA47" i="16"/>
  <c r="Z47" i="16"/>
  <c r="Y47" i="16"/>
  <c r="X47" i="16"/>
  <c r="W47" i="16"/>
  <c r="V47" i="16"/>
  <c r="U47" i="16"/>
  <c r="T47" i="16"/>
  <c r="S47" i="16"/>
  <c r="R47" i="16"/>
  <c r="Q47" i="16"/>
  <c r="P47" i="16"/>
  <c r="O47" i="16"/>
  <c r="N47" i="16"/>
  <c r="M47" i="16"/>
  <c r="L47" i="16"/>
  <c r="K47" i="16"/>
  <c r="J47" i="16"/>
  <c r="AM47" i="16" s="1"/>
  <c r="I47" i="16"/>
  <c r="H47" i="16"/>
  <c r="G47" i="16"/>
  <c r="F47" i="16"/>
  <c r="E47" i="16"/>
  <c r="D47" i="16"/>
  <c r="C47" i="16"/>
  <c r="B47" i="16"/>
  <c r="A47" i="16" s="1"/>
  <c r="AO46" i="16"/>
  <c r="AN46" i="16"/>
  <c r="AL46" i="16"/>
  <c r="AK46" i="16"/>
  <c r="AJ46" i="16"/>
  <c r="AI46" i="16"/>
  <c r="AH46" i="16"/>
  <c r="AG46" i="16"/>
  <c r="AF46" i="16"/>
  <c r="AE46" i="16"/>
  <c r="AD46" i="16"/>
  <c r="AC46" i="16"/>
  <c r="AB46" i="16"/>
  <c r="AA46" i="16"/>
  <c r="Z46" i="16"/>
  <c r="Y46" i="16"/>
  <c r="X46" i="16"/>
  <c r="W46" i="16"/>
  <c r="V46" i="16"/>
  <c r="U46" i="16"/>
  <c r="T46" i="16"/>
  <c r="S46" i="16"/>
  <c r="R46" i="16"/>
  <c r="Q46" i="16"/>
  <c r="P46" i="16"/>
  <c r="O46" i="16"/>
  <c r="N46" i="16"/>
  <c r="M46" i="16"/>
  <c r="L46" i="16"/>
  <c r="K46" i="16"/>
  <c r="AM46" i="16" s="1"/>
  <c r="J46" i="16"/>
  <c r="I46" i="16"/>
  <c r="H46" i="16"/>
  <c r="G46" i="16"/>
  <c r="F46" i="16"/>
  <c r="E46" i="16"/>
  <c r="D46" i="16"/>
  <c r="C46" i="16"/>
  <c r="B46" i="16"/>
  <c r="AO45" i="16"/>
  <c r="AN45" i="16"/>
  <c r="AL45" i="16"/>
  <c r="AK45" i="16"/>
  <c r="AJ45" i="16"/>
  <c r="AI45" i="16"/>
  <c r="AH45" i="16"/>
  <c r="AG45" i="16"/>
  <c r="AF45" i="16"/>
  <c r="AE45" i="16"/>
  <c r="AD45" i="16"/>
  <c r="AC45" i="16"/>
  <c r="AB45" i="16"/>
  <c r="AA45" i="16"/>
  <c r="Z45" i="16"/>
  <c r="Y45" i="16"/>
  <c r="X45" i="16"/>
  <c r="W45" i="16"/>
  <c r="V45" i="16"/>
  <c r="U45" i="16"/>
  <c r="T45" i="16"/>
  <c r="S45" i="16"/>
  <c r="R45" i="16"/>
  <c r="Q45" i="16"/>
  <c r="P45" i="16"/>
  <c r="O45" i="16"/>
  <c r="N45" i="16"/>
  <c r="M45" i="16"/>
  <c r="L45" i="16"/>
  <c r="K45" i="16"/>
  <c r="J45" i="16"/>
  <c r="I45" i="16"/>
  <c r="AM45" i="16" s="1"/>
  <c r="H45" i="16"/>
  <c r="G45" i="16"/>
  <c r="F45" i="16"/>
  <c r="E45" i="16"/>
  <c r="D45" i="16"/>
  <c r="C45" i="16"/>
  <c r="B45" i="16"/>
  <c r="A45" i="16"/>
  <c r="AO44" i="16"/>
  <c r="AN44" i="16"/>
  <c r="AL44" i="16"/>
  <c r="AK44" i="16"/>
  <c r="AJ44" i="16"/>
  <c r="AI44" i="16"/>
  <c r="AH44" i="16"/>
  <c r="AG44" i="16"/>
  <c r="AF44" i="16"/>
  <c r="AE44" i="16"/>
  <c r="AD44" i="16"/>
  <c r="AC44" i="16"/>
  <c r="AB44" i="16"/>
  <c r="AA44" i="16"/>
  <c r="Z44" i="16"/>
  <c r="Y44" i="16"/>
  <c r="X44" i="16"/>
  <c r="W44" i="16"/>
  <c r="V44" i="16"/>
  <c r="U44" i="16"/>
  <c r="T44" i="16"/>
  <c r="S44" i="16"/>
  <c r="R44" i="16"/>
  <c r="Q44" i="16"/>
  <c r="P44" i="16"/>
  <c r="O44" i="16"/>
  <c r="N44" i="16"/>
  <c r="M44" i="16"/>
  <c r="L44" i="16"/>
  <c r="K44" i="16"/>
  <c r="J44" i="16"/>
  <c r="I44" i="16"/>
  <c r="AM44" i="16" s="1"/>
  <c r="H44" i="16"/>
  <c r="G44" i="16"/>
  <c r="F44" i="16"/>
  <c r="E44" i="16"/>
  <c r="D44" i="16"/>
  <c r="C44" i="16"/>
  <c r="B44" i="16"/>
  <c r="A44" i="16"/>
  <c r="AO43" i="16"/>
  <c r="AN43" i="16"/>
  <c r="AL43" i="16"/>
  <c r="AK43" i="16"/>
  <c r="AJ43" i="16"/>
  <c r="AI43" i="16"/>
  <c r="AH43" i="16"/>
  <c r="AG43" i="16"/>
  <c r="AF43" i="16"/>
  <c r="AE43" i="16"/>
  <c r="AD43" i="16"/>
  <c r="AC43" i="16"/>
  <c r="AB43" i="16"/>
  <c r="AA43" i="16"/>
  <c r="Z43" i="16"/>
  <c r="Y43" i="16"/>
  <c r="X43" i="16"/>
  <c r="W43" i="16"/>
  <c r="V43" i="16"/>
  <c r="U43" i="16"/>
  <c r="T43" i="16"/>
  <c r="S43" i="16"/>
  <c r="R43" i="16"/>
  <c r="Q43" i="16"/>
  <c r="P43" i="16"/>
  <c r="O43" i="16"/>
  <c r="N43" i="16"/>
  <c r="M43" i="16"/>
  <c r="L43" i="16"/>
  <c r="K43" i="16"/>
  <c r="J43" i="16"/>
  <c r="AM43" i="16" s="1"/>
  <c r="I43" i="16"/>
  <c r="H43" i="16"/>
  <c r="G43" i="16"/>
  <c r="F43" i="16"/>
  <c r="E43" i="16"/>
  <c r="D43" i="16"/>
  <c r="C43" i="16"/>
  <c r="B43" i="16"/>
  <c r="A43" i="16" s="1"/>
  <c r="AO42" i="16"/>
  <c r="AN42" i="16"/>
  <c r="AL42" i="16"/>
  <c r="AK42" i="16"/>
  <c r="AJ42" i="16"/>
  <c r="AI42" i="16"/>
  <c r="AH42" i="16"/>
  <c r="AG42" i="16"/>
  <c r="AF42" i="16"/>
  <c r="AE42" i="16"/>
  <c r="AD42" i="16"/>
  <c r="AC42" i="16"/>
  <c r="AB42" i="16"/>
  <c r="AA42" i="16"/>
  <c r="Z42" i="16"/>
  <c r="Y42" i="16"/>
  <c r="X42" i="16"/>
  <c r="W42" i="16"/>
  <c r="V42" i="16"/>
  <c r="U42" i="16"/>
  <c r="T42" i="16"/>
  <c r="S42" i="16"/>
  <c r="R42" i="16"/>
  <c r="Q42" i="16"/>
  <c r="P42" i="16"/>
  <c r="O42" i="16"/>
  <c r="N42" i="16"/>
  <c r="M42" i="16"/>
  <c r="L42" i="16"/>
  <c r="K42" i="16"/>
  <c r="AM42" i="16" s="1"/>
  <c r="J42" i="16"/>
  <c r="I42" i="16"/>
  <c r="H42" i="16"/>
  <c r="G42" i="16"/>
  <c r="F42" i="16"/>
  <c r="E42" i="16"/>
  <c r="D42" i="16"/>
  <c r="C42" i="16"/>
  <c r="A42" i="16" s="1"/>
  <c r="B42" i="16"/>
  <c r="AO41" i="16"/>
  <c r="AN41" i="16"/>
  <c r="AL41" i="16"/>
  <c r="AK41" i="16"/>
  <c r="AJ41" i="16"/>
  <c r="AI41" i="16"/>
  <c r="AH41" i="16"/>
  <c r="AG41" i="16"/>
  <c r="AF41" i="16"/>
  <c r="AE41" i="16"/>
  <c r="AD41" i="16"/>
  <c r="AC41" i="16"/>
  <c r="AB41" i="16"/>
  <c r="AA41" i="16"/>
  <c r="Z41" i="16"/>
  <c r="Y41" i="16"/>
  <c r="X41" i="16"/>
  <c r="W41" i="16"/>
  <c r="V41" i="16"/>
  <c r="U41" i="16"/>
  <c r="T41" i="16"/>
  <c r="S41" i="16"/>
  <c r="R41" i="16"/>
  <c r="Q41" i="16"/>
  <c r="P41" i="16"/>
  <c r="O41" i="16"/>
  <c r="N41" i="16"/>
  <c r="M41" i="16"/>
  <c r="L41" i="16"/>
  <c r="K41" i="16"/>
  <c r="J41" i="16"/>
  <c r="I41" i="16"/>
  <c r="AM41" i="16" s="1"/>
  <c r="H41" i="16"/>
  <c r="G41" i="16"/>
  <c r="F41" i="16"/>
  <c r="E41" i="16"/>
  <c r="D41" i="16"/>
  <c r="C41" i="16"/>
  <c r="B41" i="16"/>
  <c r="A41" i="16"/>
  <c r="AO40" i="16"/>
  <c r="AN40" i="16"/>
  <c r="AL40" i="16"/>
  <c r="AK40" i="16"/>
  <c r="AJ40" i="16"/>
  <c r="AI40" i="16"/>
  <c r="AH40" i="16"/>
  <c r="AG40" i="16"/>
  <c r="AF40" i="16"/>
  <c r="AE40" i="16"/>
  <c r="AD40" i="16"/>
  <c r="AC40" i="16"/>
  <c r="AB40" i="16"/>
  <c r="AA40" i="16"/>
  <c r="Z40" i="16"/>
  <c r="Y40" i="16"/>
  <c r="X40" i="16"/>
  <c r="W40" i="16"/>
  <c r="V40" i="16"/>
  <c r="U40" i="16"/>
  <c r="T40" i="16"/>
  <c r="S40" i="16"/>
  <c r="R40" i="16"/>
  <c r="Q40" i="16"/>
  <c r="P40" i="16"/>
  <c r="O40" i="16"/>
  <c r="N40" i="16"/>
  <c r="M40" i="16"/>
  <c r="L40" i="16"/>
  <c r="K40" i="16"/>
  <c r="J40" i="16"/>
  <c r="I40" i="16"/>
  <c r="AM40" i="16" s="1"/>
  <c r="H40" i="16"/>
  <c r="G40" i="16"/>
  <c r="F40" i="16"/>
  <c r="E40" i="16"/>
  <c r="D40" i="16"/>
  <c r="C40" i="16"/>
  <c r="B40" i="16"/>
  <c r="A40" i="16"/>
  <c r="AO39" i="16"/>
  <c r="AN39" i="16"/>
  <c r="AL39" i="16"/>
  <c r="AK39" i="16"/>
  <c r="AJ39" i="16"/>
  <c r="AI39" i="16"/>
  <c r="AH39" i="16"/>
  <c r="AG39" i="16"/>
  <c r="AF39" i="16"/>
  <c r="AE39" i="16"/>
  <c r="AD39" i="16"/>
  <c r="AC39" i="16"/>
  <c r="AB39" i="16"/>
  <c r="AA39" i="16"/>
  <c r="Z39" i="16"/>
  <c r="Y39" i="16"/>
  <c r="X39" i="16"/>
  <c r="W39" i="16"/>
  <c r="V39" i="16"/>
  <c r="U39" i="16"/>
  <c r="T39" i="16"/>
  <c r="S39" i="16"/>
  <c r="R39" i="16"/>
  <c r="Q39" i="16"/>
  <c r="P39" i="16"/>
  <c r="O39" i="16"/>
  <c r="N39" i="16"/>
  <c r="M39" i="16"/>
  <c r="L39" i="16"/>
  <c r="K39" i="16"/>
  <c r="J39" i="16"/>
  <c r="AM39" i="16" s="1"/>
  <c r="I39" i="16"/>
  <c r="H39" i="16"/>
  <c r="G39" i="16"/>
  <c r="F39" i="16"/>
  <c r="E39" i="16"/>
  <c r="D39" i="16"/>
  <c r="C39" i="16"/>
  <c r="B39" i="16"/>
  <c r="A39" i="16" s="1"/>
  <c r="AO38" i="16"/>
  <c r="AN38" i="16"/>
  <c r="AL38" i="16"/>
  <c r="AK38" i="16"/>
  <c r="AJ38" i="16"/>
  <c r="AI38" i="16"/>
  <c r="AH38" i="16"/>
  <c r="AG38" i="16"/>
  <c r="AF38" i="16"/>
  <c r="AE38" i="16"/>
  <c r="AD38" i="16"/>
  <c r="AC38" i="16"/>
  <c r="AB38" i="16"/>
  <c r="AA38" i="16"/>
  <c r="Z38" i="16"/>
  <c r="Y38" i="16"/>
  <c r="X38" i="16"/>
  <c r="W38" i="16"/>
  <c r="V38" i="16"/>
  <c r="U38" i="16"/>
  <c r="T38" i="16"/>
  <c r="S38" i="16"/>
  <c r="R38" i="16"/>
  <c r="Q38" i="16"/>
  <c r="P38" i="16"/>
  <c r="O38" i="16"/>
  <c r="N38" i="16"/>
  <c r="M38" i="16"/>
  <c r="L38" i="16"/>
  <c r="K38" i="16"/>
  <c r="AM38" i="16" s="1"/>
  <c r="J38" i="16"/>
  <c r="I38" i="16"/>
  <c r="H38" i="16"/>
  <c r="G38" i="16"/>
  <c r="F38" i="16"/>
  <c r="E38" i="16"/>
  <c r="D38" i="16"/>
  <c r="C38" i="16"/>
  <c r="A38" i="16" s="1"/>
  <c r="B38" i="16"/>
  <c r="AO37" i="16"/>
  <c r="AN37" i="16"/>
  <c r="AL37" i="16"/>
  <c r="AK37" i="16"/>
  <c r="AJ37" i="16"/>
  <c r="AI37" i="16"/>
  <c r="AH37" i="16"/>
  <c r="AG37" i="16"/>
  <c r="AF37" i="16"/>
  <c r="AE37" i="16"/>
  <c r="AD37" i="16"/>
  <c r="AC37" i="16"/>
  <c r="AB37" i="16"/>
  <c r="AA37" i="16"/>
  <c r="Z37" i="16"/>
  <c r="Y37" i="16"/>
  <c r="X37" i="16"/>
  <c r="W37" i="16"/>
  <c r="V37" i="16"/>
  <c r="U37" i="16"/>
  <c r="T37" i="16"/>
  <c r="S37" i="16"/>
  <c r="R37" i="16"/>
  <c r="Q37" i="16"/>
  <c r="P37" i="16"/>
  <c r="O37" i="16"/>
  <c r="N37" i="16"/>
  <c r="M37" i="16"/>
  <c r="L37" i="16"/>
  <c r="K37" i="16"/>
  <c r="J37" i="16"/>
  <c r="I37" i="16"/>
  <c r="H37" i="16"/>
  <c r="G37" i="16"/>
  <c r="F37" i="16"/>
  <c r="E37" i="16"/>
  <c r="D37" i="16"/>
  <c r="C37" i="16"/>
  <c r="B37" i="16"/>
  <c r="A37" i="16"/>
  <c r="AO36" i="16"/>
  <c r="AN36" i="16"/>
  <c r="AL36" i="16"/>
  <c r="AK36" i="16"/>
  <c r="AJ36" i="16"/>
  <c r="AI36" i="16"/>
  <c r="AH36" i="16"/>
  <c r="AG36" i="16"/>
  <c r="AF36" i="16"/>
  <c r="AE36" i="16"/>
  <c r="AD36" i="16"/>
  <c r="AC36" i="16"/>
  <c r="AB36" i="16"/>
  <c r="AA36" i="16"/>
  <c r="Z36" i="16"/>
  <c r="Y36" i="16"/>
  <c r="X36" i="16"/>
  <c r="W36" i="16"/>
  <c r="V36" i="16"/>
  <c r="U36" i="16"/>
  <c r="T36" i="16"/>
  <c r="S36" i="16"/>
  <c r="R36" i="16"/>
  <c r="Q36" i="16"/>
  <c r="P36" i="16"/>
  <c r="O36" i="16"/>
  <c r="N36" i="16"/>
  <c r="M36" i="16"/>
  <c r="L36" i="16"/>
  <c r="K36" i="16"/>
  <c r="J36" i="16"/>
  <c r="I36" i="16"/>
  <c r="AM36" i="16" s="1"/>
  <c r="H36" i="16"/>
  <c r="G36" i="16"/>
  <c r="F36" i="16"/>
  <c r="E36" i="16"/>
  <c r="D36" i="16"/>
  <c r="C36" i="16"/>
  <c r="B36" i="16"/>
  <c r="A36" i="16"/>
  <c r="AO35" i="16"/>
  <c r="AN35" i="16"/>
  <c r="AL35" i="16"/>
  <c r="AK35" i="16"/>
  <c r="AJ35" i="16"/>
  <c r="AI35" i="16"/>
  <c r="AH35" i="16"/>
  <c r="AG35" i="16"/>
  <c r="AF35" i="16"/>
  <c r="AE35" i="16"/>
  <c r="AD35" i="16"/>
  <c r="AC35" i="16"/>
  <c r="AB35" i="16"/>
  <c r="AA35" i="16"/>
  <c r="Z35" i="16"/>
  <c r="Y35" i="16"/>
  <c r="X35" i="16"/>
  <c r="W35" i="16"/>
  <c r="V35" i="16"/>
  <c r="U35" i="16"/>
  <c r="T35" i="16"/>
  <c r="S35" i="16"/>
  <c r="R35" i="16"/>
  <c r="Q35" i="16"/>
  <c r="P35" i="16"/>
  <c r="O35" i="16"/>
  <c r="N35" i="16"/>
  <c r="M35" i="16"/>
  <c r="L35" i="16"/>
  <c r="K35" i="16"/>
  <c r="J35" i="16"/>
  <c r="AM35" i="16" s="1"/>
  <c r="I35" i="16"/>
  <c r="H35" i="16"/>
  <c r="G35" i="16"/>
  <c r="F35" i="16"/>
  <c r="E35" i="16"/>
  <c r="D35" i="16"/>
  <c r="C35" i="16"/>
  <c r="B35" i="16"/>
  <c r="A35" i="16" s="1"/>
  <c r="AO34" i="16"/>
  <c r="AN34" i="16"/>
  <c r="AL34" i="16"/>
  <c r="AK34" i="16"/>
  <c r="AJ34" i="16"/>
  <c r="AI34" i="16"/>
  <c r="AH34" i="16"/>
  <c r="AG34" i="16"/>
  <c r="AF34" i="16"/>
  <c r="AE34" i="16"/>
  <c r="AD34" i="16"/>
  <c r="AC34" i="16"/>
  <c r="AB34" i="16"/>
  <c r="AA34" i="16"/>
  <c r="Z34" i="16"/>
  <c r="Y34" i="16"/>
  <c r="X34" i="16"/>
  <c r="W34" i="16"/>
  <c r="V34" i="16"/>
  <c r="U34" i="16"/>
  <c r="T34" i="16"/>
  <c r="S34" i="16"/>
  <c r="R34" i="16"/>
  <c r="Q34" i="16"/>
  <c r="P34" i="16"/>
  <c r="O34" i="16"/>
  <c r="N34" i="16"/>
  <c r="M34" i="16"/>
  <c r="L34" i="16"/>
  <c r="K34" i="16"/>
  <c r="AM34" i="16" s="1"/>
  <c r="J34" i="16"/>
  <c r="I34" i="16"/>
  <c r="H34" i="16"/>
  <c r="G34" i="16"/>
  <c r="F34" i="16"/>
  <c r="E34" i="16"/>
  <c r="D34" i="16"/>
  <c r="C34" i="16"/>
  <c r="B34" i="16"/>
  <c r="A34" i="16" s="1"/>
  <c r="AO33" i="16"/>
  <c r="AN33" i="16"/>
  <c r="AL33" i="16"/>
  <c r="AK33" i="16"/>
  <c r="AJ33" i="16"/>
  <c r="AI33" i="16"/>
  <c r="AH33" i="16"/>
  <c r="AG33" i="16"/>
  <c r="AF33" i="16"/>
  <c r="AE33" i="16"/>
  <c r="AD33" i="16"/>
  <c r="AC33" i="16"/>
  <c r="AB33" i="16"/>
  <c r="AA33" i="16"/>
  <c r="Z33" i="16"/>
  <c r="Y33" i="16"/>
  <c r="X33" i="16"/>
  <c r="W33" i="16"/>
  <c r="V33" i="16"/>
  <c r="U33" i="16"/>
  <c r="T33" i="16"/>
  <c r="S33" i="16"/>
  <c r="R33" i="16"/>
  <c r="Q33" i="16"/>
  <c r="P33" i="16"/>
  <c r="O33" i="16"/>
  <c r="N33" i="16"/>
  <c r="M33" i="16"/>
  <c r="L33" i="16"/>
  <c r="K33" i="16"/>
  <c r="J33" i="16"/>
  <c r="I33" i="16"/>
  <c r="H33" i="16"/>
  <c r="G33" i="16"/>
  <c r="F33" i="16"/>
  <c r="E33" i="16"/>
  <c r="D33" i="16"/>
  <c r="C33" i="16"/>
  <c r="B33" i="16"/>
  <c r="A33" i="16"/>
  <c r="AO32" i="16"/>
  <c r="AN32" i="16"/>
  <c r="AL32" i="16"/>
  <c r="AK32" i="16"/>
  <c r="AJ32" i="16"/>
  <c r="AI32" i="16"/>
  <c r="AH32" i="16"/>
  <c r="AG32" i="16"/>
  <c r="AF32" i="16"/>
  <c r="AE32" i="16"/>
  <c r="AD32" i="16"/>
  <c r="AC32" i="16"/>
  <c r="AB32" i="16"/>
  <c r="AA32" i="16"/>
  <c r="Z32" i="16"/>
  <c r="Y32" i="16"/>
  <c r="X32" i="16"/>
  <c r="W32" i="16"/>
  <c r="V32" i="16"/>
  <c r="U32" i="16"/>
  <c r="T32" i="16"/>
  <c r="S32" i="16"/>
  <c r="R32" i="16"/>
  <c r="Q32" i="16"/>
  <c r="P32" i="16"/>
  <c r="O32" i="16"/>
  <c r="N32" i="16"/>
  <c r="M32" i="16"/>
  <c r="L32" i="16"/>
  <c r="K32" i="16"/>
  <c r="J32" i="16"/>
  <c r="I32" i="16"/>
  <c r="AM32" i="16" s="1"/>
  <c r="H32" i="16"/>
  <c r="G32" i="16"/>
  <c r="F32" i="16"/>
  <c r="E32" i="16"/>
  <c r="D32" i="16"/>
  <c r="C32" i="16"/>
  <c r="B32" i="16"/>
  <c r="A32" i="16"/>
  <c r="AO31" i="16"/>
  <c r="AN31" i="16"/>
  <c r="AL31" i="16"/>
  <c r="AK31" i="16"/>
  <c r="AJ31" i="16"/>
  <c r="AI31" i="16"/>
  <c r="AH31" i="16"/>
  <c r="AG31" i="16"/>
  <c r="AF31" i="16"/>
  <c r="AE31" i="16"/>
  <c r="AD31" i="16"/>
  <c r="AC31" i="16"/>
  <c r="AB31" i="16"/>
  <c r="AA31" i="16"/>
  <c r="Z31" i="16"/>
  <c r="Y31" i="16"/>
  <c r="X31" i="16"/>
  <c r="W31" i="16"/>
  <c r="V31" i="16"/>
  <c r="U31" i="16"/>
  <c r="T31" i="16"/>
  <c r="S31" i="16"/>
  <c r="R31" i="16"/>
  <c r="Q31" i="16"/>
  <c r="P31" i="16"/>
  <c r="O31" i="16"/>
  <c r="N31" i="16"/>
  <c r="M31" i="16"/>
  <c r="L31" i="16"/>
  <c r="K31" i="16"/>
  <c r="J31" i="16"/>
  <c r="AM31" i="16" s="1"/>
  <c r="I31" i="16"/>
  <c r="H31" i="16"/>
  <c r="G31" i="16"/>
  <c r="F31" i="16"/>
  <c r="E31" i="16"/>
  <c r="D31" i="16"/>
  <c r="C31" i="16"/>
  <c r="B31" i="16"/>
  <c r="A31" i="16" s="1"/>
  <c r="AO30" i="16"/>
  <c r="AN30" i="16"/>
  <c r="AL30" i="16"/>
  <c r="AK30" i="16"/>
  <c r="AJ30" i="16"/>
  <c r="AI30" i="16"/>
  <c r="AH30" i="16"/>
  <c r="AG30" i="16"/>
  <c r="AF30" i="16"/>
  <c r="AE30" i="16"/>
  <c r="AD30" i="16"/>
  <c r="AC30" i="16"/>
  <c r="AB30" i="16"/>
  <c r="AA30" i="16"/>
  <c r="Z30" i="16"/>
  <c r="Y30" i="16"/>
  <c r="X30" i="16"/>
  <c r="W30" i="16"/>
  <c r="V30" i="16"/>
  <c r="U30" i="16"/>
  <c r="T30" i="16"/>
  <c r="S30" i="16"/>
  <c r="R30" i="16"/>
  <c r="Q30" i="16"/>
  <c r="P30" i="16"/>
  <c r="O30" i="16"/>
  <c r="N30" i="16"/>
  <c r="M30" i="16"/>
  <c r="L30" i="16"/>
  <c r="K30" i="16"/>
  <c r="AM30" i="16" s="1"/>
  <c r="J30" i="16"/>
  <c r="I30" i="16"/>
  <c r="H30" i="16"/>
  <c r="G30" i="16"/>
  <c r="F30" i="16"/>
  <c r="E30" i="16"/>
  <c r="D30" i="16"/>
  <c r="C30" i="16"/>
  <c r="B30" i="16"/>
  <c r="AO29" i="16"/>
  <c r="AN29" i="16"/>
  <c r="AL29" i="16"/>
  <c r="AK29" i="16"/>
  <c r="AJ29" i="16"/>
  <c r="AI29" i="16"/>
  <c r="AH29" i="16"/>
  <c r="AG29" i="16"/>
  <c r="AF29" i="16"/>
  <c r="AE29" i="16"/>
  <c r="AD29" i="16"/>
  <c r="AC29" i="16"/>
  <c r="AB29" i="16"/>
  <c r="AA29" i="16"/>
  <c r="Z29" i="16"/>
  <c r="Y29" i="16"/>
  <c r="X29" i="16"/>
  <c r="W29" i="16"/>
  <c r="V29" i="16"/>
  <c r="U29" i="16"/>
  <c r="T29" i="16"/>
  <c r="S29" i="16"/>
  <c r="R29" i="16"/>
  <c r="Q29" i="16"/>
  <c r="P29" i="16"/>
  <c r="O29" i="16"/>
  <c r="N29" i="16"/>
  <c r="M29" i="16"/>
  <c r="L29" i="16"/>
  <c r="K29" i="16"/>
  <c r="J29" i="16"/>
  <c r="I29" i="16"/>
  <c r="H29" i="16"/>
  <c r="G29" i="16"/>
  <c r="F29" i="16"/>
  <c r="E29" i="16"/>
  <c r="D29" i="16"/>
  <c r="C29" i="16"/>
  <c r="B29" i="16"/>
  <c r="A29" i="16"/>
  <c r="AO28" i="16"/>
  <c r="AN28" i="16"/>
  <c r="AL28" i="16"/>
  <c r="AK28" i="16"/>
  <c r="AJ28" i="16"/>
  <c r="AI28" i="16"/>
  <c r="AH28" i="16"/>
  <c r="AG28" i="16"/>
  <c r="AF28" i="16"/>
  <c r="AE28" i="16"/>
  <c r="AD28" i="16"/>
  <c r="AC28" i="16"/>
  <c r="AB28" i="16"/>
  <c r="AA28" i="16"/>
  <c r="Z28" i="16"/>
  <c r="Y28" i="16"/>
  <c r="X28" i="16"/>
  <c r="W28" i="16"/>
  <c r="V28" i="16"/>
  <c r="U28" i="16"/>
  <c r="T28" i="16"/>
  <c r="S28" i="16"/>
  <c r="R28" i="16"/>
  <c r="Q28" i="16"/>
  <c r="P28" i="16"/>
  <c r="O28" i="16"/>
  <c r="N28" i="16"/>
  <c r="M28" i="16"/>
  <c r="L28" i="16"/>
  <c r="K28" i="16"/>
  <c r="J28" i="16"/>
  <c r="I28" i="16"/>
  <c r="AM28" i="16" s="1"/>
  <c r="H28" i="16"/>
  <c r="G28" i="16"/>
  <c r="F28" i="16"/>
  <c r="E28" i="16"/>
  <c r="D28" i="16"/>
  <c r="C28" i="16"/>
  <c r="B28" i="16"/>
  <c r="A28" i="16"/>
  <c r="AO27" i="16"/>
  <c r="AN27" i="16"/>
  <c r="AL27" i="16"/>
  <c r="AK27" i="16"/>
  <c r="AJ27" i="16"/>
  <c r="AI27" i="16"/>
  <c r="AH27" i="16"/>
  <c r="AG27" i="16"/>
  <c r="AF27" i="16"/>
  <c r="AE27" i="16"/>
  <c r="AD27" i="16"/>
  <c r="AC27" i="16"/>
  <c r="AB27" i="16"/>
  <c r="AA27" i="16"/>
  <c r="Z27" i="16"/>
  <c r="Y27" i="16"/>
  <c r="X27" i="16"/>
  <c r="W27" i="16"/>
  <c r="V27" i="16"/>
  <c r="U27" i="16"/>
  <c r="T27" i="16"/>
  <c r="S27" i="16"/>
  <c r="R27" i="16"/>
  <c r="Q27" i="16"/>
  <c r="P27" i="16"/>
  <c r="O27" i="16"/>
  <c r="N27" i="16"/>
  <c r="M27" i="16"/>
  <c r="L27" i="16"/>
  <c r="K27" i="16"/>
  <c r="J27" i="16"/>
  <c r="AM27" i="16" s="1"/>
  <c r="I27" i="16"/>
  <c r="H27" i="16"/>
  <c r="G27" i="16"/>
  <c r="F27" i="16"/>
  <c r="E27" i="16"/>
  <c r="D27" i="16"/>
  <c r="C27" i="16"/>
  <c r="B27" i="16"/>
  <c r="A27" i="16" s="1"/>
  <c r="AO26" i="16"/>
  <c r="AN26" i="16"/>
  <c r="AL26" i="16"/>
  <c r="AK26" i="16"/>
  <c r="AJ26" i="16"/>
  <c r="AI26" i="16"/>
  <c r="AH26" i="16"/>
  <c r="AG26" i="16"/>
  <c r="AF26" i="16"/>
  <c r="AE26" i="16"/>
  <c r="AD26" i="16"/>
  <c r="AC26" i="16"/>
  <c r="AB26" i="16"/>
  <c r="AA26" i="16"/>
  <c r="Z26" i="16"/>
  <c r="Y26" i="16"/>
  <c r="X26" i="16"/>
  <c r="W26" i="16"/>
  <c r="V26" i="16"/>
  <c r="U26" i="16"/>
  <c r="T26" i="16"/>
  <c r="S26" i="16"/>
  <c r="R26" i="16"/>
  <c r="Q26" i="16"/>
  <c r="P26" i="16"/>
  <c r="O26" i="16"/>
  <c r="N26" i="16"/>
  <c r="M26" i="16"/>
  <c r="L26" i="16"/>
  <c r="K26" i="16"/>
  <c r="AM26" i="16" s="1"/>
  <c r="J26" i="16"/>
  <c r="I26" i="16"/>
  <c r="H26" i="16"/>
  <c r="G26" i="16"/>
  <c r="F26" i="16"/>
  <c r="E26" i="16"/>
  <c r="D26" i="16"/>
  <c r="C26" i="16"/>
  <c r="B26" i="16"/>
  <c r="A26" i="16" s="1"/>
  <c r="AO25" i="16"/>
  <c r="AN25" i="16"/>
  <c r="AL25" i="16"/>
  <c r="AK25" i="16"/>
  <c r="AJ25" i="16"/>
  <c r="AI25" i="16"/>
  <c r="AH25" i="16"/>
  <c r="AG25" i="16"/>
  <c r="AF25" i="16"/>
  <c r="AE25" i="16"/>
  <c r="AD25" i="16"/>
  <c r="AC25" i="16"/>
  <c r="AB25" i="16"/>
  <c r="AA25" i="16"/>
  <c r="Z25" i="16"/>
  <c r="Y25" i="16"/>
  <c r="X25" i="16"/>
  <c r="W25" i="16"/>
  <c r="V25" i="16"/>
  <c r="U25" i="16"/>
  <c r="T25" i="16"/>
  <c r="S25" i="16"/>
  <c r="R25" i="16"/>
  <c r="Q25" i="16"/>
  <c r="P25" i="16"/>
  <c r="O25" i="16"/>
  <c r="N25" i="16"/>
  <c r="M25" i="16"/>
  <c r="L25" i="16"/>
  <c r="K25" i="16"/>
  <c r="J25" i="16"/>
  <c r="I25" i="16"/>
  <c r="AM25" i="16" s="1"/>
  <c r="H25" i="16"/>
  <c r="G25" i="16"/>
  <c r="F25" i="16"/>
  <c r="E25" i="16"/>
  <c r="D25" i="16"/>
  <c r="C25" i="16"/>
  <c r="B25" i="16"/>
  <c r="A25" i="16"/>
  <c r="AO24" i="16"/>
  <c r="AN24" i="16"/>
  <c r="AL24" i="16"/>
  <c r="AK24" i="16"/>
  <c r="AJ24" i="16"/>
  <c r="AI24" i="16"/>
  <c r="AH24" i="16"/>
  <c r="AG24" i="16"/>
  <c r="AF24" i="16"/>
  <c r="AE24" i="16"/>
  <c r="AD24" i="16"/>
  <c r="AC24" i="16"/>
  <c r="AB24" i="16"/>
  <c r="AA24" i="16"/>
  <c r="Z24" i="16"/>
  <c r="Y24" i="16"/>
  <c r="X24" i="16"/>
  <c r="W24" i="16"/>
  <c r="V24" i="16"/>
  <c r="U24" i="16"/>
  <c r="T24" i="16"/>
  <c r="S24" i="16"/>
  <c r="R24" i="16"/>
  <c r="Q24" i="16"/>
  <c r="P24" i="16"/>
  <c r="O24" i="16"/>
  <c r="N24" i="16"/>
  <c r="M24" i="16"/>
  <c r="L24" i="16"/>
  <c r="K24" i="16"/>
  <c r="J24" i="16"/>
  <c r="I24" i="16"/>
  <c r="AM24" i="16" s="1"/>
  <c r="H24" i="16"/>
  <c r="G24" i="16"/>
  <c r="F24" i="16"/>
  <c r="E24" i="16"/>
  <c r="D24" i="16"/>
  <c r="C24" i="16"/>
  <c r="B24" i="16"/>
  <c r="A24" i="16"/>
  <c r="AO23" i="16"/>
  <c r="AN23" i="16"/>
  <c r="AL23" i="16"/>
  <c r="AK23" i="16"/>
  <c r="AJ23" i="16"/>
  <c r="AI23" i="16"/>
  <c r="AH23" i="16"/>
  <c r="AG23" i="16"/>
  <c r="AF23" i="16"/>
  <c r="AE23" i="16"/>
  <c r="AD23" i="16"/>
  <c r="AC23" i="16"/>
  <c r="AB23" i="16"/>
  <c r="AA23" i="16"/>
  <c r="Z23" i="16"/>
  <c r="Y23" i="16"/>
  <c r="X23" i="16"/>
  <c r="W23" i="16"/>
  <c r="V23" i="16"/>
  <c r="U23" i="16"/>
  <c r="T23" i="16"/>
  <c r="S23" i="16"/>
  <c r="R23" i="16"/>
  <c r="Q23" i="16"/>
  <c r="P23" i="16"/>
  <c r="O23" i="16"/>
  <c r="N23" i="16"/>
  <c r="M23" i="16"/>
  <c r="L23" i="16"/>
  <c r="K23" i="16"/>
  <c r="J23" i="16"/>
  <c r="AM23" i="16" s="1"/>
  <c r="I23" i="16"/>
  <c r="H23" i="16"/>
  <c r="G23" i="16"/>
  <c r="F23" i="16"/>
  <c r="E23" i="16"/>
  <c r="D23" i="16"/>
  <c r="C23" i="16"/>
  <c r="B23" i="16"/>
  <c r="A23" i="16" s="1"/>
  <c r="AO22" i="16"/>
  <c r="AN22" i="16"/>
  <c r="AL22" i="16"/>
  <c r="AK22" i="16"/>
  <c r="AJ22" i="16"/>
  <c r="AI22" i="16"/>
  <c r="AH22" i="16"/>
  <c r="AG22" i="16"/>
  <c r="AF22" i="16"/>
  <c r="AE22" i="16"/>
  <c r="AD22" i="16"/>
  <c r="AC22" i="16"/>
  <c r="AB22" i="16"/>
  <c r="AA22" i="16"/>
  <c r="Z22" i="16"/>
  <c r="Y22" i="16"/>
  <c r="X22" i="16"/>
  <c r="W22" i="16"/>
  <c r="V22" i="16"/>
  <c r="U22" i="16"/>
  <c r="T22" i="16"/>
  <c r="S22" i="16"/>
  <c r="R22" i="16"/>
  <c r="Q22" i="16"/>
  <c r="P22" i="16"/>
  <c r="O22" i="16"/>
  <c r="N22" i="16"/>
  <c r="M22" i="16"/>
  <c r="L22" i="16"/>
  <c r="K22" i="16"/>
  <c r="AM22" i="16" s="1"/>
  <c r="J22" i="16"/>
  <c r="I22" i="16"/>
  <c r="H22" i="16"/>
  <c r="G22" i="16"/>
  <c r="F22" i="16"/>
  <c r="E22" i="16"/>
  <c r="D22" i="16"/>
  <c r="C22" i="16"/>
  <c r="B22" i="16"/>
  <c r="A22" i="16" s="1"/>
  <c r="AO21" i="16"/>
  <c r="AN21" i="16"/>
  <c r="AL21" i="16"/>
  <c r="AK21" i="16"/>
  <c r="AJ21" i="16"/>
  <c r="AI21" i="16"/>
  <c r="AH21" i="16"/>
  <c r="AG21" i="16"/>
  <c r="AF21" i="16"/>
  <c r="AE21" i="16"/>
  <c r="AD21" i="16"/>
  <c r="AC21" i="16"/>
  <c r="AB21" i="16"/>
  <c r="AA21" i="16"/>
  <c r="Z21" i="16"/>
  <c r="Y21" i="16"/>
  <c r="X21" i="16"/>
  <c r="W21" i="16"/>
  <c r="V21" i="16"/>
  <c r="U21" i="16"/>
  <c r="T21" i="16"/>
  <c r="S21" i="16"/>
  <c r="R21" i="16"/>
  <c r="Q21" i="16"/>
  <c r="P21" i="16"/>
  <c r="O21" i="16"/>
  <c r="N21" i="16"/>
  <c r="M21" i="16"/>
  <c r="L21" i="16"/>
  <c r="K21" i="16"/>
  <c r="J21" i="16"/>
  <c r="I21" i="16"/>
  <c r="H21" i="16"/>
  <c r="G21" i="16"/>
  <c r="F21" i="16"/>
  <c r="E21" i="16"/>
  <c r="D21" i="16"/>
  <c r="C21" i="16"/>
  <c r="B21" i="16"/>
  <c r="A21" i="16"/>
  <c r="AO20" i="16"/>
  <c r="AN20" i="16"/>
  <c r="AL20" i="16"/>
  <c r="AK20" i="16"/>
  <c r="AJ20" i="16"/>
  <c r="AI20" i="16"/>
  <c r="AH20" i="16"/>
  <c r="AG20" i="16"/>
  <c r="AF20" i="16"/>
  <c r="AE20" i="16"/>
  <c r="AD20" i="16"/>
  <c r="AC20" i="16"/>
  <c r="AB20" i="16"/>
  <c r="AA20" i="16"/>
  <c r="Z20" i="16"/>
  <c r="Y20" i="16"/>
  <c r="X20" i="16"/>
  <c r="W20" i="16"/>
  <c r="V20" i="16"/>
  <c r="U20" i="16"/>
  <c r="T20" i="16"/>
  <c r="S20" i="16"/>
  <c r="R20" i="16"/>
  <c r="Q20" i="16"/>
  <c r="P20" i="16"/>
  <c r="O20" i="16"/>
  <c r="N20" i="16"/>
  <c r="M20" i="16"/>
  <c r="L20" i="16"/>
  <c r="K20" i="16"/>
  <c r="J20" i="16"/>
  <c r="I20" i="16"/>
  <c r="AM20" i="16" s="1"/>
  <c r="H20" i="16"/>
  <c r="G20" i="16"/>
  <c r="F20" i="16"/>
  <c r="E20" i="16"/>
  <c r="D20" i="16"/>
  <c r="C20" i="16"/>
  <c r="B20" i="16"/>
  <c r="A20" i="16"/>
  <c r="AO19" i="16"/>
  <c r="AN19" i="16"/>
  <c r="AL19" i="16"/>
  <c r="AK19" i="16"/>
  <c r="AJ19" i="16"/>
  <c r="AI19" i="16"/>
  <c r="AH19" i="16"/>
  <c r="AG19" i="16"/>
  <c r="AF19" i="16"/>
  <c r="AE19" i="16"/>
  <c r="AD19" i="16"/>
  <c r="AC19" i="16"/>
  <c r="AB19" i="16"/>
  <c r="AA19" i="16"/>
  <c r="Z19" i="16"/>
  <c r="Y19" i="16"/>
  <c r="X19" i="16"/>
  <c r="W19" i="16"/>
  <c r="V19" i="16"/>
  <c r="U19" i="16"/>
  <c r="T19" i="16"/>
  <c r="S19" i="16"/>
  <c r="R19" i="16"/>
  <c r="Q19" i="16"/>
  <c r="P19" i="16"/>
  <c r="O19" i="16"/>
  <c r="N19" i="16"/>
  <c r="M19" i="16"/>
  <c r="L19" i="16"/>
  <c r="K19" i="16"/>
  <c r="J19" i="16"/>
  <c r="AM19" i="16" s="1"/>
  <c r="I19" i="16"/>
  <c r="H19" i="16"/>
  <c r="G19" i="16"/>
  <c r="F19" i="16"/>
  <c r="E19" i="16"/>
  <c r="D19" i="16"/>
  <c r="C19" i="16"/>
  <c r="B19" i="16"/>
  <c r="A19" i="16" s="1"/>
  <c r="AO18" i="16"/>
  <c r="AN18" i="16"/>
  <c r="AL18" i="16"/>
  <c r="AK18" i="16"/>
  <c r="AJ18" i="16"/>
  <c r="AI18" i="16"/>
  <c r="AH18" i="16"/>
  <c r="AG18" i="16"/>
  <c r="AF18" i="16"/>
  <c r="AE18" i="16"/>
  <c r="AD18" i="16"/>
  <c r="AC18" i="16"/>
  <c r="AB18" i="16"/>
  <c r="AA18" i="16"/>
  <c r="Z18" i="16"/>
  <c r="Y18" i="16"/>
  <c r="X18" i="16"/>
  <c r="W18" i="16"/>
  <c r="V18" i="16"/>
  <c r="U18" i="16"/>
  <c r="T18" i="16"/>
  <c r="S18" i="16"/>
  <c r="R18" i="16"/>
  <c r="Q18" i="16"/>
  <c r="P18" i="16"/>
  <c r="O18" i="16"/>
  <c r="N18" i="16"/>
  <c r="M18" i="16"/>
  <c r="L18" i="16"/>
  <c r="K18" i="16"/>
  <c r="AM18" i="16" s="1"/>
  <c r="J18" i="16"/>
  <c r="I18" i="16"/>
  <c r="H18" i="16"/>
  <c r="G18" i="16"/>
  <c r="F18" i="16"/>
  <c r="E18" i="16"/>
  <c r="D18" i="16"/>
  <c r="C18" i="16"/>
  <c r="B18" i="16"/>
  <c r="AO17" i="16"/>
  <c r="AN17" i="16"/>
  <c r="AL17" i="16"/>
  <c r="AK17" i="16"/>
  <c r="AJ17" i="16"/>
  <c r="AI17" i="16"/>
  <c r="AH17" i="16"/>
  <c r="AG17" i="16"/>
  <c r="AF17" i="16"/>
  <c r="AE17" i="16"/>
  <c r="AD17" i="16"/>
  <c r="AC17" i="16"/>
  <c r="AB17" i="16"/>
  <c r="AA17" i="16"/>
  <c r="Z17" i="16"/>
  <c r="Y17" i="16"/>
  <c r="X17" i="16"/>
  <c r="W17" i="16"/>
  <c r="V17" i="16"/>
  <c r="U17" i="16"/>
  <c r="T17" i="16"/>
  <c r="S17" i="16"/>
  <c r="R17" i="16"/>
  <c r="Q17" i="16"/>
  <c r="P17" i="16"/>
  <c r="O17" i="16"/>
  <c r="N17" i="16"/>
  <c r="M17" i="16"/>
  <c r="L17" i="16"/>
  <c r="K17" i="16"/>
  <c r="J17" i="16"/>
  <c r="I17" i="16"/>
  <c r="H17" i="16"/>
  <c r="G17" i="16"/>
  <c r="F17" i="16"/>
  <c r="E17" i="16"/>
  <c r="D17" i="16"/>
  <c r="C17" i="16"/>
  <c r="B17" i="16"/>
  <c r="A17" i="16"/>
  <c r="AO16" i="16"/>
  <c r="AN16" i="16"/>
  <c r="AL16" i="16"/>
  <c r="AK16" i="16"/>
  <c r="AJ16" i="16"/>
  <c r="AI16" i="16"/>
  <c r="AH16" i="16"/>
  <c r="AG16" i="16"/>
  <c r="AF16" i="16"/>
  <c r="AE16" i="16"/>
  <c r="AD16" i="16"/>
  <c r="AC16" i="16"/>
  <c r="AB16" i="16"/>
  <c r="AA16" i="16"/>
  <c r="Z16" i="16"/>
  <c r="Y16" i="16"/>
  <c r="X16" i="16"/>
  <c r="W16" i="16"/>
  <c r="V16" i="16"/>
  <c r="U16" i="16"/>
  <c r="T16" i="16"/>
  <c r="S16" i="16"/>
  <c r="R16" i="16"/>
  <c r="Q16" i="16"/>
  <c r="P16" i="16"/>
  <c r="O16" i="16"/>
  <c r="N16" i="16"/>
  <c r="M16" i="16"/>
  <c r="L16" i="16"/>
  <c r="K16" i="16"/>
  <c r="J16" i="16"/>
  <c r="I16" i="16"/>
  <c r="AM16" i="16" s="1"/>
  <c r="H16" i="16"/>
  <c r="G16" i="16"/>
  <c r="F16" i="16"/>
  <c r="E16" i="16"/>
  <c r="D16" i="16"/>
  <c r="C16" i="16"/>
  <c r="B16" i="16"/>
  <c r="A16" i="16"/>
  <c r="AO15" i="16"/>
  <c r="AN15" i="16"/>
  <c r="AL15" i="16"/>
  <c r="AK15" i="16"/>
  <c r="AJ15" i="16"/>
  <c r="AI15" i="16"/>
  <c r="AH15" i="16"/>
  <c r="AG15" i="16"/>
  <c r="AF15" i="16"/>
  <c r="AE15" i="16"/>
  <c r="AD15" i="16"/>
  <c r="AC15" i="16"/>
  <c r="AB15" i="16"/>
  <c r="AA15" i="16"/>
  <c r="Z15" i="16"/>
  <c r="Y15" i="16"/>
  <c r="X15" i="16"/>
  <c r="W15" i="16"/>
  <c r="V15" i="16"/>
  <c r="U15" i="16"/>
  <c r="T15" i="16"/>
  <c r="S15" i="16"/>
  <c r="R15" i="16"/>
  <c r="Q15" i="16"/>
  <c r="P15" i="16"/>
  <c r="O15" i="16"/>
  <c r="N15" i="16"/>
  <c r="M15" i="16"/>
  <c r="L15" i="16"/>
  <c r="K15" i="16"/>
  <c r="J15" i="16"/>
  <c r="AM15" i="16" s="1"/>
  <c r="I15" i="16"/>
  <c r="H15" i="16"/>
  <c r="G15" i="16"/>
  <c r="F15" i="16"/>
  <c r="E15" i="16"/>
  <c r="D15" i="16"/>
  <c r="C15" i="16"/>
  <c r="B15" i="16"/>
  <c r="A15" i="16" s="1"/>
  <c r="AO14" i="16"/>
  <c r="AN14" i="16"/>
  <c r="AL14" i="16"/>
  <c r="AK14" i="16"/>
  <c r="AJ14" i="16"/>
  <c r="AI14" i="16"/>
  <c r="AH14" i="16"/>
  <c r="AG14" i="16"/>
  <c r="AF14" i="16"/>
  <c r="AE14" i="16"/>
  <c r="AD14" i="16"/>
  <c r="AC14" i="16"/>
  <c r="AB14" i="16"/>
  <c r="AA14" i="16"/>
  <c r="Z14" i="16"/>
  <c r="Y14" i="16"/>
  <c r="X14" i="16"/>
  <c r="W14" i="16"/>
  <c r="V14" i="16"/>
  <c r="U14" i="16"/>
  <c r="T14" i="16"/>
  <c r="S14" i="16"/>
  <c r="R14" i="16"/>
  <c r="Q14" i="16"/>
  <c r="P14" i="16"/>
  <c r="O14" i="16"/>
  <c r="N14" i="16"/>
  <c r="M14" i="16"/>
  <c r="L14" i="16"/>
  <c r="K14" i="16"/>
  <c r="AM14" i="16" s="1"/>
  <c r="J14" i="16"/>
  <c r="I14" i="16"/>
  <c r="H14" i="16"/>
  <c r="G14" i="16"/>
  <c r="F14" i="16"/>
  <c r="E14" i="16"/>
  <c r="D14" i="16"/>
  <c r="C14" i="16"/>
  <c r="B14" i="16"/>
  <c r="AO13" i="16"/>
  <c r="AN13" i="16"/>
  <c r="AL13" i="16"/>
  <c r="AK13" i="16"/>
  <c r="AJ13" i="16"/>
  <c r="AI13" i="16"/>
  <c r="AH13" i="16"/>
  <c r="AG13" i="16"/>
  <c r="AF13" i="16"/>
  <c r="AE13" i="16"/>
  <c r="AD13" i="16"/>
  <c r="AC13" i="16"/>
  <c r="AB13" i="16"/>
  <c r="AA13" i="16"/>
  <c r="Z13" i="16"/>
  <c r="Y13" i="16"/>
  <c r="X13" i="16"/>
  <c r="W13" i="16"/>
  <c r="V13" i="16"/>
  <c r="U13" i="16"/>
  <c r="T13" i="16"/>
  <c r="S13" i="16"/>
  <c r="R13" i="16"/>
  <c r="Q13" i="16"/>
  <c r="P13" i="16"/>
  <c r="O13" i="16"/>
  <c r="N13" i="16"/>
  <c r="M13" i="16"/>
  <c r="L13" i="16"/>
  <c r="K13" i="16"/>
  <c r="J13" i="16"/>
  <c r="I13" i="16"/>
  <c r="AM13" i="16" s="1"/>
  <c r="H13" i="16"/>
  <c r="G13" i="16"/>
  <c r="F13" i="16"/>
  <c r="E13" i="16"/>
  <c r="D13" i="16"/>
  <c r="C13" i="16"/>
  <c r="B13" i="16"/>
  <c r="A13" i="16"/>
  <c r="AO12" i="16"/>
  <c r="AN12" i="16"/>
  <c r="AL12" i="16"/>
  <c r="AK12" i="16"/>
  <c r="AJ12" i="16"/>
  <c r="AI12" i="16"/>
  <c r="AH12" i="16"/>
  <c r="AG12" i="16"/>
  <c r="AF12" i="16"/>
  <c r="AE12" i="16"/>
  <c r="AD12" i="16"/>
  <c r="AC12" i="16"/>
  <c r="AB12" i="16"/>
  <c r="AA12" i="16"/>
  <c r="Z12" i="16"/>
  <c r="Y12" i="16"/>
  <c r="X12" i="16"/>
  <c r="W12" i="16"/>
  <c r="V12" i="16"/>
  <c r="U12" i="16"/>
  <c r="T12" i="16"/>
  <c r="S12" i="16"/>
  <c r="R12" i="16"/>
  <c r="Q12" i="16"/>
  <c r="P12" i="16"/>
  <c r="O12" i="16"/>
  <c r="N12" i="16"/>
  <c r="M12" i="16"/>
  <c r="L12" i="16"/>
  <c r="K12" i="16"/>
  <c r="J12" i="16"/>
  <c r="I12" i="16"/>
  <c r="AM12" i="16" s="1"/>
  <c r="H12" i="16"/>
  <c r="G12" i="16"/>
  <c r="F12" i="16"/>
  <c r="E12" i="16"/>
  <c r="D12" i="16"/>
  <c r="C12" i="16"/>
  <c r="B12" i="16"/>
  <c r="A12" i="16"/>
  <c r="AO11" i="16"/>
  <c r="AN11" i="16"/>
  <c r="AL11" i="16"/>
  <c r="AK11" i="16"/>
  <c r="AJ11" i="16"/>
  <c r="AI11" i="16"/>
  <c r="AH11" i="16"/>
  <c r="AG11" i="16"/>
  <c r="AF11" i="16"/>
  <c r="AE11" i="16"/>
  <c r="AD11" i="16"/>
  <c r="AC11" i="16"/>
  <c r="AB11" i="16"/>
  <c r="AA11" i="16"/>
  <c r="Z11" i="16"/>
  <c r="Y11" i="16"/>
  <c r="X11" i="16"/>
  <c r="W11" i="16"/>
  <c r="V11" i="16"/>
  <c r="U11" i="16"/>
  <c r="T11" i="16"/>
  <c r="S11" i="16"/>
  <c r="R11" i="16"/>
  <c r="Q11" i="16"/>
  <c r="P11" i="16"/>
  <c r="O11" i="16"/>
  <c r="N11" i="16"/>
  <c r="M11" i="16"/>
  <c r="L11" i="16"/>
  <c r="K11" i="16"/>
  <c r="J11" i="16"/>
  <c r="AM11" i="16" s="1"/>
  <c r="I11" i="16"/>
  <c r="H11" i="16"/>
  <c r="G11" i="16"/>
  <c r="F11" i="16"/>
  <c r="E11" i="16"/>
  <c r="D11" i="16"/>
  <c r="C11" i="16"/>
  <c r="B11" i="16"/>
  <c r="A11" i="16" s="1"/>
  <c r="AO10" i="16"/>
  <c r="AN10" i="16"/>
  <c r="AL10" i="16"/>
  <c r="AK10" i="16"/>
  <c r="AJ10" i="16"/>
  <c r="AI10" i="16"/>
  <c r="AH10" i="16"/>
  <c r="AG10" i="16"/>
  <c r="AF10" i="16"/>
  <c r="AE10" i="16"/>
  <c r="AD10" i="16"/>
  <c r="AC10" i="16"/>
  <c r="AB10" i="16"/>
  <c r="AA10" i="16"/>
  <c r="Z10" i="16"/>
  <c r="Y10" i="16"/>
  <c r="X10" i="16"/>
  <c r="W10" i="16"/>
  <c r="V10" i="16"/>
  <c r="U10" i="16"/>
  <c r="T10" i="16"/>
  <c r="S10" i="16"/>
  <c r="R10" i="16"/>
  <c r="Q10" i="16"/>
  <c r="P10" i="16"/>
  <c r="O10" i="16"/>
  <c r="N10" i="16"/>
  <c r="M10" i="16"/>
  <c r="L10" i="16"/>
  <c r="K10" i="16"/>
  <c r="AM10" i="16" s="1"/>
  <c r="J10" i="16"/>
  <c r="I10" i="16"/>
  <c r="H10" i="16"/>
  <c r="G10" i="16"/>
  <c r="F10" i="16"/>
  <c r="E10" i="16"/>
  <c r="D10" i="16"/>
  <c r="C10" i="16"/>
  <c r="B10" i="16"/>
  <c r="A10" i="16" s="1"/>
  <c r="AO9" i="16"/>
  <c r="AN9" i="16"/>
  <c r="AL9" i="16"/>
  <c r="AK9" i="16"/>
  <c r="AJ9" i="16"/>
  <c r="AI9" i="16"/>
  <c r="AH9" i="16"/>
  <c r="AG9" i="16"/>
  <c r="AF9" i="16"/>
  <c r="AE9" i="16"/>
  <c r="AD9" i="16"/>
  <c r="AC9" i="16"/>
  <c r="AB9" i="16"/>
  <c r="AA9" i="16"/>
  <c r="Z9" i="16"/>
  <c r="Y9" i="16"/>
  <c r="X9" i="16"/>
  <c r="W9" i="16"/>
  <c r="V9" i="16"/>
  <c r="U9" i="16"/>
  <c r="T9" i="16"/>
  <c r="S9" i="16"/>
  <c r="R9" i="16"/>
  <c r="Q9" i="16"/>
  <c r="P9" i="16"/>
  <c r="O9" i="16"/>
  <c r="N9" i="16"/>
  <c r="M9" i="16"/>
  <c r="L9" i="16"/>
  <c r="K9" i="16"/>
  <c r="J9" i="16"/>
  <c r="I9" i="16"/>
  <c r="AM9" i="16" s="1"/>
  <c r="H9" i="16"/>
  <c r="G9" i="16"/>
  <c r="F9" i="16"/>
  <c r="E9" i="16"/>
  <c r="D9" i="16"/>
  <c r="C9" i="16"/>
  <c r="B9" i="16"/>
  <c r="A9" i="16"/>
  <c r="AO8" i="16"/>
  <c r="AN8" i="16"/>
  <c r="AL8" i="16"/>
  <c r="AK8" i="16"/>
  <c r="AJ8" i="16"/>
  <c r="AI8" i="16"/>
  <c r="AH8" i="16"/>
  <c r="AG8" i="16"/>
  <c r="AF8" i="16"/>
  <c r="AE8" i="16"/>
  <c r="AD8" i="16"/>
  <c r="AC8" i="16"/>
  <c r="AB8" i="16"/>
  <c r="AA8" i="16"/>
  <c r="Z8" i="16"/>
  <c r="Y8" i="16"/>
  <c r="X8" i="16"/>
  <c r="W8" i="16"/>
  <c r="V8" i="16"/>
  <c r="U8" i="16"/>
  <c r="T8" i="16"/>
  <c r="S8" i="16"/>
  <c r="R8" i="16"/>
  <c r="Q8" i="16"/>
  <c r="P8" i="16"/>
  <c r="O8" i="16"/>
  <c r="N8" i="16"/>
  <c r="M8" i="16"/>
  <c r="L8" i="16"/>
  <c r="K8" i="16"/>
  <c r="J8" i="16"/>
  <c r="I8" i="16"/>
  <c r="AM8" i="16" s="1"/>
  <c r="H8" i="16"/>
  <c r="G8" i="16"/>
  <c r="F8" i="16"/>
  <c r="E8" i="16"/>
  <c r="D8" i="16"/>
  <c r="C8" i="16"/>
  <c r="B8" i="16"/>
  <c r="A8" i="16"/>
  <c r="AO7" i="16"/>
  <c r="AN7" i="16"/>
  <c r="AL7" i="16"/>
  <c r="AK7" i="16"/>
  <c r="AJ7" i="16"/>
  <c r="AI7" i="16"/>
  <c r="AH7" i="16"/>
  <c r="AG7" i="16"/>
  <c r="AF7" i="16"/>
  <c r="AE7" i="16"/>
  <c r="AD7" i="16"/>
  <c r="AC7" i="16"/>
  <c r="AB7" i="16"/>
  <c r="AA7" i="16"/>
  <c r="Z7" i="16"/>
  <c r="Y7" i="16"/>
  <c r="X7" i="16"/>
  <c r="W7" i="16"/>
  <c r="V7" i="16"/>
  <c r="U7" i="16"/>
  <c r="T7" i="16"/>
  <c r="S7" i="16"/>
  <c r="R7" i="16"/>
  <c r="Q7" i="16"/>
  <c r="P7" i="16"/>
  <c r="O7" i="16"/>
  <c r="N7" i="16"/>
  <c r="M7" i="16"/>
  <c r="L7" i="16"/>
  <c r="K7" i="16"/>
  <c r="J7" i="16"/>
  <c r="AM7" i="16" s="1"/>
  <c r="I7" i="16"/>
  <c r="H7" i="16"/>
  <c r="G7" i="16"/>
  <c r="F7" i="16"/>
  <c r="E7" i="16"/>
  <c r="D7" i="16"/>
  <c r="C7" i="16"/>
  <c r="B7" i="16"/>
  <c r="A7" i="16" s="1"/>
  <c r="AO6" i="16"/>
  <c r="AN6" i="16"/>
  <c r="AL6" i="16"/>
  <c r="AK6" i="16"/>
  <c r="AJ6" i="16"/>
  <c r="AI6" i="16"/>
  <c r="AH6" i="16"/>
  <c r="AG6" i="16"/>
  <c r="AF6" i="16"/>
  <c r="AE6" i="16"/>
  <c r="AD6" i="16"/>
  <c r="AC6" i="16"/>
  <c r="AB6" i="16"/>
  <c r="AA6" i="16"/>
  <c r="Z6" i="16"/>
  <c r="Y6" i="16"/>
  <c r="X6" i="16"/>
  <c r="W6" i="16"/>
  <c r="V6" i="16"/>
  <c r="U6" i="16"/>
  <c r="T6" i="16"/>
  <c r="S6" i="16"/>
  <c r="R6" i="16"/>
  <c r="Q6" i="16"/>
  <c r="P6" i="16"/>
  <c r="O6" i="16"/>
  <c r="N6" i="16"/>
  <c r="M6" i="16"/>
  <c r="L6" i="16"/>
  <c r="K6" i="16"/>
  <c r="AM6" i="16" s="1"/>
  <c r="J6" i="16"/>
  <c r="I6" i="16"/>
  <c r="H6" i="16"/>
  <c r="G6" i="16"/>
  <c r="F6" i="16"/>
  <c r="E6" i="16"/>
  <c r="D6" i="16"/>
  <c r="C6" i="16"/>
  <c r="A6" i="16" s="1"/>
  <c r="B6" i="16"/>
  <c r="AO5" i="16"/>
  <c r="AN5" i="16"/>
  <c r="AL5" i="16"/>
  <c r="AK5" i="16"/>
  <c r="AJ5" i="16"/>
  <c r="AI5" i="16"/>
  <c r="AH5" i="16"/>
  <c r="AG5" i="16"/>
  <c r="AF5" i="16"/>
  <c r="AE5" i="16"/>
  <c r="AD5" i="16"/>
  <c r="AC5" i="16"/>
  <c r="AB5" i="16"/>
  <c r="AA5" i="16"/>
  <c r="Z5" i="16"/>
  <c r="Y5" i="16"/>
  <c r="X5" i="16"/>
  <c r="W5" i="16"/>
  <c r="V5" i="16"/>
  <c r="U5" i="16"/>
  <c r="T5" i="16"/>
  <c r="S5" i="16"/>
  <c r="R5" i="16"/>
  <c r="Q5" i="16"/>
  <c r="P5" i="16"/>
  <c r="O5" i="16"/>
  <c r="N5" i="16"/>
  <c r="M5" i="16"/>
  <c r="L5" i="16"/>
  <c r="K5" i="16"/>
  <c r="J5" i="16"/>
  <c r="I5" i="16"/>
  <c r="H5" i="16"/>
  <c r="G5" i="16"/>
  <c r="F5" i="16"/>
  <c r="E5" i="16"/>
  <c r="D5" i="16"/>
  <c r="C5" i="16"/>
  <c r="B5" i="16"/>
  <c r="A5" i="16"/>
  <c r="AO4" i="16"/>
  <c r="AN4" i="16"/>
  <c r="AL4" i="16"/>
  <c r="AK4" i="16"/>
  <c r="AJ4" i="16"/>
  <c r="AI4" i="16"/>
  <c r="AH4" i="16"/>
  <c r="AG4" i="16"/>
  <c r="AF4" i="16"/>
  <c r="AE4" i="16"/>
  <c r="AD4" i="16"/>
  <c r="AC4" i="16"/>
  <c r="AB4" i="16"/>
  <c r="AA4" i="16"/>
  <c r="Z4" i="16"/>
  <c r="Y4" i="16"/>
  <c r="X4" i="16"/>
  <c r="W4" i="16"/>
  <c r="V4" i="16"/>
  <c r="U4" i="16"/>
  <c r="T4" i="16"/>
  <c r="S4" i="16"/>
  <c r="R4" i="16"/>
  <c r="Q4" i="16"/>
  <c r="P4" i="16"/>
  <c r="O4" i="16"/>
  <c r="N4" i="16"/>
  <c r="M4" i="16"/>
  <c r="L4" i="16"/>
  <c r="K4" i="16"/>
  <c r="J4" i="16"/>
  <c r="I4" i="16"/>
  <c r="H4" i="16"/>
  <c r="G4" i="16"/>
  <c r="F4" i="16"/>
  <c r="E4" i="16"/>
  <c r="D4" i="16"/>
  <c r="C4" i="16"/>
  <c r="B4" i="16"/>
  <c r="A4" i="16"/>
  <c r="AO3" i="16"/>
  <c r="AN3" i="16"/>
  <c r="AL3" i="16"/>
  <c r="AK3" i="16"/>
  <c r="AJ3" i="16"/>
  <c r="AI3" i="16"/>
  <c r="AH3" i="16"/>
  <c r="AG3" i="16"/>
  <c r="AF3" i="16"/>
  <c r="AE3" i="16"/>
  <c r="AD3" i="16"/>
  <c r="AC3" i="16"/>
  <c r="AB3" i="16"/>
  <c r="AA3" i="16"/>
  <c r="Z3" i="16"/>
  <c r="Y3" i="16"/>
  <c r="X3" i="16"/>
  <c r="W3" i="16"/>
  <c r="V3" i="16"/>
  <c r="U3" i="16"/>
  <c r="T3" i="16"/>
  <c r="S3" i="16"/>
  <c r="R3" i="16"/>
  <c r="Q3" i="16"/>
  <c r="P3" i="16"/>
  <c r="O3" i="16"/>
  <c r="N3" i="16"/>
  <c r="M3" i="16"/>
  <c r="L3" i="16"/>
  <c r="K3" i="16"/>
  <c r="J3" i="16"/>
  <c r="AM3" i="16" s="1"/>
  <c r="I3" i="16"/>
  <c r="H3" i="16"/>
  <c r="G3" i="16"/>
  <c r="F3" i="16"/>
  <c r="E3" i="16"/>
  <c r="D3" i="16"/>
  <c r="C3" i="16"/>
  <c r="B3" i="16"/>
  <c r="A3" i="16" s="1"/>
  <c r="AO2" i="16"/>
  <c r="AN2" i="16"/>
  <c r="AL2" i="16"/>
  <c r="AK2" i="16"/>
  <c r="AJ2" i="16"/>
  <c r="AI2" i="16"/>
  <c r="AH2" i="16"/>
  <c r="AG2" i="16"/>
  <c r="AF2" i="16"/>
  <c r="AE2" i="16"/>
  <c r="AD2" i="16"/>
  <c r="AC2" i="16"/>
  <c r="AB2" i="16"/>
  <c r="AA2" i="16"/>
  <c r="Z2" i="16"/>
  <c r="Y2" i="16"/>
  <c r="X2" i="16"/>
  <c r="W2" i="16"/>
  <c r="V2" i="16"/>
  <c r="U2" i="16"/>
  <c r="T2" i="16"/>
  <c r="S2" i="16"/>
  <c r="R2" i="16"/>
  <c r="Q2" i="16"/>
  <c r="P2" i="16"/>
  <c r="O2" i="16"/>
  <c r="N2" i="16"/>
  <c r="M2" i="16"/>
  <c r="L2" i="16"/>
  <c r="K2" i="16"/>
  <c r="AM2" i="16" s="1"/>
  <c r="J2" i="16"/>
  <c r="I2" i="16"/>
  <c r="H2" i="16"/>
  <c r="G2" i="16"/>
  <c r="F2" i="16"/>
  <c r="E2" i="16"/>
  <c r="D2" i="16"/>
  <c r="C2" i="16"/>
  <c r="A2" i="16" s="1"/>
  <c r="B2" i="16"/>
  <c r="AI10" i="10"/>
  <c r="AI11" i="10"/>
  <c r="AI12" i="10"/>
  <c r="AI15" i="10"/>
  <c r="AI16" i="10"/>
  <c r="AI17" i="10"/>
  <c r="AI18" i="10"/>
  <c r="AI19" i="10"/>
  <c r="AI20" i="10"/>
  <c r="AI21" i="10"/>
  <c r="AI22" i="10"/>
  <c r="AI23" i="10"/>
  <c r="AI24" i="10"/>
  <c r="AI25" i="10"/>
  <c r="AI26" i="10"/>
  <c r="AI27" i="10"/>
  <c r="AI28" i="10"/>
  <c r="AI29" i="10"/>
  <c r="AI30" i="10"/>
  <c r="AI31" i="10"/>
  <c r="AI32" i="10"/>
  <c r="AI33" i="10"/>
  <c r="AI34" i="10"/>
  <c r="AI35" i="10"/>
  <c r="AI36" i="10"/>
  <c r="AI37" i="10"/>
  <c r="AI38" i="10"/>
  <c r="AI39" i="10"/>
  <c r="AI40" i="10"/>
  <c r="AI41" i="10"/>
  <c r="AI42" i="10"/>
  <c r="AI43" i="10"/>
  <c r="AI44" i="10"/>
  <c r="AI45" i="10"/>
  <c r="AI46" i="10"/>
  <c r="AI47" i="10"/>
  <c r="AI48" i="10"/>
  <c r="AI49" i="10"/>
  <c r="AI50" i="10"/>
  <c r="AI51" i="10"/>
  <c r="AI52" i="10"/>
  <c r="AI53" i="10"/>
  <c r="AI54" i="10"/>
  <c r="AI55" i="10"/>
  <c r="AI56" i="10"/>
  <c r="AI58" i="10"/>
  <c r="AI59" i="10"/>
  <c r="AI60" i="10"/>
  <c r="AI61" i="10"/>
  <c r="AI62" i="10"/>
  <c r="AI64" i="10"/>
  <c r="AI65" i="10"/>
  <c r="AI66" i="10"/>
  <c r="AI67" i="10"/>
  <c r="AI68" i="10"/>
  <c r="AI69" i="10"/>
  <c r="AI70" i="10"/>
  <c r="AI71" i="10"/>
  <c r="AI72" i="10"/>
  <c r="AI73" i="10"/>
  <c r="AI74" i="10"/>
  <c r="AI75" i="10"/>
  <c r="AI76" i="10"/>
  <c r="AI77" i="10"/>
  <c r="AI78" i="10"/>
  <c r="AI79" i="10"/>
  <c r="AI80" i="10"/>
  <c r="AI81" i="10"/>
  <c r="AI82" i="10"/>
  <c r="AI83" i="10"/>
  <c r="AI84" i="10"/>
  <c r="AI85" i="10"/>
  <c r="AI86" i="10"/>
  <c r="AI87" i="10"/>
  <c r="AI88" i="10"/>
  <c r="AI89" i="10"/>
  <c r="AI90" i="10"/>
  <c r="AI91" i="10"/>
  <c r="AI92" i="10"/>
  <c r="AI93" i="10"/>
  <c r="AI94" i="10"/>
  <c r="AI95" i="10"/>
  <c r="AI96" i="10"/>
  <c r="AI97" i="10"/>
  <c r="AI98" i="10"/>
  <c r="AI99" i="10"/>
  <c r="AI100" i="10"/>
  <c r="AI101" i="10"/>
  <c r="AI102" i="10"/>
  <c r="AI103" i="10"/>
  <c r="AI104" i="10"/>
  <c r="AI105" i="10"/>
  <c r="AI106" i="10"/>
  <c r="AI107" i="10"/>
  <c r="AI108" i="10"/>
  <c r="AI109" i="10"/>
  <c r="AI110" i="10"/>
  <c r="AI111" i="10"/>
  <c r="AI112" i="10"/>
  <c r="AI113" i="10"/>
  <c r="AI114" i="10"/>
  <c r="AI115" i="10"/>
  <c r="AI116" i="10"/>
  <c r="AI117" i="10"/>
  <c r="AI118" i="10"/>
  <c r="AI119" i="10"/>
  <c r="AI120" i="10"/>
  <c r="AI121" i="10"/>
  <c r="AI122" i="10"/>
  <c r="AI123" i="10"/>
  <c r="AI124" i="10"/>
  <c r="AI125" i="10"/>
  <c r="AI126" i="10"/>
  <c r="AI127" i="10"/>
  <c r="AI128" i="10"/>
  <c r="AI129" i="10"/>
  <c r="AI130" i="10"/>
  <c r="AI131" i="10"/>
  <c r="AI132" i="10"/>
  <c r="AI133" i="10"/>
  <c r="AI134" i="10"/>
  <c r="AI135" i="10"/>
  <c r="AI136" i="10"/>
  <c r="AI137" i="10"/>
  <c r="AI138" i="10"/>
  <c r="AI139" i="10"/>
  <c r="AI140" i="10"/>
  <c r="AI141" i="10"/>
  <c r="AI142" i="10"/>
  <c r="AI143" i="10"/>
  <c r="AI144" i="10"/>
  <c r="AI145" i="10"/>
  <c r="AI146" i="10"/>
  <c r="AI147" i="10"/>
  <c r="AI148" i="10"/>
  <c r="AI149" i="10"/>
  <c r="AI150" i="10"/>
  <c r="AI151" i="10"/>
  <c r="AI152" i="10"/>
  <c r="AI153" i="10"/>
  <c r="AI154" i="10"/>
  <c r="AI155" i="10"/>
  <c r="AI156" i="10"/>
  <c r="AI157" i="10"/>
  <c r="AI158" i="10"/>
  <c r="AI159" i="10"/>
  <c r="AI160" i="10"/>
  <c r="AI161" i="10"/>
  <c r="AI162" i="10"/>
  <c r="AI163" i="10"/>
  <c r="AI164" i="10"/>
  <c r="AI165" i="10"/>
  <c r="AI166" i="10"/>
  <c r="AI167" i="10"/>
  <c r="AI168" i="10"/>
  <c r="AI169" i="10"/>
  <c r="AI170" i="10"/>
  <c r="AI171" i="10"/>
  <c r="AI13" i="10"/>
  <c r="AI14" i="10"/>
  <c r="AI173" i="10"/>
  <c r="AI174" i="10"/>
  <c r="AI175" i="10"/>
  <c r="AI176" i="10"/>
  <c r="AI177" i="10"/>
  <c r="AI178" i="10"/>
  <c r="AI179" i="10"/>
  <c r="AI180" i="10"/>
  <c r="AI181" i="10"/>
  <c r="AI182" i="10"/>
  <c r="AI183" i="10"/>
  <c r="AI184" i="10"/>
  <c r="AI185" i="10"/>
  <c r="AI186" i="10"/>
  <c r="AI187" i="10"/>
  <c r="AI188" i="10"/>
  <c r="AI189" i="10"/>
  <c r="AI190" i="10"/>
  <c r="AI192" i="10"/>
  <c r="AI193" i="10"/>
  <c r="AI194" i="10"/>
  <c r="AI195" i="10"/>
  <c r="AI196" i="10"/>
  <c r="AI199" i="10"/>
  <c r="AI200" i="10"/>
  <c r="AI201" i="10"/>
  <c r="AI202" i="10"/>
  <c r="AI203" i="10"/>
  <c r="AI204" i="10"/>
  <c r="AI205" i="10"/>
  <c r="AI206" i="10"/>
  <c r="AI207" i="10"/>
  <c r="AI208" i="10"/>
  <c r="AI209" i="10"/>
  <c r="AI210" i="10"/>
  <c r="AI211" i="10"/>
  <c r="AI212" i="10"/>
  <c r="AI213" i="10"/>
  <c r="AI214" i="10"/>
  <c r="AI9" i="10"/>
  <c r="B217" i="10" l="1"/>
  <c r="AM423" i="16"/>
  <c r="AM431" i="16"/>
  <c r="AM439" i="16"/>
  <c r="AM447" i="16"/>
  <c r="AM455" i="16"/>
  <c r="AM463" i="16"/>
  <c r="AM471" i="16"/>
  <c r="AM479" i="16"/>
  <c r="AM487" i="16"/>
  <c r="AM495" i="16"/>
  <c r="AM503" i="16"/>
  <c r="AM511" i="16"/>
  <c r="AM527" i="16"/>
  <c r="AM535" i="16"/>
  <c r="AM543" i="16"/>
  <c r="AM551" i="16"/>
  <c r="AM393" i="16"/>
  <c r="AM394" i="16"/>
  <c r="AM392" i="16"/>
  <c r="AM387" i="16"/>
  <c r="AM389" i="16"/>
  <c r="AM382" i="16"/>
  <c r="AM379" i="16"/>
  <c r="AM519" i="16"/>
  <c r="AM384" i="16"/>
  <c r="AM383" i="16"/>
  <c r="AM386" i="16"/>
  <c r="AM391" i="16"/>
  <c r="AM399" i="16"/>
  <c r="AM403" i="16"/>
  <c r="AM406" i="16"/>
  <c r="AM411" i="16"/>
  <c r="AM414" i="16"/>
  <c r="AM420" i="16"/>
  <c r="AM428" i="16"/>
  <c r="AM436" i="16"/>
  <c r="AM444" i="16"/>
  <c r="AM452" i="16"/>
  <c r="AM460" i="16"/>
  <c r="AM468" i="16"/>
  <c r="AM476" i="16"/>
  <c r="AM484" i="16"/>
  <c r="AM492" i="16"/>
  <c r="AM500" i="16"/>
  <c r="AM508" i="16"/>
  <c r="AM516" i="16"/>
  <c r="AM524" i="16"/>
  <c r="AM532" i="16"/>
  <c r="AM540" i="16"/>
  <c r="AM548" i="16"/>
  <c r="AM376" i="16"/>
  <c r="AM398" i="16"/>
  <c r="AM401" i="16"/>
  <c r="AM402" i="16"/>
  <c r="AM405" i="16"/>
  <c r="AM408" i="16"/>
  <c r="AM409" i="16"/>
  <c r="AM410" i="16"/>
  <c r="AM413" i="16"/>
  <c r="AM416" i="16"/>
  <c r="AM417" i="16"/>
  <c r="AM418" i="16"/>
  <c r="AM419" i="16"/>
  <c r="AM422" i="16"/>
  <c r="AM427" i="16"/>
  <c r="AM430" i="16"/>
  <c r="AM435" i="16"/>
  <c r="AM438" i="16"/>
  <c r="AM443" i="16"/>
  <c r="AM446" i="16"/>
  <c r="AM451" i="16"/>
  <c r="AM459" i="16"/>
  <c r="AM467" i="16"/>
  <c r="AM475" i="16"/>
  <c r="AM483" i="16"/>
  <c r="AM491" i="16"/>
  <c r="AM499" i="16"/>
  <c r="AM507" i="16"/>
  <c r="AM515" i="16"/>
  <c r="AM523" i="16"/>
  <c r="AM526" i="16"/>
  <c r="AM531" i="16"/>
  <c r="AM534" i="16"/>
  <c r="AM539" i="16"/>
  <c r="AM542" i="16"/>
  <c r="AM547" i="16"/>
  <c r="AM550" i="16"/>
  <c r="AM378" i="16"/>
  <c r="AM380" i="16"/>
  <c r="AM390" i="16"/>
  <c r="AM395" i="16"/>
  <c r="AM397" i="16"/>
  <c r="AM407" i="16"/>
  <c r="AM415" i="16"/>
  <c r="AM424" i="16"/>
  <c r="AM432" i="16"/>
  <c r="AM440" i="16"/>
  <c r="AM448" i="16"/>
  <c r="AM456" i="16"/>
  <c r="AM464" i="16"/>
  <c r="AM472" i="16"/>
  <c r="AM480" i="16"/>
  <c r="AM488" i="16"/>
  <c r="AM496" i="16"/>
  <c r="AM504" i="16"/>
  <c r="AM512" i="16"/>
  <c r="AM520" i="16"/>
  <c r="AM528" i="16"/>
  <c r="AM536" i="16"/>
  <c r="AM544" i="16"/>
  <c r="AM552" i="16"/>
  <c r="AM72" i="16"/>
  <c r="AM53" i="16"/>
  <c r="AM85" i="16"/>
  <c r="AM5" i="16"/>
  <c r="AM21" i="16"/>
  <c r="AM37" i="16"/>
  <c r="AM69" i="16"/>
  <c r="AM101" i="16"/>
  <c r="AM17" i="16"/>
  <c r="A18" i="16"/>
  <c r="AM33" i="16"/>
  <c r="AM49" i="16"/>
  <c r="A50" i="16"/>
  <c r="AM65" i="16"/>
  <c r="A66" i="16"/>
  <c r="AM81" i="16"/>
  <c r="A82" i="16"/>
  <c r="AM97" i="16"/>
  <c r="AM59" i="16"/>
  <c r="AM4" i="16"/>
  <c r="A14" i="16"/>
  <c r="AM29" i="16"/>
  <c r="A30" i="16"/>
  <c r="A46" i="16"/>
  <c r="A62" i="16"/>
  <c r="A78" i="16"/>
  <c r="AM107" i="16"/>
  <c r="AM109" i="16"/>
  <c r="AM115" i="16"/>
  <c r="AM117" i="16"/>
  <c r="AM123" i="16"/>
  <c r="AM125" i="16"/>
  <c r="AM199" i="16"/>
  <c r="A229" i="16"/>
  <c r="AM232" i="16"/>
  <c r="A237" i="16"/>
  <c r="AM240" i="16"/>
  <c r="A245" i="16"/>
  <c r="AM248" i="16"/>
  <c r="A253" i="16"/>
  <c r="AM256" i="16"/>
  <c r="A261" i="16"/>
  <c r="AM264" i="16"/>
  <c r="A269" i="16"/>
  <c r="AM272" i="16"/>
  <c r="A277" i="16"/>
  <c r="AM280" i="16"/>
  <c r="A285" i="16"/>
  <c r="AM292" i="16"/>
  <c r="A293" i="16"/>
  <c r="AM296" i="16"/>
  <c r="AM300" i="16"/>
  <c r="A301" i="16"/>
  <c r="AM308" i="16"/>
  <c r="A309" i="16"/>
  <c r="AM312" i="16"/>
  <c r="A317" i="16"/>
  <c r="AM320" i="16"/>
  <c r="A325" i="16"/>
  <c r="AM328" i="16"/>
  <c r="A333" i="16"/>
  <c r="AM336" i="16"/>
  <c r="A341" i="16"/>
  <c r="AM344" i="16"/>
  <c r="A349" i="16"/>
  <c r="AM352" i="16"/>
  <c r="A357" i="16"/>
  <c r="AM360" i="16"/>
  <c r="A365" i="16"/>
  <c r="AM368" i="16"/>
  <c r="A373" i="16"/>
  <c r="AM222" i="16"/>
  <c r="A225" i="16"/>
  <c r="AM234" i="16"/>
  <c r="AM242" i="16"/>
  <c r="AM250" i="16"/>
  <c r="AM258" i="16"/>
  <c r="AM266" i="16"/>
  <c r="AM274" i="16"/>
  <c r="AM282" i="16"/>
  <c r="AM290" i="16"/>
  <c r="AM298" i="16"/>
  <c r="AM306" i="16"/>
  <c r="AM314" i="16"/>
  <c r="AM322" i="16"/>
  <c r="AM330" i="16"/>
  <c r="AM338" i="16"/>
  <c r="AM346" i="16"/>
  <c r="AM354" i="16"/>
  <c r="AM362" i="16"/>
  <c r="AM370" i="16"/>
  <c r="AM228" i="16"/>
  <c r="A233" i="16"/>
  <c r="AM236" i="16"/>
  <c r="A241" i="16"/>
  <c r="AM244" i="16"/>
  <c r="A249" i="16"/>
  <c r="AM252" i="16"/>
  <c r="A257" i="16"/>
  <c r="AM260" i="16"/>
  <c r="A265" i="16"/>
  <c r="AM268" i="16"/>
  <c r="A273" i="16"/>
  <c r="AM276" i="16"/>
  <c r="A281" i="16"/>
  <c r="AM284" i="16"/>
  <c r="A289" i="16"/>
  <c r="A297" i="16"/>
  <c r="A313" i="16"/>
  <c r="AM316" i="16"/>
  <c r="A321" i="16"/>
  <c r="AM324" i="16"/>
  <c r="A329" i="16"/>
  <c r="AM332" i="16"/>
  <c r="A337" i="16"/>
  <c r="AM340" i="16"/>
  <c r="A345" i="16"/>
  <c r="AM348" i="16"/>
  <c r="A353" i="16"/>
  <c r="AM356" i="16"/>
  <c r="A361" i="16"/>
  <c r="AM364" i="16"/>
  <c r="A369" i="16"/>
  <c r="AM372" i="16"/>
  <c r="AM454" i="16"/>
  <c r="AM462" i="16"/>
  <c r="AM470" i="16"/>
  <c r="AM478" i="16"/>
  <c r="AM486" i="16"/>
  <c r="AM494" i="16"/>
  <c r="AM502" i="16"/>
  <c r="AM510" i="16"/>
  <c r="AM518" i="16"/>
  <c r="A375" i="16"/>
  <c r="A376" i="16"/>
  <c r="AM377" i="16"/>
  <c r="A379" i="16"/>
  <c r="A380" i="16"/>
  <c r="AM381" i="16"/>
  <c r="A383" i="16"/>
  <c r="A384" i="16"/>
  <c r="AM385" i="16"/>
  <c r="A399" i="16"/>
  <c r="AM400" i="16"/>
  <c r="AM426" i="16"/>
  <c r="AM434" i="16"/>
  <c r="AM442" i="16"/>
  <c r="AM450" i="16"/>
  <c r="AM458" i="16"/>
  <c r="AM466" i="16"/>
  <c r="AM474" i="16"/>
  <c r="AM482" i="16"/>
  <c r="AM490" i="16"/>
  <c r="AM498" i="16"/>
  <c r="AM506" i="16"/>
  <c r="AM514" i="16"/>
  <c r="AM522" i="16"/>
  <c r="AM530" i="16"/>
  <c r="AM538" i="16"/>
  <c r="AM546" i="16"/>
  <c r="AM388" i="16"/>
  <c r="AM396" i="16"/>
  <c r="AM404" i="16"/>
  <c r="AM412" i="16"/>
  <c r="AM421" i="16"/>
  <c r="AM425" i="16"/>
  <c r="AM429" i="16"/>
  <c r="AM433" i="16"/>
  <c r="AM437" i="16"/>
  <c r="AM441" i="16"/>
  <c r="AM445" i="16"/>
  <c r="AM449" i="16"/>
  <c r="AM453" i="16"/>
  <c r="AM457" i="16"/>
  <c r="AM461" i="16"/>
  <c r="AM465" i="16"/>
  <c r="AM469" i="16"/>
  <c r="AM473" i="16"/>
  <c r="AM477" i="16"/>
  <c r="AM481" i="16"/>
  <c r="AM485" i="16"/>
  <c r="AM489" i="16"/>
  <c r="AM493" i="16"/>
  <c r="AM497" i="16"/>
  <c r="AM501" i="16"/>
  <c r="AM505" i="16"/>
  <c r="AM509" i="16"/>
  <c r="AM513" i="16"/>
  <c r="AM517" i="16"/>
  <c r="A518" i="16"/>
  <c r="AM521" i="16"/>
  <c r="AM525" i="16"/>
  <c r="AM529" i="16"/>
  <c r="AM533" i="16"/>
  <c r="AM537" i="16"/>
  <c r="AM541" i="16"/>
  <c r="AM545" i="16"/>
  <c r="AM549" i="16"/>
  <c r="AM553" i="16"/>
  <c r="AM554" i="16"/>
  <c r="A390" i="16"/>
  <c r="A398" i="16"/>
  <c r="A406" i="16"/>
  <c r="A414" i="16"/>
  <c r="AJ109" i="8"/>
  <c r="AJ110" i="8"/>
  <c r="AJ111" i="8"/>
  <c r="AJ112" i="8"/>
  <c r="AJ113" i="8"/>
  <c r="AJ114" i="8"/>
  <c r="AJ115" i="8"/>
  <c r="AJ108" i="8"/>
  <c r="AJ107" i="8"/>
  <c r="AJ106" i="8"/>
  <c r="AJ98" i="8"/>
  <c r="B1" i="10" l="1"/>
  <c r="AJ3" i="10"/>
  <c r="AI26" i="8"/>
  <c r="AB60" i="4" l="1"/>
  <c r="AA60" i="4"/>
  <c r="Z60" i="4"/>
  <c r="Y60" i="4"/>
  <c r="X60" i="4"/>
  <c r="W60" i="4"/>
  <c r="V60" i="4"/>
  <c r="U60" i="4"/>
  <c r="T60" i="4"/>
  <c r="S60" i="4"/>
  <c r="R60" i="4"/>
  <c r="Q60" i="4"/>
  <c r="P60" i="4"/>
  <c r="O60" i="4"/>
  <c r="N60" i="4"/>
  <c r="AB36" i="4"/>
  <c r="AA36" i="4"/>
  <c r="Z36" i="4"/>
  <c r="Y36" i="4"/>
  <c r="X36" i="4"/>
  <c r="W36" i="4"/>
  <c r="V36" i="4"/>
  <c r="U36" i="4"/>
  <c r="T36" i="4"/>
  <c r="S36" i="4"/>
  <c r="R36" i="4"/>
  <c r="Q36" i="4"/>
  <c r="P36" i="4"/>
  <c r="O36" i="4"/>
  <c r="N36" i="4"/>
  <c r="R203" i="8" l="1"/>
  <c r="P204" i="8"/>
  <c r="Q206" i="8"/>
  <c r="R207" i="8"/>
  <c r="R208" i="8"/>
  <c r="R209" i="8"/>
  <c r="R210" i="8"/>
  <c r="N211" i="8"/>
  <c r="P211" i="8"/>
  <c r="R211" i="8"/>
  <c r="N210" i="8" l="1"/>
  <c r="O210" i="8"/>
  <c r="P210" i="8"/>
  <c r="Q210" i="8"/>
  <c r="M210" i="8"/>
  <c r="N209" i="8"/>
  <c r="O209" i="8"/>
  <c r="P209" i="8"/>
  <c r="Q209" i="8"/>
  <c r="S209" i="8"/>
  <c r="T209" i="8"/>
  <c r="U209" i="8"/>
  <c r="V209" i="8"/>
  <c r="W209" i="8"/>
  <c r="X209" i="8"/>
  <c r="Y209" i="8"/>
  <c r="Z209" i="8"/>
  <c r="AA209" i="8"/>
  <c r="AB209" i="8"/>
  <c r="AC209" i="8"/>
  <c r="AD209" i="8"/>
  <c r="AE209" i="8"/>
  <c r="AF209" i="8"/>
  <c r="AG209" i="8"/>
  <c r="AH209" i="8"/>
  <c r="M209" i="8"/>
  <c r="N208" i="8"/>
  <c r="O208" i="8"/>
  <c r="P208" i="8"/>
  <c r="Q208" i="8"/>
  <c r="M208" i="8"/>
  <c r="P207" i="8"/>
  <c r="N207" i="8"/>
  <c r="O206" i="8"/>
  <c r="M206" i="8"/>
  <c r="Q205" i="8"/>
  <c r="O205" i="8"/>
  <c r="M205" i="8"/>
  <c r="N204" i="8"/>
  <c r="N203" i="8"/>
  <c r="O203" i="8"/>
  <c r="P203" i="8"/>
  <c r="Q203" i="8"/>
  <c r="M203" i="8"/>
  <c r="AJ61" i="4" l="1"/>
  <c r="AJ37" i="4"/>
  <c r="AJ14" i="4"/>
  <c r="AB12" i="4"/>
  <c r="AA12" i="4"/>
  <c r="Z12" i="4"/>
  <c r="Y12" i="4"/>
  <c r="X12" i="4"/>
  <c r="W12" i="4"/>
  <c r="V12" i="4"/>
  <c r="U12" i="4"/>
  <c r="T12" i="4"/>
  <c r="S12" i="4"/>
  <c r="R12" i="4"/>
  <c r="Q12" i="4"/>
  <c r="P12" i="4"/>
  <c r="O12" i="4"/>
  <c r="N12" i="4"/>
  <c r="AJ13" i="4" s="1"/>
  <c r="AI60" i="4"/>
  <c r="AI36" i="4"/>
  <c r="AH60" i="4"/>
  <c r="AG60" i="4"/>
  <c r="AF60" i="4"/>
  <c r="AE60" i="4"/>
  <c r="AD60" i="4"/>
  <c r="AC60" i="4"/>
  <c r="AH36" i="4"/>
  <c r="AG36" i="4"/>
  <c r="AF36" i="4"/>
  <c r="AE36" i="4"/>
  <c r="AD36" i="4"/>
  <c r="AC36" i="4"/>
  <c r="AC12" i="4"/>
  <c r="AD12" i="4"/>
  <c r="AE12" i="4"/>
  <c r="AF12" i="4"/>
  <c r="AG12" i="4"/>
  <c r="AH12" i="4"/>
  <c r="AI12" i="4" l="1"/>
  <c r="AJ67" i="4" l="1"/>
  <c r="AJ43" i="4"/>
  <c r="AJ19" i="4"/>
  <c r="AJ77" i="4"/>
  <c r="AJ53" i="4"/>
  <c r="AJ66" i="4"/>
  <c r="AJ42" i="4"/>
  <c r="AI11" i="4"/>
  <c r="AJ11" i="4"/>
  <c r="AJ18" i="4"/>
  <c r="AJ314" i="8"/>
  <c r="AJ315" i="8"/>
  <c r="AJ316" i="8"/>
  <c r="AJ317" i="8"/>
  <c r="AJ319" i="8"/>
  <c r="AJ320" i="8"/>
  <c r="AJ312" i="8"/>
  <c r="AJ204" i="8"/>
  <c r="AJ205" i="8"/>
  <c r="AJ206" i="8"/>
  <c r="AJ207" i="8"/>
  <c r="AJ208" i="8"/>
  <c r="AJ209" i="8"/>
  <c r="AJ210" i="8"/>
  <c r="AJ211" i="8"/>
  <c r="AJ203" i="8"/>
  <c r="B6" i="14" l="1"/>
  <c r="B5" i="14"/>
  <c r="B4" i="14"/>
  <c r="B3" i="14"/>
  <c r="B2" i="14"/>
  <c r="AG4" i="14" l="1"/>
  <c r="AG5" i="14"/>
  <c r="AG2" i="14"/>
  <c r="AG6" i="14"/>
  <c r="AG3" i="14"/>
  <c r="AN3" i="13"/>
  <c r="AN2" i="13"/>
  <c r="B53" i="13"/>
  <c r="C53" i="13"/>
  <c r="D53" i="13"/>
  <c r="E53" i="13"/>
  <c r="B54" i="13"/>
  <c r="C54" i="13"/>
  <c r="D54" i="13"/>
  <c r="E54" i="13"/>
  <c r="B55" i="13"/>
  <c r="C55" i="13"/>
  <c r="D55" i="13"/>
  <c r="E55" i="13"/>
  <c r="B56" i="13"/>
  <c r="C56" i="13"/>
  <c r="D56" i="13"/>
  <c r="E56" i="13"/>
  <c r="B57" i="13"/>
  <c r="C57" i="13"/>
  <c r="D57" i="13"/>
  <c r="E57" i="13"/>
  <c r="B58" i="13"/>
  <c r="C58" i="13"/>
  <c r="D58" i="13"/>
  <c r="E58" i="13"/>
  <c r="B59" i="13"/>
  <c r="C59" i="13"/>
  <c r="D59" i="13"/>
  <c r="E59" i="13"/>
  <c r="B60" i="13"/>
  <c r="C60" i="13"/>
  <c r="D60" i="13"/>
  <c r="E60" i="13"/>
  <c r="B61" i="13"/>
  <c r="C61" i="13"/>
  <c r="D61" i="13"/>
  <c r="E61" i="13"/>
  <c r="B62" i="13"/>
  <c r="C62" i="13"/>
  <c r="D62" i="13"/>
  <c r="E62" i="13"/>
  <c r="B63" i="13"/>
  <c r="C63" i="13"/>
  <c r="D63" i="13"/>
  <c r="E63" i="13"/>
  <c r="B64" i="13"/>
  <c r="C64" i="13"/>
  <c r="D64" i="13"/>
  <c r="E64" i="13"/>
  <c r="B65" i="13"/>
  <c r="C65" i="13"/>
  <c r="D65" i="13"/>
  <c r="E65" i="13"/>
  <c r="B66" i="13"/>
  <c r="C66" i="13"/>
  <c r="D66" i="13"/>
  <c r="E66" i="13"/>
  <c r="B67" i="13"/>
  <c r="C67" i="13"/>
  <c r="D67" i="13"/>
  <c r="E67" i="13"/>
  <c r="B68" i="13"/>
  <c r="C68" i="13"/>
  <c r="D68" i="13"/>
  <c r="E68" i="13"/>
  <c r="B69" i="13"/>
  <c r="C69" i="13"/>
  <c r="D69" i="13"/>
  <c r="E69" i="13"/>
  <c r="B70" i="13"/>
  <c r="C70" i="13"/>
  <c r="D70" i="13"/>
  <c r="E70" i="13"/>
  <c r="B71" i="13"/>
  <c r="C71" i="13"/>
  <c r="D71" i="13"/>
  <c r="E71" i="13"/>
  <c r="B72" i="13"/>
  <c r="C72" i="13"/>
  <c r="D72" i="13"/>
  <c r="E72" i="13"/>
  <c r="B73" i="13"/>
  <c r="C73" i="13"/>
  <c r="D73" i="13"/>
  <c r="E73" i="13"/>
  <c r="B74" i="13"/>
  <c r="C74" i="13"/>
  <c r="D74" i="13"/>
  <c r="E74" i="13"/>
  <c r="B75" i="13"/>
  <c r="C75" i="13"/>
  <c r="D75" i="13"/>
  <c r="E75" i="13"/>
  <c r="B76" i="13"/>
  <c r="C76" i="13"/>
  <c r="D76" i="13"/>
  <c r="E76" i="13"/>
  <c r="B77" i="13"/>
  <c r="C77" i="13"/>
  <c r="D77" i="13"/>
  <c r="E77" i="13"/>
  <c r="B78" i="13"/>
  <c r="C78" i="13"/>
  <c r="D78" i="13"/>
  <c r="E78" i="13"/>
  <c r="B79" i="13"/>
  <c r="C79" i="13"/>
  <c r="D79" i="13"/>
  <c r="E79" i="13"/>
  <c r="B80" i="13"/>
  <c r="C80" i="13"/>
  <c r="D80" i="13"/>
  <c r="E80" i="13"/>
  <c r="B81" i="13"/>
  <c r="C81" i="13"/>
  <c r="D81" i="13"/>
  <c r="E81" i="13"/>
  <c r="B82" i="13"/>
  <c r="C82" i="13"/>
  <c r="D82" i="13"/>
  <c r="E82" i="13"/>
  <c r="B83" i="13"/>
  <c r="C83" i="13"/>
  <c r="D83" i="13"/>
  <c r="E83" i="13"/>
  <c r="B84" i="13"/>
  <c r="C84" i="13"/>
  <c r="D84" i="13"/>
  <c r="E84" i="13"/>
  <c r="B85" i="13"/>
  <c r="C85" i="13"/>
  <c r="D85" i="13"/>
  <c r="E85" i="13"/>
  <c r="B86" i="13"/>
  <c r="C86" i="13"/>
  <c r="D86" i="13"/>
  <c r="E86" i="13"/>
  <c r="B87" i="13"/>
  <c r="C87" i="13"/>
  <c r="D87" i="13"/>
  <c r="E87" i="13"/>
  <c r="B88" i="13"/>
  <c r="C88" i="13"/>
  <c r="D88" i="13"/>
  <c r="E88" i="13"/>
  <c r="B89" i="13"/>
  <c r="C89" i="13"/>
  <c r="D89" i="13"/>
  <c r="E89" i="13"/>
  <c r="B90" i="13"/>
  <c r="C90" i="13"/>
  <c r="D90" i="13"/>
  <c r="E90" i="13"/>
  <c r="B91" i="13"/>
  <c r="C91" i="13"/>
  <c r="D91" i="13"/>
  <c r="E91" i="13"/>
  <c r="B92" i="13"/>
  <c r="C92" i="13"/>
  <c r="D92" i="13"/>
  <c r="E92" i="13"/>
  <c r="B93" i="13"/>
  <c r="C93" i="13"/>
  <c r="D93" i="13"/>
  <c r="E93" i="13"/>
  <c r="B94" i="13"/>
  <c r="C94" i="13"/>
  <c r="D94" i="13"/>
  <c r="E94" i="13"/>
  <c r="B95" i="13"/>
  <c r="C95" i="13"/>
  <c r="D95" i="13"/>
  <c r="E95" i="13"/>
  <c r="B96" i="13"/>
  <c r="C96" i="13"/>
  <c r="D96" i="13"/>
  <c r="E96" i="13"/>
  <c r="B97" i="13"/>
  <c r="C97" i="13"/>
  <c r="D97" i="13"/>
  <c r="E97" i="13"/>
  <c r="B98" i="13"/>
  <c r="C98" i="13"/>
  <c r="D98" i="13"/>
  <c r="E98" i="13"/>
  <c r="B99" i="13"/>
  <c r="C99" i="13"/>
  <c r="D99" i="13"/>
  <c r="E99" i="13"/>
  <c r="B100" i="13"/>
  <c r="C100" i="13"/>
  <c r="D100" i="13"/>
  <c r="E100" i="13"/>
  <c r="B101" i="13"/>
  <c r="C101" i="13"/>
  <c r="D101" i="13"/>
  <c r="E101" i="13"/>
  <c r="B102" i="13"/>
  <c r="C102" i="13"/>
  <c r="D102" i="13"/>
  <c r="E102" i="13"/>
  <c r="B103" i="13"/>
  <c r="C103" i="13"/>
  <c r="D103" i="13"/>
  <c r="E103" i="13"/>
  <c r="B104" i="13"/>
  <c r="C104" i="13"/>
  <c r="D104" i="13"/>
  <c r="E104" i="13"/>
  <c r="B105" i="13"/>
  <c r="C105" i="13"/>
  <c r="D105" i="13"/>
  <c r="E105" i="13"/>
  <c r="B106" i="13"/>
  <c r="C106" i="13"/>
  <c r="D106" i="13"/>
  <c r="E106" i="13"/>
  <c r="B107" i="13"/>
  <c r="C107" i="13"/>
  <c r="D107" i="13"/>
  <c r="E107" i="13"/>
  <c r="B108" i="13"/>
  <c r="C108" i="13"/>
  <c r="D108" i="13"/>
  <c r="E108" i="13"/>
  <c r="B109" i="13"/>
  <c r="C109" i="13"/>
  <c r="D109" i="13"/>
  <c r="E109" i="13"/>
  <c r="B110" i="13"/>
  <c r="C110" i="13"/>
  <c r="D110" i="13"/>
  <c r="E110" i="13"/>
  <c r="B111" i="13"/>
  <c r="C111" i="13"/>
  <c r="D111" i="13"/>
  <c r="E111" i="13"/>
  <c r="B112" i="13"/>
  <c r="C112" i="13"/>
  <c r="D112" i="13"/>
  <c r="E112" i="13"/>
  <c r="B113" i="13"/>
  <c r="C113" i="13"/>
  <c r="D113" i="13"/>
  <c r="E113" i="13"/>
  <c r="B114" i="13"/>
  <c r="C114" i="13"/>
  <c r="D114" i="13"/>
  <c r="E114" i="13"/>
  <c r="B115" i="13"/>
  <c r="C115" i="13"/>
  <c r="D115" i="13"/>
  <c r="E115" i="13"/>
  <c r="B116" i="13"/>
  <c r="C116" i="13"/>
  <c r="D116" i="13"/>
  <c r="E116" i="13"/>
  <c r="B117" i="13"/>
  <c r="C117" i="13"/>
  <c r="D117" i="13"/>
  <c r="E117" i="13"/>
  <c r="B118" i="13"/>
  <c r="C118" i="13"/>
  <c r="D118" i="13"/>
  <c r="E118" i="13"/>
  <c r="B119" i="13"/>
  <c r="C119" i="13"/>
  <c r="D119" i="13"/>
  <c r="E119" i="13"/>
  <c r="B120" i="13"/>
  <c r="C120" i="13"/>
  <c r="D120" i="13"/>
  <c r="E120" i="13"/>
  <c r="B121" i="13"/>
  <c r="C121" i="13"/>
  <c r="D121" i="13"/>
  <c r="E121" i="13"/>
  <c r="B122" i="13"/>
  <c r="C122" i="13"/>
  <c r="D122" i="13"/>
  <c r="E122" i="13"/>
  <c r="B123" i="13"/>
  <c r="C123" i="13"/>
  <c r="D123" i="13"/>
  <c r="E123" i="13"/>
  <c r="B124" i="13"/>
  <c r="C124" i="13"/>
  <c r="D124" i="13"/>
  <c r="E124" i="13"/>
  <c r="B125" i="13"/>
  <c r="C125" i="13"/>
  <c r="D125" i="13"/>
  <c r="E125" i="13"/>
  <c r="B126" i="13"/>
  <c r="C126" i="13"/>
  <c r="D126" i="13"/>
  <c r="E126" i="13"/>
  <c r="B127" i="13"/>
  <c r="C127" i="13"/>
  <c r="D127" i="13"/>
  <c r="E127" i="13"/>
  <c r="B128" i="13"/>
  <c r="C128" i="13"/>
  <c r="D128" i="13"/>
  <c r="E128" i="13"/>
  <c r="B129" i="13"/>
  <c r="C129" i="13"/>
  <c r="D129" i="13"/>
  <c r="E129" i="13"/>
  <c r="B130" i="13"/>
  <c r="C130" i="13"/>
  <c r="D130" i="13"/>
  <c r="E130" i="13"/>
  <c r="B131" i="13"/>
  <c r="C131" i="13"/>
  <c r="D131" i="13"/>
  <c r="E131" i="13"/>
  <c r="B132" i="13"/>
  <c r="C132" i="13"/>
  <c r="D132" i="13"/>
  <c r="E132" i="13"/>
  <c r="B133" i="13"/>
  <c r="C133" i="13"/>
  <c r="D133" i="13"/>
  <c r="E133" i="13"/>
  <c r="B134" i="13"/>
  <c r="C134" i="13"/>
  <c r="D134" i="13"/>
  <c r="E134" i="13"/>
  <c r="B135" i="13"/>
  <c r="C135" i="13"/>
  <c r="D135" i="13"/>
  <c r="E135" i="13"/>
  <c r="B136" i="13"/>
  <c r="C136" i="13"/>
  <c r="D136" i="13"/>
  <c r="E136" i="13"/>
  <c r="B137" i="13"/>
  <c r="C137" i="13"/>
  <c r="D137" i="13"/>
  <c r="E137" i="13"/>
  <c r="B138" i="13"/>
  <c r="C138" i="13"/>
  <c r="D138" i="13"/>
  <c r="E138" i="13"/>
  <c r="B139" i="13"/>
  <c r="C139" i="13"/>
  <c r="D139" i="13"/>
  <c r="E139" i="13"/>
  <c r="B140" i="13"/>
  <c r="C140" i="13"/>
  <c r="D140" i="13"/>
  <c r="E140" i="13"/>
  <c r="B141" i="13"/>
  <c r="C141" i="13"/>
  <c r="D141" i="13"/>
  <c r="E141" i="13"/>
  <c r="B142" i="13"/>
  <c r="C142" i="13"/>
  <c r="D142" i="13"/>
  <c r="E142" i="13"/>
  <c r="B143" i="13"/>
  <c r="C143" i="13"/>
  <c r="D143" i="13"/>
  <c r="E143" i="13"/>
  <c r="B144" i="13"/>
  <c r="C144" i="13"/>
  <c r="D144" i="13"/>
  <c r="E144" i="13"/>
  <c r="B145" i="13"/>
  <c r="C145" i="13"/>
  <c r="D145" i="13"/>
  <c r="E145" i="13"/>
  <c r="B146" i="13"/>
  <c r="C146" i="13"/>
  <c r="D146" i="13"/>
  <c r="E146" i="13"/>
  <c r="B147" i="13"/>
  <c r="C147" i="13"/>
  <c r="D147" i="13"/>
  <c r="E147" i="13"/>
  <c r="B148" i="13"/>
  <c r="C148" i="13"/>
  <c r="D148" i="13"/>
  <c r="E148" i="13"/>
  <c r="B149" i="13"/>
  <c r="C149" i="13"/>
  <c r="D149" i="13"/>
  <c r="E149" i="13"/>
  <c r="B150" i="13"/>
  <c r="C150" i="13"/>
  <c r="D150" i="13"/>
  <c r="E150" i="13"/>
  <c r="B151" i="13"/>
  <c r="C151" i="13"/>
  <c r="D151" i="13"/>
  <c r="E151" i="13"/>
  <c r="B152" i="13"/>
  <c r="C152" i="13"/>
  <c r="D152" i="13"/>
  <c r="E152" i="13"/>
  <c r="B153" i="13"/>
  <c r="C153" i="13"/>
  <c r="D153" i="13"/>
  <c r="E153" i="13"/>
  <c r="B154" i="13"/>
  <c r="C154" i="13"/>
  <c r="D154" i="13"/>
  <c r="E154" i="13"/>
  <c r="B155" i="13"/>
  <c r="C155" i="13"/>
  <c r="D155" i="13"/>
  <c r="E155" i="13"/>
  <c r="B156" i="13"/>
  <c r="C156" i="13"/>
  <c r="D156" i="13"/>
  <c r="E156" i="13"/>
  <c r="B157" i="13"/>
  <c r="C157" i="13"/>
  <c r="D157" i="13"/>
  <c r="E157" i="13"/>
  <c r="B158" i="13"/>
  <c r="C158" i="13"/>
  <c r="D158" i="13"/>
  <c r="E158" i="13"/>
  <c r="B159" i="13"/>
  <c r="C159" i="13"/>
  <c r="D159" i="13"/>
  <c r="E159" i="13"/>
  <c r="B160" i="13"/>
  <c r="C160" i="13"/>
  <c r="D160" i="13"/>
  <c r="E160" i="13"/>
  <c r="B161" i="13"/>
  <c r="C161" i="13"/>
  <c r="D161" i="13"/>
  <c r="E161" i="13"/>
  <c r="B162" i="13"/>
  <c r="C162" i="13"/>
  <c r="D162" i="13"/>
  <c r="E162" i="13"/>
  <c r="B163" i="13"/>
  <c r="C163" i="13"/>
  <c r="D163" i="13"/>
  <c r="E163" i="13"/>
  <c r="B164" i="13"/>
  <c r="C164" i="13"/>
  <c r="D164" i="13"/>
  <c r="E164" i="13"/>
  <c r="B165" i="13"/>
  <c r="C165" i="13"/>
  <c r="D165" i="13"/>
  <c r="E165" i="13"/>
  <c r="B166" i="13"/>
  <c r="C166" i="13"/>
  <c r="D166" i="13"/>
  <c r="E166" i="13"/>
  <c r="B167" i="13"/>
  <c r="C167" i="13"/>
  <c r="D167" i="13"/>
  <c r="E167" i="13"/>
  <c r="B168" i="13"/>
  <c r="C168" i="13"/>
  <c r="D168" i="13"/>
  <c r="E168" i="13"/>
  <c r="B169" i="13"/>
  <c r="C169" i="13"/>
  <c r="D169" i="13"/>
  <c r="E169" i="13"/>
  <c r="B170" i="13"/>
  <c r="C170" i="13"/>
  <c r="D170" i="13"/>
  <c r="E170" i="13"/>
  <c r="B171" i="13"/>
  <c r="C171" i="13"/>
  <c r="D171" i="13"/>
  <c r="E171" i="13"/>
  <c r="B172" i="13"/>
  <c r="C172" i="13"/>
  <c r="D172" i="13"/>
  <c r="E172" i="13"/>
  <c r="B173" i="13"/>
  <c r="C173" i="13"/>
  <c r="D173" i="13"/>
  <c r="E173" i="13"/>
  <c r="B174" i="13"/>
  <c r="C174" i="13"/>
  <c r="D174" i="13"/>
  <c r="E174" i="13"/>
  <c r="B175" i="13"/>
  <c r="C175" i="13"/>
  <c r="D175" i="13"/>
  <c r="E175" i="13"/>
  <c r="B176" i="13"/>
  <c r="C176" i="13"/>
  <c r="D176" i="13"/>
  <c r="E176" i="13"/>
  <c r="B177" i="13"/>
  <c r="C177" i="13"/>
  <c r="D177" i="13"/>
  <c r="E177" i="13"/>
  <c r="B178" i="13"/>
  <c r="C178" i="13"/>
  <c r="D178" i="13"/>
  <c r="E178" i="13"/>
  <c r="B179" i="13"/>
  <c r="C179" i="13"/>
  <c r="D179" i="13"/>
  <c r="E179" i="13"/>
  <c r="B180" i="13"/>
  <c r="C180" i="13"/>
  <c r="D180" i="13"/>
  <c r="E180" i="13"/>
  <c r="B181" i="13"/>
  <c r="C181" i="13"/>
  <c r="D181" i="13"/>
  <c r="E181" i="13"/>
  <c r="G3" i="13"/>
  <c r="I3" i="13"/>
  <c r="J3" i="13"/>
  <c r="K3" i="13"/>
  <c r="L3" i="13"/>
  <c r="M3" i="13"/>
  <c r="N3" i="13"/>
  <c r="O3" i="13"/>
  <c r="P3" i="13"/>
  <c r="Q3" i="13"/>
  <c r="R3" i="13"/>
  <c r="S3" i="13"/>
  <c r="T3" i="13"/>
  <c r="U3" i="13"/>
  <c r="V3" i="13"/>
  <c r="W3" i="13"/>
  <c r="X3" i="13"/>
  <c r="Y3" i="13"/>
  <c r="Z3" i="13"/>
  <c r="AA3" i="13"/>
  <c r="AB3" i="13"/>
  <c r="AC3" i="13"/>
  <c r="AD3" i="13"/>
  <c r="AE3" i="13"/>
  <c r="AF3" i="13"/>
  <c r="AG3" i="13"/>
  <c r="AH3" i="13"/>
  <c r="AI3" i="13"/>
  <c r="AJ3" i="13"/>
  <c r="AK3" i="13"/>
  <c r="AL3" i="13"/>
  <c r="I2" i="13"/>
  <c r="J2" i="13"/>
  <c r="K2" i="13"/>
  <c r="L2" i="13"/>
  <c r="M2" i="13"/>
  <c r="N2" i="13"/>
  <c r="O2" i="13"/>
  <c r="P2" i="13"/>
  <c r="Q2" i="13"/>
  <c r="R2" i="13"/>
  <c r="S2" i="13"/>
  <c r="T2" i="13"/>
  <c r="U2" i="13"/>
  <c r="V2" i="13"/>
  <c r="W2" i="13"/>
  <c r="X2" i="13"/>
  <c r="Y2" i="13"/>
  <c r="Z2" i="13"/>
  <c r="AA2" i="13"/>
  <c r="AB2" i="13"/>
  <c r="AC2" i="13"/>
  <c r="AD2" i="13"/>
  <c r="AE2" i="13"/>
  <c r="AF2" i="13"/>
  <c r="AG2" i="13"/>
  <c r="AH2" i="13"/>
  <c r="AI2" i="13"/>
  <c r="AJ2" i="13"/>
  <c r="AK2" i="13"/>
  <c r="AL2" i="13"/>
  <c r="H2" i="13"/>
  <c r="G2" i="13"/>
  <c r="B2" i="13"/>
  <c r="C2" i="13"/>
  <c r="D2" i="13"/>
  <c r="E2" i="13"/>
  <c r="B3" i="13"/>
  <c r="C3" i="13"/>
  <c r="D3" i="13"/>
  <c r="E3" i="13"/>
  <c r="B4" i="13"/>
  <c r="C4" i="13"/>
  <c r="D4" i="13"/>
  <c r="E4" i="13"/>
  <c r="B5" i="13"/>
  <c r="C5" i="13"/>
  <c r="D5" i="13"/>
  <c r="E5" i="13"/>
  <c r="B6" i="13"/>
  <c r="C6" i="13"/>
  <c r="D6" i="13"/>
  <c r="E6" i="13"/>
  <c r="B7" i="13"/>
  <c r="C7" i="13"/>
  <c r="D7" i="13"/>
  <c r="E7" i="13"/>
  <c r="B8" i="13"/>
  <c r="C8" i="13"/>
  <c r="D8" i="13"/>
  <c r="E8" i="13"/>
  <c r="B9" i="13"/>
  <c r="C9" i="13"/>
  <c r="D9" i="13"/>
  <c r="E9" i="13"/>
  <c r="B10" i="13"/>
  <c r="C10" i="13"/>
  <c r="D10" i="13"/>
  <c r="E10" i="13"/>
  <c r="B11" i="13"/>
  <c r="C11" i="13"/>
  <c r="D11" i="13"/>
  <c r="E11" i="13"/>
  <c r="B12" i="13"/>
  <c r="C12" i="13"/>
  <c r="D12" i="13"/>
  <c r="E12" i="13"/>
  <c r="B13" i="13"/>
  <c r="C13" i="13"/>
  <c r="D13" i="13"/>
  <c r="E13" i="13"/>
  <c r="B14" i="13"/>
  <c r="C14" i="13"/>
  <c r="D14" i="13"/>
  <c r="E14" i="13"/>
  <c r="B15" i="13"/>
  <c r="C15" i="13"/>
  <c r="D15" i="13"/>
  <c r="E15" i="13"/>
  <c r="B16" i="13"/>
  <c r="C16" i="13"/>
  <c r="D16" i="13"/>
  <c r="E16" i="13"/>
  <c r="B17" i="13"/>
  <c r="C17" i="13"/>
  <c r="D17" i="13"/>
  <c r="E17" i="13"/>
  <c r="B18" i="13"/>
  <c r="C18" i="13"/>
  <c r="D18" i="13"/>
  <c r="E18" i="13"/>
  <c r="B19" i="13"/>
  <c r="C19" i="13"/>
  <c r="D19" i="13"/>
  <c r="E19" i="13"/>
  <c r="B20" i="13"/>
  <c r="C20" i="13"/>
  <c r="D20" i="13"/>
  <c r="E20" i="13"/>
  <c r="B21" i="13"/>
  <c r="C21" i="13"/>
  <c r="D21" i="13"/>
  <c r="E21" i="13"/>
  <c r="B22" i="13"/>
  <c r="C22" i="13"/>
  <c r="D22" i="13"/>
  <c r="E22" i="13"/>
  <c r="B23" i="13"/>
  <c r="C23" i="13"/>
  <c r="D23" i="13"/>
  <c r="E23" i="13"/>
  <c r="B24" i="13"/>
  <c r="C24" i="13"/>
  <c r="D24" i="13"/>
  <c r="E24" i="13"/>
  <c r="B25" i="13"/>
  <c r="C25" i="13"/>
  <c r="D25" i="13"/>
  <c r="E25" i="13"/>
  <c r="B26" i="13"/>
  <c r="C26" i="13"/>
  <c r="D26" i="13"/>
  <c r="E26" i="13"/>
  <c r="B27" i="13"/>
  <c r="C27" i="13"/>
  <c r="D27" i="13"/>
  <c r="E27" i="13"/>
  <c r="B28" i="13"/>
  <c r="C28" i="13"/>
  <c r="D28" i="13"/>
  <c r="E28" i="13"/>
  <c r="B29" i="13"/>
  <c r="C29" i="13"/>
  <c r="D29" i="13"/>
  <c r="E29" i="13"/>
  <c r="B30" i="13"/>
  <c r="C30" i="13"/>
  <c r="D30" i="13"/>
  <c r="E30" i="13"/>
  <c r="B31" i="13"/>
  <c r="C31" i="13"/>
  <c r="D31" i="13"/>
  <c r="E31" i="13"/>
  <c r="B32" i="13"/>
  <c r="C32" i="13"/>
  <c r="D32" i="13"/>
  <c r="E32" i="13"/>
  <c r="B33" i="13"/>
  <c r="C33" i="13"/>
  <c r="D33" i="13"/>
  <c r="E33" i="13"/>
  <c r="B34" i="13"/>
  <c r="C34" i="13"/>
  <c r="D34" i="13"/>
  <c r="E34" i="13"/>
  <c r="B35" i="13"/>
  <c r="C35" i="13"/>
  <c r="D35" i="13"/>
  <c r="E35" i="13"/>
  <c r="B36" i="13"/>
  <c r="C36" i="13"/>
  <c r="D36" i="13"/>
  <c r="E36" i="13"/>
  <c r="B37" i="13"/>
  <c r="C37" i="13"/>
  <c r="D37" i="13"/>
  <c r="E37" i="13"/>
  <c r="B38" i="13"/>
  <c r="C38" i="13"/>
  <c r="D38" i="13"/>
  <c r="E38" i="13"/>
  <c r="B39" i="13"/>
  <c r="C39" i="13"/>
  <c r="D39" i="13"/>
  <c r="E39" i="13"/>
  <c r="B40" i="13"/>
  <c r="C40" i="13"/>
  <c r="D40" i="13"/>
  <c r="E40" i="13"/>
  <c r="B41" i="13"/>
  <c r="C41" i="13"/>
  <c r="D41" i="13"/>
  <c r="E41" i="13"/>
  <c r="B42" i="13"/>
  <c r="C42" i="13"/>
  <c r="D42" i="13"/>
  <c r="E42" i="13"/>
  <c r="B43" i="13"/>
  <c r="C43" i="13"/>
  <c r="D43" i="13"/>
  <c r="E43" i="13"/>
  <c r="B44" i="13"/>
  <c r="C44" i="13"/>
  <c r="D44" i="13"/>
  <c r="E44" i="13"/>
  <c r="B45" i="13"/>
  <c r="C45" i="13"/>
  <c r="D45" i="13"/>
  <c r="E45" i="13"/>
  <c r="B46" i="13"/>
  <c r="C46" i="13"/>
  <c r="D46" i="13"/>
  <c r="E46" i="13"/>
  <c r="B47" i="13"/>
  <c r="C47" i="13"/>
  <c r="D47" i="13"/>
  <c r="E47" i="13"/>
  <c r="B48" i="13"/>
  <c r="C48" i="13"/>
  <c r="D48" i="13"/>
  <c r="E48" i="13"/>
  <c r="B49" i="13"/>
  <c r="C49" i="13"/>
  <c r="D49" i="13"/>
  <c r="E49" i="13"/>
  <c r="B50" i="13"/>
  <c r="C50" i="13"/>
  <c r="D50" i="13"/>
  <c r="E50" i="13"/>
  <c r="B51" i="13"/>
  <c r="C51" i="13"/>
  <c r="D51" i="13"/>
  <c r="E51" i="13"/>
  <c r="B52" i="13"/>
  <c r="C52" i="13"/>
  <c r="D52" i="13"/>
  <c r="E52" i="13"/>
  <c r="AL216" i="10"/>
  <c r="R555" i="16"/>
  <c r="Q555" i="16"/>
  <c r="AB29" i="4"/>
  <c r="AA29" i="4"/>
  <c r="Z29" i="4"/>
  <c r="Y29" i="4"/>
  <c r="X29" i="4"/>
  <c r="W29" i="4"/>
  <c r="V29" i="4"/>
  <c r="U29" i="4"/>
  <c r="T29" i="4"/>
  <c r="S29" i="4"/>
  <c r="R29" i="4"/>
  <c r="Q29" i="4"/>
  <c r="P29" i="4"/>
  <c r="O29" i="4"/>
  <c r="N29" i="4"/>
  <c r="M29" i="4"/>
  <c r="AB77" i="4"/>
  <c r="AA77" i="4"/>
  <c r="Z77" i="4"/>
  <c r="Y77" i="4"/>
  <c r="X77" i="4"/>
  <c r="W77" i="4"/>
  <c r="V77" i="4"/>
  <c r="U77" i="4"/>
  <c r="T77" i="4"/>
  <c r="S77" i="4"/>
  <c r="R77" i="4"/>
  <c r="Q77" i="4"/>
  <c r="P77" i="4"/>
  <c r="O77" i="4"/>
  <c r="N77" i="4"/>
  <c r="M77" i="4"/>
  <c r="AB53" i="4"/>
  <c r="AA53" i="4"/>
  <c r="Z53" i="4"/>
  <c r="Y53" i="4"/>
  <c r="X53" i="4"/>
  <c r="W53" i="4"/>
  <c r="V53" i="4"/>
  <c r="U53" i="4"/>
  <c r="T53" i="4"/>
  <c r="S53" i="4"/>
  <c r="R53" i="4"/>
  <c r="Q53" i="4"/>
  <c r="P53" i="4"/>
  <c r="O53" i="4"/>
  <c r="N53" i="4"/>
  <c r="M53" i="4"/>
  <c r="AE2" i="4"/>
  <c r="Z2" i="4"/>
  <c r="U2" i="4"/>
  <c r="L2" i="4"/>
  <c r="G2" i="4"/>
  <c r="C2" i="4"/>
  <c r="AE2" i="10"/>
  <c r="Z2" i="10"/>
  <c r="U2" i="10"/>
  <c r="L2" i="10"/>
  <c r="G2" i="10"/>
  <c r="C2" i="10"/>
  <c r="R318" i="8"/>
  <c r="N313" i="8"/>
  <c r="P313" i="8"/>
  <c r="M314" i="8"/>
  <c r="O314" i="8"/>
  <c r="M315" i="8"/>
  <c r="O315" i="8"/>
  <c r="N316" i="8"/>
  <c r="P316" i="8"/>
  <c r="M317" i="8"/>
  <c r="N317" i="8"/>
  <c r="O317" i="8"/>
  <c r="P317" i="8"/>
  <c r="Q317" i="8"/>
  <c r="M318" i="8"/>
  <c r="N318" i="8"/>
  <c r="O318" i="8"/>
  <c r="AJ318" i="8" s="1"/>
  <c r="P318" i="8"/>
  <c r="Q318" i="8"/>
  <c r="M319" i="8"/>
  <c r="N319" i="8"/>
  <c r="O319" i="8"/>
  <c r="P319" i="8"/>
  <c r="Q319" i="8"/>
  <c r="N320" i="8"/>
  <c r="P320" i="8"/>
  <c r="R320" i="8"/>
  <c r="R319" i="8"/>
  <c r="R317" i="8"/>
  <c r="R316" i="8"/>
  <c r="Q315" i="8"/>
  <c r="Q314" i="8"/>
  <c r="AJ313" i="8"/>
  <c r="N312" i="8"/>
  <c r="O312" i="8"/>
  <c r="P312" i="8"/>
  <c r="Q312" i="8"/>
  <c r="R312" i="8"/>
  <c r="M312" i="8"/>
  <c r="AI202" i="8"/>
  <c r="AJ99" i="8"/>
  <c r="AJ100" i="8"/>
  <c r="AJ101" i="8"/>
  <c r="AJ102" i="8"/>
  <c r="AJ103" i="8"/>
  <c r="AJ104" i="8"/>
  <c r="AJ105" i="8"/>
  <c r="AJ89" i="8"/>
  <c r="AJ90" i="8"/>
  <c r="AJ91" i="8"/>
  <c r="AJ92" i="8"/>
  <c r="AJ93" i="8"/>
  <c r="AJ94" i="8"/>
  <c r="AJ95" i="8"/>
  <c r="AJ96" i="8"/>
  <c r="AJ97" i="8"/>
  <c r="AJ80" i="8"/>
  <c r="AJ81" i="8"/>
  <c r="AJ82" i="8"/>
  <c r="AJ83" i="8"/>
  <c r="AJ84" i="8"/>
  <c r="AJ85" i="8"/>
  <c r="AJ86" i="8"/>
  <c r="AJ87" i="8"/>
  <c r="AJ88" i="8"/>
  <c r="AJ62" i="8"/>
  <c r="AM3" i="13" l="1"/>
  <c r="AB555" i="16"/>
  <c r="T555" i="16"/>
  <c r="Y555" i="16"/>
  <c r="AF555" i="16"/>
  <c r="U555" i="16"/>
  <c r="AC555" i="16"/>
  <c r="V555" i="16"/>
  <c r="Z555" i="16"/>
  <c r="AD555" i="16"/>
  <c r="X555" i="16"/>
  <c r="S555" i="16"/>
  <c r="W555" i="16"/>
  <c r="AA555" i="16"/>
  <c r="AE555" i="16"/>
  <c r="AK98" i="8"/>
  <c r="AL2" i="10"/>
  <c r="A167" i="13"/>
  <c r="AJ29" i="4"/>
  <c r="A165" i="13"/>
  <c r="A163" i="13"/>
  <c r="A161" i="13"/>
  <c r="A157" i="13"/>
  <c r="A135" i="13"/>
  <c r="A113" i="13"/>
  <c r="A111" i="13"/>
  <c r="A93" i="13"/>
  <c r="A152" i="13"/>
  <c r="A106" i="13"/>
  <c r="A128" i="13"/>
  <c r="A104" i="13"/>
  <c r="A102" i="13"/>
  <c r="A103" i="13"/>
  <c r="A65" i="13"/>
  <c r="A156" i="13"/>
  <c r="A86" i="13"/>
  <c r="A72" i="13"/>
  <c r="A64" i="13"/>
  <c r="A56" i="13"/>
  <c r="A115" i="13"/>
  <c r="A146" i="13"/>
  <c r="A91" i="13"/>
  <c r="A85" i="13"/>
  <c r="A77" i="13"/>
  <c r="A144" i="13"/>
  <c r="A138" i="13"/>
  <c r="A114" i="13"/>
  <c r="A145" i="13"/>
  <c r="A143" i="13"/>
  <c r="A139" i="13"/>
  <c r="A137" i="13"/>
  <c r="A175" i="13"/>
  <c r="A153" i="13"/>
  <c r="A133" i="13"/>
  <c r="A131" i="13"/>
  <c r="A129" i="13"/>
  <c r="A127" i="13"/>
  <c r="A123" i="13"/>
  <c r="A76" i="13"/>
  <c r="A74" i="13"/>
  <c r="A73" i="13"/>
  <c r="A151" i="13"/>
  <c r="A147" i="13"/>
  <c r="A101" i="13"/>
  <c r="A178" i="13"/>
  <c r="A176" i="13"/>
  <c r="A174" i="13"/>
  <c r="A172" i="13"/>
  <c r="A122" i="13"/>
  <c r="A118" i="13"/>
  <c r="A164" i="13"/>
  <c r="A98" i="13"/>
  <c r="A94" i="13"/>
  <c r="A2" i="13"/>
  <c r="A168" i="13"/>
  <c r="A119" i="13"/>
  <c r="A90" i="13"/>
  <c r="A54" i="13"/>
  <c r="A109" i="13"/>
  <c r="A82" i="13"/>
  <c r="A78" i="13"/>
  <c r="A179" i="13"/>
  <c r="A177" i="13"/>
  <c r="A162" i="13"/>
  <c r="A160" i="13"/>
  <c r="A158" i="13"/>
  <c r="A134" i="13"/>
  <c r="A132" i="13"/>
  <c r="A130" i="13"/>
  <c r="A126" i="13"/>
  <c r="A120" i="13"/>
  <c r="A99" i="13"/>
  <c r="A95" i="13"/>
  <c r="A63" i="13"/>
  <c r="A59" i="13"/>
  <c r="A55" i="13"/>
  <c r="A148" i="13"/>
  <c r="A173" i="13"/>
  <c r="A89" i="13"/>
  <c r="A79" i="13"/>
  <c r="A180" i="13"/>
  <c r="A159" i="13"/>
  <c r="A171" i="13"/>
  <c r="A169" i="13"/>
  <c r="A149" i="13"/>
  <c r="A141" i="13"/>
  <c r="A121" i="13"/>
  <c r="A110" i="13"/>
  <c r="A97" i="13"/>
  <c r="A84" i="13"/>
  <c r="A80" i="13"/>
  <c r="A70" i="13"/>
  <c r="A68" i="13"/>
  <c r="A66" i="13"/>
  <c r="A124" i="13"/>
  <c r="A117" i="13"/>
  <c r="A108" i="13"/>
  <c r="A87" i="13"/>
  <c r="A62" i="13"/>
  <c r="A60" i="13"/>
  <c r="A58" i="13"/>
  <c r="A154" i="13"/>
  <c r="A35" i="13"/>
  <c r="A11" i="13"/>
  <c r="AM2" i="13"/>
  <c r="A181" i="13"/>
  <c r="A170" i="13"/>
  <c r="A150" i="13"/>
  <c r="A142" i="13"/>
  <c r="A140" i="13"/>
  <c r="A116" i="13"/>
  <c r="A107" i="13"/>
  <c r="A100" i="13"/>
  <c r="A96" i="13"/>
  <c r="A83" i="13"/>
  <c r="A81" i="13"/>
  <c r="A71" i="13"/>
  <c r="A69" i="13"/>
  <c r="A67" i="13"/>
  <c r="A61" i="13"/>
  <c r="A57" i="13"/>
  <c r="A166" i="13"/>
  <c r="A155" i="13"/>
  <c r="A136" i="13"/>
  <c r="A125" i="13"/>
  <c r="A112" i="13"/>
  <c r="A105" i="13"/>
  <c r="A92" i="13"/>
  <c r="A88" i="13"/>
  <c r="A75" i="13"/>
  <c r="A53" i="13"/>
  <c r="A5" i="13"/>
  <c r="A3" i="13"/>
  <c r="A51" i="13"/>
  <c r="A47" i="13"/>
  <c r="A41" i="13"/>
  <c r="A39" i="13"/>
  <c r="A44" i="13"/>
  <c r="A42" i="13"/>
  <c r="A27" i="13"/>
  <c r="A19" i="13"/>
  <c r="A34" i="13"/>
  <c r="A32" i="13"/>
  <c r="A30" i="13"/>
  <c r="A26" i="13"/>
  <c r="A24" i="13"/>
  <c r="A22" i="13"/>
  <c r="A18" i="13"/>
  <c r="A16" i="13"/>
  <c r="A14" i="13"/>
  <c r="A52" i="13"/>
  <c r="A50" i="13"/>
  <c r="A48" i="13"/>
  <c r="A40" i="13"/>
  <c r="A37" i="13"/>
  <c r="A29" i="13"/>
  <c r="A21" i="13"/>
  <c r="A13" i="13"/>
  <c r="A12" i="13"/>
  <c r="A10" i="13"/>
  <c r="A8" i="13"/>
  <c r="A6" i="13"/>
  <c r="A25" i="13"/>
  <c r="A23" i="13"/>
  <c r="A46" i="13"/>
  <c r="A36" i="13"/>
  <c r="A17" i="13"/>
  <c r="A15" i="13"/>
  <c r="A4" i="13"/>
  <c r="A49" i="13"/>
  <c r="A38" i="13"/>
  <c r="A28" i="13"/>
  <c r="A9" i="13"/>
  <c r="A7" i="13"/>
  <c r="A45" i="13"/>
  <c r="A43" i="13"/>
  <c r="A33" i="13"/>
  <c r="A31" i="13"/>
  <c r="A20" i="13"/>
  <c r="AL2" i="4"/>
  <c r="AM555" i="16" l="1"/>
  <c r="AL171" i="10"/>
  <c r="AL93" i="10"/>
  <c r="AL8" i="10"/>
  <c r="AL5" i="10"/>
  <c r="AL132" i="10"/>
  <c r="AL53" i="10"/>
  <c r="AJ63" i="8" l="1"/>
  <c r="AJ64" i="8"/>
  <c r="AJ65" i="8"/>
  <c r="AJ66" i="8"/>
  <c r="AJ67" i="8"/>
  <c r="AJ68" i="8"/>
  <c r="AJ69" i="8"/>
  <c r="AJ70" i="8"/>
  <c r="AJ54" i="8"/>
  <c r="AJ55" i="8"/>
  <c r="AJ56" i="8"/>
  <c r="AJ57" i="8"/>
  <c r="AJ58" i="8"/>
  <c r="AJ59" i="8"/>
  <c r="AJ60" i="8"/>
  <c r="AJ61" i="8"/>
  <c r="AJ53" i="8"/>
  <c r="AJ44" i="8"/>
  <c r="AJ36" i="8"/>
  <c r="AJ37" i="8"/>
  <c r="AJ38" i="8"/>
  <c r="AJ39" i="8"/>
  <c r="AJ40" i="8"/>
  <c r="AJ41" i="8"/>
  <c r="AJ42" i="8"/>
  <c r="AJ43" i="8"/>
  <c r="AJ35" i="8"/>
  <c r="AJ8" i="8"/>
  <c r="AJ45" i="8"/>
  <c r="AJ46" i="8"/>
  <c r="AJ47" i="8"/>
  <c r="AJ48" i="8"/>
  <c r="AJ49" i="8"/>
  <c r="AJ50" i="8"/>
  <c r="AJ51" i="8"/>
  <c r="AJ52" i="8"/>
  <c r="AJ21" i="8"/>
  <c r="AJ20" i="8"/>
  <c r="AJ18" i="8"/>
  <c r="AJ19" i="8"/>
  <c r="AJ22" i="8"/>
  <c r="AJ23" i="8"/>
  <c r="AJ24" i="8"/>
  <c r="AJ25" i="8"/>
  <c r="AJ17" i="8"/>
  <c r="AK285" i="8"/>
  <c r="AK267" i="8"/>
  <c r="AK249" i="8"/>
  <c r="AK231" i="8"/>
  <c r="AK213" i="8"/>
  <c r="AK184" i="8"/>
  <c r="AK166" i="8"/>
  <c r="AK148" i="8"/>
  <c r="AK135" i="8"/>
  <c r="AK116" i="8"/>
  <c r="AK80" i="8"/>
  <c r="AJ16" i="8"/>
  <c r="AJ9" i="8"/>
  <c r="AJ10" i="8"/>
  <c r="AJ11" i="8"/>
  <c r="AJ12" i="8"/>
  <c r="AJ13" i="8"/>
  <c r="AJ14" i="8"/>
  <c r="AJ15" i="8"/>
  <c r="AH77" i="4"/>
  <c r="AG77" i="4"/>
  <c r="AF77" i="4"/>
  <c r="AE77" i="4"/>
  <c r="AD77" i="4"/>
  <c r="AC77" i="4"/>
  <c r="AI77" i="4"/>
  <c r="AI76" i="4"/>
  <c r="AI75" i="4"/>
  <c r="AI74" i="4"/>
  <c r="AI73" i="4"/>
  <c r="AI72" i="4"/>
  <c r="AI71" i="4"/>
  <c r="AI70" i="4"/>
  <c r="AI69" i="4"/>
  <c r="AI68" i="4"/>
  <c r="AI67" i="4"/>
  <c r="AI66" i="4"/>
  <c r="AJ65" i="4"/>
  <c r="AI65" i="4"/>
  <c r="AJ64" i="4"/>
  <c r="AI64" i="4"/>
  <c r="AJ63" i="4"/>
  <c r="AI63" i="4"/>
  <c r="AJ62" i="4"/>
  <c r="AI62" i="4"/>
  <c r="AI61" i="4"/>
  <c r="AJ59" i="4"/>
  <c r="AI59" i="4"/>
  <c r="AI58" i="4"/>
  <c r="AJ57" i="4"/>
  <c r="AI57" i="4"/>
  <c r="AH53" i="4"/>
  <c r="AG53" i="4"/>
  <c r="AF53" i="4"/>
  <c r="AE53" i="4"/>
  <c r="AD53" i="4"/>
  <c r="AC53" i="4"/>
  <c r="AI53" i="4"/>
  <c r="AI52" i="4"/>
  <c r="AI51" i="4"/>
  <c r="AI50" i="4"/>
  <c r="AI49" i="4"/>
  <c r="AI48" i="4"/>
  <c r="AI47" i="4"/>
  <c r="AI46" i="4"/>
  <c r="AI45" i="4"/>
  <c r="AI44" i="4"/>
  <c r="AI43" i="4"/>
  <c r="AI42" i="4"/>
  <c r="AJ41" i="4"/>
  <c r="AI41" i="4"/>
  <c r="AJ40" i="4"/>
  <c r="AI40" i="4"/>
  <c r="AJ39" i="4"/>
  <c r="AI39" i="4"/>
  <c r="AJ38" i="4"/>
  <c r="AI38" i="4"/>
  <c r="AI37" i="4"/>
  <c r="AJ35" i="4"/>
  <c r="AI35" i="4"/>
  <c r="AI34" i="4"/>
  <c r="AJ33" i="4"/>
  <c r="AI33" i="4"/>
  <c r="AJ17" i="4"/>
  <c r="AJ15" i="4"/>
  <c r="AJ16" i="4"/>
  <c r="AJ9" i="4"/>
  <c r="AK33" i="4" l="1"/>
  <c r="AK57" i="4"/>
  <c r="AK62" i="8"/>
  <c r="AK26" i="8"/>
  <c r="AK44" i="8"/>
  <c r="AK8" i="8"/>
  <c r="AI21" i="4"/>
  <c r="AI20" i="4"/>
  <c r="AI19" i="4"/>
  <c r="AI18" i="4"/>
  <c r="AI17" i="4"/>
  <c r="AK9" i="4" l="1"/>
  <c r="AJ3" i="4" s="1"/>
  <c r="B322" i="8"/>
  <c r="P5" i="10"/>
  <c r="AJ3" i="8"/>
  <c r="B4" i="10"/>
  <c r="AI42" i="8"/>
  <c r="AI43" i="8"/>
  <c r="AI44" i="8"/>
  <c r="AI45" i="8"/>
  <c r="AI46" i="8"/>
  <c r="AI47" i="8"/>
  <c r="AI48" i="8"/>
  <c r="AI49" i="8"/>
  <c r="AI50" i="8"/>
  <c r="AI51" i="8"/>
  <c r="AI52" i="8"/>
  <c r="AI53" i="8"/>
  <c r="AI54" i="8"/>
  <c r="AI55" i="8"/>
  <c r="AI56" i="8"/>
  <c r="AI57" i="8"/>
  <c r="AI58" i="8"/>
  <c r="AI59" i="8"/>
  <c r="AI60" i="8"/>
  <c r="AI61" i="8"/>
  <c r="AI62" i="8"/>
  <c r="AI63" i="8"/>
  <c r="AI64" i="8"/>
  <c r="AI65" i="8"/>
  <c r="AI66" i="8"/>
  <c r="AI67" i="8"/>
  <c r="AI68" i="8"/>
  <c r="AI69" i="8"/>
  <c r="AI70" i="8"/>
  <c r="AI71" i="8"/>
  <c r="AI72" i="8"/>
  <c r="AI73" i="8"/>
  <c r="AI74" i="8"/>
  <c r="AI75" i="8"/>
  <c r="AI76" i="8"/>
  <c r="AI77" i="8"/>
  <c r="AI78" i="8"/>
  <c r="AI79" i="8"/>
  <c r="AI80" i="8"/>
  <c r="AI81" i="8"/>
  <c r="AI82" i="8"/>
  <c r="AI83" i="8"/>
  <c r="AI84" i="8"/>
  <c r="AI85" i="8"/>
  <c r="AI86" i="8"/>
  <c r="AI87" i="8"/>
  <c r="AI88" i="8"/>
  <c r="AI89" i="8"/>
  <c r="AI90" i="8"/>
  <c r="AI91" i="8"/>
  <c r="AI92" i="8"/>
  <c r="AI93" i="8"/>
  <c r="AI94" i="8"/>
  <c r="AI95" i="8"/>
  <c r="AI96" i="8"/>
  <c r="AI97" i="8"/>
  <c r="AI98" i="8"/>
  <c r="AI99" i="8"/>
  <c r="AI100" i="8"/>
  <c r="AI101" i="8"/>
  <c r="AI102" i="8"/>
  <c r="AI103" i="8"/>
  <c r="AI104" i="8"/>
  <c r="AI105" i="8"/>
  <c r="AI106" i="8"/>
  <c r="AI107" i="8"/>
  <c r="AI108" i="8"/>
  <c r="AI109" i="8"/>
  <c r="AI110" i="8"/>
  <c r="AI111" i="8"/>
  <c r="AI112" i="8"/>
  <c r="AI113" i="8"/>
  <c r="AI114" i="8"/>
  <c r="AI115" i="8"/>
  <c r="AI116" i="8"/>
  <c r="AI117" i="8"/>
  <c r="AI118" i="8"/>
  <c r="AI119" i="8"/>
  <c r="AI120" i="8"/>
  <c r="AI121" i="8"/>
  <c r="AI122" i="8"/>
  <c r="AI123" i="8"/>
  <c r="AI124" i="8"/>
  <c r="AI125" i="8"/>
  <c r="AI126" i="8"/>
  <c r="AI127" i="8"/>
  <c r="AI128" i="8"/>
  <c r="AI129" i="8"/>
  <c r="AI130" i="8"/>
  <c r="AI131" i="8"/>
  <c r="AI132" i="8"/>
  <c r="AI133" i="8"/>
  <c r="AI135" i="8"/>
  <c r="AI136" i="8"/>
  <c r="AI137" i="8"/>
  <c r="AI138" i="8"/>
  <c r="AI139" i="8"/>
  <c r="AI140" i="8"/>
  <c r="AI141" i="8"/>
  <c r="AI142" i="8"/>
  <c r="AI143" i="8"/>
  <c r="AI144" i="8"/>
  <c r="AI145" i="8"/>
  <c r="AI146" i="8"/>
  <c r="AI147" i="8"/>
  <c r="AI148" i="8"/>
  <c r="AI149" i="8"/>
  <c r="AI150" i="8"/>
  <c r="AI151" i="8"/>
  <c r="AI152" i="8"/>
  <c r="AI153" i="8"/>
  <c r="AI154" i="8"/>
  <c r="AI155" i="8"/>
  <c r="AI156" i="8"/>
  <c r="AI157" i="8"/>
  <c r="AI158" i="8"/>
  <c r="AI159" i="8"/>
  <c r="AI160" i="8"/>
  <c r="AI161" i="8"/>
  <c r="AI162" i="8"/>
  <c r="AI163" i="8"/>
  <c r="AI164" i="8"/>
  <c r="AI165" i="8"/>
  <c r="AI166" i="8"/>
  <c r="AI167" i="8"/>
  <c r="AI168" i="8"/>
  <c r="AI169" i="8"/>
  <c r="AI170" i="8"/>
  <c r="AI171" i="8"/>
  <c r="AI172" i="8"/>
  <c r="AI173" i="8"/>
  <c r="AI174" i="8"/>
  <c r="AI175" i="8"/>
  <c r="AI176" i="8"/>
  <c r="AI177" i="8"/>
  <c r="AI178" i="8"/>
  <c r="AI179" i="8"/>
  <c r="AI180" i="8"/>
  <c r="AI181" i="8"/>
  <c r="AI182" i="8"/>
  <c r="AI183" i="8"/>
  <c r="AI184" i="8"/>
  <c r="AI185" i="8"/>
  <c r="AI186" i="8"/>
  <c r="AI187" i="8"/>
  <c r="AI188" i="8"/>
  <c r="AI189" i="8"/>
  <c r="AI190" i="8"/>
  <c r="AI191" i="8"/>
  <c r="AI192" i="8"/>
  <c r="AI193" i="8"/>
  <c r="AI194" i="8"/>
  <c r="AI195" i="8"/>
  <c r="AI196" i="8"/>
  <c r="AI197" i="8"/>
  <c r="AI198" i="8"/>
  <c r="AI199" i="8"/>
  <c r="AI200" i="8"/>
  <c r="AI201" i="8"/>
  <c r="AI203" i="8"/>
  <c r="AI204" i="8"/>
  <c r="AI205" i="8"/>
  <c r="AI206" i="8"/>
  <c r="AI207" i="8"/>
  <c r="AI208" i="8"/>
  <c r="AI209" i="8"/>
  <c r="AI210" i="8"/>
  <c r="AI211" i="8"/>
  <c r="AI213" i="8"/>
  <c r="AI214" i="8"/>
  <c r="AI215" i="8"/>
  <c r="AI216" i="8"/>
  <c r="AI217" i="8"/>
  <c r="AI218" i="8"/>
  <c r="AI219" i="8"/>
  <c r="AI220" i="8"/>
  <c r="AI221" i="8"/>
  <c r="AI222" i="8"/>
  <c r="AI223" i="8"/>
  <c r="AI224" i="8"/>
  <c r="AI225" i="8"/>
  <c r="AI226" i="8"/>
  <c r="AI227" i="8"/>
  <c r="AI228" i="8"/>
  <c r="AI229" i="8"/>
  <c r="AI230" i="8"/>
  <c r="AI231" i="8"/>
  <c r="AI232" i="8"/>
  <c r="AI233" i="8"/>
  <c r="AI234" i="8"/>
  <c r="AI235" i="8"/>
  <c r="AI236" i="8"/>
  <c r="AI237" i="8"/>
  <c r="AI238" i="8"/>
  <c r="AI239" i="8"/>
  <c r="AI240" i="8"/>
  <c r="AI241" i="8"/>
  <c r="AI242" i="8"/>
  <c r="AI243" i="8"/>
  <c r="AI244" i="8"/>
  <c r="AI245" i="8"/>
  <c r="AI246" i="8"/>
  <c r="AI247" i="8"/>
  <c r="AI248" i="8"/>
  <c r="AI249" i="8"/>
  <c r="AI250" i="8"/>
  <c r="AI251" i="8"/>
  <c r="AI252" i="8"/>
  <c r="AI253" i="8"/>
  <c r="AI254" i="8"/>
  <c r="AI255" i="8"/>
  <c r="AI256" i="8"/>
  <c r="AI257" i="8"/>
  <c r="AI258" i="8"/>
  <c r="AI259" i="8"/>
  <c r="AI260" i="8"/>
  <c r="AI261" i="8"/>
  <c r="AI262" i="8"/>
  <c r="AI263" i="8"/>
  <c r="AI264" i="8"/>
  <c r="AI265" i="8"/>
  <c r="AI266" i="8"/>
  <c r="AI267" i="8"/>
  <c r="AI268" i="8"/>
  <c r="AI269" i="8"/>
  <c r="AI270" i="8"/>
  <c r="AI271" i="8"/>
  <c r="AI272" i="8"/>
  <c r="AI273" i="8"/>
  <c r="AI274" i="8"/>
  <c r="AI275" i="8"/>
  <c r="AI276" i="8"/>
  <c r="AI277" i="8"/>
  <c r="AI278" i="8"/>
  <c r="AI279" i="8"/>
  <c r="AI280" i="8"/>
  <c r="AI281" i="8"/>
  <c r="AI282" i="8"/>
  <c r="AI283" i="8"/>
  <c r="AI284" i="8"/>
  <c r="AI285" i="8"/>
  <c r="AI286" i="8"/>
  <c r="AI287" i="8"/>
  <c r="AI288" i="8"/>
  <c r="AI289" i="8"/>
  <c r="AI290" i="8"/>
  <c r="AI291" i="8"/>
  <c r="AI292" i="8"/>
  <c r="AI293" i="8"/>
  <c r="AI294" i="8"/>
  <c r="AI295" i="8"/>
  <c r="AI296" i="8"/>
  <c r="AI297" i="8"/>
  <c r="AI298" i="8"/>
  <c r="AI299" i="8"/>
  <c r="AI300" i="8"/>
  <c r="AI301" i="8"/>
  <c r="AI302" i="8"/>
  <c r="AI303" i="8"/>
  <c r="AI304" i="8"/>
  <c r="AI305" i="8"/>
  <c r="AI306" i="8"/>
  <c r="AI307" i="8"/>
  <c r="AI308" i="8"/>
  <c r="AI309" i="8"/>
  <c r="AI310" i="8"/>
  <c r="AI311" i="8"/>
  <c r="AI312" i="8"/>
  <c r="AI313" i="8"/>
  <c r="AI314" i="8"/>
  <c r="AI315" i="8"/>
  <c r="AI316" i="8"/>
  <c r="AI317" i="8"/>
  <c r="AI318" i="8"/>
  <c r="AI319" i="8"/>
  <c r="AI320" i="8"/>
  <c r="AI24" i="8"/>
  <c r="AI25" i="8"/>
  <c r="AI27" i="8"/>
  <c r="AI28" i="8"/>
  <c r="AI29" i="8"/>
  <c r="AI30" i="8"/>
  <c r="AI31" i="8"/>
  <c r="AI32" i="8"/>
  <c r="AI33" i="8"/>
  <c r="AI34" i="8"/>
  <c r="AI35" i="8"/>
  <c r="AI36" i="8"/>
  <c r="AI37" i="8"/>
  <c r="AI38" i="8"/>
  <c r="AI39" i="8"/>
  <c r="AI40" i="8"/>
  <c r="AI41" i="8"/>
  <c r="AI9" i="8"/>
  <c r="AI10" i="8"/>
  <c r="AI11" i="8"/>
  <c r="AI12" i="8"/>
  <c r="AI13" i="8"/>
  <c r="AI14" i="8"/>
  <c r="AI15" i="8"/>
  <c r="AI16" i="8"/>
  <c r="AI17" i="8"/>
  <c r="AI18" i="8"/>
  <c r="AI19" i="8"/>
  <c r="AI20" i="8"/>
  <c r="AI21" i="8"/>
  <c r="AI22" i="8"/>
  <c r="AI23" i="8"/>
  <c r="AI8" i="8"/>
  <c r="K12" i="8"/>
  <c r="L12" i="8"/>
  <c r="K20" i="8"/>
  <c r="L20" i="8"/>
  <c r="B4" i="8"/>
  <c r="B79" i="4" l="1"/>
  <c r="B4" i="4" l="1"/>
  <c r="AC29" i="4"/>
  <c r="AD29" i="4"/>
  <c r="AE29" i="4"/>
  <c r="AF29" i="4"/>
  <c r="AG29" i="4"/>
  <c r="AH29" i="4"/>
  <c r="AI10" i="4"/>
  <c r="AI13" i="4"/>
  <c r="AI14" i="4"/>
  <c r="AI15" i="4"/>
  <c r="AI16" i="4"/>
  <c r="AI22" i="4"/>
  <c r="AI23" i="4"/>
  <c r="AI24" i="4"/>
  <c r="AI25" i="4"/>
  <c r="AI26" i="4"/>
  <c r="AI27" i="4"/>
  <c r="AI28" i="4"/>
  <c r="AI9" i="4"/>
  <c r="AI29" i="4" l="1"/>
</calcChain>
</file>

<file path=xl/sharedStrings.xml><?xml version="1.0" encoding="utf-8"?>
<sst xmlns="http://schemas.openxmlformats.org/spreadsheetml/2006/main" count="1873" uniqueCount="905">
  <si>
    <t>Health Facility</t>
  </si>
  <si>
    <t>MFL Code</t>
  </si>
  <si>
    <t>Sub County</t>
  </si>
  <si>
    <t>County</t>
  </si>
  <si>
    <t>Month</t>
  </si>
  <si>
    <t>Year</t>
  </si>
  <si>
    <t>Indicator</t>
  </si>
  <si>
    <t>Sub-Indicator</t>
  </si>
  <si>
    <t>Code</t>
  </si>
  <si>
    <t>&lt; 1</t>
  </si>
  <si>
    <t>1-4</t>
  </si>
  <si>
    <t>5-9</t>
  </si>
  <si>
    <t>10-14</t>
  </si>
  <si>
    <t>15-19</t>
  </si>
  <si>
    <t>20-24</t>
  </si>
  <si>
    <t>25-29</t>
  </si>
  <si>
    <t>30-34</t>
  </si>
  <si>
    <t>35-39</t>
  </si>
  <si>
    <t>40-44</t>
  </si>
  <si>
    <t>45-49</t>
  </si>
  <si>
    <t>50+</t>
  </si>
  <si>
    <t>50-54</t>
  </si>
  <si>
    <t>55-59</t>
  </si>
  <si>
    <t>60+</t>
  </si>
  <si>
    <t>Sub Total</t>
  </si>
  <si>
    <t>M</t>
  </si>
  <si>
    <t>F</t>
  </si>
  <si>
    <t>Low risk of HIV</t>
  </si>
  <si>
    <t>Too many HIV tests</t>
  </si>
  <si>
    <t>L&amp;D/Maternity</t>
  </si>
  <si>
    <t>Antenatal Clinic (ANC)</t>
  </si>
  <si>
    <t>Postnatal Clinic (PNC)</t>
  </si>
  <si>
    <t>PrEP Utilization in ANC Settings</t>
  </si>
  <si>
    <t>PrEP Utilization in PMTCT L&amp;D Settings</t>
  </si>
  <si>
    <t>PRP01-01</t>
  </si>
  <si>
    <t>PRP01-02</t>
  </si>
  <si>
    <t>PRP01-03</t>
  </si>
  <si>
    <t>PRP01-04</t>
  </si>
  <si>
    <t>PRP01-05</t>
  </si>
  <si>
    <t>PRP01-06</t>
  </si>
  <si>
    <t>PRP01-07</t>
  </si>
  <si>
    <t>PRP01-08</t>
  </si>
  <si>
    <t>PRP01-09</t>
  </si>
  <si>
    <t>PRP01-10</t>
  </si>
  <si>
    <t>PRP01-11</t>
  </si>
  <si>
    <t>PRP01-12</t>
  </si>
  <si>
    <t>PRP01-13</t>
  </si>
  <si>
    <t>PRP01-14</t>
  </si>
  <si>
    <t>PRP01-15</t>
  </si>
  <si>
    <t>PRP01-16</t>
  </si>
  <si>
    <t>PRP01-17</t>
  </si>
  <si>
    <t>PRP01-18</t>
  </si>
  <si>
    <t>PRP01-19</t>
  </si>
  <si>
    <t>PRP01-20</t>
  </si>
  <si>
    <t>PRP01-21</t>
  </si>
  <si>
    <t>PRP01-22</t>
  </si>
  <si>
    <t>PRP01-23</t>
  </si>
  <si>
    <t>PRP01-24</t>
  </si>
  <si>
    <t>PRP01-25</t>
  </si>
  <si>
    <t>PRP01-26</t>
  </si>
  <si>
    <t>PRP01-27</t>
  </si>
  <si>
    <t>PRP01-28</t>
  </si>
  <si>
    <t>PRP01-29</t>
  </si>
  <si>
    <t>PRP01-30</t>
  </si>
  <si>
    <t>PRP01-31</t>
  </si>
  <si>
    <t>PRP01-32</t>
  </si>
  <si>
    <t>PRP01-33</t>
  </si>
  <si>
    <t>PRP01-34</t>
  </si>
  <si>
    <t>PRP01-35</t>
  </si>
  <si>
    <t>PRP01-36</t>
  </si>
  <si>
    <t>PRP01-37</t>
  </si>
  <si>
    <t>PRP01-38</t>
  </si>
  <si>
    <t>PRP01-39</t>
  </si>
  <si>
    <t>PRP01-40</t>
  </si>
  <si>
    <t>PRP01-41</t>
  </si>
  <si>
    <t>PRP01-42</t>
  </si>
  <si>
    <t>PRP01-43</t>
  </si>
  <si>
    <t>PRP01-44</t>
  </si>
  <si>
    <t>PRP01-45</t>
  </si>
  <si>
    <t>Reasons for discontinuation among those who discontinue Prep in ANC Settings</t>
  </si>
  <si>
    <t>05</t>
  </si>
  <si>
    <t>Reasons for discontinuation among those who discontinue prep in L&amp;D Settings</t>
  </si>
  <si>
    <t>PrEP Utilization in PMTCT Postnatal Settings</t>
  </si>
  <si>
    <t>Reasons for discontinuation among those who discontinue prep in Postnatal settings</t>
  </si>
  <si>
    <t>Errors</t>
  </si>
  <si>
    <t>Errors per Section</t>
  </si>
  <si>
    <t>Monthly Indicators</t>
  </si>
  <si>
    <t>Number Screened (New and Restart Clients)</t>
  </si>
  <si>
    <t>Men at high risk</t>
  </si>
  <si>
    <t>Other Women</t>
  </si>
  <si>
    <t>Serodiscordant Couple</t>
  </si>
  <si>
    <t>Number Eligible for PrEP</t>
  </si>
  <si>
    <t>Number Continuing (Refills) PrEP</t>
  </si>
  <si>
    <t>Number Restarting PrEP</t>
  </si>
  <si>
    <t>Number of Clients who had a Refill at  Month 1</t>
  </si>
  <si>
    <t>Number Tested for HIV at Month 1 Re-fill</t>
  </si>
  <si>
    <t>Number Tested HIV Positive at month 1 re-fill</t>
  </si>
  <si>
    <t>Number of Clients who had a Refill at Month 3</t>
  </si>
  <si>
    <t>Number Tested for HIV at Month 3 Re-fill</t>
  </si>
  <si>
    <t>Number Tested HIV Positive at month 3 re-fill</t>
  </si>
  <si>
    <t>Number Tested HIV Positive While on PrEP</t>
  </si>
  <si>
    <t>Number Diagnoised with STIs while on PrEP</t>
  </si>
  <si>
    <t>Number Stopped / Discontinued PrEP this month</t>
  </si>
  <si>
    <t>Reasons for Initiating PrEP - Applies to those starting or restarting PrEP this month. Total should be equal to sum of those newlly started and restarting PrEP this month</t>
  </si>
  <si>
    <t>Sero- Serodiscordant Couples trying to conceive</t>
  </si>
  <si>
    <t>Partner+ve(not on art, art_last 6mnt, Poor Viral suppression)</t>
  </si>
  <si>
    <t>Sex partner(s) high risk;  HIV status is unknown, partner  multiple sex partners</t>
  </si>
  <si>
    <t>Serodiscordant Couple (MNCH)</t>
  </si>
  <si>
    <t>Client has sex with more than one partner</t>
  </si>
  <si>
    <t>On going IPV/ GBV</t>
  </si>
  <si>
    <t>Engaging in transactional sex</t>
  </si>
  <si>
    <t>Recent STI _last 6 mnths</t>
  </si>
  <si>
    <t>Recurrent use of PEP</t>
  </si>
  <si>
    <t>Injection drug use with shared needles</t>
  </si>
  <si>
    <t>Inconsistent or no condom use during intercourse</t>
  </si>
  <si>
    <t>Other Reasons</t>
  </si>
  <si>
    <t>Reasons for Discontinuing PrEP. Applies to those who stopped PrEP this month. Total should be equal to those who stopped PrEP this month</t>
  </si>
  <si>
    <t>HIV test is Positive</t>
  </si>
  <si>
    <t>PrEP Drugs Side Effects</t>
  </si>
  <si>
    <t>Non-Adherence</t>
  </si>
  <si>
    <t>Viral suppression of HIV+ partner</t>
  </si>
  <si>
    <t>Too many HIV Tests</t>
  </si>
  <si>
    <t>Partner Refusal</t>
  </si>
  <si>
    <t>Partner Violence</t>
  </si>
  <si>
    <t>Died</t>
  </si>
  <si>
    <t>Transfer Outs</t>
  </si>
  <si>
    <t>Missed Drugs Pick ups</t>
  </si>
  <si>
    <t xml:space="preserve"> Any Other Reason</t>
  </si>
  <si>
    <t>P01-01</t>
  </si>
  <si>
    <t>P01-02</t>
  </si>
  <si>
    <t>P01-03</t>
  </si>
  <si>
    <t>P01-04</t>
  </si>
  <si>
    <t>P01-05</t>
  </si>
  <si>
    <t>P01-06</t>
  </si>
  <si>
    <t>P01-07</t>
  </si>
  <si>
    <t>P01-08</t>
  </si>
  <si>
    <t>P01-09</t>
  </si>
  <si>
    <t>P01-10</t>
  </si>
  <si>
    <t>P01-11</t>
  </si>
  <si>
    <t>P01-12</t>
  </si>
  <si>
    <t>P01-13</t>
  </si>
  <si>
    <t>P01-14</t>
  </si>
  <si>
    <t>P01-15</t>
  </si>
  <si>
    <t>P01-16</t>
  </si>
  <si>
    <t>P01-17</t>
  </si>
  <si>
    <t>P01-18</t>
  </si>
  <si>
    <t>P01-19</t>
  </si>
  <si>
    <t>P01-20</t>
  </si>
  <si>
    <t>P01-21</t>
  </si>
  <si>
    <t>P01-22</t>
  </si>
  <si>
    <t>P01-23</t>
  </si>
  <si>
    <t>P01-24</t>
  </si>
  <si>
    <t>P01-25</t>
  </si>
  <si>
    <t>P01-26</t>
  </si>
  <si>
    <t>P01-27</t>
  </si>
  <si>
    <t>P01-28</t>
  </si>
  <si>
    <t>P01-29</t>
  </si>
  <si>
    <t>P01-30</t>
  </si>
  <si>
    <t>P01-31</t>
  </si>
  <si>
    <t>P01-32</t>
  </si>
  <si>
    <t>P01-33</t>
  </si>
  <si>
    <t>P01-34</t>
  </si>
  <si>
    <t>P01-35</t>
  </si>
  <si>
    <t>P01-36</t>
  </si>
  <si>
    <t>P01-37</t>
  </si>
  <si>
    <t>P01-38</t>
  </si>
  <si>
    <t>P01-39</t>
  </si>
  <si>
    <t>P01-40</t>
  </si>
  <si>
    <t>P01-41</t>
  </si>
  <si>
    <t>P01-42</t>
  </si>
  <si>
    <t>P01-43</t>
  </si>
  <si>
    <t>P01-44</t>
  </si>
  <si>
    <t>P01-45</t>
  </si>
  <si>
    <t>P01-46</t>
  </si>
  <si>
    <t>P01-47</t>
  </si>
  <si>
    <t>P01-48</t>
  </si>
  <si>
    <t>P01-49</t>
  </si>
  <si>
    <t>P01-50</t>
  </si>
  <si>
    <t>P01-51</t>
  </si>
  <si>
    <t>P01-52</t>
  </si>
  <si>
    <t>P01-53</t>
  </si>
  <si>
    <t>P01-54</t>
  </si>
  <si>
    <t>P01-55</t>
  </si>
  <si>
    <t>P01-56</t>
  </si>
  <si>
    <t>P01-57</t>
  </si>
  <si>
    <t>P01-58</t>
  </si>
  <si>
    <t>P01-59</t>
  </si>
  <si>
    <t>P01-60</t>
  </si>
  <si>
    <t>P01-61</t>
  </si>
  <si>
    <t>P01-62</t>
  </si>
  <si>
    <t>P01-63</t>
  </si>
  <si>
    <t>P01-64</t>
  </si>
  <si>
    <t>P01-65</t>
  </si>
  <si>
    <t>P01-66</t>
  </si>
  <si>
    <t>P01-67</t>
  </si>
  <si>
    <t>P01-68</t>
  </si>
  <si>
    <t>P01-69</t>
  </si>
  <si>
    <t>P01-70</t>
  </si>
  <si>
    <t>P01-71</t>
  </si>
  <si>
    <t>P01-72</t>
  </si>
  <si>
    <t>P01-73</t>
  </si>
  <si>
    <t>P01-74</t>
  </si>
  <si>
    <t>P01-75</t>
  </si>
  <si>
    <t>P01-76</t>
  </si>
  <si>
    <t>P01-77</t>
  </si>
  <si>
    <t>P01-78</t>
  </si>
  <si>
    <t>P01-79</t>
  </si>
  <si>
    <t>P01-80</t>
  </si>
  <si>
    <t>P01-81</t>
  </si>
  <si>
    <t>P01-82</t>
  </si>
  <si>
    <t>P01-83</t>
  </si>
  <si>
    <t>P01-84</t>
  </si>
  <si>
    <t>P01-85</t>
  </si>
  <si>
    <t>P01-86</t>
  </si>
  <si>
    <t>P01-87</t>
  </si>
  <si>
    <t>P01-88</t>
  </si>
  <si>
    <t>P01-89</t>
  </si>
  <si>
    <t>P01-90</t>
  </si>
  <si>
    <t>P01-91</t>
  </si>
  <si>
    <t>P01-92</t>
  </si>
  <si>
    <t>P01-93</t>
  </si>
  <si>
    <t>P01-94</t>
  </si>
  <si>
    <t>P01-95</t>
  </si>
  <si>
    <t>P01-96</t>
  </si>
  <si>
    <t>P01-97</t>
  </si>
  <si>
    <t>P01-98</t>
  </si>
  <si>
    <t>P01-99</t>
  </si>
  <si>
    <t>P01-100</t>
  </si>
  <si>
    <t>P01-101</t>
  </si>
  <si>
    <t>P01-102</t>
  </si>
  <si>
    <t>P01-103</t>
  </si>
  <si>
    <t>P01-104</t>
  </si>
  <si>
    <t>P01-105</t>
  </si>
  <si>
    <t>P01-106</t>
  </si>
  <si>
    <t>P01-107</t>
  </si>
  <si>
    <t>P01-108</t>
  </si>
  <si>
    <t>P01-109</t>
  </si>
  <si>
    <t>P01-110</t>
  </si>
  <si>
    <t>P01-111</t>
  </si>
  <si>
    <t>P01-112</t>
  </si>
  <si>
    <t>P01-113</t>
  </si>
  <si>
    <t>P01-114</t>
  </si>
  <si>
    <t>P01-115</t>
  </si>
  <si>
    <t>P01-116</t>
  </si>
  <si>
    <t>P01-117</t>
  </si>
  <si>
    <t>P01-118</t>
  </si>
  <si>
    <t>P01-119</t>
  </si>
  <si>
    <t>P01-120</t>
  </si>
  <si>
    <t>P01-121</t>
  </si>
  <si>
    <t>P01-122</t>
  </si>
  <si>
    <t>P01-123</t>
  </si>
  <si>
    <t>P01-124</t>
  </si>
  <si>
    <t>P01-125</t>
  </si>
  <si>
    <t>P01-126</t>
  </si>
  <si>
    <t>P01-127</t>
  </si>
  <si>
    <t>P01-128</t>
  </si>
  <si>
    <t>P01-129</t>
  </si>
  <si>
    <t>P01-130</t>
  </si>
  <si>
    <t>P01-131</t>
  </si>
  <si>
    <t>P01-132</t>
  </si>
  <si>
    <t>P01-133</t>
  </si>
  <si>
    <t>P01-134</t>
  </si>
  <si>
    <t>P01-135</t>
  </si>
  <si>
    <t>P01-136</t>
  </si>
  <si>
    <t>P01-137</t>
  </si>
  <si>
    <t>P01-138</t>
  </si>
  <si>
    <t>P01-139</t>
  </si>
  <si>
    <t>P01-140</t>
  </si>
  <si>
    <t>P01-141</t>
  </si>
  <si>
    <t>P01-142</t>
  </si>
  <si>
    <t>P01-143</t>
  </si>
  <si>
    <t>P01-144</t>
  </si>
  <si>
    <t>P01-145</t>
  </si>
  <si>
    <t>P01-146</t>
  </si>
  <si>
    <t>P01-147</t>
  </si>
  <si>
    <t>P01-148</t>
  </si>
  <si>
    <t>P01-149</t>
  </si>
  <si>
    <t>P01-150</t>
  </si>
  <si>
    <t>P01-151</t>
  </si>
  <si>
    <t>P01-152</t>
  </si>
  <si>
    <t>P01-153</t>
  </si>
  <si>
    <t>P01-154</t>
  </si>
  <si>
    <t>P01-155</t>
  </si>
  <si>
    <t>P01-156</t>
  </si>
  <si>
    <t>P01-157</t>
  </si>
  <si>
    <t>P01-158</t>
  </si>
  <si>
    <t>P01-159</t>
  </si>
  <si>
    <t>P01-160</t>
  </si>
  <si>
    <t>P01-161</t>
  </si>
  <si>
    <t>P01-162</t>
  </si>
  <si>
    <t>P01-163</t>
  </si>
  <si>
    <t>P01-164</t>
  </si>
  <si>
    <t>P01-165</t>
  </si>
  <si>
    <t>P01-166</t>
  </si>
  <si>
    <t>P01-167</t>
  </si>
  <si>
    <t>P01-168</t>
  </si>
  <si>
    <t>P01-169</t>
  </si>
  <si>
    <t>P01-170</t>
  </si>
  <si>
    <t>P01-171</t>
  </si>
  <si>
    <t>P01-172</t>
  </si>
  <si>
    <t>P01-173</t>
  </si>
  <si>
    <t>P01-174</t>
  </si>
  <si>
    <t>P01-175</t>
  </si>
  <si>
    <t>P01-176</t>
  </si>
  <si>
    <t>P01-177</t>
  </si>
  <si>
    <t>P01-178</t>
  </si>
  <si>
    <t>P01-179</t>
  </si>
  <si>
    <t>P01-180</t>
  </si>
  <si>
    <t>P01-181</t>
  </si>
  <si>
    <t>P01-182</t>
  </si>
  <si>
    <t>P01-183</t>
  </si>
  <si>
    <t>P01-184</t>
  </si>
  <si>
    <t>P01-185</t>
  </si>
  <si>
    <t>P01-186</t>
  </si>
  <si>
    <t>P01-187</t>
  </si>
  <si>
    <t>P01-188</t>
  </si>
  <si>
    <t>P01-189</t>
  </si>
  <si>
    <t>P01-190</t>
  </si>
  <si>
    <t>P01-191</t>
  </si>
  <si>
    <t>P01-192</t>
  </si>
  <si>
    <t>P01-193</t>
  </si>
  <si>
    <t>P01-194</t>
  </si>
  <si>
    <t>P01-195</t>
  </si>
  <si>
    <t>P01-196</t>
  </si>
  <si>
    <t>P01-197</t>
  </si>
  <si>
    <t>P01-198</t>
  </si>
  <si>
    <t>P01-199</t>
  </si>
  <si>
    <t>P01-200</t>
  </si>
  <si>
    <t>P01-201</t>
  </si>
  <si>
    <t>P01-202</t>
  </si>
  <si>
    <t>P01-205</t>
  </si>
  <si>
    <t>P01-206</t>
  </si>
  <si>
    <t>P01-207</t>
  </si>
  <si>
    <t>P01-208</t>
  </si>
  <si>
    <t>P01-209</t>
  </si>
  <si>
    <t>P01-210</t>
  </si>
  <si>
    <t>P01-211</t>
  </si>
  <si>
    <t>P01-212</t>
  </si>
  <si>
    <t>P01-213</t>
  </si>
  <si>
    <t>P01-214</t>
  </si>
  <si>
    <t>P01-215</t>
  </si>
  <si>
    <t>P01-216</t>
  </si>
  <si>
    <t>P01-217</t>
  </si>
  <si>
    <t>P01-218</t>
  </si>
  <si>
    <t>P01-219</t>
  </si>
  <si>
    <t>P01-220</t>
  </si>
  <si>
    <t>P01-221</t>
  </si>
  <si>
    <t>P01-222</t>
  </si>
  <si>
    <t>P01-223</t>
  </si>
  <si>
    <t>P01-224</t>
  </si>
  <si>
    <t>P01-225</t>
  </si>
  <si>
    <t>P01-226</t>
  </si>
  <si>
    <t>P01-227</t>
  </si>
  <si>
    <t>P01-228</t>
  </si>
  <si>
    <t>P01-229</t>
  </si>
  <si>
    <t>P01-230</t>
  </si>
  <si>
    <t>P01-231</t>
  </si>
  <si>
    <t>P01-232</t>
  </si>
  <si>
    <t>P01-233</t>
  </si>
  <si>
    <t>P01-234</t>
  </si>
  <si>
    <t>P01-235</t>
  </si>
  <si>
    <t>P01-236</t>
  </si>
  <si>
    <t>P01-237</t>
  </si>
  <si>
    <t>P01-238</t>
  </si>
  <si>
    <t>P01-239</t>
  </si>
  <si>
    <t>P01-240</t>
  </si>
  <si>
    <t>P01-241</t>
  </si>
  <si>
    <t>P01-242</t>
  </si>
  <si>
    <t>P01-243</t>
  </si>
  <si>
    <t>P01-244</t>
  </si>
  <si>
    <t>P01-245</t>
  </si>
  <si>
    <t>P01-246</t>
  </si>
  <si>
    <t>P01-247</t>
  </si>
  <si>
    <t>P01-248</t>
  </si>
  <si>
    <t>P01-249</t>
  </si>
  <si>
    <t>P01-250</t>
  </si>
  <si>
    <t>P01-251</t>
  </si>
  <si>
    <t>P01-252</t>
  </si>
  <si>
    <t>P01-253</t>
  </si>
  <si>
    <t>P01-254</t>
  </si>
  <si>
    <t>P01-255</t>
  </si>
  <si>
    <t>P01-256</t>
  </si>
  <si>
    <t>P01-257</t>
  </si>
  <si>
    <t>P01-258</t>
  </si>
  <si>
    <t>P01-259</t>
  </si>
  <si>
    <t>P01-260</t>
  </si>
  <si>
    <t>P01-261</t>
  </si>
  <si>
    <t>P01-262</t>
  </si>
  <si>
    <t>P01-263</t>
  </si>
  <si>
    <t>P01-264</t>
  </si>
  <si>
    <t>P01-265</t>
  </si>
  <si>
    <t>P01-266</t>
  </si>
  <si>
    <t>P01-267</t>
  </si>
  <si>
    <t>P01-268</t>
  </si>
  <si>
    <t>P01-269</t>
  </si>
  <si>
    <t>P01-270</t>
  </si>
  <si>
    <t>P01-271</t>
  </si>
  <si>
    <t>P01-272</t>
  </si>
  <si>
    <t>P01-273</t>
  </si>
  <si>
    <t>P01-274</t>
  </si>
  <si>
    <t>P01-275</t>
  </si>
  <si>
    <t>P01-276</t>
  </si>
  <si>
    <t>P01-277</t>
  </si>
  <si>
    <t>P01-278</t>
  </si>
  <si>
    <t>P01-279</t>
  </si>
  <si>
    <t>P01-280</t>
  </si>
  <si>
    <t>P01-281</t>
  </si>
  <si>
    <t>P01-282</t>
  </si>
  <si>
    <t>P01-283</t>
  </si>
  <si>
    <t>P01-284</t>
  </si>
  <si>
    <t>P01-285</t>
  </si>
  <si>
    <t>P01-286</t>
  </si>
  <si>
    <t>P01-287</t>
  </si>
  <si>
    <t>P01-288</t>
  </si>
  <si>
    <t>P01-289</t>
  </si>
  <si>
    <t>P01-290</t>
  </si>
  <si>
    <t>P01-291</t>
  </si>
  <si>
    <t>P01-292</t>
  </si>
  <si>
    <t>P01-293</t>
  </si>
  <si>
    <t>P01-294</t>
  </si>
  <si>
    <t>P01-295</t>
  </si>
  <si>
    <t>P01-296</t>
  </si>
  <si>
    <t>P01-297</t>
  </si>
  <si>
    <t>P01-298</t>
  </si>
  <si>
    <t>P01-299</t>
  </si>
  <si>
    <t>P01-300</t>
  </si>
  <si>
    <t>P01-301</t>
  </si>
  <si>
    <t>P01-302</t>
  </si>
  <si>
    <t>P01-303</t>
  </si>
  <si>
    <t>P01-304</t>
  </si>
  <si>
    <t>P01-305</t>
  </si>
  <si>
    <t>P01-306</t>
  </si>
  <si>
    <t>P01-307</t>
  </si>
  <si>
    <t>P01-308</t>
  </si>
  <si>
    <t>P01-309</t>
  </si>
  <si>
    <t>P01-310</t>
  </si>
  <si>
    <t>P01-311</t>
  </si>
  <si>
    <t>25+</t>
  </si>
  <si>
    <t>Instruction on how to use this tool:</t>
  </si>
  <si>
    <r>
      <t xml:space="preserve">1. </t>
    </r>
    <r>
      <rPr>
        <b/>
        <sz val="11"/>
        <color theme="1"/>
        <rFont val="Calibri"/>
        <family val="2"/>
        <scheme val="minor"/>
      </rPr>
      <t xml:space="preserve">Note: </t>
    </r>
    <r>
      <rPr>
        <sz val="11"/>
        <color theme="1"/>
        <rFont val="Calibri"/>
        <family val="2"/>
        <scheme val="minor"/>
      </rPr>
      <t xml:space="preserve">The cohort month is the month 'zero' (0) from the month of reporting and depends on whether you are reporting 1 month retesting, 3 month retesting or 12 months retesting. </t>
    </r>
  </si>
  <si>
    <t>The table below can be used to determine the cohort month.</t>
  </si>
  <si>
    <t>2. Table to illustrate how to determine cohort month</t>
  </si>
  <si>
    <t>Reporting month e.g. Apr 2022</t>
  </si>
  <si>
    <t>Refill month description</t>
  </si>
  <si>
    <t>Determination of Cohort months (Zeo mth)</t>
  </si>
  <si>
    <t>Cohort month</t>
  </si>
  <si>
    <t>Comment</t>
  </si>
  <si>
    <t>1 month refill refers to clients initiated on PrEP 1 month ago who came for 1 month follow up visit</t>
  </si>
  <si>
    <r>
      <t xml:space="preserve">Apr 22 - 1 mth &amp; </t>
    </r>
    <r>
      <rPr>
        <b/>
        <sz val="11"/>
        <color rgb="FFFF0000"/>
        <rFont val="Calibri"/>
        <family val="2"/>
        <scheme val="minor"/>
      </rPr>
      <t>Mar 2022 - 0 mth</t>
    </r>
  </si>
  <si>
    <r>
      <rPr>
        <b/>
        <sz val="11"/>
        <color theme="1"/>
        <rFont val="Calibri"/>
        <family val="2"/>
        <scheme val="minor"/>
      </rPr>
      <t xml:space="preserve">Note: </t>
    </r>
    <r>
      <rPr>
        <sz val="11"/>
        <color theme="1"/>
        <rFont val="Calibri"/>
        <family val="2"/>
        <scheme val="minor"/>
      </rPr>
      <t>the cohort month determination is similar to how its done in the ART cohort register</t>
    </r>
  </si>
  <si>
    <t>3 month refill refers to clients initiated on PrEP 3 month ago who came for 3 month follow up visit</t>
  </si>
  <si>
    <r>
      <t xml:space="preserve">Apr 22 - 3 mth, Mar 2022 - 2 mth, Feb 2022 - 1 mth &amp; </t>
    </r>
    <r>
      <rPr>
        <b/>
        <sz val="11"/>
        <color rgb="FFFF0000"/>
        <rFont val="Calibri"/>
        <family val="2"/>
        <scheme val="minor"/>
      </rPr>
      <t>Jan 2022 - 0 mth</t>
    </r>
    <r>
      <rPr>
        <sz val="11"/>
        <color theme="1"/>
        <rFont val="Calibri"/>
        <family val="2"/>
        <scheme val="minor"/>
      </rPr>
      <t xml:space="preserve">,  </t>
    </r>
  </si>
  <si>
    <t>6 month refill refers to clients initiated on PrEP 6 month ago who came for 6 month follow up visit</t>
  </si>
  <si>
    <r>
      <t xml:space="preserve">Apr 22 - 6 mth, Mar 2022 - 5 mth, Feb 2022 - 4 mth, Jan 2022 - 2 mth, Dec 2021 - 1 mth &amp; </t>
    </r>
    <r>
      <rPr>
        <b/>
        <sz val="11"/>
        <color rgb="FFFF0000"/>
        <rFont val="Calibri"/>
        <family val="2"/>
        <scheme val="minor"/>
      </rPr>
      <t xml:space="preserve">Nov 2021 - 0 mth </t>
    </r>
  </si>
  <si>
    <t>9 month refill refers to clients initiated on PrEP 9 month ago who came for 9 month follow up visit</t>
  </si>
  <si>
    <r>
      <t xml:space="preserve">Apr 22 - 9 mth, Mar 2022 - 8 mth, Feb 2022 - 7 mth, Jan 2022 - 6 mth, Dec 2021 - 5 mth, Nov 2021 - 4 mth, Oct 2021 - 3 mth, Sep 2021 - 2 mth, Aug 2021 - 1 mth &amp; </t>
    </r>
    <r>
      <rPr>
        <b/>
        <sz val="11"/>
        <color rgb="FFFF0000"/>
        <rFont val="Calibri"/>
        <family val="2"/>
        <scheme val="minor"/>
      </rPr>
      <t xml:space="preserve">Jul 2021 - 0 mth </t>
    </r>
  </si>
  <si>
    <t>12 month refill refers to clients initiated on PrEP 12 month ago who came for 12 month follow up visit</t>
  </si>
  <si>
    <r>
      <t xml:space="preserve">Apr 22 -12 mth, Mar 2022 - 11 mth, Feb 2022 - 10 mth, Jan 2022 - 9 mth, Dec 2021 - 8 mth, Nov 2021 - 7 mth, Oct 2021 - 6 mth, Sep 2021 - 5 mth, Aug 2021 - 4 mth, Jul 2021 - 3 mth, Jun 2021 - 2 mth, May 2021 - 1 mth &amp; </t>
    </r>
    <r>
      <rPr>
        <b/>
        <sz val="11"/>
        <color rgb="FFFF0000"/>
        <rFont val="Calibri"/>
        <family val="2"/>
        <scheme val="minor"/>
      </rPr>
      <t xml:space="preserve">Apr 2021 - 0 mth </t>
    </r>
  </si>
  <si>
    <t>2. After establishing the cohort month as illustrated in 1 above, go to column n, y, ag, ap and ay in the PREP register and check if the client has a date of follow up visit depending on the follow up visit month under review (1, 3, 6, 9 &amp; 12 mths). The completion / documentation of date of follow up visit will be used to determine whether the client came for 1 mth, 3 mths, 6 mths, 9 mths &amp; 12 mths follow up visit or refills.</t>
  </si>
  <si>
    <t>3. To determine  # tested for HIV at 1, 3, 6, 9 &amp; 12 months refill, go to column o, y, ah, aq &amp; az  in the PREP register and count all with HTS done indicated as 'Yes'. In the same columns (o, y, ah, aq &amp; az) get the HTS resuls and count those with HIV positive results.</t>
  </si>
  <si>
    <r>
      <t xml:space="preserve">4. To determine  # screened for STI at 1, 3, 6, 9 &amp; 12 months refill, go to column </t>
    </r>
    <r>
      <rPr>
        <sz val="11"/>
        <color rgb="FFFF0000"/>
        <rFont val="Calibri"/>
        <family val="2"/>
        <scheme val="minor"/>
      </rPr>
      <t xml:space="preserve">p, z, </t>
    </r>
    <r>
      <rPr>
        <sz val="11"/>
        <color theme="1"/>
        <rFont val="Calibri"/>
        <family val="2"/>
        <scheme val="minor"/>
      </rPr>
      <t xml:space="preserve">  in the PREP register and count all with STI screening indicated as 'Yes'. In the same columns </t>
    </r>
    <r>
      <rPr>
        <sz val="11"/>
        <color rgb="FFFF0000"/>
        <rFont val="Calibri"/>
        <family val="2"/>
        <scheme val="minor"/>
      </rPr>
      <t>p, z,</t>
    </r>
    <r>
      <rPr>
        <sz val="11"/>
        <color theme="1"/>
        <rFont val="Calibri"/>
        <family val="2"/>
        <scheme val="minor"/>
      </rPr>
      <t xml:space="preserve"> get the STI results (STI Diagnosis) and count those with STI Diagnosis.</t>
    </r>
  </si>
  <si>
    <r>
      <t xml:space="preserve">5. To determine # of individuals at risk of HIV infection at 1, 3, 6, 9 &amp; 12 months refill, go to column </t>
    </r>
    <r>
      <rPr>
        <sz val="11"/>
        <color rgb="FFFF0000"/>
        <rFont val="Calibri"/>
        <family val="2"/>
        <scheme val="minor"/>
      </rPr>
      <t>p, z,  in the PREP register</t>
    </r>
    <r>
      <rPr>
        <sz val="11"/>
        <color theme="1"/>
        <rFont val="Calibri"/>
        <family val="2"/>
        <scheme val="minor"/>
      </rPr>
      <t xml:space="preserve"> and count all withrisk of HIV infection indicated as 'Yes'. </t>
    </r>
  </si>
  <si>
    <t>6. To determine adherence status at at 1, 3, 6, 9 &amp; 12 months refill, go to column p, z,  in the PREP register and count all those indicated as Good, Fair &amp; Bad. Note the sum of Good, Fair &amp; Bad should total to those who came for refill in that review month.</t>
  </si>
  <si>
    <t>Instructions for filling PrEP in PBFW Summary Tool</t>
  </si>
  <si>
    <t>Data Source</t>
  </si>
  <si>
    <t>a.Name of Health Facility/County/Partner/Reporting Period</t>
  </si>
  <si>
    <t>Indicate name of Health Facility/County/Partner/Reporting Period</t>
  </si>
  <si>
    <t>IP</t>
  </si>
  <si>
    <t>Pregnant and Breastfeeding women served</t>
  </si>
  <si>
    <t>b. Total # ANC(New+Revisits)</t>
  </si>
  <si>
    <t>Count the total number of ANC clients (both new and revisits) who attended clinic during the reporting period</t>
  </si>
  <si>
    <t>ANC register</t>
  </si>
  <si>
    <t>c. Total # Labour &amp; delivery and Postnatals</t>
  </si>
  <si>
    <t>Record the number of all the L&amp;D and postnatal clients who attended martenity and postnatal clinic during the reporting period</t>
  </si>
  <si>
    <t>Maternity, PNC register</t>
  </si>
  <si>
    <t>d. Total # of HIV Pos clients(KP, New P Prev P)</t>
  </si>
  <si>
    <t>Record the total number of HIV positive PBFW- cum of KP, New positives and previous positives. This number will be excluded from those eligible for screening</t>
  </si>
  <si>
    <t>ANC, Maternity and PNC registers</t>
  </si>
  <si>
    <t>e. Total # of clients already on PrEP</t>
  </si>
  <si>
    <t>Indicate the total number of PBFW who are already receiving PrEP services and attended the clinic during the reporting period</t>
  </si>
  <si>
    <t>ANC Maternity and PNC registers, PrEP registers</t>
  </si>
  <si>
    <t>f. # Screened</t>
  </si>
  <si>
    <t>Indicate the number of PBFW who were screened for PrEP services during the reporting period</t>
  </si>
  <si>
    <t>ANC, Maternity and PNC registers, PrEP registers</t>
  </si>
  <si>
    <t>g. # Eligible for PrEP</t>
  </si>
  <si>
    <t>a count of all PBFW who have been assessed and found to have been eligible for Pre-exposure prophylaxis. This includes any persons who had started pre-exposure prophylaxis in the past and stopped receiving the medicines but has been found eligible to initiate PrEP again.</t>
  </si>
  <si>
    <t>MOH 731 PLUS PrEP SUMMARY REPORTING TOOL</t>
  </si>
  <si>
    <t>h. #Started/enrolled on PrEP</t>
  </si>
  <si>
    <t>Indicate the number of all PBFW who have been initiated on pre-exposure prophylaxis during the reporting month after meeting the eligibility criteria for PrEP</t>
  </si>
  <si>
    <t>i. # Declined PrEP</t>
  </si>
  <si>
    <t>A count of all PBFW who have been assessed and found to have been eligible for Pre-exposure prophylaxis but declined to be initiated on PrEP</t>
  </si>
  <si>
    <t>j. # Clients currently on PrEP</t>
  </si>
  <si>
    <t xml:space="preserve">This is an aggregate count of all clients who are currently receiving Pre-Exposure Prophylaxis . This includes clients newly started on PrEP in the current month, clients who come for their PrEP refills in the reporting month and those who start using PrEP in the reporting month </t>
  </si>
  <si>
    <t>k. #Clients stopped PrEP</t>
  </si>
  <si>
    <t>This is the count of all clients who have stopped receiving PrEP during the reporting period</t>
  </si>
  <si>
    <t>l. #Clients attending a follow up visit/Refills</t>
  </si>
  <si>
    <t>This is the count of all PBFW who have come for a follow up visit/refills of PrEp drugs during the reporting period</t>
  </si>
  <si>
    <t>m. # Re-initiated PrEP</t>
  </si>
  <si>
    <t>This is a count of all PBFW who have had stopped using PrEP and they are re-initiated in the reporting month</t>
  </si>
  <si>
    <t>n. PrEP_CT: Total # Clients re-initiations and follow-up visits</t>
  </si>
  <si>
    <t>A count of number of individuals, excluding those newly enrolled that return for follow up visit or reinitiation visit to receive Pre-Exposure Prophylaxis(PrEP) to prevent HIV during the reporting period i.e., # Clients attending a follow up visit + Re-initiated PrEP</t>
  </si>
  <si>
    <t>Sn</t>
  </si>
  <si>
    <t>Description</t>
  </si>
  <si>
    <t xml:space="preserve">Total Number of ANC Visits (New+Revisits) </t>
  </si>
  <si>
    <t>Total Number of HIV Pos clients(KP, New P Prev P)</t>
  </si>
  <si>
    <t>Total Number of clients already on PrEP</t>
  </si>
  <si>
    <t>Number Screened for HIV Risk</t>
  </si>
  <si>
    <t>Number Started/enrolled on PrEP</t>
  </si>
  <si>
    <t>Number Declined PrEP</t>
  </si>
  <si>
    <t>Number Clients currently on PrEP</t>
  </si>
  <si>
    <t>Number Clients attending a follow up visit/Refills</t>
  </si>
  <si>
    <t>Number Re-initiated on PrEP</t>
  </si>
  <si>
    <t>Total Number of Labour &amp; delivery Clients</t>
  </si>
  <si>
    <t>Number Started or enrolled on PrEP</t>
  </si>
  <si>
    <t>Number Clients stopped or  discontinued PrEP</t>
  </si>
  <si>
    <t>Number Re-initiated PrEP</t>
  </si>
  <si>
    <r>
      <t xml:space="preserve">Number discontinued because Number discontinued because </t>
    </r>
    <r>
      <rPr>
        <b/>
        <sz val="18"/>
        <color theme="1"/>
        <rFont val="Calibri"/>
        <family val="2"/>
        <scheme val="minor"/>
      </rPr>
      <t>HIV test is positive</t>
    </r>
  </si>
  <si>
    <r>
      <t xml:space="preserve">Number discontinued because of Number discontinued because of </t>
    </r>
    <r>
      <rPr>
        <b/>
        <sz val="18"/>
        <color theme="1"/>
        <rFont val="Calibri"/>
        <family val="2"/>
        <scheme val="minor"/>
      </rPr>
      <t>Low risk of HIV</t>
    </r>
  </si>
  <si>
    <r>
      <t xml:space="preserve">Number discontinued because of Number discontinued because of </t>
    </r>
    <r>
      <rPr>
        <b/>
        <sz val="18"/>
        <color theme="1"/>
        <rFont val="Calibri"/>
        <family val="2"/>
        <scheme val="minor"/>
      </rPr>
      <t>Renal Dysfunction</t>
    </r>
  </si>
  <si>
    <r>
      <t xml:space="preserve">Number discontinued because of Number discontinued because of </t>
    </r>
    <r>
      <rPr>
        <b/>
        <sz val="18"/>
        <color theme="1"/>
        <rFont val="Calibri"/>
        <family val="2"/>
        <scheme val="minor"/>
      </rPr>
      <t>Client request</t>
    </r>
  </si>
  <si>
    <r>
      <t>Number discontinued because of Number discontinued because of</t>
    </r>
    <r>
      <rPr>
        <b/>
        <sz val="18"/>
        <color theme="1"/>
        <rFont val="Calibri"/>
        <family val="2"/>
        <scheme val="minor"/>
      </rPr>
      <t xml:space="preserve"> Non-adherence</t>
    </r>
  </si>
  <si>
    <r>
      <t xml:space="preserve">Number discontinued because of Number discontinued because of </t>
    </r>
    <r>
      <rPr>
        <b/>
        <sz val="18"/>
        <color theme="1"/>
        <rFont val="Calibri"/>
        <family val="2"/>
        <scheme val="minor"/>
      </rPr>
      <t>Viral suppression of HIV + partner</t>
    </r>
  </si>
  <si>
    <r>
      <t xml:space="preserve">Number discontinued because of Number discontinued because of </t>
    </r>
    <r>
      <rPr>
        <b/>
        <sz val="18"/>
        <color theme="1"/>
        <rFont val="Calibri"/>
        <family val="2"/>
        <scheme val="minor"/>
      </rPr>
      <t>Too many HIV tests</t>
    </r>
  </si>
  <si>
    <r>
      <t xml:space="preserve">Number discontinued because of Number discontinued because of </t>
    </r>
    <r>
      <rPr>
        <b/>
        <sz val="18"/>
        <color theme="1"/>
        <rFont val="Calibri"/>
        <family val="2"/>
        <scheme val="minor"/>
      </rPr>
      <t>Other reasons</t>
    </r>
  </si>
  <si>
    <t>Total Number of Postnatal clients</t>
  </si>
  <si>
    <t>Number of clients currently on PrEP</t>
  </si>
  <si>
    <t>Number of clients that stopped / discontinued PrEP</t>
  </si>
  <si>
    <t>Number of Clients attending a follow up visit/Refills</t>
  </si>
  <si>
    <t>PRP01-46</t>
  </si>
  <si>
    <t>PRP01-47</t>
  </si>
  <si>
    <t>PRP01-48</t>
  </si>
  <si>
    <t>PRP01-49</t>
  </si>
  <si>
    <t>PRP01-50</t>
  </si>
  <si>
    <t>PRP01-51</t>
  </si>
  <si>
    <t>PRP01-52</t>
  </si>
  <si>
    <t>PRP01-53</t>
  </si>
  <si>
    <t>PRP01-54</t>
  </si>
  <si>
    <t>PRP01-55</t>
  </si>
  <si>
    <t>PRP01-56</t>
  </si>
  <si>
    <t>PRP01-57</t>
  </si>
  <si>
    <t>PRP01-58</t>
  </si>
  <si>
    <t>PRP01-59</t>
  </si>
  <si>
    <t>PRP01-60</t>
  </si>
  <si>
    <t>Number of Clients currently on PrEP</t>
  </si>
  <si>
    <t>Number of Clients stopped / discontinued PrEP</t>
  </si>
  <si>
    <t>Patients Initiated on Prep on</t>
  </si>
  <si>
    <t>PrEP Re–Testing &amp; Continuation at 1 Month Refill.</t>
  </si>
  <si>
    <t>Errors Summary</t>
  </si>
  <si>
    <t>PrEP_CT: Total Number Clients re-initiations and follow-up visits for the Quarter</t>
  </si>
  <si>
    <t>P01-203</t>
  </si>
  <si>
    <t>P01-204</t>
  </si>
  <si>
    <t>Total Reasons for Prep Discontinuation amonth those who discontinue</t>
  </si>
  <si>
    <t>yearmonth</t>
  </si>
  <si>
    <t>year</t>
  </si>
  <si>
    <t>month</t>
  </si>
  <si>
    <t>mflcode</t>
  </si>
  <si>
    <t>facilityname</t>
  </si>
  <si>
    <t>subindicator</t>
  </si>
  <si>
    <t>indicator</t>
  </si>
  <si>
    <t>code</t>
  </si>
  <si>
    <t>m_1</t>
  </si>
  <si>
    <t>f_1</t>
  </si>
  <si>
    <t>m_4</t>
  </si>
  <si>
    <t>f_4</t>
  </si>
  <si>
    <t>m_9</t>
  </si>
  <si>
    <t>f_9</t>
  </si>
  <si>
    <t>m_14</t>
  </si>
  <si>
    <t>f_14</t>
  </si>
  <si>
    <t>m_19</t>
  </si>
  <si>
    <t>f_19</t>
  </si>
  <si>
    <t>m_24</t>
  </si>
  <si>
    <t>f_24</t>
  </si>
  <si>
    <t>m_29</t>
  </si>
  <si>
    <t>f_29</t>
  </si>
  <si>
    <t>m_34</t>
  </si>
  <si>
    <t>f_34</t>
  </si>
  <si>
    <t>m_39</t>
  </si>
  <si>
    <t>f_39</t>
  </si>
  <si>
    <t>m_44</t>
  </si>
  <si>
    <t>f_44</t>
  </si>
  <si>
    <t>m_49</t>
  </si>
  <si>
    <t>f_49</t>
  </si>
  <si>
    <t>m_50</t>
  </si>
  <si>
    <t>f_50</t>
  </si>
  <si>
    <t>m_54</t>
  </si>
  <si>
    <t>f_54</t>
  </si>
  <si>
    <t>m_59</t>
  </si>
  <si>
    <t>f_59</t>
  </si>
  <si>
    <t>m_60</t>
  </si>
  <si>
    <t>f_60</t>
  </si>
  <si>
    <t>total</t>
  </si>
  <si>
    <t>tool_version</t>
  </si>
  <si>
    <t>errors</t>
  </si>
  <si>
    <t>prep-1month ago</t>
  </si>
  <si>
    <t>prep-3month ago</t>
  </si>
  <si>
    <t>prep-6month ago</t>
  </si>
  <si>
    <t>prep-9month ago</t>
  </si>
  <si>
    <t>prep-12month ago</t>
  </si>
  <si>
    <t>Number Eligible for Screening HIV Risk</t>
  </si>
  <si>
    <t>PRP01-031</t>
  </si>
  <si>
    <t>PRP01-231</t>
  </si>
  <si>
    <t>PRP01-431</t>
  </si>
  <si>
    <t>Transgender</t>
  </si>
  <si>
    <t>Adolescent Girls and Young Women</t>
  </si>
  <si>
    <t>Female Sex Workers</t>
  </si>
  <si>
    <t>Pregnant and Breast Feeding Women</t>
  </si>
  <si>
    <t>Men who have Sex With Men</t>
  </si>
  <si>
    <t>People who Inject Drugs</t>
  </si>
  <si>
    <t xml:space="preserve">Instruction </t>
  </si>
  <si>
    <t xml:space="preserve">Data Sources </t>
  </si>
  <si>
    <t>Kisima Health Centre</t>
  </si>
  <si>
    <t>Samburu Central</t>
  </si>
  <si>
    <t>Samburu</t>
  </si>
  <si>
    <t>PrEP Partner Performance Tool version 2.0.0</t>
  </si>
  <si>
    <t>PrEP Utilization in PMTCT Settings version 2.0.0</t>
  </si>
  <si>
    <r>
      <t xml:space="preserve">Number Initiated (New) on PrEP 
</t>
    </r>
    <r>
      <rPr>
        <b/>
        <i/>
        <sz val="20"/>
        <color theme="1"/>
        <rFont val="Calibri"/>
        <family val="2"/>
        <scheme val="minor"/>
      </rPr>
      <t xml:space="preserve">Pre-populated From the Form 1a for the same month.
</t>
    </r>
    <r>
      <rPr>
        <b/>
        <sz val="20"/>
        <color theme="4"/>
        <rFont val="Calibri"/>
        <family val="2"/>
        <scheme val="minor"/>
      </rPr>
      <t>Ensure you upload the Form1a for the month above before downloading the prep form</t>
    </r>
    <r>
      <rPr>
        <sz val="20"/>
        <color theme="1"/>
        <rFont val="Calibri"/>
        <family val="2"/>
        <scheme val="minor"/>
      </rPr>
      <t xml:space="preserve">
</t>
    </r>
  </si>
  <si>
    <t>MP01-01</t>
  </si>
  <si>
    <t>MP01-02</t>
  </si>
  <si>
    <t>MP01-03</t>
  </si>
  <si>
    <t>MP01-04</t>
  </si>
  <si>
    <t>MP01-05</t>
  </si>
  <si>
    <t>MP01-06</t>
  </si>
  <si>
    <t>MP01-07</t>
  </si>
  <si>
    <t>MP01-08</t>
  </si>
  <si>
    <t>MP01-09</t>
  </si>
  <si>
    <t>MP01-10</t>
  </si>
  <si>
    <t>MP01-11</t>
  </si>
  <si>
    <t>MP01-12</t>
  </si>
  <si>
    <t>MP01-13</t>
  </si>
  <si>
    <t>MP01-14</t>
  </si>
  <si>
    <t>MP01-15</t>
  </si>
  <si>
    <t>MP01-16</t>
  </si>
  <si>
    <t>MP01-17</t>
  </si>
  <si>
    <t>MP01-18</t>
  </si>
  <si>
    <t>MP01-19</t>
  </si>
  <si>
    <t>MP01-20</t>
  </si>
  <si>
    <t>MP01-21</t>
  </si>
  <si>
    <t>MP01-22</t>
  </si>
  <si>
    <t>MP01-23</t>
  </si>
  <si>
    <t>MP01-24</t>
  </si>
  <si>
    <t>MP01-25</t>
  </si>
  <si>
    <t>MP01-26</t>
  </si>
  <si>
    <t>MP01-27</t>
  </si>
  <si>
    <t>MP01-28</t>
  </si>
  <si>
    <t>MP01-29</t>
  </si>
  <si>
    <t>MP01-30</t>
  </si>
  <si>
    <t>MP01-31</t>
  </si>
  <si>
    <t>MP01-32</t>
  </si>
  <si>
    <t>MP01-33</t>
  </si>
  <si>
    <t>MP01-34</t>
  </si>
  <si>
    <t>MP01-35</t>
  </si>
  <si>
    <t>MP01-36</t>
  </si>
  <si>
    <t>MP01-37</t>
  </si>
  <si>
    <t>MP01-38</t>
  </si>
  <si>
    <t>Reasons for Initiating PrEP</t>
  </si>
  <si>
    <t>Reasons for Discontinuing PrEP</t>
  </si>
  <si>
    <t>Reasons For Prep  Declines</t>
  </si>
  <si>
    <t>General Population</t>
  </si>
  <si>
    <t>PWID</t>
  </si>
  <si>
    <t>PBFW Breastfeeding</t>
  </si>
  <si>
    <t>PBFW Pregnant</t>
  </si>
  <si>
    <t>Fear of side effects</t>
  </si>
  <si>
    <t>Taking drugs daily for a long time</t>
  </si>
  <si>
    <t>Fear about effects of unborn baby</t>
  </si>
  <si>
    <t>Suspects Partner is virally suppressed</t>
  </si>
  <si>
    <t>Suspects Partner is Known HIV negative</t>
  </si>
  <si>
    <t>Fear that partner or other will find out</t>
  </si>
  <si>
    <t>Client self perception of no risk of acquiring HIV</t>
  </si>
  <si>
    <t>Need to consult my partner</t>
  </si>
  <si>
    <t>Fear of Intimate Partner Violence</t>
  </si>
  <si>
    <t>Perception PrEP is associated with HIV treatment</t>
  </si>
  <si>
    <t>lack of interest in PrEP</t>
  </si>
  <si>
    <t>Negative perceptions of the safety  of PrEP</t>
  </si>
  <si>
    <t>Client opts condom use </t>
  </si>
  <si>
    <t>No RTKs</t>
  </si>
  <si>
    <t>Other reasons for declining Prep</t>
  </si>
  <si>
    <t>MP01-39</t>
  </si>
  <si>
    <t>MP01-40</t>
  </si>
  <si>
    <t>MP01-41</t>
  </si>
  <si>
    <t>MP01-42</t>
  </si>
  <si>
    <t>MP01-43</t>
  </si>
  <si>
    <t>MP01-44</t>
  </si>
  <si>
    <t>MP01-45</t>
  </si>
  <si>
    <t>MP01-46</t>
  </si>
  <si>
    <t>MP01-47</t>
  </si>
  <si>
    <t>MP01-48</t>
  </si>
  <si>
    <t>MP01-49</t>
  </si>
  <si>
    <t>MP01-50</t>
  </si>
  <si>
    <t>MP01-51</t>
  </si>
  <si>
    <t>MP01-52</t>
  </si>
  <si>
    <t>MP01-53</t>
  </si>
  <si>
    <t>MP01-54</t>
  </si>
  <si>
    <t>MP01-55</t>
  </si>
  <si>
    <t>MP01-56</t>
  </si>
  <si>
    <t>MP01-57</t>
  </si>
  <si>
    <t>MP01-58</t>
  </si>
  <si>
    <t>MP01-59</t>
  </si>
  <si>
    <t>MP01-60</t>
  </si>
  <si>
    <t>MP01-61</t>
  </si>
  <si>
    <t>MP01-62</t>
  </si>
  <si>
    <t>MP01-63</t>
  </si>
  <si>
    <t>MP01-64</t>
  </si>
  <si>
    <t>MP01-65</t>
  </si>
  <si>
    <t>MP01-66</t>
  </si>
  <si>
    <t>MP01-67</t>
  </si>
  <si>
    <t>MP01-68</t>
  </si>
  <si>
    <t>MP01-69</t>
  </si>
  <si>
    <t>MP01-70</t>
  </si>
  <si>
    <t>MP01-71</t>
  </si>
  <si>
    <t>MP01-72</t>
  </si>
  <si>
    <t>MP01-73</t>
  </si>
  <si>
    <t>MP01-74</t>
  </si>
  <si>
    <t>MP01-75</t>
  </si>
  <si>
    <t>MP01-76</t>
  </si>
  <si>
    <t>MP01-77</t>
  </si>
  <si>
    <t>MP01-78</t>
  </si>
  <si>
    <t>MP01-79</t>
  </si>
  <si>
    <t>MP01-80</t>
  </si>
  <si>
    <t>MP01-81</t>
  </si>
  <si>
    <t>MP01-82</t>
  </si>
  <si>
    <t>MP01-83</t>
  </si>
  <si>
    <t>MP01-84</t>
  </si>
  <si>
    <t>MP01-85</t>
  </si>
  <si>
    <t>MP01-86</t>
  </si>
  <si>
    <t>MP01-87</t>
  </si>
  <si>
    <t>MP01-88</t>
  </si>
  <si>
    <t>MP01-89</t>
  </si>
  <si>
    <t>MP01-90</t>
  </si>
  <si>
    <t>MP01-91</t>
  </si>
  <si>
    <t>MP01-92</t>
  </si>
  <si>
    <t>MP01-93</t>
  </si>
  <si>
    <t>MP01-94</t>
  </si>
  <si>
    <t>MP01-95</t>
  </si>
  <si>
    <t>MP01-96</t>
  </si>
  <si>
    <t>MP01-97</t>
  </si>
  <si>
    <t>MP01-98</t>
  </si>
  <si>
    <t>MP01-99</t>
  </si>
  <si>
    <t>MP01-100</t>
  </si>
  <si>
    <t>MP01-101</t>
  </si>
  <si>
    <t>MP01-102</t>
  </si>
  <si>
    <t>MP01-103</t>
  </si>
  <si>
    <t>MP01-104</t>
  </si>
  <si>
    <t>MP01-105</t>
  </si>
  <si>
    <t>MP01-106</t>
  </si>
  <si>
    <t>MP01-107</t>
  </si>
  <si>
    <t>MP01-108</t>
  </si>
  <si>
    <t>MP01-109</t>
  </si>
  <si>
    <t>MP01-110</t>
  </si>
  <si>
    <t>MP01-111</t>
  </si>
  <si>
    <t>MP01-112</t>
  </si>
  <si>
    <t>MP01-113</t>
  </si>
  <si>
    <t>MP01-114</t>
  </si>
  <si>
    <t>MP01-115</t>
  </si>
  <si>
    <t>MP01-116</t>
  </si>
  <si>
    <t>MP01-117</t>
  </si>
  <si>
    <t>MP01-118</t>
  </si>
  <si>
    <t>MP01-119</t>
  </si>
  <si>
    <t>MP01-120</t>
  </si>
  <si>
    <t>MP01-121</t>
  </si>
  <si>
    <t>MP01-122</t>
  </si>
  <si>
    <t>MP01-123</t>
  </si>
  <si>
    <t>MP01-124</t>
  </si>
  <si>
    <t>MP01-125</t>
  </si>
  <si>
    <t>MP01-126</t>
  </si>
  <si>
    <t>MP01-127</t>
  </si>
  <si>
    <t>MP01-128</t>
  </si>
  <si>
    <t>MP01-129</t>
  </si>
  <si>
    <t>MP01-130</t>
  </si>
  <si>
    <t>MP01-131</t>
  </si>
  <si>
    <t>MP01-132</t>
  </si>
  <si>
    <t>MP01-133</t>
  </si>
  <si>
    <t>MP01-134</t>
  </si>
  <si>
    <t>MP01-135</t>
  </si>
  <si>
    <t>MP01-136</t>
  </si>
  <si>
    <t>MP01-137</t>
  </si>
  <si>
    <t>MP01-138</t>
  </si>
  <si>
    <t>MP01-139</t>
  </si>
  <si>
    <t>MP01-140</t>
  </si>
  <si>
    <t>MP01-141</t>
  </si>
  <si>
    <t>MP01-142</t>
  </si>
  <si>
    <t>MP01-143</t>
  </si>
  <si>
    <t>MP01-144</t>
  </si>
  <si>
    <t>MP01-145</t>
  </si>
  <si>
    <t>MP01-146</t>
  </si>
  <si>
    <t>MP01-147</t>
  </si>
  <si>
    <t>MP01-148</t>
  </si>
  <si>
    <t>MP01-149</t>
  </si>
  <si>
    <t>MP01-150</t>
  </si>
  <si>
    <t>MP01-151</t>
  </si>
  <si>
    <t>MP01-152</t>
  </si>
  <si>
    <t>MP01-153</t>
  </si>
  <si>
    <t>MP01-154</t>
  </si>
  <si>
    <t>MP01-155</t>
  </si>
  <si>
    <t>MP01-156</t>
  </si>
  <si>
    <t>MP01-157</t>
  </si>
  <si>
    <t>MP01-158</t>
  </si>
  <si>
    <t>MP01-159</t>
  </si>
  <si>
    <t>MP01-160</t>
  </si>
  <si>
    <t>MP01-161</t>
  </si>
  <si>
    <t>MP01-162</t>
  </si>
  <si>
    <t>MP01-163</t>
  </si>
  <si>
    <t>MP01-164</t>
  </si>
  <si>
    <t>MP01-165</t>
  </si>
  <si>
    <t>MP01-166</t>
  </si>
  <si>
    <t>MP01-167</t>
  </si>
  <si>
    <t>MP01-168</t>
  </si>
  <si>
    <t>MP01-169</t>
  </si>
  <si>
    <t>MP01-170</t>
  </si>
  <si>
    <t>MP01-171</t>
  </si>
  <si>
    <t>MP01-172</t>
  </si>
  <si>
    <t>MP01-173</t>
  </si>
  <si>
    <t>MP01-174</t>
  </si>
  <si>
    <t>MP01-175</t>
  </si>
  <si>
    <t>MP01-176</t>
  </si>
  <si>
    <t>MP01-177</t>
  </si>
  <si>
    <t>MP01-178</t>
  </si>
  <si>
    <t>MP01-179</t>
  </si>
  <si>
    <t>MP01-180</t>
  </si>
  <si>
    <t>MP01-181</t>
  </si>
  <si>
    <t>MP01-182</t>
  </si>
  <si>
    <t>MP01-183</t>
  </si>
  <si>
    <t>MP01-184</t>
  </si>
  <si>
    <t>MP01-185</t>
  </si>
  <si>
    <t>MP01-186</t>
  </si>
  <si>
    <t>MP01-187</t>
  </si>
  <si>
    <t>MP01-188</t>
  </si>
  <si>
    <t>MP01-189</t>
  </si>
  <si>
    <t>MP01-190</t>
  </si>
  <si>
    <t>MP01-191</t>
  </si>
  <si>
    <t>MP01-192</t>
  </si>
  <si>
    <t>MP01-193</t>
  </si>
  <si>
    <t>MP01-194</t>
  </si>
  <si>
    <t>MP01-195</t>
  </si>
  <si>
    <t>MP01-196</t>
  </si>
  <si>
    <t>MP01-197</t>
  </si>
  <si>
    <t>MP01-198</t>
  </si>
  <si>
    <t>MP01-199</t>
  </si>
  <si>
    <t>MP01-200</t>
  </si>
  <si>
    <t>MP01-201</t>
  </si>
  <si>
    <t>MP01-202</t>
  </si>
  <si>
    <t>Number Screened (New Clients)- using the RAST tool</t>
  </si>
  <si>
    <t>Number Eligible for PrEP(New Clients: willing+unwilling)</t>
  </si>
  <si>
    <t>Number Started (New) on PrEP</t>
  </si>
  <si>
    <t>Number Eligible for PrEP (Restart Clients: willing+unwilling)</t>
  </si>
  <si>
    <t>Adolescent Girls and Young Women (AGYW)</t>
  </si>
  <si>
    <t>Men at High Risk</t>
  </si>
  <si>
    <t>Trans Gender Population</t>
  </si>
  <si>
    <t>Sero -Discodant Couple</t>
  </si>
  <si>
    <t>Number restarted on PrEP</t>
  </si>
  <si>
    <t>Clients who had a Refill at Month 1</t>
  </si>
  <si>
    <t>Clients who had a Refill at Month 1 Number Tested for HIV at Month 1 Re-fill</t>
  </si>
  <si>
    <t>Clients who had a Refill at Month 1 Number Tested HIV Positive at month 1 Re-fill</t>
  </si>
  <si>
    <t>Clients who had a Refill at Month 1 Number Tested for STI at Month 1 Re-fill</t>
  </si>
  <si>
    <t>Clients who had a Refill at Month 1 Number Tested STI Positive at month 1 Re-fill</t>
  </si>
  <si>
    <t>Clients who had a Refill at Month 3</t>
  </si>
  <si>
    <t>Clients who had a Refill at Month 3 Number Tested for HIV at Month 3 Re-fill</t>
  </si>
  <si>
    <t>Clients who had a Refill at Month 3 Number Tested HIV Positive at month 3 Re-fill</t>
  </si>
  <si>
    <t>Clients who had a Refill at Month 3 Number Tested for STI at Month 3 Re-fill</t>
  </si>
  <si>
    <t>Clients who had a Refill at Month 3 Number Tested STI Positive at month 3 Re-fill</t>
  </si>
  <si>
    <t>Number discontinued this month</t>
  </si>
  <si>
    <t>Number of ANC1+PostANC1 tested HIV Negative</t>
  </si>
  <si>
    <t>Total Clients who Initiated on Prep by Reason</t>
  </si>
  <si>
    <t>MP01-203</t>
  </si>
  <si>
    <t>MP01-204</t>
  </si>
  <si>
    <r>
      <t>Number Tested HIV Negative (</t>
    </r>
    <r>
      <rPr>
        <i/>
        <sz val="16"/>
        <color theme="1"/>
        <rFont val="Calibri"/>
        <family val="2"/>
        <scheme val="minor"/>
      </rPr>
      <t>from SNS, index testing, STI clients, PEP clients</t>
    </r>
    <r>
      <rPr>
        <b/>
        <sz val="16"/>
        <color theme="1"/>
        <rFont val="Calibri"/>
        <family val="2"/>
        <scheme val="minor"/>
      </rPr>
      <t>)</t>
    </r>
  </si>
  <si>
    <r>
      <t>Number Eligible for PrEP(</t>
    </r>
    <r>
      <rPr>
        <b/>
        <sz val="16"/>
        <color theme="4"/>
        <rFont val="Calibri"/>
        <family val="2"/>
        <scheme val="minor"/>
      </rPr>
      <t>New Clients</t>
    </r>
    <r>
      <rPr>
        <b/>
        <sz val="16"/>
        <color theme="1"/>
        <rFont val="Calibri"/>
        <family val="2"/>
        <scheme val="minor"/>
      </rPr>
      <t>: willing+unwilling)</t>
    </r>
  </si>
  <si>
    <r>
      <t>Number Eligible for PrEP (</t>
    </r>
    <r>
      <rPr>
        <b/>
        <sz val="16"/>
        <color theme="4"/>
        <rFont val="Calibri"/>
        <family val="2"/>
        <scheme val="minor"/>
      </rPr>
      <t>Restart Clients</t>
    </r>
    <r>
      <rPr>
        <b/>
        <sz val="16"/>
        <color theme="1"/>
        <rFont val="Calibri"/>
        <family val="2"/>
        <scheme val="minor"/>
      </rPr>
      <t>: willing+unwilling)</t>
    </r>
  </si>
  <si>
    <t>Number Tested HIV Negative (from SNS, index testing, STI clients, PEP clients)</t>
  </si>
  <si>
    <t>Number Screened (Restart Clients)- using the RAST tool</t>
  </si>
  <si>
    <t>Indicators</t>
  </si>
  <si>
    <r>
      <t>Number Screened (</t>
    </r>
    <r>
      <rPr>
        <b/>
        <sz val="16"/>
        <color theme="4"/>
        <rFont val="Calibri"/>
        <family val="2"/>
        <scheme val="minor"/>
      </rPr>
      <t>New Clients</t>
    </r>
    <r>
      <rPr>
        <b/>
        <sz val="16"/>
        <color theme="1"/>
        <rFont val="Calibri"/>
        <family val="2"/>
        <scheme val="minor"/>
      </rPr>
      <t>)- using the RAST tool</t>
    </r>
  </si>
  <si>
    <r>
      <t>Number Screened (</t>
    </r>
    <r>
      <rPr>
        <b/>
        <i/>
        <sz val="16"/>
        <color theme="4"/>
        <rFont val="Calibri"/>
        <family val="2"/>
        <scheme val="minor"/>
      </rPr>
      <t>Restart Clients</t>
    </r>
    <r>
      <rPr>
        <b/>
        <sz val="16"/>
        <color theme="1"/>
        <rFont val="Calibri"/>
        <family val="2"/>
        <scheme val="minor"/>
      </rPr>
      <t>)- using the RAST tool</t>
    </r>
  </si>
  <si>
    <t>Total Reasons for Discontinuing Prep</t>
  </si>
  <si>
    <t>Total Initiated on Prep</t>
  </si>
  <si>
    <t>MP01-205</t>
  </si>
  <si>
    <t>MP01-206</t>
  </si>
  <si>
    <t>Total Number Discontinued on Prep This Month</t>
  </si>
  <si>
    <t>Prep Declines</t>
  </si>
  <si>
    <t>Number that Declined Prep</t>
  </si>
  <si>
    <t>Total Reasons for Prep Declines among those eligible ( New Plus Restarts)</t>
  </si>
  <si>
    <t>m19</t>
  </si>
  <si>
    <t>f19</t>
  </si>
  <si>
    <t>m24</t>
  </si>
  <si>
    <t>f24</t>
  </si>
  <si>
    <t>m29</t>
  </si>
  <si>
    <t>m34</t>
  </si>
  <si>
    <t>m39</t>
  </si>
  <si>
    <t>m44</t>
  </si>
  <si>
    <t>m49</t>
  </si>
  <si>
    <t>m50</t>
  </si>
  <si>
    <t>f29</t>
  </si>
  <si>
    <t>f34</t>
  </si>
  <si>
    <t>f39</t>
  </si>
  <si>
    <t>f44</t>
  </si>
  <si>
    <t>f49</t>
  </si>
  <si>
    <t>f50</t>
  </si>
  <si>
    <t>People who inject drugs (PWID)</t>
  </si>
  <si>
    <t>Men who have sex with men (MSM)</t>
  </si>
  <si>
    <t>Female sex workers (FSW)</t>
  </si>
  <si>
    <t>Pregnant</t>
  </si>
  <si>
    <t>Breastfeeding</t>
  </si>
  <si>
    <t>Men who have Sex with Men</t>
  </si>
  <si>
    <t>People Who Inject Drugs</t>
  </si>
  <si>
    <t>MP01-00</t>
  </si>
  <si>
    <t>Monthly Prep Reporting Tool 1.0.1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</si>
</sst>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1" x14ac:knownFonts="1">
    <font>
      <sz val="11"/>
      <color theme="1"/>
      <name val="Calibri"/>
      <family val="2"/>
      <scheme val="minor"/>
    </font>
    <font>
      <b/>
      <sz val="18"/>
      <color theme="1"/>
      <name val="Calibri"/>
      <family val="2"/>
      <scheme val="minor"/>
    </font>
    <font>
      <sz val="18"/>
      <color theme="1"/>
      <name val="Calibri"/>
      <family val="2"/>
      <scheme val="minor"/>
    </font>
    <font>
      <b/>
      <sz val="24"/>
      <color theme="1"/>
      <name val="Calibri"/>
      <family val="2"/>
      <scheme val="minor"/>
    </font>
    <font>
      <b/>
      <sz val="22"/>
      <color theme="1"/>
      <name val="Calibri"/>
      <family val="2"/>
      <scheme val="minor"/>
    </font>
    <font>
      <sz val="10"/>
      <name val="Arial"/>
      <family val="2"/>
    </font>
    <font>
      <sz val="8"/>
      <name val="Calibri"/>
      <family val="2"/>
      <scheme val="minor"/>
    </font>
    <font>
      <b/>
      <sz val="20"/>
      <color theme="1"/>
      <name val="Calibri"/>
      <family val="2"/>
      <scheme val="minor"/>
    </font>
    <font>
      <b/>
      <sz val="22"/>
      <name val="Calibri"/>
      <family val="2"/>
      <scheme val="minor"/>
    </font>
    <font>
      <b/>
      <sz val="24"/>
      <color rgb="FFFF0000"/>
      <name val="Calibri"/>
      <family val="2"/>
      <scheme val="minor"/>
    </font>
    <font>
      <b/>
      <sz val="24"/>
      <color theme="1" tint="0.34998626667073579"/>
      <name val="Calibri"/>
      <family val="2"/>
      <scheme val="minor"/>
    </font>
    <font>
      <b/>
      <sz val="26"/>
      <color theme="1" tint="0.34998626667073579"/>
      <name val="Calibri"/>
      <family val="2"/>
      <scheme val="minor"/>
    </font>
    <font>
      <sz val="11"/>
      <color rgb="FFFF0000"/>
      <name val="Calibri"/>
      <family val="2"/>
      <scheme val="minor"/>
    </font>
    <font>
      <b/>
      <sz val="11"/>
      <color theme="1"/>
      <name val="Calibri"/>
      <family val="2"/>
      <scheme val="minor"/>
    </font>
    <font>
      <b/>
      <sz val="16"/>
      <color theme="1"/>
      <name val="Calibri"/>
      <family val="2"/>
      <scheme val="minor"/>
    </font>
    <font>
      <b/>
      <sz val="11"/>
      <color rgb="FFFF0000"/>
      <name val="Calibri"/>
      <family val="2"/>
      <scheme val="minor"/>
    </font>
    <font>
      <sz val="11"/>
      <color theme="1"/>
      <name val="Arial"/>
      <family val="2"/>
    </font>
    <font>
      <sz val="16"/>
      <color theme="1"/>
      <name val="Calibri"/>
      <family val="2"/>
      <scheme val="minor"/>
    </font>
    <font>
      <b/>
      <sz val="28"/>
      <color rgb="FFFF0000"/>
      <name val="Calibri"/>
      <family val="2"/>
      <scheme val="minor"/>
    </font>
    <font>
      <b/>
      <i/>
      <sz val="26"/>
      <color theme="1" tint="0.34998626667073579"/>
      <name val="Calibri"/>
      <family val="2"/>
      <scheme val="minor"/>
    </font>
    <font>
      <sz val="11"/>
      <color theme="0"/>
      <name val="Calibri"/>
      <family val="2"/>
      <scheme val="minor"/>
    </font>
    <font>
      <sz val="14"/>
      <color theme="1"/>
      <name val="Calibri"/>
      <family val="2"/>
      <scheme val="minor"/>
    </font>
    <font>
      <sz val="20"/>
      <color theme="1"/>
      <name val="Calibri"/>
      <family val="2"/>
      <scheme val="minor"/>
    </font>
    <font>
      <sz val="26"/>
      <color rgb="FFFF0000"/>
      <name val="Calibri"/>
      <family val="2"/>
      <scheme val="minor"/>
    </font>
    <font>
      <sz val="14"/>
      <color rgb="FF000000"/>
      <name val="Arial"/>
      <family val="2"/>
    </font>
    <font>
      <b/>
      <sz val="14"/>
      <color theme="1"/>
      <name val="Calibri"/>
      <family val="2"/>
      <scheme val="minor"/>
    </font>
    <font>
      <sz val="20"/>
      <name val="Calibri"/>
      <family val="2"/>
      <scheme val="minor"/>
    </font>
    <font>
      <b/>
      <sz val="18"/>
      <color theme="1" tint="0.34998626667073579"/>
      <name val="Calibri"/>
      <family val="2"/>
      <scheme val="minor"/>
    </font>
    <font>
      <b/>
      <sz val="22"/>
      <color rgb="FFFF0000"/>
      <name val="Calibri"/>
      <family val="2"/>
      <scheme val="minor"/>
    </font>
    <font>
      <b/>
      <i/>
      <sz val="20"/>
      <color theme="1"/>
      <name val="Calibri"/>
      <family val="2"/>
      <scheme val="minor"/>
    </font>
    <font>
      <b/>
      <sz val="20"/>
      <color theme="4"/>
      <name val="Calibri"/>
      <family val="2"/>
      <scheme val="minor"/>
    </font>
    <font>
      <sz val="16"/>
      <color theme="1" tint="0.34998626667073579"/>
      <name val="Calibri"/>
      <family val="2"/>
      <scheme val="minor"/>
    </font>
    <font>
      <i/>
      <sz val="16"/>
      <color theme="1"/>
      <name val="Calibri"/>
      <family val="2"/>
      <scheme val="minor"/>
    </font>
    <font>
      <b/>
      <sz val="16"/>
      <color theme="4"/>
      <name val="Calibri"/>
      <family val="2"/>
      <scheme val="minor"/>
    </font>
    <font>
      <b/>
      <sz val="10"/>
      <color theme="8" tint="-0.499984740745262"/>
      <name val="Calibri Light"/>
      <family val="2"/>
      <scheme val="major"/>
    </font>
    <font>
      <sz val="10"/>
      <color theme="1"/>
      <name val="Calibri Light"/>
      <family val="2"/>
      <scheme val="major"/>
    </font>
    <font>
      <b/>
      <sz val="10"/>
      <color theme="1"/>
      <name val="Calibri Light"/>
      <family val="2"/>
      <scheme val="major"/>
    </font>
    <font>
      <i/>
      <sz val="10"/>
      <color theme="1"/>
      <name val="Calibri Light"/>
      <family val="2"/>
      <scheme val="major"/>
    </font>
    <font>
      <b/>
      <i/>
      <sz val="16"/>
      <color theme="4"/>
      <name val="Calibri"/>
      <family val="2"/>
      <scheme val="minor"/>
    </font>
    <font>
      <sz val="11"/>
      <color theme="9"/>
      <name val="Calibri"/>
      <family val="2"/>
      <scheme val="minor"/>
    </font>
    <font>
      <sz val="11"/>
      <color rgb="FFC00000"/>
      <name val="Calibri"/>
      <family val="2"/>
      <scheme val="minor"/>
    </font>
  </fonts>
  <fills count="14">
    <fill>
      <patternFill patternType="none"/>
    </fill>
    <fill>
      <patternFill patternType="gray125"/>
    </fill>
    <fill>
      <patternFill patternType="solid">
        <fgColor theme="0"/>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5" tint="0.59999389629810485"/>
        <bgColor indexed="64"/>
      </patternFill>
    </fill>
    <fill>
      <patternFill patternType="solid">
        <fgColor rgb="FFFFFFFF"/>
        <bgColor indexed="64"/>
      </patternFill>
    </fill>
    <fill>
      <patternFill patternType="solid">
        <fgColor theme="1" tint="0.249977111117893"/>
        <bgColor indexed="64"/>
      </patternFill>
    </fill>
    <fill>
      <patternFill patternType="solid">
        <fgColor theme="2" tint="-0.249977111117893"/>
        <bgColor indexed="64"/>
      </patternFill>
    </fill>
    <fill>
      <patternFill patternType="solid">
        <fgColor theme="7"/>
        <bgColor indexed="64"/>
      </patternFill>
    </fill>
    <fill>
      <patternFill patternType="solid">
        <fgColor rgb="FFFFFF00"/>
        <bgColor indexed="64"/>
      </patternFill>
    </fill>
    <fill>
      <patternFill patternType="solid">
        <fgColor rgb="FF00B050"/>
        <bgColor indexed="64"/>
      </patternFill>
    </fill>
  </fills>
  <borders count="97">
    <border>
      <left/>
      <right/>
      <top/>
      <bottom/>
      <diagonal/>
    </border>
    <border>
      <left style="medium">
        <color theme="9"/>
      </left>
      <right/>
      <top style="medium">
        <color theme="9"/>
      </top>
      <bottom/>
      <diagonal/>
    </border>
    <border>
      <left/>
      <right/>
      <top style="medium">
        <color theme="9"/>
      </top>
      <bottom/>
      <diagonal/>
    </border>
    <border>
      <left style="medium">
        <color theme="9"/>
      </left>
      <right/>
      <top/>
      <bottom/>
      <diagonal/>
    </border>
    <border>
      <left/>
      <right/>
      <top style="medium">
        <color theme="9"/>
      </top>
      <bottom style="medium">
        <color theme="9"/>
      </bottom>
      <diagonal/>
    </border>
    <border>
      <left style="thin">
        <color theme="9"/>
      </left>
      <right style="thin">
        <color theme="9"/>
      </right>
      <top style="thin">
        <color theme="9"/>
      </top>
      <bottom style="thin">
        <color theme="9"/>
      </bottom>
      <diagonal/>
    </border>
    <border>
      <left style="thin">
        <color theme="9"/>
      </left>
      <right style="thin">
        <color theme="9"/>
      </right>
      <top style="thin">
        <color theme="9"/>
      </top>
      <bottom/>
      <diagonal/>
    </border>
    <border>
      <left/>
      <right style="medium">
        <color theme="9"/>
      </right>
      <top style="medium">
        <color theme="9"/>
      </top>
      <bottom/>
      <diagonal/>
    </border>
    <border>
      <left/>
      <right/>
      <top/>
      <bottom style="thin">
        <color theme="9"/>
      </bottom>
      <diagonal/>
    </border>
    <border>
      <left/>
      <right style="medium">
        <color theme="9"/>
      </right>
      <top/>
      <bottom style="thin">
        <color theme="9"/>
      </bottom>
      <diagonal/>
    </border>
    <border>
      <left style="medium">
        <color theme="9"/>
      </left>
      <right style="thin">
        <color theme="9"/>
      </right>
      <top style="thin">
        <color theme="9"/>
      </top>
      <bottom style="thin">
        <color theme="9"/>
      </bottom>
      <diagonal/>
    </border>
    <border>
      <left style="thin">
        <color theme="9"/>
      </left>
      <right style="medium">
        <color theme="9"/>
      </right>
      <top style="thin">
        <color theme="9"/>
      </top>
      <bottom style="thin">
        <color theme="9"/>
      </bottom>
      <diagonal/>
    </border>
    <border>
      <left style="medium">
        <color theme="9"/>
      </left>
      <right style="thin">
        <color theme="9"/>
      </right>
      <top style="thin">
        <color theme="9"/>
      </top>
      <bottom style="medium">
        <color theme="9"/>
      </bottom>
      <diagonal/>
    </border>
    <border>
      <left style="thin">
        <color theme="9"/>
      </left>
      <right style="thin">
        <color theme="9"/>
      </right>
      <top style="thin">
        <color theme="9"/>
      </top>
      <bottom style="medium">
        <color theme="9"/>
      </bottom>
      <diagonal/>
    </border>
    <border>
      <left style="thin">
        <color theme="9"/>
      </left>
      <right style="medium">
        <color theme="9"/>
      </right>
      <top style="thin">
        <color theme="9"/>
      </top>
      <bottom style="medium">
        <color theme="9"/>
      </bottom>
      <diagonal/>
    </border>
    <border>
      <left style="medium">
        <color theme="9"/>
      </left>
      <right style="thin">
        <color theme="9"/>
      </right>
      <top style="thin">
        <color theme="9"/>
      </top>
      <bottom/>
      <diagonal/>
    </border>
    <border>
      <left style="thin">
        <color theme="9"/>
      </left>
      <right style="medium">
        <color theme="9"/>
      </right>
      <top style="thin">
        <color theme="9"/>
      </top>
      <bottom/>
      <diagonal/>
    </border>
    <border>
      <left style="medium">
        <color theme="9"/>
      </left>
      <right/>
      <top/>
      <bottom style="thin">
        <color theme="9"/>
      </bottom>
      <diagonal/>
    </border>
    <border>
      <left/>
      <right style="medium">
        <color theme="9"/>
      </right>
      <top/>
      <bottom/>
      <diagonal/>
    </border>
    <border>
      <left style="medium">
        <color theme="9"/>
      </left>
      <right style="thin">
        <color theme="9"/>
      </right>
      <top/>
      <bottom style="thin">
        <color theme="9"/>
      </bottom>
      <diagonal/>
    </border>
    <border>
      <left style="thin">
        <color theme="9"/>
      </left>
      <right style="thin">
        <color theme="9"/>
      </right>
      <top/>
      <bottom style="thin">
        <color theme="9"/>
      </bottom>
      <diagonal/>
    </border>
    <border>
      <left style="thin">
        <color theme="9"/>
      </left>
      <right style="medium">
        <color theme="9"/>
      </right>
      <top/>
      <bottom style="thin">
        <color theme="9"/>
      </bottom>
      <diagonal/>
    </border>
    <border>
      <left style="medium">
        <color theme="9"/>
      </left>
      <right/>
      <top style="medium">
        <color theme="9"/>
      </top>
      <bottom style="medium">
        <color theme="9"/>
      </bottom>
      <diagonal/>
    </border>
    <border>
      <left/>
      <right style="medium">
        <color theme="9"/>
      </right>
      <top style="medium">
        <color theme="9"/>
      </top>
      <bottom style="medium">
        <color theme="9"/>
      </bottom>
      <diagonal/>
    </border>
    <border>
      <left style="medium">
        <color theme="9"/>
      </left>
      <right/>
      <top/>
      <bottom style="medium">
        <color theme="9"/>
      </bottom>
      <diagonal/>
    </border>
    <border>
      <left/>
      <right/>
      <top/>
      <bottom style="medium">
        <color theme="9"/>
      </bottom>
      <diagonal/>
    </border>
    <border>
      <left/>
      <right style="medium">
        <color theme="9"/>
      </right>
      <top/>
      <bottom style="medium">
        <color theme="9"/>
      </bottom>
      <diagonal/>
    </border>
    <border>
      <left style="thin">
        <color theme="9"/>
      </left>
      <right style="thin">
        <color theme="9"/>
      </right>
      <top style="medium">
        <color theme="9"/>
      </top>
      <bottom style="thin">
        <color theme="9"/>
      </bottom>
      <diagonal/>
    </border>
    <border>
      <left style="thin">
        <color theme="9"/>
      </left>
      <right style="medium">
        <color theme="9"/>
      </right>
      <top style="medium">
        <color theme="9"/>
      </top>
      <bottom style="thin">
        <color theme="9"/>
      </bottom>
      <diagonal/>
    </border>
    <border>
      <left style="medium">
        <color theme="9"/>
      </left>
      <right style="thin">
        <color theme="9"/>
      </right>
      <top style="medium">
        <color theme="9"/>
      </top>
      <bottom style="thin">
        <color theme="9"/>
      </bottom>
      <diagonal/>
    </border>
    <border>
      <left style="thin">
        <color theme="9"/>
      </left>
      <right/>
      <top style="medium">
        <color theme="9"/>
      </top>
      <bottom style="thin">
        <color theme="9"/>
      </bottom>
      <diagonal/>
    </border>
    <border>
      <left/>
      <right style="thin">
        <color theme="9"/>
      </right>
      <top style="medium">
        <color theme="9"/>
      </top>
      <bottom style="thin">
        <color theme="9"/>
      </bottom>
      <diagonal/>
    </border>
    <border>
      <left style="medium">
        <color theme="9"/>
      </left>
      <right style="medium">
        <color theme="9"/>
      </right>
      <top style="medium">
        <color theme="9"/>
      </top>
      <bottom style="thin">
        <color theme="2" tint="-0.249977111117893"/>
      </bottom>
      <diagonal/>
    </border>
    <border>
      <left style="medium">
        <color theme="9"/>
      </left>
      <right style="medium">
        <color theme="9"/>
      </right>
      <top style="thin">
        <color theme="2" tint="-0.249977111117893"/>
      </top>
      <bottom style="medium">
        <color theme="9"/>
      </bottom>
      <diagonal/>
    </border>
    <border>
      <left style="medium">
        <color theme="9"/>
      </left>
      <right style="medium">
        <color theme="9"/>
      </right>
      <top style="medium">
        <color theme="9"/>
      </top>
      <bottom/>
      <diagonal/>
    </border>
    <border>
      <left style="medium">
        <color theme="9"/>
      </left>
      <right style="medium">
        <color theme="9"/>
      </right>
      <top/>
      <bottom/>
      <diagonal/>
    </border>
    <border>
      <left style="medium">
        <color theme="9"/>
      </left>
      <right style="medium">
        <color theme="9"/>
      </right>
      <top/>
      <bottom style="medium">
        <color theme="9"/>
      </bottom>
      <diagonal/>
    </border>
    <border>
      <left style="medium">
        <color theme="9"/>
      </left>
      <right style="thin">
        <color theme="2" tint="-0.249977111117893"/>
      </right>
      <top style="medium">
        <color theme="9"/>
      </top>
      <bottom style="thin">
        <color theme="2" tint="-0.249977111117893"/>
      </bottom>
      <diagonal/>
    </border>
    <border>
      <left style="medium">
        <color theme="9"/>
      </left>
      <right style="thin">
        <color theme="2" tint="-0.249977111117893"/>
      </right>
      <top style="thin">
        <color theme="2" tint="-0.249977111117893"/>
      </top>
      <bottom style="medium">
        <color theme="9"/>
      </bottom>
      <diagonal/>
    </border>
    <border>
      <left style="medium">
        <color theme="9"/>
      </left>
      <right style="thin">
        <color theme="9"/>
      </right>
      <top/>
      <bottom/>
      <diagonal/>
    </border>
    <border>
      <left/>
      <right style="thin">
        <color theme="9"/>
      </right>
      <top style="thin">
        <color theme="9"/>
      </top>
      <bottom style="thin">
        <color theme="9"/>
      </bottom>
      <diagonal/>
    </border>
    <border>
      <left/>
      <right style="thin">
        <color theme="9"/>
      </right>
      <top style="thin">
        <color theme="9"/>
      </top>
      <bottom style="medium">
        <color theme="9"/>
      </bottom>
      <diagonal/>
    </border>
    <border>
      <left style="thin">
        <color theme="9"/>
      </left>
      <right style="thin">
        <color theme="9"/>
      </right>
      <top/>
      <bottom/>
      <diagonal/>
    </border>
    <border>
      <left style="thin">
        <color theme="9"/>
      </left>
      <right style="thin">
        <color theme="9"/>
      </right>
      <top style="medium">
        <color theme="9"/>
      </top>
      <bottom style="medium">
        <color theme="9"/>
      </bottom>
      <diagonal/>
    </border>
    <border>
      <left style="thin">
        <color theme="9"/>
      </left>
      <right style="medium">
        <color theme="9"/>
      </right>
      <top style="medium">
        <color theme="9"/>
      </top>
      <bottom style="medium">
        <color theme="9"/>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theme="9"/>
      </left>
      <right/>
      <top style="thin">
        <color theme="9"/>
      </top>
      <bottom style="thin">
        <color theme="9"/>
      </bottom>
      <diagonal/>
    </border>
    <border>
      <left style="thin">
        <color theme="9"/>
      </left>
      <right/>
      <top style="thin">
        <color theme="9"/>
      </top>
      <bottom style="medium">
        <color theme="9"/>
      </bottom>
      <diagonal/>
    </border>
    <border>
      <left/>
      <right style="thin">
        <color theme="9"/>
      </right>
      <top/>
      <bottom style="thin">
        <color theme="9"/>
      </bottom>
      <diagonal/>
    </border>
    <border>
      <left style="medium">
        <color theme="9"/>
      </left>
      <right style="medium">
        <color theme="9"/>
      </right>
      <top style="medium">
        <color theme="9"/>
      </top>
      <bottom style="thin">
        <color theme="9"/>
      </bottom>
      <diagonal/>
    </border>
    <border>
      <left style="medium">
        <color theme="9"/>
      </left>
      <right style="medium">
        <color theme="9"/>
      </right>
      <top style="thin">
        <color theme="9"/>
      </top>
      <bottom style="thin">
        <color theme="9"/>
      </bottom>
      <diagonal/>
    </border>
    <border>
      <left style="medium">
        <color theme="9"/>
      </left>
      <right style="medium">
        <color theme="9"/>
      </right>
      <top style="thin">
        <color theme="9"/>
      </top>
      <bottom style="medium">
        <color theme="9"/>
      </bottom>
      <diagonal/>
    </border>
    <border>
      <left style="medium">
        <color theme="9"/>
      </left>
      <right style="medium">
        <color theme="9"/>
      </right>
      <top/>
      <bottom style="thin">
        <color theme="9"/>
      </bottom>
      <diagonal/>
    </border>
    <border>
      <left style="thin">
        <color theme="9"/>
      </left>
      <right/>
      <top style="thin">
        <color theme="9"/>
      </top>
      <bottom/>
      <diagonal/>
    </border>
    <border>
      <left/>
      <right style="thin">
        <color theme="9"/>
      </right>
      <top style="thin">
        <color theme="9"/>
      </top>
      <bottom/>
      <diagonal/>
    </border>
    <border>
      <left style="medium">
        <color theme="9"/>
      </left>
      <right style="medium">
        <color theme="9"/>
      </right>
      <top style="medium">
        <color theme="9"/>
      </top>
      <bottom style="thin">
        <color rgb="FF92D050"/>
      </bottom>
      <diagonal/>
    </border>
    <border>
      <left style="medium">
        <color theme="9"/>
      </left>
      <right style="medium">
        <color theme="9"/>
      </right>
      <top style="thin">
        <color rgb="FF92D050"/>
      </top>
      <bottom style="thin">
        <color rgb="FF92D050"/>
      </bottom>
      <diagonal/>
    </border>
    <border>
      <left style="medium">
        <color theme="9"/>
      </left>
      <right style="medium">
        <color theme="9"/>
      </right>
      <top style="thin">
        <color rgb="FF92D050"/>
      </top>
      <bottom/>
      <diagonal/>
    </border>
    <border>
      <left style="medium">
        <color theme="9"/>
      </left>
      <right style="medium">
        <color theme="9"/>
      </right>
      <top style="thin">
        <color theme="2" tint="-0.249977111117893"/>
      </top>
      <bottom/>
      <diagonal/>
    </border>
    <border>
      <left/>
      <right/>
      <top style="thin">
        <color theme="9"/>
      </top>
      <bottom style="thin">
        <color theme="9"/>
      </bottom>
      <diagonal/>
    </border>
    <border>
      <left style="thin">
        <color theme="9"/>
      </left>
      <right style="medium">
        <color theme="9"/>
      </right>
      <top style="medium">
        <color theme="9"/>
      </top>
      <bottom/>
      <diagonal/>
    </border>
    <border>
      <left style="medium">
        <color theme="9"/>
      </left>
      <right style="thin">
        <color theme="9"/>
      </right>
      <top style="medium">
        <color theme="9"/>
      </top>
      <bottom/>
      <diagonal/>
    </border>
    <border>
      <left style="medium">
        <color theme="9"/>
      </left>
      <right style="thin">
        <color theme="9"/>
      </right>
      <top/>
      <bottom style="medium">
        <color theme="9"/>
      </bottom>
      <diagonal/>
    </border>
    <border>
      <left style="thin">
        <color theme="9"/>
      </left>
      <right style="thin">
        <color theme="9"/>
      </right>
      <top style="medium">
        <color theme="9"/>
      </top>
      <bottom/>
      <diagonal/>
    </border>
    <border>
      <left style="medium">
        <color theme="9"/>
      </left>
      <right style="medium">
        <color theme="9"/>
      </right>
      <top style="thin">
        <color theme="9"/>
      </top>
      <bottom/>
      <diagonal/>
    </border>
    <border>
      <left style="medium">
        <color indexed="64"/>
      </left>
      <right style="thin">
        <color theme="9"/>
      </right>
      <top style="medium">
        <color indexed="64"/>
      </top>
      <bottom style="thin">
        <color theme="9"/>
      </bottom>
      <diagonal/>
    </border>
    <border>
      <left style="thin">
        <color theme="9"/>
      </left>
      <right style="thin">
        <color theme="9"/>
      </right>
      <top style="medium">
        <color indexed="64"/>
      </top>
      <bottom style="thin">
        <color theme="9"/>
      </bottom>
      <diagonal/>
    </border>
    <border>
      <left style="medium">
        <color indexed="64"/>
      </left>
      <right style="thin">
        <color theme="9"/>
      </right>
      <top style="thin">
        <color theme="9"/>
      </top>
      <bottom style="thin">
        <color theme="9"/>
      </bottom>
      <diagonal/>
    </border>
    <border>
      <left style="medium">
        <color indexed="64"/>
      </left>
      <right style="thin">
        <color theme="9"/>
      </right>
      <top style="thin">
        <color theme="9"/>
      </top>
      <bottom style="medium">
        <color indexed="64"/>
      </bottom>
      <diagonal/>
    </border>
    <border>
      <left style="thin">
        <color theme="9"/>
      </left>
      <right style="thin">
        <color theme="9"/>
      </right>
      <top style="thin">
        <color theme="9"/>
      </top>
      <bottom style="medium">
        <color indexed="64"/>
      </bottom>
      <diagonal/>
    </border>
    <border>
      <left/>
      <right/>
      <top style="medium">
        <color theme="9"/>
      </top>
      <bottom style="thin">
        <color theme="9"/>
      </bottom>
      <diagonal/>
    </border>
    <border>
      <left/>
      <right/>
      <top style="thin">
        <color theme="9"/>
      </top>
      <bottom style="medium">
        <color theme="9"/>
      </bottom>
      <diagonal/>
    </border>
    <border>
      <left/>
      <right/>
      <top style="medium">
        <color theme="9"/>
      </top>
      <bottom style="thin">
        <color rgb="FF92D050"/>
      </bottom>
      <diagonal/>
    </border>
    <border>
      <left/>
      <right/>
      <top style="thin">
        <color rgb="FF92D050"/>
      </top>
      <bottom style="thin">
        <color rgb="FF92D050"/>
      </bottom>
      <diagonal/>
    </border>
    <border>
      <left/>
      <right/>
      <top style="thin">
        <color rgb="FF92D050"/>
      </top>
      <bottom/>
      <diagonal/>
    </border>
    <border>
      <left style="medium">
        <color theme="9"/>
      </left>
      <right/>
      <top style="medium">
        <color theme="9"/>
      </top>
      <bottom style="thin">
        <color indexed="64"/>
      </bottom>
      <diagonal/>
    </border>
    <border>
      <left style="medium">
        <color theme="9"/>
      </left>
      <right/>
      <top style="thin">
        <color indexed="64"/>
      </top>
      <bottom style="thin">
        <color indexed="64"/>
      </bottom>
      <diagonal/>
    </border>
    <border>
      <left style="medium">
        <color theme="9"/>
      </left>
      <right/>
      <top style="thin">
        <color indexed="64"/>
      </top>
      <bottom style="medium">
        <color theme="9"/>
      </bottom>
      <diagonal/>
    </border>
    <border>
      <left style="thin">
        <color theme="9"/>
      </left>
      <right/>
      <top style="medium">
        <color theme="9"/>
      </top>
      <bottom/>
      <diagonal/>
    </border>
    <border>
      <left style="thin">
        <color theme="9"/>
      </left>
      <right/>
      <top style="medium">
        <color theme="9"/>
      </top>
      <bottom style="medium">
        <color theme="9"/>
      </bottom>
      <diagonal/>
    </border>
    <border>
      <left style="thin">
        <color theme="9"/>
      </left>
      <right/>
      <top/>
      <bottom style="thin">
        <color theme="9"/>
      </bottom>
      <diagonal/>
    </border>
    <border>
      <left/>
      <right style="thin">
        <color theme="9"/>
      </right>
      <top/>
      <bottom/>
      <diagonal/>
    </border>
    <border>
      <left style="thin">
        <color theme="9"/>
      </left>
      <right style="medium">
        <color indexed="64"/>
      </right>
      <top style="medium">
        <color indexed="64"/>
      </top>
      <bottom style="thin">
        <color theme="9"/>
      </bottom>
      <diagonal/>
    </border>
    <border>
      <left style="thin">
        <color theme="9"/>
      </left>
      <right style="medium">
        <color indexed="64"/>
      </right>
      <top style="thin">
        <color theme="9"/>
      </top>
      <bottom style="thin">
        <color theme="9"/>
      </bottom>
      <diagonal/>
    </border>
    <border>
      <left style="thin">
        <color theme="9"/>
      </left>
      <right style="medium">
        <color indexed="64"/>
      </right>
      <top style="thin">
        <color theme="9"/>
      </top>
      <bottom style="medium">
        <color indexed="64"/>
      </bottom>
      <diagonal/>
    </border>
    <border>
      <left style="thin">
        <color theme="9"/>
      </left>
      <right style="thin">
        <color theme="9"/>
      </right>
      <top/>
      <bottom style="medium">
        <color theme="9"/>
      </bottom>
      <diagonal/>
    </border>
  </borders>
  <cellStyleXfs count="3">
    <xf numFmtId="0" fontId="0" fillId="0" borderId="0"/>
    <xf numFmtId="0" fontId="5" fillId="0" borderId="0" applyNumberFormat="0" applyFont="0" applyFill="0" applyBorder="0" applyAlignment="0" applyProtection="0"/>
    <xf numFmtId="0" fontId="16" fillId="0" borderId="0"/>
  </cellStyleXfs>
  <cellXfs count="567">
    <xf numFmtId="0" fontId="0" fillId="0" borderId="0" xfId="0"/>
    <xf numFmtId="0" fontId="2" fillId="4" borderId="5" xfId="0" applyFont="1" applyFill="1" applyBorder="1" applyAlignment="1">
      <alignment horizontal="center" vertical="center"/>
    </xf>
    <xf numFmtId="0" fontId="2" fillId="2" borderId="5" xfId="0" applyFont="1" applyFill="1" applyBorder="1" applyAlignment="1" applyProtection="1">
      <alignment horizontal="center" vertical="center"/>
      <protection locked="0"/>
    </xf>
    <xf numFmtId="49" fontId="8" fillId="4" borderId="6" xfId="1" applyNumberFormat="1" applyFont="1" applyFill="1" applyBorder="1" applyAlignment="1">
      <alignment horizontal="center" vertical="center"/>
    </xf>
    <xf numFmtId="0" fontId="2" fillId="0" borderId="0" xfId="0" applyFont="1" applyAlignment="1">
      <alignment vertical="center" wrapText="1"/>
    </xf>
    <xf numFmtId="0" fontId="1" fillId="5" borderId="11" xfId="0" applyFont="1" applyFill="1" applyBorder="1" applyAlignment="1">
      <alignment horizontal="center" vertical="center"/>
    </xf>
    <xf numFmtId="0" fontId="2" fillId="4" borderId="13" xfId="0" applyFont="1" applyFill="1" applyBorder="1" applyAlignment="1">
      <alignment horizontal="center" vertical="center"/>
    </xf>
    <xf numFmtId="0" fontId="2" fillId="2" borderId="13" xfId="0" applyFont="1" applyFill="1" applyBorder="1" applyAlignment="1" applyProtection="1">
      <alignment horizontal="center" vertical="center"/>
      <protection locked="0"/>
    </xf>
    <xf numFmtId="0" fontId="1" fillId="5" borderId="14" xfId="0" applyFont="1" applyFill="1" applyBorder="1" applyAlignment="1">
      <alignment horizontal="center" vertical="center"/>
    </xf>
    <xf numFmtId="0" fontId="2" fillId="3" borderId="13" xfId="0" applyFont="1" applyFill="1" applyBorder="1" applyAlignment="1" applyProtection="1">
      <alignment horizontal="center" vertical="center"/>
      <protection locked="0"/>
    </xf>
    <xf numFmtId="0" fontId="3" fillId="0" borderId="0" xfId="0" applyFont="1" applyBorder="1" applyAlignment="1"/>
    <xf numFmtId="0" fontId="3" fillId="0" borderId="18" xfId="0" applyFont="1" applyBorder="1" applyAlignment="1"/>
    <xf numFmtId="0" fontId="3" fillId="2" borderId="3" xfId="0" applyFont="1" applyFill="1" applyBorder="1" applyAlignment="1">
      <alignment horizontal="right" wrapText="1"/>
    </xf>
    <xf numFmtId="0" fontId="3" fillId="2" borderId="0" xfId="0" applyFont="1" applyFill="1" applyBorder="1"/>
    <xf numFmtId="0" fontId="0" fillId="0" borderId="0" xfId="0" applyBorder="1" applyAlignment="1">
      <alignment horizontal="left"/>
    </xf>
    <xf numFmtId="0" fontId="0" fillId="0" borderId="0" xfId="0" applyBorder="1"/>
    <xf numFmtId="0" fontId="3" fillId="0" borderId="4" xfId="0" applyFont="1" applyBorder="1" applyAlignment="1">
      <alignment vertical="center" wrapText="1"/>
    </xf>
    <xf numFmtId="0" fontId="3" fillId="0" borderId="23" xfId="0" applyFont="1" applyBorder="1" applyAlignment="1">
      <alignment vertical="center" wrapText="1"/>
    </xf>
    <xf numFmtId="0" fontId="2" fillId="4" borderId="20" xfId="0" applyFont="1" applyFill="1" applyBorder="1" applyAlignment="1">
      <alignment horizontal="center" vertical="center"/>
    </xf>
    <xf numFmtId="0" fontId="1" fillId="5" borderId="21" xfId="0" applyFont="1" applyFill="1" applyBorder="1" applyAlignment="1">
      <alignment horizontal="center" vertical="center"/>
    </xf>
    <xf numFmtId="0" fontId="2" fillId="4" borderId="27" xfId="0" applyFont="1" applyFill="1" applyBorder="1" applyAlignment="1">
      <alignment horizontal="center" vertical="center"/>
    </xf>
    <xf numFmtId="0" fontId="2" fillId="2" borderId="27" xfId="0" applyFont="1" applyFill="1" applyBorder="1" applyAlignment="1" applyProtection="1">
      <alignment horizontal="center" vertical="center"/>
      <protection locked="0"/>
    </xf>
    <xf numFmtId="0" fontId="1" fillId="5" borderId="28" xfId="0" applyFont="1" applyFill="1" applyBorder="1" applyAlignment="1">
      <alignment horizontal="center" vertical="center"/>
    </xf>
    <xf numFmtId="0" fontId="2" fillId="4" borderId="6" xfId="0" applyFont="1" applyFill="1" applyBorder="1" applyAlignment="1">
      <alignment horizontal="center" vertical="center"/>
    </xf>
    <xf numFmtId="0" fontId="2" fillId="0" borderId="3" xfId="0" applyFont="1" applyBorder="1" applyAlignment="1">
      <alignment vertical="center" wrapText="1"/>
    </xf>
    <xf numFmtId="0" fontId="0" fillId="0" borderId="3" xfId="0" applyBorder="1"/>
    <xf numFmtId="0" fontId="0" fillId="0" borderId="22" xfId="0" applyBorder="1"/>
    <xf numFmtId="0" fontId="0" fillId="0" borderId="23" xfId="0" applyBorder="1"/>
    <xf numFmtId="0" fontId="2" fillId="4" borderId="5" xfId="0" applyFont="1" applyFill="1" applyBorder="1" applyAlignment="1">
      <alignment horizontal="center" vertical="center" wrapText="1"/>
    </xf>
    <xf numFmtId="0" fontId="2" fillId="0" borderId="0" xfId="0" applyFont="1"/>
    <xf numFmtId="0" fontId="2" fillId="4" borderId="40" xfId="0" applyFont="1" applyFill="1" applyBorder="1" applyAlignment="1">
      <alignment horizontal="center" vertical="center"/>
    </xf>
    <xf numFmtId="0" fontId="2" fillId="4" borderId="41" xfId="0" applyFont="1" applyFill="1" applyBorder="1" applyAlignment="1">
      <alignment horizontal="center" vertical="center"/>
    </xf>
    <xf numFmtId="0" fontId="0" fillId="0" borderId="2" xfId="0" applyBorder="1"/>
    <xf numFmtId="0" fontId="0" fillId="0" borderId="25" xfId="0" applyBorder="1"/>
    <xf numFmtId="0" fontId="2" fillId="4" borderId="43" xfId="0" applyFont="1" applyFill="1" applyBorder="1" applyAlignment="1">
      <alignment horizontal="center" vertical="center"/>
    </xf>
    <xf numFmtId="0" fontId="1" fillId="5" borderId="44" xfId="0" applyFont="1" applyFill="1" applyBorder="1" applyAlignment="1">
      <alignment horizontal="center" vertical="center"/>
    </xf>
    <xf numFmtId="0" fontId="14" fillId="0" borderId="0" xfId="0" applyFont="1" applyAlignment="1">
      <alignment vertical="center"/>
    </xf>
    <xf numFmtId="0" fontId="14" fillId="0" borderId="0" xfId="0" applyFont="1"/>
    <xf numFmtId="0" fontId="13" fillId="0" borderId="45" xfId="0" applyFont="1" applyBorder="1" applyAlignment="1">
      <alignment horizontal="center" vertical="center" wrapText="1"/>
    </xf>
    <xf numFmtId="0" fontId="0" fillId="0" borderId="45" xfId="0" applyBorder="1" applyAlignment="1">
      <alignment vertical="center" wrapText="1"/>
    </xf>
    <xf numFmtId="0" fontId="0" fillId="0" borderId="45" xfId="0" applyBorder="1" applyAlignment="1">
      <alignment vertical="top"/>
    </xf>
    <xf numFmtId="17" fontId="0" fillId="0" borderId="45" xfId="0" applyNumberFormat="1" applyBorder="1" applyAlignment="1">
      <alignment horizontal="center" vertical="center"/>
    </xf>
    <xf numFmtId="0" fontId="0" fillId="0" borderId="45" xfId="0" applyBorder="1" applyAlignment="1">
      <alignment vertical="top" wrapText="1"/>
    </xf>
    <xf numFmtId="0" fontId="0" fillId="0" borderId="45" xfId="0" applyBorder="1" applyAlignment="1">
      <alignment wrapText="1"/>
    </xf>
    <xf numFmtId="0" fontId="0" fillId="0" borderId="0" xfId="0" applyAlignment="1">
      <alignment wrapText="1"/>
    </xf>
    <xf numFmtId="0" fontId="13" fillId="10" borderId="51" xfId="0" applyFont="1" applyFill="1" applyBorder="1"/>
    <xf numFmtId="0" fontId="0" fillId="0" borderId="53" xfId="0" applyBorder="1"/>
    <xf numFmtId="0" fontId="0" fillId="0" borderId="45" xfId="0" applyBorder="1" applyAlignment="1"/>
    <xf numFmtId="0" fontId="0" fillId="0" borderId="52" xfId="0" applyBorder="1" applyAlignment="1"/>
    <xf numFmtId="0" fontId="0" fillId="0" borderId="52" xfId="0" applyBorder="1"/>
    <xf numFmtId="0" fontId="0" fillId="0" borderId="55" xfId="0" applyBorder="1" applyAlignment="1">
      <alignment vertical="top" wrapText="1"/>
    </xf>
    <xf numFmtId="0" fontId="0" fillId="0" borderId="56" xfId="0" applyBorder="1"/>
    <xf numFmtId="0" fontId="13" fillId="10" borderId="0" xfId="0" applyFont="1" applyFill="1"/>
    <xf numFmtId="0" fontId="0" fillId="0" borderId="0" xfId="0" applyAlignment="1">
      <alignment vertical="top"/>
    </xf>
    <xf numFmtId="0" fontId="2" fillId="0" borderId="0" xfId="0" applyFont="1" applyBorder="1" applyAlignment="1">
      <alignment vertical="center" wrapText="1"/>
    </xf>
    <xf numFmtId="0" fontId="2" fillId="0" borderId="58" xfId="0" applyFont="1" applyBorder="1" applyAlignment="1">
      <alignment vertical="center" wrapText="1"/>
    </xf>
    <xf numFmtId="0" fontId="2" fillId="4" borderId="31" xfId="0" applyFont="1" applyFill="1" applyBorder="1" applyAlignment="1">
      <alignment horizontal="center" vertical="center"/>
    </xf>
    <xf numFmtId="0" fontId="2" fillId="4" borderId="59" xfId="0" applyFont="1" applyFill="1" applyBorder="1" applyAlignment="1">
      <alignment horizontal="center" vertical="center"/>
    </xf>
    <xf numFmtId="0" fontId="2" fillId="4" borderId="65" xfId="0" applyFont="1" applyFill="1" applyBorder="1" applyAlignment="1">
      <alignment horizontal="center" vertical="center"/>
    </xf>
    <xf numFmtId="0" fontId="2" fillId="0" borderId="66" xfId="0" applyFont="1" applyBorder="1" applyAlignment="1">
      <alignment vertical="center" wrapText="1"/>
    </xf>
    <xf numFmtId="0" fontId="2" fillId="0" borderId="67" xfId="0" applyFont="1" applyBorder="1" applyAlignment="1">
      <alignment vertical="center" wrapText="1"/>
    </xf>
    <xf numFmtId="0" fontId="2" fillId="0" borderId="68" xfId="0" applyFont="1" applyBorder="1" applyAlignment="1">
      <alignment vertical="center" wrapText="1"/>
    </xf>
    <xf numFmtId="0" fontId="2" fillId="0" borderId="61" xfId="0" applyFont="1" applyBorder="1" applyAlignment="1">
      <alignment vertical="center" wrapText="1"/>
    </xf>
    <xf numFmtId="0" fontId="2" fillId="4" borderId="30" xfId="0" applyFont="1" applyFill="1" applyBorder="1" applyAlignment="1">
      <alignment horizontal="center" vertical="center"/>
    </xf>
    <xf numFmtId="0" fontId="2" fillId="4" borderId="57" xfId="0" applyFont="1" applyFill="1" applyBorder="1" applyAlignment="1">
      <alignment horizontal="center" vertical="center"/>
    </xf>
    <xf numFmtId="0" fontId="2" fillId="4" borderId="64" xfId="0" applyFont="1" applyFill="1" applyBorder="1" applyAlignment="1">
      <alignment horizontal="center" vertical="center"/>
    </xf>
    <xf numFmtId="0" fontId="2" fillId="4" borderId="58" xfId="0" applyFont="1" applyFill="1" applyBorder="1" applyAlignment="1">
      <alignment horizontal="center" vertical="center"/>
    </xf>
    <xf numFmtId="0" fontId="2" fillId="2" borderId="60" xfId="0" applyFont="1" applyFill="1" applyBorder="1" applyAlignment="1">
      <alignment vertical="center"/>
    </xf>
    <xf numFmtId="0" fontId="2" fillId="2" borderId="61" xfId="0" applyFont="1" applyFill="1" applyBorder="1" applyAlignment="1">
      <alignment vertical="center"/>
    </xf>
    <xf numFmtId="0" fontId="2" fillId="2" borderId="62" xfId="0" applyFont="1" applyFill="1" applyBorder="1" applyAlignment="1">
      <alignment vertical="center"/>
    </xf>
    <xf numFmtId="0" fontId="2" fillId="0" borderId="0" xfId="0" applyFont="1" applyBorder="1" applyAlignment="1">
      <alignment vertical="center"/>
    </xf>
    <xf numFmtId="0" fontId="2" fillId="0" borderId="0" xfId="0" applyFont="1" applyAlignment="1">
      <alignment vertical="center"/>
    </xf>
    <xf numFmtId="17" fontId="0" fillId="0" borderId="0" xfId="0" applyNumberFormat="1" applyAlignment="1">
      <alignment horizontal="center" vertical="center"/>
    </xf>
    <xf numFmtId="17" fontId="17" fillId="0" borderId="0" xfId="0" applyNumberFormat="1" applyFont="1" applyAlignment="1">
      <alignment horizontal="center" vertical="center"/>
    </xf>
    <xf numFmtId="17" fontId="2" fillId="0" borderId="0" xfId="0" applyNumberFormat="1" applyFont="1" applyAlignment="1">
      <alignment horizontal="center" vertical="center"/>
    </xf>
    <xf numFmtId="17" fontId="2" fillId="0" borderId="5" xfId="0" applyNumberFormat="1" applyFont="1" applyBorder="1" applyAlignment="1">
      <alignment horizontal="center" vertical="center"/>
    </xf>
    <xf numFmtId="0" fontId="11" fillId="6" borderId="24" xfId="0" applyFont="1" applyFill="1" applyBorder="1" applyAlignment="1">
      <alignment vertical="center"/>
    </xf>
    <xf numFmtId="0" fontId="11" fillId="6" borderId="25" xfId="0" applyFont="1" applyFill="1" applyBorder="1" applyAlignment="1">
      <alignment vertical="center"/>
    </xf>
    <xf numFmtId="0" fontId="10" fillId="6" borderId="22" xfId="0" applyFont="1" applyFill="1" applyBorder="1" applyAlignment="1">
      <alignment vertical="center"/>
    </xf>
    <xf numFmtId="0" fontId="10" fillId="6" borderId="4" xfId="0" applyFont="1" applyFill="1" applyBorder="1" applyAlignment="1">
      <alignment vertical="center"/>
    </xf>
    <xf numFmtId="0" fontId="10" fillId="6" borderId="23" xfId="0" applyFont="1" applyFill="1" applyBorder="1" applyAlignment="1">
      <alignment vertical="center"/>
    </xf>
    <xf numFmtId="0" fontId="1" fillId="5" borderId="71" xfId="0" applyFont="1" applyFill="1" applyBorder="1" applyAlignment="1">
      <alignment horizontal="center" vertical="center"/>
    </xf>
    <xf numFmtId="0" fontId="0" fillId="0" borderId="0" xfId="0" applyAlignment="1">
      <alignment horizontal="center"/>
    </xf>
    <xf numFmtId="0" fontId="21" fillId="4" borderId="27" xfId="0" applyFont="1" applyFill="1" applyBorder="1" applyAlignment="1">
      <alignment horizontal="center" vertical="center"/>
    </xf>
    <xf numFmtId="0" fontId="21" fillId="2" borderId="27" xfId="0" applyFont="1" applyFill="1" applyBorder="1" applyAlignment="1" applyProtection="1">
      <alignment horizontal="center" vertical="center"/>
      <protection locked="0"/>
    </xf>
    <xf numFmtId="0" fontId="24" fillId="8" borderId="27" xfId="0" applyFont="1" applyFill="1" applyBorder="1" applyAlignment="1" applyProtection="1">
      <alignment horizontal="right" vertical="center" wrapText="1"/>
      <protection locked="0"/>
    </xf>
    <xf numFmtId="0" fontId="21" fillId="4" borderId="5" xfId="0" applyFont="1" applyFill="1" applyBorder="1" applyAlignment="1">
      <alignment horizontal="center" vertical="center"/>
    </xf>
    <xf numFmtId="0" fontId="21" fillId="2" borderId="5" xfId="0" applyFont="1" applyFill="1" applyBorder="1" applyAlignment="1" applyProtection="1">
      <alignment horizontal="center" vertical="center"/>
      <protection locked="0"/>
    </xf>
    <xf numFmtId="0" fontId="24" fillId="9" borderId="5" xfId="0" applyFont="1" applyFill="1" applyBorder="1" applyAlignment="1">
      <alignment horizontal="right" vertical="center" wrapText="1"/>
    </xf>
    <xf numFmtId="0" fontId="24" fillId="8" borderId="5" xfId="0" applyFont="1" applyFill="1" applyBorder="1" applyAlignment="1" applyProtection="1">
      <alignment horizontal="right" vertical="center" wrapText="1"/>
      <protection locked="0"/>
    </xf>
    <xf numFmtId="0" fontId="21" fillId="0" borderId="5" xfId="0" applyFont="1" applyBorder="1" applyAlignment="1" applyProtection="1">
      <alignment horizontal="center" vertical="center"/>
      <protection locked="0"/>
    </xf>
    <xf numFmtId="1" fontId="25" fillId="5" borderId="5" xfId="0" applyNumberFormat="1" applyFont="1" applyFill="1" applyBorder="1" applyAlignment="1">
      <alignment horizontal="center" vertical="center"/>
    </xf>
    <xf numFmtId="0" fontId="21" fillId="4" borderId="13" xfId="0" applyFont="1" applyFill="1" applyBorder="1" applyAlignment="1">
      <alignment horizontal="center" vertical="center"/>
    </xf>
    <xf numFmtId="0" fontId="21" fillId="0" borderId="13" xfId="0" applyFont="1" applyBorder="1" applyAlignment="1" applyProtection="1">
      <alignment horizontal="center" vertical="center"/>
      <protection locked="0"/>
    </xf>
    <xf numFmtId="0" fontId="24" fillId="9" borderId="13" xfId="0" applyFont="1" applyFill="1" applyBorder="1" applyAlignment="1">
      <alignment horizontal="right" vertical="center" wrapText="1"/>
    </xf>
    <xf numFmtId="0" fontId="24" fillId="8" borderId="13" xfId="0" applyFont="1" applyFill="1" applyBorder="1" applyAlignment="1" applyProtection="1">
      <alignment horizontal="right" vertical="center" wrapText="1"/>
      <protection locked="0"/>
    </xf>
    <xf numFmtId="0" fontId="21" fillId="0" borderId="27" xfId="0" applyFont="1" applyBorder="1" applyAlignment="1" applyProtection="1">
      <alignment horizontal="center" vertical="center"/>
      <protection locked="0"/>
    </xf>
    <xf numFmtId="0" fontId="21" fillId="4" borderId="20" xfId="0" applyFont="1" applyFill="1" applyBorder="1" applyAlignment="1">
      <alignment horizontal="center" vertical="center"/>
    </xf>
    <xf numFmtId="0" fontId="21" fillId="0" borderId="20" xfId="0" applyFont="1" applyBorder="1" applyAlignment="1" applyProtection="1">
      <alignment horizontal="center" vertical="center"/>
      <protection locked="0"/>
    </xf>
    <xf numFmtId="0" fontId="24" fillId="8" borderId="20" xfId="0" applyFont="1" applyFill="1" applyBorder="1" applyAlignment="1" applyProtection="1">
      <alignment horizontal="right" vertical="center" wrapText="1"/>
      <protection locked="0"/>
    </xf>
    <xf numFmtId="0" fontId="21" fillId="0" borderId="0" xfId="0" applyFont="1"/>
    <xf numFmtId="0" fontId="24" fillId="8" borderId="5" xfId="0" applyFont="1" applyFill="1" applyBorder="1" applyAlignment="1">
      <alignment horizontal="right" vertical="center" wrapText="1"/>
    </xf>
    <xf numFmtId="0" fontId="24" fillId="9" borderId="6" xfId="0" applyFont="1" applyFill="1" applyBorder="1" applyAlignment="1">
      <alignment horizontal="right" vertical="center" wrapText="1"/>
    </xf>
    <xf numFmtId="0" fontId="24" fillId="8" borderId="6" xfId="0" applyFont="1" applyFill="1" applyBorder="1" applyAlignment="1" applyProtection="1">
      <alignment horizontal="right" vertical="center" wrapText="1"/>
      <protection locked="0"/>
    </xf>
    <xf numFmtId="0" fontId="21" fillId="0" borderId="2" xfId="0" applyFont="1" applyBorder="1"/>
    <xf numFmtId="0" fontId="21" fillId="0" borderId="0" xfId="0" applyFont="1" applyBorder="1"/>
    <xf numFmtId="0" fontId="21" fillId="0" borderId="25" xfId="0" applyFont="1" applyBorder="1"/>
    <xf numFmtId="0" fontId="0" fillId="0" borderId="0" xfId="0" applyBorder="1" applyAlignment="1">
      <alignment horizontal="center"/>
    </xf>
    <xf numFmtId="0" fontId="3" fillId="0" borderId="4" xfId="0" applyFont="1" applyBorder="1" applyAlignment="1">
      <alignment horizontal="center" vertical="center" wrapText="1"/>
    </xf>
    <xf numFmtId="0" fontId="24" fillId="8" borderId="27" xfId="0" applyFont="1" applyFill="1" applyBorder="1" applyAlignment="1" applyProtection="1">
      <alignment horizontal="center" vertical="center" wrapText="1"/>
      <protection locked="0"/>
    </xf>
    <xf numFmtId="0" fontId="24" fillId="9" borderId="5" xfId="0" applyFont="1" applyFill="1" applyBorder="1" applyAlignment="1">
      <alignment horizontal="center" vertical="center" wrapText="1"/>
    </xf>
    <xf numFmtId="0" fontId="24" fillId="8" borderId="5" xfId="0" applyFont="1" applyFill="1" applyBorder="1" applyAlignment="1" applyProtection="1">
      <alignment horizontal="center" vertical="center" wrapText="1"/>
      <protection locked="0"/>
    </xf>
    <xf numFmtId="0" fontId="24" fillId="9" borderId="13" xfId="0" applyFont="1" applyFill="1" applyBorder="1" applyAlignment="1">
      <alignment horizontal="center" vertical="center" wrapText="1"/>
    </xf>
    <xf numFmtId="0" fontId="24" fillId="8" borderId="13" xfId="0" applyFont="1" applyFill="1" applyBorder="1" applyAlignment="1" applyProtection="1">
      <alignment horizontal="center" vertical="center" wrapText="1"/>
      <protection locked="0"/>
    </xf>
    <xf numFmtId="0" fontId="24" fillId="8" borderId="20" xfId="0" applyFont="1" applyFill="1" applyBorder="1" applyAlignment="1" applyProtection="1">
      <alignment horizontal="center" vertical="center" wrapText="1"/>
      <protection locked="0"/>
    </xf>
    <xf numFmtId="0" fontId="24" fillId="9" borderId="6" xfId="0" applyFont="1" applyFill="1" applyBorder="1" applyAlignment="1">
      <alignment horizontal="center" vertical="center" wrapText="1"/>
    </xf>
    <xf numFmtId="0" fontId="24" fillId="8" borderId="6" xfId="0" applyFont="1" applyFill="1" applyBorder="1" applyAlignment="1" applyProtection="1">
      <alignment horizontal="center" vertical="center" wrapText="1"/>
      <protection locked="0"/>
    </xf>
    <xf numFmtId="0" fontId="14" fillId="0" borderId="0" xfId="0" applyFont="1" applyBorder="1" applyAlignment="1">
      <alignment wrapText="1"/>
    </xf>
    <xf numFmtId="0" fontId="17" fillId="0" borderId="27" xfId="0" applyFont="1" applyBorder="1" applyAlignment="1">
      <alignment horizontal="left" vertical="center" wrapText="1"/>
    </xf>
    <xf numFmtId="0" fontId="17" fillId="0" borderId="5" xfId="0" applyFont="1" applyBorder="1" applyAlignment="1">
      <alignment horizontal="left" vertical="center" wrapText="1"/>
    </xf>
    <xf numFmtId="0" fontId="17" fillId="0" borderId="13" xfId="0" applyFont="1" applyBorder="1" applyAlignment="1">
      <alignment horizontal="left" vertical="center" wrapText="1"/>
    </xf>
    <xf numFmtId="0" fontId="17" fillId="0" borderId="20" xfId="0" applyFont="1" applyBorder="1" applyAlignment="1">
      <alignment horizontal="left" vertical="center" wrapText="1"/>
    </xf>
    <xf numFmtId="0" fontId="17" fillId="0" borderId="6" xfId="0" applyFont="1" applyBorder="1" applyAlignment="1">
      <alignment horizontal="left" vertical="center" wrapText="1"/>
    </xf>
    <xf numFmtId="0" fontId="17" fillId="0" borderId="0" xfId="0" applyFont="1"/>
    <xf numFmtId="0" fontId="7" fillId="2" borderId="3" xfId="0" applyFont="1" applyFill="1" applyBorder="1" applyAlignment="1">
      <alignment wrapText="1"/>
    </xf>
    <xf numFmtId="0" fontId="22" fillId="0" borderId="0" xfId="0" applyFont="1" applyAlignment="1"/>
    <xf numFmtId="0" fontId="1" fillId="0" borderId="4" xfId="0" applyFont="1" applyBorder="1" applyAlignment="1">
      <alignment vertical="center" wrapText="1"/>
    </xf>
    <xf numFmtId="0" fontId="1" fillId="4" borderId="27" xfId="0" applyFont="1" applyFill="1" applyBorder="1" applyAlignment="1">
      <alignment horizontal="center" vertical="center" wrapText="1"/>
    </xf>
    <xf numFmtId="0" fontId="1" fillId="4" borderId="5" xfId="0" applyFont="1" applyFill="1" applyBorder="1" applyAlignment="1">
      <alignment horizontal="center" vertical="center" wrapText="1"/>
    </xf>
    <xf numFmtId="0" fontId="1" fillId="4" borderId="13" xfId="0" applyFont="1" applyFill="1" applyBorder="1" applyAlignment="1">
      <alignment horizontal="center" vertical="center" wrapText="1"/>
    </xf>
    <xf numFmtId="0" fontId="1" fillId="4" borderId="20" xfId="0" applyFont="1" applyFill="1" applyBorder="1" applyAlignment="1">
      <alignment horizontal="center" vertical="center" wrapText="1"/>
    </xf>
    <xf numFmtId="0" fontId="1" fillId="4" borderId="6" xfId="0" applyFont="1" applyFill="1" applyBorder="1" applyAlignment="1">
      <alignment horizontal="center" vertical="center" wrapText="1"/>
    </xf>
    <xf numFmtId="0" fontId="1" fillId="0" borderId="0" xfId="0" applyFont="1"/>
    <xf numFmtId="0" fontId="0" fillId="0" borderId="34" xfId="0" applyBorder="1"/>
    <xf numFmtId="0" fontId="0" fillId="0" borderId="35" xfId="0" applyBorder="1"/>
    <xf numFmtId="0" fontId="24" fillId="8" borderId="40" xfId="0" applyFont="1" applyFill="1" applyBorder="1" applyAlignment="1" applyProtection="1">
      <alignment horizontal="right" vertical="center" wrapText="1"/>
      <protection locked="0"/>
    </xf>
    <xf numFmtId="0" fontId="24" fillId="9" borderId="40" xfId="0" applyFont="1" applyFill="1" applyBorder="1" applyAlignment="1">
      <alignment horizontal="right" vertical="center" wrapText="1"/>
    </xf>
    <xf numFmtId="0" fontId="24" fillId="8" borderId="11" xfId="0" applyFont="1" applyFill="1" applyBorder="1" applyAlignment="1" applyProtection="1">
      <alignment horizontal="center" vertical="center" wrapText="1"/>
      <protection locked="0"/>
    </xf>
    <xf numFmtId="0" fontId="24" fillId="9" borderId="11" xfId="0" applyFont="1" applyFill="1" applyBorder="1" applyAlignment="1">
      <alignment horizontal="center" vertical="center" wrapText="1"/>
    </xf>
    <xf numFmtId="0" fontId="24" fillId="8" borderId="14" xfId="0" applyFont="1" applyFill="1" applyBorder="1" applyAlignment="1" applyProtection="1">
      <alignment horizontal="center" vertical="center" wrapText="1"/>
      <protection locked="0"/>
    </xf>
    <xf numFmtId="0" fontId="24" fillId="8" borderId="16" xfId="0" applyFont="1" applyFill="1" applyBorder="1" applyAlignment="1" applyProtection="1">
      <alignment horizontal="center" vertical="center" wrapText="1"/>
      <protection locked="0"/>
    </xf>
    <xf numFmtId="0" fontId="24" fillId="9" borderId="65" xfId="0" applyFont="1" applyFill="1" applyBorder="1" applyAlignment="1">
      <alignment horizontal="right" vertical="center" wrapText="1"/>
    </xf>
    <xf numFmtId="0" fontId="22" fillId="0" borderId="42" xfId="0" applyFont="1" applyFill="1" applyBorder="1" applyAlignment="1">
      <alignment vertical="top" wrapText="1"/>
    </xf>
    <xf numFmtId="0" fontId="24" fillId="8" borderId="20" xfId="0" applyFont="1" applyFill="1" applyBorder="1" applyAlignment="1">
      <alignment horizontal="right" vertical="center" wrapText="1"/>
    </xf>
    <xf numFmtId="0" fontId="24" fillId="8" borderId="6" xfId="0" applyFont="1" applyFill="1" applyBorder="1" applyAlignment="1">
      <alignment horizontal="right" vertical="center" wrapText="1"/>
    </xf>
    <xf numFmtId="0" fontId="24" fillId="8" borderId="27" xfId="0" applyFont="1" applyFill="1" applyBorder="1" applyAlignment="1">
      <alignment horizontal="right" vertical="center" wrapText="1"/>
    </xf>
    <xf numFmtId="0" fontId="24" fillId="8" borderId="13" xfId="0" applyFont="1" applyFill="1" applyBorder="1" applyAlignment="1">
      <alignment horizontal="right" vertical="center" wrapText="1"/>
    </xf>
    <xf numFmtId="0" fontId="24" fillId="9" borderId="27" xfId="0" applyFont="1" applyFill="1" applyBorder="1" applyAlignment="1">
      <alignment horizontal="center" vertical="center" wrapText="1"/>
    </xf>
    <xf numFmtId="0" fontId="24" fillId="9" borderId="27" xfId="0" applyFont="1" applyFill="1" applyBorder="1" applyAlignment="1">
      <alignment horizontal="right" vertical="center" wrapText="1"/>
    </xf>
    <xf numFmtId="0" fontId="21" fillId="4" borderId="6" xfId="0" applyFont="1" applyFill="1" applyBorder="1" applyAlignment="1">
      <alignment horizontal="center" vertical="center"/>
    </xf>
    <xf numFmtId="0" fontId="21" fillId="0" borderId="6" xfId="0" applyFont="1" applyBorder="1" applyAlignment="1" applyProtection="1">
      <alignment horizontal="center" vertical="center"/>
      <protection locked="0"/>
    </xf>
    <xf numFmtId="0" fontId="0" fillId="0" borderId="0" xfId="0" applyAlignment="1">
      <alignment horizontal="left"/>
    </xf>
    <xf numFmtId="0" fontId="17" fillId="0" borderId="40" xfId="0" applyFont="1" applyBorder="1" applyAlignment="1">
      <alignment horizontal="left" vertical="center" wrapText="1"/>
    </xf>
    <xf numFmtId="0" fontId="17" fillId="0" borderId="41" xfId="0" applyFont="1" applyBorder="1" applyAlignment="1">
      <alignment horizontal="left" vertical="center" wrapText="1"/>
    </xf>
    <xf numFmtId="0" fontId="22" fillId="0" borderId="72" xfId="0" applyFont="1" applyBorder="1" applyAlignment="1" applyProtection="1">
      <alignment vertical="top" wrapText="1"/>
      <protection hidden="1"/>
    </xf>
    <xf numFmtId="0" fontId="17" fillId="0" borderId="74" xfId="0" applyFont="1" applyBorder="1" applyAlignment="1">
      <alignment horizontal="left" vertical="center" wrapText="1"/>
    </xf>
    <xf numFmtId="0" fontId="1" fillId="4" borderId="74" xfId="0" applyFont="1" applyFill="1" applyBorder="1" applyAlignment="1">
      <alignment horizontal="center" vertical="center" wrapText="1"/>
    </xf>
    <xf numFmtId="0" fontId="24" fillId="8" borderId="74" xfId="0" applyFont="1" applyFill="1" applyBorder="1" applyAlignment="1">
      <alignment horizontal="right" vertical="center" wrapText="1"/>
    </xf>
    <xf numFmtId="0" fontId="17" fillId="0" borderId="31" xfId="0" applyFont="1" applyBorder="1" applyAlignment="1">
      <alignment horizontal="left" vertical="center" wrapText="1"/>
    </xf>
    <xf numFmtId="0" fontId="24" fillId="8" borderId="20" xfId="0" applyFont="1" applyFill="1" applyBorder="1" applyAlignment="1" applyProtection="1">
      <alignment horizontal="center" vertical="center" wrapText="1"/>
    </xf>
    <xf numFmtId="0" fontId="24" fillId="9" borderId="5" xfId="0" applyFont="1" applyFill="1" applyBorder="1" applyAlignment="1" applyProtection="1">
      <alignment horizontal="center" vertical="center" wrapText="1"/>
    </xf>
    <xf numFmtId="0" fontId="24" fillId="9" borderId="6" xfId="0" applyFont="1" applyFill="1" applyBorder="1" applyAlignment="1" applyProtection="1">
      <alignment horizontal="center" vertical="center" wrapText="1"/>
    </xf>
    <xf numFmtId="0" fontId="17" fillId="0" borderId="30" xfId="0" applyFont="1" applyBorder="1" applyAlignment="1">
      <alignment horizontal="left" vertical="center" wrapText="1"/>
    </xf>
    <xf numFmtId="0" fontId="17" fillId="0" borderId="57" xfId="0" applyFont="1" applyBorder="1" applyAlignment="1">
      <alignment horizontal="left" vertical="center" wrapText="1"/>
    </xf>
    <xf numFmtId="0" fontId="17" fillId="0" borderId="58" xfId="0" applyFont="1" applyBorder="1" applyAlignment="1">
      <alignment horizontal="left" vertical="center" wrapText="1"/>
    </xf>
    <xf numFmtId="0" fontId="1" fillId="4" borderId="60" xfId="0" applyFont="1" applyFill="1" applyBorder="1" applyAlignment="1">
      <alignment horizontal="center" vertical="center" wrapText="1"/>
    </xf>
    <xf numFmtId="0" fontId="1" fillId="4" borderId="61" xfId="0" applyFont="1" applyFill="1" applyBorder="1" applyAlignment="1">
      <alignment horizontal="center" vertical="center" wrapText="1"/>
    </xf>
    <xf numFmtId="0" fontId="1" fillId="4" borderId="62" xfId="0" applyFont="1" applyFill="1" applyBorder="1" applyAlignment="1">
      <alignment horizontal="center" vertical="center" wrapText="1"/>
    </xf>
    <xf numFmtId="0" fontId="1" fillId="4" borderId="75" xfId="0" applyFont="1" applyFill="1" applyBorder="1" applyAlignment="1">
      <alignment horizontal="center" vertical="center" wrapText="1"/>
    </xf>
    <xf numFmtId="0" fontId="1" fillId="4" borderId="63" xfId="0" applyFont="1" applyFill="1" applyBorder="1" applyAlignment="1">
      <alignment horizontal="center" vertical="center" wrapText="1"/>
    </xf>
    <xf numFmtId="0" fontId="3" fillId="12" borderId="0" xfId="0" applyFont="1" applyFill="1" applyBorder="1" applyAlignment="1">
      <alignment wrapText="1"/>
    </xf>
    <xf numFmtId="0" fontId="3" fillId="12" borderId="0" xfId="0" applyFont="1" applyFill="1" applyBorder="1" applyAlignment="1"/>
    <xf numFmtId="0" fontId="2" fillId="3" borderId="13" xfId="0" applyFont="1" applyFill="1" applyBorder="1" applyAlignment="1" applyProtection="1">
      <alignment horizontal="center" vertical="center"/>
    </xf>
    <xf numFmtId="0" fontId="2" fillId="4" borderId="13" xfId="0" applyFont="1" applyFill="1" applyBorder="1" applyAlignment="1" applyProtection="1">
      <alignment horizontal="center" vertical="center"/>
    </xf>
    <xf numFmtId="0" fontId="7" fillId="2" borderId="3" xfId="0" applyFont="1" applyFill="1" applyBorder="1" applyAlignment="1">
      <alignment horizontal="center" vertical="center"/>
    </xf>
    <xf numFmtId="0" fontId="1" fillId="2" borderId="35" xfId="0" applyFont="1" applyFill="1" applyBorder="1" applyAlignment="1">
      <alignment horizontal="center" vertical="center" wrapText="1"/>
    </xf>
    <xf numFmtId="0" fontId="7" fillId="7" borderId="0" xfId="0" applyFont="1" applyFill="1" applyBorder="1" applyAlignment="1">
      <alignment horizontal="center" vertical="center"/>
    </xf>
    <xf numFmtId="0" fontId="0" fillId="0" borderId="5" xfId="0" applyBorder="1"/>
    <xf numFmtId="0" fontId="0" fillId="0" borderId="5" xfId="0" applyBorder="1" applyAlignment="1">
      <alignment horizontal="center"/>
    </xf>
    <xf numFmtId="0" fontId="0" fillId="0" borderId="5" xfId="0" applyNumberFormat="1" applyBorder="1" applyAlignment="1">
      <alignment horizontal="center"/>
    </xf>
    <xf numFmtId="49" fontId="0" fillId="0" borderId="5" xfId="0" applyNumberFormat="1" applyBorder="1" applyAlignment="1">
      <alignment horizontal="center"/>
    </xf>
    <xf numFmtId="0" fontId="12" fillId="5" borderId="5" xfId="0" applyFont="1" applyFill="1" applyBorder="1" applyAlignment="1">
      <alignment horizontal="center"/>
    </xf>
    <xf numFmtId="0" fontId="12" fillId="5" borderId="5" xfId="0" applyNumberFormat="1" applyFont="1" applyFill="1" applyBorder="1" applyAlignment="1">
      <alignment horizontal="center"/>
    </xf>
    <xf numFmtId="49" fontId="12" fillId="5" borderId="5" xfId="0" applyNumberFormat="1" applyFont="1" applyFill="1" applyBorder="1" applyAlignment="1">
      <alignment horizontal="center"/>
    </xf>
    <xf numFmtId="0" fontId="12" fillId="5" borderId="5" xfId="0" applyFont="1" applyFill="1" applyBorder="1"/>
    <xf numFmtId="0" fontId="0" fillId="2" borderId="5" xfId="0" applyFill="1" applyBorder="1"/>
    <xf numFmtId="0" fontId="0" fillId="2" borderId="5" xfId="0" applyFont="1" applyFill="1" applyBorder="1" applyAlignment="1">
      <alignment horizontal="center"/>
    </xf>
    <xf numFmtId="0" fontId="0" fillId="2" borderId="5" xfId="0" applyFont="1" applyFill="1" applyBorder="1"/>
    <xf numFmtId="0" fontId="0" fillId="12" borderId="5" xfId="0" applyFill="1" applyBorder="1" applyAlignment="1">
      <alignment horizontal="center"/>
    </xf>
    <xf numFmtId="0" fontId="0" fillId="12" borderId="5" xfId="0" applyNumberFormat="1" applyFill="1" applyBorder="1" applyAlignment="1">
      <alignment horizontal="center"/>
    </xf>
    <xf numFmtId="49" fontId="0" fillId="12" borderId="5" xfId="0" applyNumberFormat="1" applyFill="1" applyBorder="1" applyAlignment="1">
      <alignment horizontal="center"/>
    </xf>
    <xf numFmtId="0" fontId="0" fillId="12" borderId="5" xfId="0" applyFill="1" applyBorder="1"/>
    <xf numFmtId="0" fontId="12" fillId="12" borderId="5" xfId="0" applyFont="1" applyFill="1" applyBorder="1" applyAlignment="1">
      <alignment horizontal="center"/>
    </xf>
    <xf numFmtId="0" fontId="12" fillId="12" borderId="5" xfId="0" applyNumberFormat="1" applyFont="1" applyFill="1" applyBorder="1" applyAlignment="1">
      <alignment horizontal="center"/>
    </xf>
    <xf numFmtId="49" fontId="12" fillId="12" borderId="5" xfId="0" applyNumberFormat="1" applyFont="1" applyFill="1" applyBorder="1" applyAlignment="1">
      <alignment horizontal="center"/>
    </xf>
    <xf numFmtId="0" fontId="12" fillId="12" borderId="5" xfId="0" applyFont="1" applyFill="1" applyBorder="1"/>
    <xf numFmtId="0" fontId="12" fillId="12" borderId="0" xfId="0" applyFont="1" applyFill="1" applyBorder="1"/>
    <xf numFmtId="0" fontId="12" fillId="5" borderId="0" xfId="0" applyFont="1" applyFill="1" applyBorder="1"/>
    <xf numFmtId="0" fontId="0" fillId="12" borderId="0" xfId="0" applyFill="1" applyBorder="1"/>
    <xf numFmtId="0" fontId="0" fillId="0" borderId="5" xfId="0" applyBorder="1" applyAlignment="1">
      <alignment horizontal="left"/>
    </xf>
    <xf numFmtId="0" fontId="12" fillId="12" borderId="5" xfId="0" applyFont="1" applyFill="1" applyBorder="1" applyAlignment="1">
      <alignment horizontal="left"/>
    </xf>
    <xf numFmtId="0" fontId="12" fillId="5" borderId="5" xfId="0" applyFont="1" applyFill="1" applyBorder="1" applyAlignment="1">
      <alignment horizontal="left"/>
    </xf>
    <xf numFmtId="0" fontId="0" fillId="12" borderId="5" xfId="0" applyFill="1" applyBorder="1" applyAlignment="1">
      <alignment horizontal="left"/>
    </xf>
    <xf numFmtId="0" fontId="0" fillId="2" borderId="5" xfId="0" applyFont="1" applyFill="1" applyBorder="1" applyAlignment="1">
      <alignment horizontal="left"/>
    </xf>
    <xf numFmtId="0" fontId="0" fillId="12" borderId="5" xfId="0" applyFont="1" applyFill="1" applyBorder="1" applyAlignment="1">
      <alignment horizontal="left"/>
    </xf>
    <xf numFmtId="0" fontId="0" fillId="12" borderId="5" xfId="0" applyFont="1" applyFill="1" applyBorder="1"/>
    <xf numFmtId="0" fontId="0" fillId="12" borderId="5" xfId="0" applyFont="1" applyFill="1" applyBorder="1" applyAlignment="1">
      <alignment horizontal="center"/>
    </xf>
    <xf numFmtId="0" fontId="20" fillId="13" borderId="5" xfId="0" applyFont="1" applyFill="1" applyBorder="1" applyAlignment="1">
      <alignment horizontal="center"/>
    </xf>
    <xf numFmtId="0" fontId="20" fillId="13" borderId="5" xfId="0" applyNumberFormat="1" applyFont="1" applyFill="1" applyBorder="1" applyAlignment="1">
      <alignment horizontal="center"/>
    </xf>
    <xf numFmtId="49" fontId="20" fillId="13" borderId="5" xfId="0" applyNumberFormat="1" applyFont="1" applyFill="1" applyBorder="1" applyAlignment="1">
      <alignment horizontal="center"/>
    </xf>
    <xf numFmtId="0" fontId="20" fillId="13" borderId="5" xfId="0" applyFont="1" applyFill="1" applyBorder="1"/>
    <xf numFmtId="0" fontId="20" fillId="13" borderId="5" xfId="0" applyFont="1" applyFill="1" applyBorder="1" applyAlignment="1">
      <alignment horizontal="left"/>
    </xf>
    <xf numFmtId="0" fontId="20" fillId="13" borderId="0" xfId="0" applyFont="1" applyFill="1" applyBorder="1"/>
    <xf numFmtId="0" fontId="0" fillId="0" borderId="42" xfId="0" applyFill="1" applyBorder="1" applyAlignment="1">
      <alignment horizontal="left"/>
    </xf>
    <xf numFmtId="0" fontId="22" fillId="0" borderId="0" xfId="0" applyFont="1" applyBorder="1" applyAlignment="1">
      <alignment horizontal="center"/>
    </xf>
    <xf numFmtId="0" fontId="0" fillId="0" borderId="76" xfId="0" applyBorder="1"/>
    <xf numFmtId="0" fontId="0" fillId="0" borderId="77" xfId="0" applyBorder="1"/>
    <xf numFmtId="0" fontId="0" fillId="0" borderId="78" xfId="0" applyBorder="1"/>
    <xf numFmtId="0" fontId="0" fillId="0" borderId="79" xfId="0" applyBorder="1"/>
    <xf numFmtId="0" fontId="0" fillId="0" borderId="80" xfId="0" applyBorder="1"/>
    <xf numFmtId="0" fontId="0" fillId="0" borderId="80" xfId="0" applyBorder="1" applyAlignment="1">
      <alignment horizontal="center"/>
    </xf>
    <xf numFmtId="0" fontId="2" fillId="2" borderId="81" xfId="0" applyFont="1" applyFill="1" applyBorder="1" applyAlignment="1">
      <alignment vertical="center"/>
    </xf>
    <xf numFmtId="0" fontId="2" fillId="2" borderId="70" xfId="0" applyFont="1" applyFill="1" applyBorder="1" applyAlignment="1">
      <alignment vertical="center"/>
    </xf>
    <xf numFmtId="0" fontId="2" fillId="2" borderId="82" xfId="0" applyFont="1" applyFill="1" applyBorder="1" applyAlignment="1">
      <alignment vertical="center"/>
    </xf>
    <xf numFmtId="0" fontId="2" fillId="0" borderId="81" xfId="0" applyFont="1" applyBorder="1" applyAlignment="1">
      <alignment vertical="center" wrapText="1"/>
    </xf>
    <xf numFmtId="0" fontId="2" fillId="0" borderId="70" xfId="0" applyFont="1" applyBorder="1" applyAlignment="1">
      <alignment vertical="center" wrapText="1"/>
    </xf>
    <xf numFmtId="0" fontId="2" fillId="0" borderId="70" xfId="0" applyFont="1" applyBorder="1" applyAlignment="1">
      <alignment vertical="center"/>
    </xf>
    <xf numFmtId="0" fontId="2" fillId="0" borderId="82" xfId="0" applyFont="1" applyBorder="1" applyAlignment="1">
      <alignment vertical="center" wrapText="1"/>
    </xf>
    <xf numFmtId="0" fontId="2" fillId="0" borderId="83" xfId="0" applyFont="1" applyBorder="1" applyAlignment="1">
      <alignment vertical="center" wrapText="1"/>
    </xf>
    <xf numFmtId="0" fontId="2" fillId="0" borderId="84" xfId="0" applyFont="1" applyBorder="1" applyAlignment="1">
      <alignment vertical="center" wrapText="1"/>
    </xf>
    <xf numFmtId="0" fontId="2" fillId="0" borderId="85" xfId="0" applyFont="1" applyBorder="1" applyAlignment="1">
      <alignment vertical="center" wrapText="1"/>
    </xf>
    <xf numFmtId="0" fontId="24" fillId="8" borderId="74" xfId="0" applyFont="1" applyFill="1" applyBorder="1" applyAlignment="1" applyProtection="1">
      <alignment horizontal="center" vertical="center" wrapText="1"/>
      <protection locked="0"/>
    </xf>
    <xf numFmtId="0" fontId="0" fillId="0" borderId="0" xfId="0" applyBorder="1" applyAlignment="1"/>
    <xf numFmtId="0" fontId="0" fillId="0" borderId="0" xfId="0" applyAlignment="1"/>
    <xf numFmtId="0" fontId="24" fillId="9" borderId="27" xfId="0" applyFont="1" applyFill="1" applyBorder="1" applyAlignment="1" applyProtection="1">
      <alignment horizontal="center" vertical="center" wrapText="1"/>
    </xf>
    <xf numFmtId="0" fontId="24" fillId="9" borderId="20" xfId="0" applyFont="1" applyFill="1" applyBorder="1" applyAlignment="1" applyProtection="1">
      <alignment horizontal="center" vertical="center" wrapText="1"/>
    </xf>
    <xf numFmtId="0" fontId="24" fillId="9" borderId="28" xfId="0" applyFont="1" applyFill="1" applyBorder="1" applyAlignment="1" applyProtection="1">
      <alignment horizontal="center" vertical="center" wrapText="1"/>
    </xf>
    <xf numFmtId="0" fontId="2" fillId="3" borderId="5" xfId="0" applyFont="1" applyFill="1" applyBorder="1" applyAlignment="1" applyProtection="1">
      <alignment horizontal="center" vertical="center"/>
    </xf>
    <xf numFmtId="0" fontId="7" fillId="4" borderId="60" xfId="0" applyFont="1" applyFill="1" applyBorder="1" applyAlignment="1">
      <alignment vertical="center" wrapText="1"/>
    </xf>
    <xf numFmtId="0" fontId="7" fillId="4" borderId="61" xfId="0" applyFont="1" applyFill="1" applyBorder="1" applyAlignment="1">
      <alignment vertical="center" wrapText="1"/>
    </xf>
    <xf numFmtId="0" fontId="7" fillId="4" borderId="61" xfId="0" applyFont="1" applyFill="1" applyBorder="1" applyAlignment="1">
      <alignment vertical="center"/>
    </xf>
    <xf numFmtId="0" fontId="7" fillId="4" borderId="62" xfId="0" applyFont="1" applyFill="1" applyBorder="1" applyAlignment="1">
      <alignment vertical="center" wrapText="1"/>
    </xf>
    <xf numFmtId="0" fontId="2" fillId="3" borderId="40" xfId="0" applyFont="1" applyFill="1" applyBorder="1" applyAlignment="1" applyProtection="1">
      <alignment horizontal="center" vertical="center"/>
    </xf>
    <xf numFmtId="0" fontId="2" fillId="2" borderId="28" xfId="0" applyFont="1" applyFill="1" applyBorder="1" applyAlignment="1" applyProtection="1">
      <alignment horizontal="center" vertical="center"/>
      <protection locked="0"/>
    </xf>
    <xf numFmtId="0" fontId="2" fillId="2" borderId="11" xfId="0" applyFont="1" applyFill="1" applyBorder="1" applyAlignment="1" applyProtection="1">
      <alignment horizontal="center" vertical="center"/>
      <protection locked="0"/>
    </xf>
    <xf numFmtId="0" fontId="2" fillId="2" borderId="14" xfId="0" applyFont="1" applyFill="1" applyBorder="1" applyAlignment="1" applyProtection="1">
      <alignment horizontal="center" vertical="center"/>
      <protection locked="0"/>
    </xf>
    <xf numFmtId="0" fontId="2" fillId="3" borderId="41" xfId="0" applyFont="1" applyFill="1" applyBorder="1" applyAlignment="1" applyProtection="1">
      <alignment horizontal="center" vertical="center"/>
      <protection locked="0"/>
    </xf>
    <xf numFmtId="0" fontId="2" fillId="3" borderId="14" xfId="0" applyFont="1" applyFill="1" applyBorder="1" applyAlignment="1" applyProtection="1">
      <alignment horizontal="center" vertical="center"/>
    </xf>
    <xf numFmtId="0" fontId="24" fillId="8" borderId="27" xfId="0" applyFont="1" applyFill="1" applyBorder="1" applyAlignment="1" applyProtection="1">
      <alignment horizontal="center" vertical="center" wrapText="1"/>
    </xf>
    <xf numFmtId="0" fontId="24" fillId="8" borderId="5" xfId="0" applyFont="1" applyFill="1" applyBorder="1" applyAlignment="1" applyProtection="1">
      <alignment horizontal="center" vertical="center" wrapText="1"/>
    </xf>
    <xf numFmtId="0" fontId="24" fillId="9" borderId="13" xfId="0" applyFont="1" applyFill="1" applyBorder="1" applyAlignment="1" applyProtection="1">
      <alignment horizontal="center" vertical="center" wrapText="1"/>
    </xf>
    <xf numFmtId="0" fontId="0" fillId="0" borderId="5" xfId="0" applyFont="1" applyBorder="1" applyAlignment="1">
      <alignment horizontal="left" vertical="center"/>
    </xf>
    <xf numFmtId="0" fontId="0" fillId="4" borderId="5" xfId="0" applyFont="1" applyFill="1" applyBorder="1" applyAlignment="1">
      <alignment horizontal="center" vertical="center"/>
    </xf>
    <xf numFmtId="0" fontId="0" fillId="0" borderId="0" xfId="0" applyAlignment="1">
      <alignment vertical="center" wrapText="1"/>
    </xf>
    <xf numFmtId="0" fontId="0" fillId="0" borderId="0" xfId="0" applyFill="1" applyBorder="1" applyAlignment="1">
      <alignment horizontal="center"/>
    </xf>
    <xf numFmtId="0" fontId="4" fillId="0" borderId="35" xfId="0" applyFont="1" applyBorder="1" applyAlignment="1">
      <alignment horizontal="center" vertical="center" textRotation="90"/>
    </xf>
    <xf numFmtId="0" fontId="19" fillId="6" borderId="4" xfId="0" applyFont="1" applyFill="1" applyBorder="1" applyAlignment="1">
      <alignment vertical="center"/>
    </xf>
    <xf numFmtId="0" fontId="17" fillId="2" borderId="5" xfId="0" applyFont="1" applyFill="1" applyBorder="1" applyAlignment="1">
      <alignment vertical="center" wrapText="1"/>
    </xf>
    <xf numFmtId="0" fontId="17" fillId="2" borderId="5" xfId="0" applyFont="1" applyFill="1" applyBorder="1" applyAlignment="1">
      <alignment vertical="center"/>
    </xf>
    <xf numFmtId="0" fontId="31" fillId="2" borderId="5" xfId="0" applyFont="1" applyFill="1" applyBorder="1" applyAlignment="1">
      <alignment vertical="center"/>
    </xf>
    <xf numFmtId="0" fontId="2" fillId="4" borderId="74" xfId="0" applyFont="1" applyFill="1" applyBorder="1" applyAlignment="1">
      <alignment horizontal="center" vertical="center"/>
    </xf>
    <xf numFmtId="0" fontId="17" fillId="2" borderId="27" xfId="0" applyFont="1" applyFill="1" applyBorder="1" applyAlignment="1">
      <alignment vertical="center" wrapText="1"/>
    </xf>
    <xf numFmtId="0" fontId="17" fillId="2" borderId="13" xfId="0" applyFont="1" applyFill="1" applyBorder="1" applyAlignment="1">
      <alignment vertical="center" wrapText="1"/>
    </xf>
    <xf numFmtId="0" fontId="31" fillId="2" borderId="13" xfId="0" applyFont="1" applyFill="1" applyBorder="1" applyAlignment="1">
      <alignment vertical="center"/>
    </xf>
    <xf numFmtId="0" fontId="36" fillId="0" borderId="5" xfId="0" applyFont="1" applyBorder="1" applyAlignment="1">
      <alignment horizontal="center" vertical="center"/>
    </xf>
    <xf numFmtId="0" fontId="36" fillId="11" borderId="5" xfId="0" applyFont="1" applyFill="1" applyBorder="1" applyAlignment="1">
      <alignment vertical="center"/>
    </xf>
    <xf numFmtId="0" fontId="35" fillId="2" borderId="5" xfId="0" applyFont="1" applyFill="1" applyBorder="1" applyAlignment="1">
      <alignment horizontal="left" vertical="center"/>
    </xf>
    <xf numFmtId="0" fontId="35" fillId="0" borderId="5" xfId="0" applyFont="1" applyBorder="1" applyAlignment="1">
      <alignment vertical="center"/>
    </xf>
    <xf numFmtId="0" fontId="35" fillId="0" borderId="5" xfId="0" applyFont="1" applyBorder="1" applyAlignment="1">
      <alignment horizontal="left" vertical="center"/>
    </xf>
    <xf numFmtId="0" fontId="36" fillId="11" borderId="5" xfId="0" applyFont="1" applyFill="1" applyBorder="1" applyAlignment="1">
      <alignment horizontal="left" vertical="center"/>
    </xf>
    <xf numFmtId="0" fontId="35" fillId="0" borderId="5" xfId="0" applyFont="1" applyFill="1" applyBorder="1" applyAlignment="1">
      <alignment vertical="center"/>
    </xf>
    <xf numFmtId="0" fontId="37" fillId="0" borderId="5" xfId="0" applyFont="1" applyFill="1" applyBorder="1" applyAlignment="1">
      <alignment vertical="center"/>
    </xf>
    <xf numFmtId="0" fontId="13" fillId="0" borderId="0" xfId="0" applyFont="1" applyAlignment="1"/>
    <xf numFmtId="0" fontId="35" fillId="0" borderId="5" xfId="0" applyFont="1" applyFill="1" applyBorder="1" applyAlignment="1"/>
    <xf numFmtId="0" fontId="0" fillId="0" borderId="0" xfId="0" applyFill="1" applyAlignment="1"/>
    <xf numFmtId="0" fontId="14" fillId="0" borderId="39" xfId="0" applyFont="1" applyBorder="1" applyAlignment="1">
      <alignment horizontal="center" vertical="center" wrapText="1"/>
    </xf>
    <xf numFmtId="0" fontId="4" fillId="0" borderId="34" xfId="0" applyFont="1" applyBorder="1" applyAlignment="1">
      <alignment vertical="center" textRotation="90"/>
    </xf>
    <xf numFmtId="0" fontId="4" fillId="0" borderId="35" xfId="0" applyFont="1" applyBorder="1" applyAlignment="1">
      <alignment vertical="center" textRotation="90"/>
    </xf>
    <xf numFmtId="0" fontId="4" fillId="0" borderId="24" xfId="0" applyFont="1" applyBorder="1" applyAlignment="1">
      <alignment vertical="center" textRotation="90"/>
    </xf>
    <xf numFmtId="0" fontId="4" fillId="0" borderId="36" xfId="0" applyFont="1" applyBorder="1" applyAlignment="1">
      <alignment vertical="center" textRotation="90"/>
    </xf>
    <xf numFmtId="0" fontId="17" fillId="2" borderId="42" xfId="0" applyFont="1" applyFill="1" applyBorder="1" applyAlignment="1">
      <alignment vertical="center" wrapText="1"/>
    </xf>
    <xf numFmtId="0" fontId="2" fillId="2" borderId="42" xfId="0" applyFont="1" applyFill="1" applyBorder="1" applyAlignment="1" applyProtection="1">
      <alignment horizontal="center" vertical="center"/>
      <protection locked="0"/>
    </xf>
    <xf numFmtId="0" fontId="2" fillId="2" borderId="31" xfId="0" applyFont="1" applyFill="1" applyBorder="1" applyAlignment="1" applyProtection="1">
      <alignment horizontal="center" vertical="center"/>
      <protection locked="0"/>
    </xf>
    <xf numFmtId="0" fontId="2" fillId="2" borderId="40" xfId="0" applyFont="1" applyFill="1" applyBorder="1" applyAlignment="1" applyProtection="1">
      <alignment horizontal="center" vertical="center"/>
      <protection locked="0"/>
    </xf>
    <xf numFmtId="0" fontId="2" fillId="2" borderId="41" xfId="0" applyFont="1" applyFill="1" applyBorder="1" applyAlignment="1" applyProtection="1">
      <alignment horizontal="center" vertical="center"/>
      <protection locked="0"/>
    </xf>
    <xf numFmtId="0" fontId="10" fillId="6" borderId="7" xfId="0" applyFont="1" applyFill="1" applyBorder="1" applyAlignment="1">
      <alignment vertical="center"/>
    </xf>
    <xf numFmtId="0" fontId="2" fillId="2" borderId="20" xfId="0" applyFont="1" applyFill="1" applyBorder="1" applyAlignment="1" applyProtection="1">
      <alignment horizontal="center" vertical="center"/>
      <protection locked="0"/>
    </xf>
    <xf numFmtId="0" fontId="2" fillId="2" borderId="10" xfId="0" applyFont="1" applyFill="1" applyBorder="1" applyAlignment="1" applyProtection="1">
      <alignment horizontal="center" vertical="center"/>
      <protection locked="0"/>
    </xf>
    <xf numFmtId="0" fontId="2" fillId="2" borderId="12" xfId="0" applyFont="1" applyFill="1" applyBorder="1" applyAlignment="1" applyProtection="1">
      <alignment horizontal="center" vertical="center"/>
      <protection locked="0"/>
    </xf>
    <xf numFmtId="0" fontId="2" fillId="4" borderId="89" xfId="0" applyFont="1" applyFill="1" applyBorder="1" applyAlignment="1">
      <alignment horizontal="center" vertical="center"/>
    </xf>
    <xf numFmtId="0" fontId="2" fillId="4" borderId="90" xfId="0" applyFont="1" applyFill="1" applyBorder="1" applyAlignment="1">
      <alignment horizontal="center" vertical="center"/>
    </xf>
    <xf numFmtId="0" fontId="2" fillId="4" borderId="91" xfId="0" applyFont="1" applyFill="1" applyBorder="1" applyAlignment="1">
      <alignment horizontal="center" vertical="center"/>
    </xf>
    <xf numFmtId="0" fontId="2" fillId="2" borderId="15" xfId="0" applyFont="1" applyFill="1" applyBorder="1" applyAlignment="1" applyProtection="1">
      <alignment horizontal="center" vertical="center"/>
      <protection locked="0"/>
    </xf>
    <xf numFmtId="0" fontId="2" fillId="2" borderId="6" xfId="0" applyFont="1" applyFill="1" applyBorder="1" applyAlignment="1" applyProtection="1">
      <alignment horizontal="center" vertical="center"/>
      <protection locked="0"/>
    </xf>
    <xf numFmtId="0" fontId="17" fillId="4" borderId="13" xfId="0" applyFont="1" applyFill="1" applyBorder="1" applyAlignment="1">
      <alignment vertical="center" wrapText="1"/>
    </xf>
    <xf numFmtId="0" fontId="2" fillId="2" borderId="92" xfId="0" applyFont="1" applyFill="1" applyBorder="1" applyAlignment="1" applyProtection="1">
      <alignment horizontal="center" vertical="center"/>
      <protection locked="0"/>
    </xf>
    <xf numFmtId="0" fontId="0" fillId="0" borderId="5" xfId="0" applyFill="1" applyBorder="1" applyAlignment="1">
      <alignment horizontal="center"/>
    </xf>
    <xf numFmtId="0" fontId="0" fillId="0" borderId="5" xfId="0" applyNumberFormat="1" applyFill="1" applyBorder="1" applyAlignment="1">
      <alignment horizontal="center"/>
    </xf>
    <xf numFmtId="49" fontId="0" fillId="0" borderId="5" xfId="0" applyNumberFormat="1" applyFill="1" applyBorder="1" applyAlignment="1">
      <alignment horizontal="center"/>
    </xf>
    <xf numFmtId="0" fontId="0" fillId="0" borderId="5" xfId="0" applyFill="1" applyBorder="1"/>
    <xf numFmtId="0" fontId="0" fillId="0" borderId="5" xfId="0" applyFont="1" applyFill="1" applyBorder="1" applyAlignment="1">
      <alignment horizontal="left"/>
    </xf>
    <xf numFmtId="0" fontId="17" fillId="4" borderId="42" xfId="0" applyFont="1" applyFill="1" applyBorder="1" applyAlignment="1">
      <alignment vertical="center" wrapText="1"/>
    </xf>
    <xf numFmtId="0" fontId="2" fillId="4" borderId="42" xfId="0" applyFont="1" applyFill="1" applyBorder="1" applyAlignment="1" applyProtection="1">
      <alignment horizontal="center" vertical="center"/>
    </xf>
    <xf numFmtId="0" fontId="4" fillId="0" borderId="3" xfId="0" applyFont="1" applyBorder="1" applyAlignment="1">
      <alignment vertical="center" textRotation="90"/>
    </xf>
    <xf numFmtId="0" fontId="17" fillId="2" borderId="20" xfId="0" applyFont="1" applyFill="1" applyBorder="1" applyAlignment="1">
      <alignment vertical="center" wrapText="1"/>
    </xf>
    <xf numFmtId="0" fontId="2" fillId="4" borderId="20" xfId="0" applyFont="1" applyFill="1" applyBorder="1" applyAlignment="1">
      <alignment horizontal="center" vertical="center" wrapText="1"/>
    </xf>
    <xf numFmtId="17" fontId="18" fillId="6" borderId="4" xfId="0" applyNumberFormat="1" applyFont="1" applyFill="1" applyBorder="1" applyAlignment="1">
      <alignment vertical="center"/>
    </xf>
    <xf numFmtId="0" fontId="18" fillId="6" borderId="4" xfId="0" applyFont="1" applyFill="1" applyBorder="1" applyAlignment="1">
      <alignment vertical="center"/>
    </xf>
    <xf numFmtId="0" fontId="7" fillId="2" borderId="0" xfId="0" applyFont="1" applyFill="1" applyBorder="1" applyAlignment="1">
      <alignment horizontal="center" vertical="center" wrapText="1"/>
    </xf>
    <xf numFmtId="0" fontId="2" fillId="2" borderId="30" xfId="0" applyFont="1" applyFill="1" applyBorder="1" applyAlignment="1" applyProtection="1">
      <alignment horizontal="center" vertical="center"/>
      <protection locked="0"/>
    </xf>
    <xf numFmtId="0" fontId="2" fillId="2" borderId="57" xfId="0" applyFont="1" applyFill="1" applyBorder="1" applyAlignment="1" applyProtection="1">
      <alignment horizontal="center" vertical="center"/>
      <protection locked="0"/>
    </xf>
    <xf numFmtId="0" fontId="2" fillId="2" borderId="58" xfId="0" applyFont="1" applyFill="1" applyBorder="1" applyAlignment="1" applyProtection="1">
      <alignment horizontal="center" vertical="center"/>
      <protection locked="0"/>
    </xf>
    <xf numFmtId="0" fontId="1" fillId="5" borderId="60" xfId="0" applyFont="1" applyFill="1" applyBorder="1" applyAlignment="1">
      <alignment horizontal="center" vertical="center"/>
    </xf>
    <xf numFmtId="0" fontId="1" fillId="5" borderId="61" xfId="0" applyFont="1" applyFill="1" applyBorder="1" applyAlignment="1">
      <alignment horizontal="center" vertical="center"/>
    </xf>
    <xf numFmtId="0" fontId="1" fillId="5" borderId="62" xfId="0" applyFont="1" applyFill="1" applyBorder="1" applyAlignment="1">
      <alignment horizontal="center" vertical="center"/>
    </xf>
    <xf numFmtId="0" fontId="13" fillId="0" borderId="5" xfId="0" applyFont="1" applyBorder="1"/>
    <xf numFmtId="0" fontId="39" fillId="0" borderId="5" xfId="0" applyFont="1" applyBorder="1" applyAlignment="1">
      <alignment horizontal="left"/>
    </xf>
    <xf numFmtId="0" fontId="40" fillId="0" borderId="5" xfId="0" applyFont="1" applyBorder="1" applyAlignment="1">
      <alignment horizontal="left"/>
    </xf>
    <xf numFmtId="0" fontId="39" fillId="0" borderId="5" xfId="0" applyFont="1" applyBorder="1"/>
    <xf numFmtId="0" fontId="39" fillId="0" borderId="57" xfId="0" applyFont="1" applyBorder="1" applyAlignment="1">
      <alignment vertical="center" wrapText="1"/>
    </xf>
    <xf numFmtId="0" fontId="0" fillId="0" borderId="57" xfId="0" applyBorder="1" applyAlignment="1">
      <alignment vertical="center" wrapText="1"/>
    </xf>
    <xf numFmtId="0" fontId="0" fillId="0" borderId="57" xfId="0" applyBorder="1"/>
    <xf numFmtId="0" fontId="0" fillId="0" borderId="76" xfId="0" applyFill="1" applyBorder="1" applyAlignment="1">
      <alignment horizontal="left"/>
    </xf>
    <xf numFmtId="0" fontId="39" fillId="0" borderId="77" xfId="0" applyFont="1" applyBorder="1" applyAlignment="1">
      <alignment horizontal="left"/>
    </xf>
    <xf numFmtId="0" fontId="0" fillId="0" borderId="93" xfId="0" applyBorder="1"/>
    <xf numFmtId="0" fontId="0" fillId="0" borderId="78" xfId="0" applyFill="1" applyBorder="1" applyAlignment="1">
      <alignment horizontal="left"/>
    </xf>
    <xf numFmtId="0" fontId="0" fillId="0" borderId="94" xfId="0" applyBorder="1"/>
    <xf numFmtId="0" fontId="0" fillId="0" borderId="78" xfId="0" applyBorder="1" applyAlignment="1">
      <alignment horizontal="left"/>
    </xf>
    <xf numFmtId="0" fontId="0" fillId="0" borderId="79" xfId="0" applyBorder="1" applyAlignment="1">
      <alignment horizontal="left"/>
    </xf>
    <xf numFmtId="0" fontId="40" fillId="0" borderId="80" xfId="0" applyFont="1" applyBorder="1" applyAlignment="1">
      <alignment horizontal="left"/>
    </xf>
    <xf numFmtId="0" fontId="0" fillId="0" borderId="95" xfId="0" applyBorder="1"/>
    <xf numFmtId="0" fontId="39" fillId="0" borderId="57" xfId="0" applyFont="1" applyBorder="1"/>
    <xf numFmtId="0" fontId="2" fillId="4" borderId="19" xfId="0" applyNumberFormat="1" applyFont="1" applyFill="1" applyBorder="1" applyAlignment="1" applyProtection="1">
      <alignment horizontal="center" vertical="center"/>
    </xf>
    <xf numFmtId="0" fontId="2" fillId="4" borderId="29" xfId="0" applyFont="1" applyFill="1" applyBorder="1" applyAlignment="1" applyProtection="1">
      <alignment horizontal="center" vertical="center"/>
    </xf>
    <xf numFmtId="0" fontId="2" fillId="4" borderId="27" xfId="0" applyFont="1" applyFill="1" applyBorder="1" applyAlignment="1" applyProtection="1">
      <alignment horizontal="center" vertical="center"/>
    </xf>
    <xf numFmtId="0" fontId="2" fillId="4" borderId="10" xfId="0" applyFont="1" applyFill="1" applyBorder="1" applyAlignment="1" applyProtection="1">
      <alignment horizontal="center" vertical="center"/>
    </xf>
    <xf numFmtId="0" fontId="2" fillId="4" borderId="5" xfId="0" applyFont="1" applyFill="1" applyBorder="1" applyAlignment="1" applyProtection="1">
      <alignment horizontal="center" vertical="center"/>
    </xf>
    <xf numFmtId="0" fontId="2" fillId="4" borderId="11" xfId="0" applyFont="1" applyFill="1" applyBorder="1" applyAlignment="1" applyProtection="1">
      <alignment horizontal="center" vertical="center"/>
    </xf>
    <xf numFmtId="0" fontId="2" fillId="4" borderId="6" xfId="0" applyFont="1" applyFill="1" applyBorder="1" applyAlignment="1" applyProtection="1">
      <alignment horizontal="center" vertical="center"/>
      <protection locked="0"/>
    </xf>
    <xf numFmtId="0" fontId="2" fillId="4" borderId="16" xfId="0" applyFont="1" applyFill="1" applyBorder="1" applyAlignment="1" applyProtection="1">
      <alignment horizontal="center" vertical="center"/>
      <protection locked="0"/>
    </xf>
    <xf numFmtId="0" fontId="2" fillId="4" borderId="14" xfId="0" applyFont="1" applyFill="1" applyBorder="1" applyAlignment="1" applyProtection="1">
      <alignment horizontal="center" vertical="center"/>
    </xf>
    <xf numFmtId="0" fontId="2" fillId="4" borderId="19" xfId="0" applyFont="1" applyFill="1" applyBorder="1" applyAlignment="1" applyProtection="1">
      <alignment horizontal="center" vertical="center"/>
    </xf>
    <xf numFmtId="0" fontId="2" fillId="4" borderId="20" xfId="0" applyFont="1" applyFill="1" applyBorder="1" applyAlignment="1" applyProtection="1">
      <alignment horizontal="center" vertical="center"/>
    </xf>
    <xf numFmtId="0" fontId="2" fillId="2" borderId="20" xfId="0" applyFont="1" applyFill="1" applyBorder="1" applyAlignment="1" applyProtection="1">
      <alignment horizontal="center" vertical="center"/>
    </xf>
    <xf numFmtId="0" fontId="2" fillId="2" borderId="21" xfId="0" applyFont="1" applyFill="1" applyBorder="1" applyAlignment="1" applyProtection="1">
      <alignment horizontal="center" vertical="center"/>
    </xf>
    <xf numFmtId="0" fontId="2" fillId="4" borderId="21" xfId="0" applyFont="1" applyFill="1" applyBorder="1" applyAlignment="1" applyProtection="1">
      <alignment horizontal="center" vertical="center"/>
    </xf>
    <xf numFmtId="0" fontId="2" fillId="4" borderId="28" xfId="0" applyFont="1" applyFill="1" applyBorder="1" applyAlignment="1" applyProtection="1">
      <alignment horizontal="center" vertical="center"/>
    </xf>
    <xf numFmtId="0" fontId="2" fillId="4" borderId="6" xfId="0" applyFont="1" applyFill="1" applyBorder="1" applyAlignment="1" applyProtection="1">
      <alignment horizontal="center" vertical="center"/>
    </xf>
    <xf numFmtId="0" fontId="2" fillId="2" borderId="19" xfId="0" applyFont="1" applyFill="1" applyBorder="1" applyAlignment="1" applyProtection="1">
      <alignment horizontal="center" vertical="center"/>
    </xf>
    <xf numFmtId="0" fontId="2" fillId="2" borderId="10" xfId="0" applyFont="1" applyFill="1" applyBorder="1" applyAlignment="1" applyProtection="1">
      <alignment horizontal="center" vertical="center"/>
    </xf>
    <xf numFmtId="0" fontId="2" fillId="4" borderId="16" xfId="0" applyFont="1" applyFill="1" applyBorder="1" applyAlignment="1" applyProtection="1">
      <alignment horizontal="center" vertical="center"/>
    </xf>
    <xf numFmtId="0" fontId="2" fillId="2" borderId="5" xfId="0" applyFont="1" applyFill="1" applyBorder="1" applyAlignment="1" applyProtection="1">
      <alignment horizontal="center" vertical="center"/>
    </xf>
    <xf numFmtId="0" fontId="2" fillId="4" borderId="96" xfId="0" applyFont="1" applyFill="1" applyBorder="1" applyAlignment="1" applyProtection="1">
      <alignment horizontal="center" vertical="center"/>
    </xf>
    <xf numFmtId="0" fontId="2" fillId="2" borderId="11" xfId="0" applyFont="1" applyFill="1" applyBorder="1" applyAlignment="1" applyProtection="1">
      <alignment horizontal="center" vertical="center"/>
    </xf>
    <xf numFmtId="0" fontId="2" fillId="2" borderId="12" xfId="0" applyFont="1" applyFill="1" applyBorder="1" applyAlignment="1" applyProtection="1">
      <alignment horizontal="center" vertical="center"/>
    </xf>
    <xf numFmtId="0" fontId="2" fillId="2" borderId="13" xfId="0" applyFont="1" applyFill="1" applyBorder="1" applyAlignment="1" applyProtection="1">
      <alignment horizontal="center" vertical="center"/>
    </xf>
    <xf numFmtId="0" fontId="2" fillId="2" borderId="14" xfId="0" applyFont="1" applyFill="1" applyBorder="1" applyAlignment="1" applyProtection="1">
      <alignment horizontal="center" vertical="center"/>
    </xf>
    <xf numFmtId="0" fontId="2" fillId="2" borderId="19" xfId="0" applyNumberFormat="1" applyFont="1" applyFill="1" applyBorder="1" applyAlignment="1" applyProtection="1">
      <alignment horizontal="center" vertical="center"/>
      <protection locked="0"/>
    </xf>
    <xf numFmtId="0" fontId="35" fillId="0" borderId="5" xfId="0" applyFont="1" applyBorder="1" applyAlignment="1">
      <alignment horizontal="left" vertical="center"/>
    </xf>
    <xf numFmtId="0" fontId="34" fillId="0" borderId="5" xfId="0" applyFont="1" applyBorder="1" applyAlignment="1">
      <alignment horizontal="center"/>
    </xf>
    <xf numFmtId="0" fontId="36" fillId="2" borderId="5" xfId="0" applyFont="1" applyFill="1" applyBorder="1" applyAlignment="1">
      <alignment horizontal="left" vertical="center" wrapText="1"/>
    </xf>
    <xf numFmtId="0" fontId="36" fillId="0" borderId="5" xfId="0" applyFont="1" applyBorder="1" applyAlignment="1">
      <alignment horizontal="left" vertical="center" wrapText="1"/>
    </xf>
    <xf numFmtId="0" fontId="9" fillId="0" borderId="22" xfId="0" applyFont="1" applyBorder="1" applyAlignment="1">
      <alignment horizontal="left" vertical="center" wrapText="1"/>
    </xf>
    <xf numFmtId="0" fontId="9" fillId="0" borderId="4" xfId="0" applyFont="1" applyBorder="1" applyAlignment="1">
      <alignment horizontal="left" vertical="center" wrapText="1"/>
    </xf>
    <xf numFmtId="0" fontId="3" fillId="0" borderId="1" xfId="0" applyFont="1" applyBorder="1" applyAlignment="1">
      <alignment horizontal="left" vertical="center" wrapText="1"/>
    </xf>
    <xf numFmtId="0" fontId="3" fillId="0" borderId="7" xfId="0" applyFont="1" applyBorder="1" applyAlignment="1">
      <alignment horizontal="left" vertical="center" wrapText="1"/>
    </xf>
    <xf numFmtId="0" fontId="3" fillId="0" borderId="3" xfId="0" applyFont="1" applyBorder="1" applyAlignment="1">
      <alignment horizontal="left" vertical="center" wrapText="1"/>
    </xf>
    <xf numFmtId="0" fontId="3" fillId="0" borderId="18" xfId="0" applyFont="1" applyBorder="1" applyAlignment="1">
      <alignment horizontal="left" vertical="center" wrapText="1"/>
    </xf>
    <xf numFmtId="0" fontId="3" fillId="0" borderId="24" xfId="0" applyFont="1" applyBorder="1" applyAlignment="1">
      <alignment horizontal="left" vertical="center" wrapText="1"/>
    </xf>
    <xf numFmtId="0" fontId="3" fillId="0" borderId="26" xfId="0" applyFont="1" applyBorder="1" applyAlignment="1">
      <alignment horizontal="left" vertical="center" wrapText="1"/>
    </xf>
    <xf numFmtId="0" fontId="4" fillId="0" borderId="22" xfId="0" applyFont="1" applyBorder="1" applyAlignment="1">
      <alignment horizontal="left" vertical="center" wrapText="1"/>
    </xf>
    <xf numFmtId="0" fontId="4" fillId="0" borderId="4" xfId="0" applyFont="1" applyBorder="1" applyAlignment="1">
      <alignment horizontal="left" vertical="center" wrapText="1"/>
    </xf>
    <xf numFmtId="0" fontId="4" fillId="0" borderId="23" xfId="0" applyFont="1" applyBorder="1" applyAlignment="1">
      <alignment horizontal="left" vertical="center" wrapText="1"/>
    </xf>
    <xf numFmtId="0" fontId="10" fillId="6" borderId="22" xfId="0" applyFont="1" applyFill="1" applyBorder="1" applyAlignment="1">
      <alignment horizontal="left" vertical="center"/>
    </xf>
    <xf numFmtId="0" fontId="10" fillId="6" borderId="4" xfId="0" applyFont="1" applyFill="1" applyBorder="1" applyAlignment="1">
      <alignment horizontal="left" vertical="center"/>
    </xf>
    <xf numFmtId="0" fontId="10" fillId="6" borderId="23" xfId="0" applyFont="1" applyFill="1" applyBorder="1" applyAlignment="1">
      <alignment horizontal="left" vertical="center"/>
    </xf>
    <xf numFmtId="0" fontId="3" fillId="2" borderId="0" xfId="0" applyFont="1" applyFill="1" applyBorder="1" applyAlignment="1">
      <alignment horizontal="right" wrapText="1"/>
    </xf>
    <xf numFmtId="0" fontId="3" fillId="0" borderId="0" xfId="0" applyFont="1" applyBorder="1" applyAlignment="1">
      <alignment horizontal="center"/>
    </xf>
    <xf numFmtId="0" fontId="3" fillId="2" borderId="0" xfId="0" applyFont="1" applyFill="1" applyBorder="1" applyAlignment="1">
      <alignment horizontal="center"/>
    </xf>
    <xf numFmtId="49" fontId="8" fillId="4" borderId="30" xfId="1" applyNumberFormat="1" applyFont="1" applyFill="1" applyBorder="1" applyAlignment="1">
      <alignment horizontal="center" vertical="center"/>
    </xf>
    <xf numFmtId="49" fontId="8" fillId="4" borderId="31" xfId="1" applyNumberFormat="1" applyFont="1" applyFill="1" applyBorder="1" applyAlignment="1">
      <alignment horizontal="center" vertical="center"/>
    </xf>
    <xf numFmtId="49" fontId="3" fillId="0" borderId="0" xfId="0" applyNumberFormat="1" applyFont="1" applyBorder="1" applyAlignment="1">
      <alignment horizontal="center"/>
    </xf>
    <xf numFmtId="0" fontId="1" fillId="4" borderId="20" xfId="0" applyFont="1" applyFill="1" applyBorder="1" applyAlignment="1">
      <alignment horizontal="center" vertical="center"/>
    </xf>
    <xf numFmtId="0" fontId="1" fillId="4" borderId="6" xfId="0" applyFont="1" applyFill="1" applyBorder="1" applyAlignment="1">
      <alignment horizontal="center" vertical="center"/>
    </xf>
    <xf numFmtId="49" fontId="8" fillId="4" borderId="20" xfId="1" applyNumberFormat="1" applyFont="1" applyFill="1" applyBorder="1" applyAlignment="1">
      <alignment horizontal="center" vertical="center"/>
    </xf>
    <xf numFmtId="0" fontId="4" fillId="4" borderId="21" xfId="0" applyFont="1" applyFill="1" applyBorder="1" applyAlignment="1">
      <alignment horizontal="center" vertical="center" wrapText="1"/>
    </xf>
    <xf numFmtId="0" fontId="4" fillId="4" borderId="16" xfId="0" applyFont="1" applyFill="1" applyBorder="1" applyAlignment="1">
      <alignment horizontal="center" vertical="center" wrapText="1"/>
    </xf>
    <xf numFmtId="0" fontId="7" fillId="7" borderId="37" xfId="0" applyFont="1" applyFill="1" applyBorder="1" applyAlignment="1">
      <alignment horizontal="center" vertical="center"/>
    </xf>
    <xf numFmtId="0" fontId="7" fillId="7" borderId="38" xfId="0" applyFont="1" applyFill="1" applyBorder="1" applyAlignment="1">
      <alignment horizontal="center" vertical="center"/>
    </xf>
    <xf numFmtId="0" fontId="1" fillId="7" borderId="32" xfId="0" applyFont="1" applyFill="1" applyBorder="1" applyAlignment="1">
      <alignment horizontal="left" vertical="center" wrapText="1"/>
    </xf>
    <xf numFmtId="0" fontId="1" fillId="7" borderId="33" xfId="0" applyFont="1" applyFill="1" applyBorder="1" applyAlignment="1">
      <alignment horizontal="left" vertical="center" wrapText="1"/>
    </xf>
    <xf numFmtId="0" fontId="22" fillId="0" borderId="72" xfId="0" applyFont="1" applyBorder="1" applyAlignment="1" applyProtection="1">
      <alignment horizontal="left" vertical="top" wrapText="1"/>
      <protection hidden="1"/>
    </xf>
    <xf numFmtId="0" fontId="22" fillId="0" borderId="39" xfId="0" applyFont="1" applyBorder="1" applyAlignment="1" applyProtection="1">
      <alignment horizontal="left" vertical="top" wrapText="1"/>
      <protection hidden="1"/>
    </xf>
    <xf numFmtId="0" fontId="2" fillId="0" borderId="34" xfId="0" applyFont="1" applyBorder="1" applyAlignment="1">
      <alignment horizontal="left" vertical="top" wrapText="1"/>
    </xf>
    <xf numFmtId="0" fontId="2" fillId="0" borderId="35" xfId="0" applyFont="1" applyBorder="1" applyAlignment="1">
      <alignment horizontal="left" vertical="top" wrapText="1"/>
    </xf>
    <xf numFmtId="0" fontId="2" fillId="0" borderId="36" xfId="0" applyFont="1" applyBorder="1" applyAlignment="1">
      <alignment horizontal="left" vertical="top" wrapText="1"/>
    </xf>
    <xf numFmtId="0" fontId="22" fillId="0" borderId="29" xfId="0" applyFont="1" applyBorder="1" applyAlignment="1" applyProtection="1">
      <alignment vertical="top" wrapText="1"/>
      <protection hidden="1"/>
    </xf>
    <xf numFmtId="0" fontId="22" fillId="0" borderId="10" xfId="0" applyFont="1" applyBorder="1" applyAlignment="1" applyProtection="1">
      <alignment vertical="top" wrapText="1"/>
      <protection hidden="1"/>
    </xf>
    <xf numFmtId="0" fontId="22" fillId="0" borderId="12" xfId="0" applyFont="1" applyBorder="1" applyAlignment="1" applyProtection="1">
      <alignment vertical="top" wrapText="1"/>
      <protection hidden="1"/>
    </xf>
    <xf numFmtId="0" fontId="7" fillId="3" borderId="19" xfId="0" applyFont="1" applyFill="1" applyBorder="1" applyAlignment="1">
      <alignment vertical="center" wrapText="1"/>
    </xf>
    <xf numFmtId="0" fontId="7" fillId="3" borderId="15" xfId="0" applyFont="1" applyFill="1" applyBorder="1" applyAlignment="1">
      <alignment vertical="center" wrapText="1"/>
    </xf>
    <xf numFmtId="0" fontId="14" fillId="3" borderId="20" xfId="0" applyFont="1" applyFill="1" applyBorder="1" applyAlignment="1">
      <alignment horizontal="left" vertical="center" wrapText="1"/>
    </xf>
    <xf numFmtId="0" fontId="14" fillId="3" borderId="6" xfId="0" applyFont="1" applyFill="1" applyBorder="1" applyAlignment="1">
      <alignment horizontal="left" vertical="center" wrapText="1"/>
    </xf>
    <xf numFmtId="0" fontId="22" fillId="0" borderId="20" xfId="0" applyFont="1" applyBorder="1" applyAlignment="1" applyProtection="1">
      <alignment vertical="top" wrapText="1"/>
      <protection hidden="1"/>
    </xf>
    <xf numFmtId="0" fontId="22" fillId="0" borderId="5" xfId="0" applyFont="1" applyBorder="1" applyAlignment="1" applyProtection="1">
      <alignment vertical="top" wrapText="1"/>
      <protection hidden="1"/>
    </xf>
    <xf numFmtId="0" fontId="22" fillId="0" borderId="6" xfId="0" applyFont="1" applyBorder="1" applyAlignment="1" applyProtection="1">
      <alignment vertical="top" wrapText="1"/>
      <protection hidden="1"/>
    </xf>
    <xf numFmtId="0" fontId="22" fillId="2" borderId="29" xfId="0" applyFont="1" applyFill="1" applyBorder="1" applyAlignment="1" applyProtection="1">
      <alignment vertical="top" wrapText="1"/>
      <protection hidden="1"/>
    </xf>
    <xf numFmtId="0" fontId="22" fillId="2" borderId="10" xfId="0" applyFont="1" applyFill="1" applyBorder="1" applyAlignment="1" applyProtection="1">
      <alignment vertical="top" wrapText="1"/>
      <protection hidden="1"/>
    </xf>
    <xf numFmtId="0" fontId="22" fillId="2" borderId="12" xfId="0" applyFont="1" applyFill="1" applyBorder="1" applyAlignment="1" applyProtection="1">
      <alignment vertical="top" wrapText="1"/>
      <protection hidden="1"/>
    </xf>
    <xf numFmtId="0" fontId="22" fillId="0" borderId="15" xfId="0" applyFont="1" applyBorder="1" applyAlignment="1" applyProtection="1">
      <alignment vertical="top" wrapText="1"/>
      <protection hidden="1"/>
    </xf>
    <xf numFmtId="0" fontId="22" fillId="0" borderId="6" xfId="0" applyFont="1" applyFill="1" applyBorder="1" applyAlignment="1">
      <alignment vertical="center" wrapText="1"/>
    </xf>
    <xf numFmtId="0" fontId="22" fillId="0" borderId="42" xfId="0" applyFont="1" applyFill="1" applyBorder="1" applyAlignment="1">
      <alignment vertical="center" wrapText="1"/>
    </xf>
    <xf numFmtId="0" fontId="26" fillId="0" borderId="29" xfId="0" applyFont="1" applyBorder="1" applyAlignment="1">
      <alignment vertical="top" wrapText="1"/>
    </xf>
    <xf numFmtId="0" fontId="26" fillId="0" borderId="10" xfId="0" applyFont="1" applyBorder="1" applyAlignment="1">
      <alignment vertical="top" wrapText="1"/>
    </xf>
    <xf numFmtId="0" fontId="26" fillId="0" borderId="12" xfId="0" applyFont="1" applyBorder="1" applyAlignment="1">
      <alignment vertical="top" wrapText="1"/>
    </xf>
    <xf numFmtId="0" fontId="26" fillId="0" borderId="29" xfId="0" applyFont="1" applyBorder="1" applyAlignment="1" applyProtection="1">
      <alignment vertical="top" wrapText="1"/>
      <protection hidden="1"/>
    </xf>
    <xf numFmtId="0" fontId="26" fillId="0" borderId="10" xfId="0" applyFont="1" applyBorder="1" applyAlignment="1" applyProtection="1">
      <alignment vertical="top" wrapText="1"/>
      <protection hidden="1"/>
    </xf>
    <xf numFmtId="0" fontId="26" fillId="0" borderId="12" xfId="0" applyFont="1" applyBorder="1" applyAlignment="1" applyProtection="1">
      <alignment vertical="top" wrapText="1"/>
      <protection hidden="1"/>
    </xf>
    <xf numFmtId="0" fontId="22" fillId="0" borderId="29" xfId="0" applyFont="1" applyBorder="1" applyAlignment="1" applyProtection="1">
      <alignment vertical="top" wrapText="1"/>
    </xf>
    <xf numFmtId="0" fontId="22" fillId="0" borderId="10" xfId="0" applyFont="1" applyBorder="1" applyAlignment="1" applyProtection="1">
      <alignment vertical="top" wrapText="1"/>
    </xf>
    <xf numFmtId="0" fontId="22" fillId="0" borderId="12" xfId="0" applyFont="1" applyBorder="1" applyAlignment="1" applyProtection="1">
      <alignment vertical="top" wrapText="1"/>
    </xf>
    <xf numFmtId="0" fontId="22" fillId="0" borderId="20" xfId="0" applyFont="1" applyBorder="1" applyAlignment="1">
      <alignment vertical="top" wrapText="1"/>
    </xf>
    <xf numFmtId="0" fontId="22" fillId="0" borderId="5" xfId="0" applyFont="1" applyBorder="1" applyAlignment="1">
      <alignment vertical="top" wrapText="1"/>
    </xf>
    <xf numFmtId="0" fontId="22" fillId="0" borderId="6" xfId="0" applyFont="1" applyBorder="1" applyAlignment="1">
      <alignment vertical="top" wrapText="1"/>
    </xf>
    <xf numFmtId="0" fontId="22" fillId="0" borderId="19" xfId="0" applyFont="1" applyBorder="1" applyAlignment="1" applyProtection="1">
      <alignment vertical="top" wrapText="1"/>
      <protection hidden="1"/>
    </xf>
    <xf numFmtId="0" fontId="22" fillId="0" borderId="34" xfId="0" applyFont="1" applyBorder="1" applyAlignment="1">
      <alignment horizontal="left" vertical="top" wrapText="1"/>
    </xf>
    <xf numFmtId="0" fontId="22" fillId="0" borderId="35" xfId="0" applyFont="1" applyBorder="1" applyAlignment="1">
      <alignment horizontal="left" vertical="top" wrapText="1"/>
    </xf>
    <xf numFmtId="0" fontId="22" fillId="0" borderId="36" xfId="0" applyFont="1" applyBorder="1" applyAlignment="1">
      <alignment horizontal="left" vertical="top" wrapText="1"/>
    </xf>
    <xf numFmtId="0" fontId="27" fillId="6" borderId="22" xfId="0" applyFont="1" applyFill="1" applyBorder="1" applyAlignment="1">
      <alignment horizontal="left" vertical="center" wrapText="1"/>
    </xf>
    <xf numFmtId="0" fontId="27" fillId="6" borderId="4" xfId="0" applyFont="1" applyFill="1" applyBorder="1" applyAlignment="1">
      <alignment horizontal="left" vertical="center" wrapText="1"/>
    </xf>
    <xf numFmtId="0" fontId="27" fillId="6" borderId="23" xfId="0" applyFont="1" applyFill="1" applyBorder="1" applyAlignment="1">
      <alignment horizontal="left" vertical="center" wrapText="1"/>
    </xf>
    <xf numFmtId="0" fontId="22" fillId="0" borderId="34" xfId="0" applyFont="1" applyBorder="1" applyAlignment="1">
      <alignment horizontal="left" vertical="center" wrapText="1"/>
    </xf>
    <xf numFmtId="0" fontId="22" fillId="0" borderId="35" xfId="0" applyFont="1" applyBorder="1" applyAlignment="1">
      <alignment horizontal="left" vertical="center" wrapText="1"/>
    </xf>
    <xf numFmtId="0" fontId="22" fillId="0" borderId="36" xfId="0" applyFont="1" applyBorder="1" applyAlignment="1">
      <alignment horizontal="left" vertical="center" wrapText="1"/>
    </xf>
    <xf numFmtId="0" fontId="22" fillId="0" borderId="29" xfId="0" applyFont="1" applyBorder="1" applyAlignment="1">
      <alignment vertical="top" wrapText="1"/>
    </xf>
    <xf numFmtId="0" fontId="22" fillId="0" borderId="10" xfId="0" applyFont="1" applyBorder="1" applyAlignment="1">
      <alignment vertical="top" wrapText="1"/>
    </xf>
    <xf numFmtId="0" fontId="22" fillId="0" borderId="12" xfId="0" applyFont="1" applyBorder="1" applyAlignment="1">
      <alignment vertical="top" wrapText="1"/>
    </xf>
    <xf numFmtId="0" fontId="22" fillId="0" borderId="1" xfId="0" applyFont="1" applyBorder="1" applyAlignment="1">
      <alignment horizontal="left" vertical="top" wrapText="1"/>
    </xf>
    <xf numFmtId="0" fontId="22" fillId="0" borderId="2" xfId="0" applyFont="1" applyBorder="1" applyAlignment="1">
      <alignment horizontal="left" vertical="top" wrapText="1"/>
    </xf>
    <xf numFmtId="0" fontId="22" fillId="0" borderId="7" xfId="0" applyFont="1" applyBorder="1" applyAlignment="1">
      <alignment horizontal="left" vertical="top" wrapText="1"/>
    </xf>
    <xf numFmtId="0" fontId="22" fillId="0" borderId="3" xfId="0" applyFont="1" applyBorder="1" applyAlignment="1">
      <alignment horizontal="left" vertical="top" wrapText="1"/>
    </xf>
    <xf numFmtId="0" fontId="22" fillId="0" borderId="0" xfId="0" applyFont="1" applyBorder="1" applyAlignment="1">
      <alignment horizontal="left" vertical="top" wrapText="1"/>
    </xf>
    <xf numFmtId="0" fontId="22" fillId="0" borderId="18" xfId="0" applyFont="1" applyBorder="1" applyAlignment="1">
      <alignment horizontal="left" vertical="top" wrapText="1"/>
    </xf>
    <xf numFmtId="0" fontId="22" fillId="0" borderId="24" xfId="0" applyFont="1" applyBorder="1" applyAlignment="1">
      <alignment horizontal="left" vertical="top" wrapText="1"/>
    </xf>
    <xf numFmtId="0" fontId="22" fillId="0" borderId="25" xfId="0" applyFont="1" applyBorder="1" applyAlignment="1">
      <alignment horizontal="left" vertical="top" wrapText="1"/>
    </xf>
    <xf numFmtId="0" fontId="22" fillId="0" borderId="26" xfId="0" applyFont="1" applyBorder="1" applyAlignment="1">
      <alignment horizontal="left" vertical="top" wrapText="1"/>
    </xf>
    <xf numFmtId="0" fontId="22" fillId="0" borderId="34" xfId="0" applyFont="1" applyBorder="1" applyAlignment="1">
      <alignment horizontal="left" wrapText="1"/>
    </xf>
    <xf numFmtId="0" fontId="22" fillId="0" borderId="35" xfId="0" applyFont="1" applyBorder="1" applyAlignment="1">
      <alignment horizontal="left" wrapText="1"/>
    </xf>
    <xf numFmtId="0" fontId="22" fillId="0" borderId="36" xfId="0" applyFont="1" applyBorder="1" applyAlignment="1">
      <alignment horizontal="left" wrapText="1"/>
    </xf>
    <xf numFmtId="0" fontId="22" fillId="0" borderId="34" xfId="0" applyFont="1" applyBorder="1" applyAlignment="1">
      <alignment horizontal="center" vertical="top" wrapText="1"/>
    </xf>
    <xf numFmtId="0" fontId="22" fillId="0" borderId="35" xfId="0" applyFont="1" applyBorder="1" applyAlignment="1">
      <alignment horizontal="center" vertical="top" wrapText="1"/>
    </xf>
    <xf numFmtId="0" fontId="22" fillId="0" borderId="36" xfId="0" applyFont="1" applyBorder="1" applyAlignment="1">
      <alignment horizontal="center" vertical="top" wrapText="1"/>
    </xf>
    <xf numFmtId="0" fontId="27" fillId="6" borderId="22" xfId="0" applyFont="1" applyFill="1" applyBorder="1" applyAlignment="1">
      <alignment horizontal="left" vertical="center"/>
    </xf>
    <xf numFmtId="0" fontId="27" fillId="6" borderId="4" xfId="0" applyFont="1" applyFill="1" applyBorder="1" applyAlignment="1">
      <alignment horizontal="left" vertical="center"/>
    </xf>
    <xf numFmtId="0" fontId="27" fillId="6" borderId="23" xfId="0" applyFont="1" applyFill="1" applyBorder="1" applyAlignment="1">
      <alignment horizontal="left" vertical="center"/>
    </xf>
    <xf numFmtId="0" fontId="0" fillId="0" borderId="52" xfId="0" applyBorder="1" applyAlignment="1">
      <alignment horizontal="left"/>
    </xf>
    <xf numFmtId="0" fontId="0" fillId="0" borderId="45" xfId="0" applyBorder="1" applyAlignment="1">
      <alignment horizontal="left"/>
    </xf>
    <xf numFmtId="0" fontId="0" fillId="0" borderId="54" xfId="0" applyBorder="1" applyAlignment="1">
      <alignment horizontal="left" wrapText="1"/>
    </xf>
    <xf numFmtId="0" fontId="0" fillId="0" borderId="55" xfId="0" applyBorder="1" applyAlignment="1">
      <alignment horizontal="left" wrapText="1"/>
    </xf>
    <xf numFmtId="0" fontId="13" fillId="10" borderId="49" xfId="0" applyFont="1" applyFill="1" applyBorder="1" applyAlignment="1">
      <alignment horizontal="center"/>
    </xf>
    <xf numFmtId="0" fontId="13" fillId="10" borderId="50" xfId="0" applyFont="1" applyFill="1" applyBorder="1" applyAlignment="1">
      <alignment horizontal="center"/>
    </xf>
    <xf numFmtId="0" fontId="0" fillId="0" borderId="52" xfId="0" applyBorder="1" applyAlignment="1">
      <alignment horizontal="left" wrapText="1"/>
    </xf>
    <xf numFmtId="0" fontId="0" fillId="0" borderId="45" xfId="0" applyBorder="1" applyAlignment="1">
      <alignment horizontal="left" wrapText="1"/>
    </xf>
    <xf numFmtId="0" fontId="0" fillId="0" borderId="52" xfId="0" applyBorder="1" applyAlignment="1">
      <alignment horizontal="center" vertical="top" wrapText="1"/>
    </xf>
    <xf numFmtId="0" fontId="4" fillId="3" borderId="19" xfId="0" applyFont="1" applyFill="1" applyBorder="1" applyAlignment="1">
      <alignment vertical="center" wrapText="1"/>
    </xf>
    <xf numFmtId="0" fontId="4" fillId="3" borderId="15" xfId="0" applyFont="1" applyFill="1" applyBorder="1" applyAlignment="1">
      <alignment vertical="center" wrapText="1"/>
    </xf>
    <xf numFmtId="0" fontId="4" fillId="3" borderId="20" xfId="0" applyFont="1" applyFill="1" applyBorder="1" applyAlignment="1">
      <alignment horizontal="left" vertical="center" wrapText="1"/>
    </xf>
    <xf numFmtId="0" fontId="4" fillId="3" borderId="6" xfId="0" applyFont="1" applyFill="1" applyBorder="1" applyAlignment="1">
      <alignment horizontal="left" vertical="center" wrapText="1"/>
    </xf>
    <xf numFmtId="0" fontId="4" fillId="4" borderId="20" xfId="0" applyFont="1" applyFill="1" applyBorder="1" applyAlignment="1">
      <alignment vertical="center"/>
    </xf>
    <xf numFmtId="0" fontId="4" fillId="4" borderId="6" xfId="0" applyFont="1" applyFill="1" applyBorder="1" applyAlignment="1">
      <alignment vertical="center"/>
    </xf>
    <xf numFmtId="0" fontId="3" fillId="12" borderId="0" xfId="0" applyFont="1" applyFill="1" applyBorder="1" applyAlignment="1">
      <alignment horizontal="center"/>
    </xf>
    <xf numFmtId="0" fontId="4" fillId="4" borderId="11" xfId="0" applyFont="1" applyFill="1" applyBorder="1" applyAlignment="1">
      <alignment horizontal="center" vertical="center" wrapText="1"/>
    </xf>
    <xf numFmtId="49" fontId="8" fillId="4" borderId="5" xfId="1" applyNumberFormat="1" applyFont="1" applyFill="1" applyBorder="1" applyAlignment="1">
      <alignment horizontal="center" vertical="center"/>
    </xf>
    <xf numFmtId="0" fontId="7" fillId="0" borderId="60" xfId="0" applyFont="1" applyBorder="1" applyAlignment="1">
      <alignment horizontal="left" vertical="center" wrapText="1"/>
    </xf>
    <xf numFmtId="0" fontId="7" fillId="0" borderId="61" xfId="0" applyFont="1" applyBorder="1" applyAlignment="1">
      <alignment horizontal="left" vertical="center" wrapText="1"/>
    </xf>
    <xf numFmtId="0" fontId="7" fillId="0" borderId="62" xfId="0" applyFont="1" applyBorder="1" applyAlignment="1">
      <alignment horizontal="left" vertical="center" wrapText="1"/>
    </xf>
    <xf numFmtId="49" fontId="3" fillId="12" borderId="0" xfId="0" applyNumberFormat="1" applyFont="1" applyFill="1" applyBorder="1" applyAlignment="1">
      <alignment horizontal="center"/>
    </xf>
    <xf numFmtId="0" fontId="3" fillId="12" borderId="0" xfId="0" applyNumberFormat="1" applyFont="1" applyFill="1" applyBorder="1" applyAlignment="1">
      <alignment horizontal="center"/>
    </xf>
    <xf numFmtId="0" fontId="3" fillId="0" borderId="22" xfId="0" applyFont="1" applyBorder="1" applyAlignment="1">
      <alignment horizontal="left" vertical="center" wrapText="1"/>
    </xf>
    <xf numFmtId="0" fontId="3" fillId="0" borderId="4" xfId="0" applyFont="1" applyBorder="1" applyAlignment="1">
      <alignment horizontal="left" vertical="center" wrapText="1"/>
    </xf>
    <xf numFmtId="0" fontId="3" fillId="0" borderId="23" xfId="0" applyFont="1" applyBorder="1" applyAlignment="1">
      <alignment horizontal="left" vertical="center" wrapText="1"/>
    </xf>
    <xf numFmtId="0" fontId="10" fillId="6" borderId="17" xfId="0" applyFont="1" applyFill="1" applyBorder="1" applyAlignment="1">
      <alignment horizontal="left" vertical="center"/>
    </xf>
    <xf numFmtId="0" fontId="10" fillId="6" borderId="8" xfId="0" applyFont="1" applyFill="1" applyBorder="1" applyAlignment="1">
      <alignment horizontal="left" vertical="center"/>
    </xf>
    <xf numFmtId="0" fontId="10" fillId="6" borderId="9" xfId="0" applyFont="1" applyFill="1" applyBorder="1" applyAlignment="1">
      <alignment horizontal="left" vertical="center"/>
    </xf>
    <xf numFmtId="0" fontId="4" fillId="3" borderId="10" xfId="0" applyFont="1" applyFill="1" applyBorder="1" applyAlignment="1">
      <alignment vertical="center" wrapText="1"/>
    </xf>
    <xf numFmtId="0" fontId="4" fillId="3" borderId="5" xfId="0" applyFont="1" applyFill="1" applyBorder="1" applyAlignment="1">
      <alignment horizontal="left" vertical="center" wrapText="1"/>
    </xf>
    <xf numFmtId="0" fontId="4" fillId="4" borderId="5" xfId="0" applyFont="1" applyFill="1" applyBorder="1" applyAlignment="1">
      <alignment vertical="center"/>
    </xf>
    <xf numFmtId="0" fontId="7" fillId="0" borderId="60" xfId="0" applyFont="1" applyBorder="1" applyAlignment="1">
      <alignment horizontal="center" vertical="center" wrapText="1"/>
    </xf>
    <xf numFmtId="0" fontId="7" fillId="0" borderId="61" xfId="0" applyFont="1" applyBorder="1" applyAlignment="1">
      <alignment horizontal="center" vertical="center" wrapText="1"/>
    </xf>
    <xf numFmtId="0" fontId="7" fillId="0" borderId="62" xfId="0" applyFont="1" applyBorder="1" applyAlignment="1">
      <alignment horizontal="center" vertical="center" wrapText="1"/>
    </xf>
    <xf numFmtId="0" fontId="2" fillId="0" borderId="34" xfId="0" applyFont="1" applyBorder="1" applyAlignment="1">
      <alignment horizontal="center" vertical="top" wrapText="1"/>
    </xf>
    <xf numFmtId="0" fontId="2" fillId="0" borderId="35" xfId="0" applyFont="1" applyBorder="1" applyAlignment="1">
      <alignment horizontal="center" vertical="top" wrapText="1"/>
    </xf>
    <xf numFmtId="0" fontId="2" fillId="0" borderId="36" xfId="0" applyFont="1" applyBorder="1" applyAlignment="1">
      <alignment horizontal="center" vertical="top" wrapText="1"/>
    </xf>
    <xf numFmtId="0" fontId="1" fillId="7" borderId="32" xfId="0" applyFont="1" applyFill="1" applyBorder="1" applyAlignment="1">
      <alignment horizontal="center" vertical="center" wrapText="1"/>
    </xf>
    <xf numFmtId="0" fontId="1" fillId="7" borderId="33" xfId="0" applyFont="1" applyFill="1" applyBorder="1" applyAlignment="1">
      <alignment horizontal="center" vertical="center" wrapText="1"/>
    </xf>
    <xf numFmtId="0" fontId="3" fillId="0" borderId="1" xfId="0" applyFont="1" applyBorder="1" applyAlignment="1">
      <alignment horizontal="center" vertical="center" wrapText="1"/>
    </xf>
    <xf numFmtId="0" fontId="3" fillId="0" borderId="7" xfId="0" applyFont="1" applyBorder="1" applyAlignment="1">
      <alignment horizontal="center" vertical="center" wrapText="1"/>
    </xf>
    <xf numFmtId="0" fontId="3" fillId="0" borderId="3" xfId="0" applyFont="1" applyBorder="1" applyAlignment="1">
      <alignment horizontal="center" vertical="center" wrapText="1"/>
    </xf>
    <xf numFmtId="0" fontId="3" fillId="0" borderId="18" xfId="0" applyFont="1" applyBorder="1" applyAlignment="1">
      <alignment horizontal="center" vertical="center" wrapText="1"/>
    </xf>
    <xf numFmtId="0" fontId="3" fillId="0" borderId="24" xfId="0" applyFont="1" applyBorder="1" applyAlignment="1">
      <alignment horizontal="center" vertical="center" wrapText="1"/>
    </xf>
    <xf numFmtId="0" fontId="3" fillId="0" borderId="26" xfId="0" applyFont="1" applyBorder="1" applyAlignment="1">
      <alignment horizontal="center" vertical="center" wrapText="1"/>
    </xf>
    <xf numFmtId="0" fontId="10" fillId="6" borderId="3" xfId="0" applyFont="1" applyFill="1" applyBorder="1" applyAlignment="1">
      <alignment horizontal="left" vertical="center"/>
    </xf>
    <xf numFmtId="0" fontId="10" fillId="6" borderId="0" xfId="0" applyFont="1" applyFill="1" applyBorder="1" applyAlignment="1">
      <alignment horizontal="left" vertical="center"/>
    </xf>
    <xf numFmtId="0" fontId="10" fillId="6" borderId="18" xfId="0" applyFont="1" applyFill="1" applyBorder="1" applyAlignment="1">
      <alignment horizontal="left" vertical="center"/>
    </xf>
    <xf numFmtId="0" fontId="23" fillId="0" borderId="1" xfId="0" applyFont="1" applyBorder="1" applyAlignment="1">
      <alignment horizontal="left" vertical="top" wrapText="1"/>
    </xf>
    <xf numFmtId="0" fontId="23" fillId="0" borderId="2" xfId="0" applyFont="1" applyBorder="1" applyAlignment="1">
      <alignment horizontal="left" vertical="top" wrapText="1"/>
    </xf>
    <xf numFmtId="0" fontId="23" fillId="0" borderId="7" xfId="0" applyFont="1" applyBorder="1" applyAlignment="1">
      <alignment horizontal="left" vertical="top" wrapText="1"/>
    </xf>
    <xf numFmtId="0" fontId="23" fillId="0" borderId="3" xfId="0" applyFont="1" applyBorder="1" applyAlignment="1">
      <alignment horizontal="left" vertical="top" wrapText="1"/>
    </xf>
    <xf numFmtId="0" fontId="23" fillId="0" borderId="0" xfId="0" applyFont="1" applyBorder="1" applyAlignment="1">
      <alignment horizontal="left" vertical="top" wrapText="1"/>
    </xf>
    <xf numFmtId="0" fontId="23" fillId="0" borderId="18" xfId="0" applyFont="1" applyBorder="1" applyAlignment="1">
      <alignment horizontal="left" vertical="top" wrapText="1"/>
    </xf>
    <xf numFmtId="0" fontId="23" fillId="0" borderId="24" xfId="0" applyFont="1" applyBorder="1" applyAlignment="1">
      <alignment horizontal="left" vertical="top" wrapText="1"/>
    </xf>
    <xf numFmtId="0" fontId="23" fillId="0" borderId="25" xfId="0" applyFont="1" applyBorder="1" applyAlignment="1">
      <alignment horizontal="left" vertical="top" wrapText="1"/>
    </xf>
    <xf numFmtId="0" fontId="23" fillId="0" borderId="26" xfId="0" applyFont="1" applyBorder="1" applyAlignment="1">
      <alignment horizontal="left" vertical="top" wrapText="1"/>
    </xf>
    <xf numFmtId="0" fontId="7" fillId="0" borderId="34" xfId="0" applyFont="1" applyBorder="1" applyAlignment="1">
      <alignment horizontal="center" vertical="center" wrapText="1"/>
    </xf>
    <xf numFmtId="0" fontId="7" fillId="0" borderId="35" xfId="0" applyFont="1" applyBorder="1" applyAlignment="1">
      <alignment horizontal="center" vertical="center" wrapText="1"/>
    </xf>
    <xf numFmtId="0" fontId="7" fillId="0" borderId="36" xfId="0" applyFont="1" applyBorder="1" applyAlignment="1">
      <alignment horizontal="center" vertical="center" wrapText="1"/>
    </xf>
    <xf numFmtId="0" fontId="0" fillId="0" borderId="0" xfId="0" applyAlignment="1">
      <alignment horizontal="left" wrapText="1"/>
    </xf>
    <xf numFmtId="0" fontId="0" fillId="0" borderId="0" xfId="0" applyAlignment="1">
      <alignment horizontal="left" vertical="center" wrapText="1"/>
    </xf>
    <xf numFmtId="0" fontId="0" fillId="0" borderId="0" xfId="0" applyAlignment="1">
      <alignment horizontal="left" vertical="top" wrapText="1"/>
    </xf>
    <xf numFmtId="17" fontId="0" fillId="0" borderId="46" xfId="0" applyNumberFormat="1" applyBorder="1" applyAlignment="1">
      <alignment horizontal="left" vertical="top"/>
    </xf>
    <xf numFmtId="17" fontId="0" fillId="0" borderId="47" xfId="0" applyNumberFormat="1" applyBorder="1" applyAlignment="1">
      <alignment horizontal="left" vertical="top"/>
    </xf>
    <xf numFmtId="17" fontId="0" fillId="0" borderId="48" xfId="0" applyNumberFormat="1" applyBorder="1" applyAlignment="1">
      <alignment horizontal="left" vertical="top"/>
    </xf>
    <xf numFmtId="0" fontId="0" fillId="0" borderId="45" xfId="0" applyBorder="1" applyAlignment="1">
      <alignment horizontal="center" vertical="top" wrapText="1"/>
    </xf>
    <xf numFmtId="0" fontId="17" fillId="0" borderId="22" xfId="0" applyFont="1" applyBorder="1" applyAlignment="1">
      <alignment horizontal="left" vertical="center"/>
    </xf>
    <xf numFmtId="0" fontId="17" fillId="0" borderId="4" xfId="0" applyFont="1" applyBorder="1" applyAlignment="1">
      <alignment horizontal="left" vertical="center"/>
    </xf>
    <xf numFmtId="0" fontId="17" fillId="0" borderId="23" xfId="0" applyFont="1" applyBorder="1" applyAlignment="1">
      <alignment horizontal="left" vertical="center"/>
    </xf>
    <xf numFmtId="0" fontId="14" fillId="0" borderId="72" xfId="0" applyFont="1" applyBorder="1" applyAlignment="1">
      <alignment horizontal="center" vertical="center" wrapText="1"/>
    </xf>
    <xf numFmtId="0" fontId="14" fillId="0" borderId="39" xfId="0" applyFont="1" applyBorder="1" applyAlignment="1">
      <alignment horizontal="center" vertical="center" wrapText="1"/>
    </xf>
    <xf numFmtId="0" fontId="14" fillId="0" borderId="73" xfId="0" applyFont="1" applyBorder="1" applyAlignment="1">
      <alignment horizontal="center" vertical="center" wrapText="1"/>
    </xf>
    <xf numFmtId="0" fontId="14" fillId="2" borderId="72" xfId="0" applyFont="1" applyFill="1" applyBorder="1" applyAlignment="1">
      <alignment horizontal="center" vertical="center" wrapText="1"/>
    </xf>
    <xf numFmtId="0" fontId="14" fillId="2" borderId="39" xfId="0" applyFont="1" applyFill="1" applyBorder="1" applyAlignment="1">
      <alignment horizontal="center" vertical="center" wrapText="1"/>
    </xf>
    <xf numFmtId="0" fontId="14" fillId="2" borderId="73" xfId="0" applyFont="1" applyFill="1" applyBorder="1" applyAlignment="1">
      <alignment horizontal="center" vertical="center" wrapText="1"/>
    </xf>
    <xf numFmtId="0" fontId="14" fillId="0" borderId="29" xfId="0" applyFont="1" applyBorder="1" applyAlignment="1">
      <alignment horizontal="center" vertical="center" wrapText="1"/>
    </xf>
    <xf numFmtId="0" fontId="14" fillId="0" borderId="10" xfId="0" applyFont="1" applyBorder="1" applyAlignment="1">
      <alignment horizontal="center" vertical="center" wrapText="1"/>
    </xf>
    <xf numFmtId="0" fontId="14" fillId="0" borderId="12" xfId="0" applyFont="1" applyBorder="1" applyAlignment="1">
      <alignment horizontal="center" vertical="center" wrapText="1"/>
    </xf>
    <xf numFmtId="0" fontId="14" fillId="0" borderId="1" xfId="0" applyFont="1" applyBorder="1" applyAlignment="1">
      <alignment horizontal="center" vertical="center" wrapText="1"/>
    </xf>
    <xf numFmtId="0" fontId="14" fillId="0" borderId="3" xfId="0" applyFont="1" applyBorder="1" applyAlignment="1">
      <alignment horizontal="center" vertical="center" wrapText="1"/>
    </xf>
    <xf numFmtId="0" fontId="14" fillId="0" borderId="24" xfId="0" applyFont="1" applyBorder="1" applyAlignment="1">
      <alignment horizontal="center" vertical="center" wrapText="1"/>
    </xf>
    <xf numFmtId="0" fontId="14" fillId="0" borderId="86" xfId="0" applyFont="1" applyBorder="1" applyAlignment="1">
      <alignment horizontal="center" vertical="center" wrapText="1"/>
    </xf>
    <xf numFmtId="0" fontId="14" fillId="0" borderId="87" xfId="0" applyFont="1" applyBorder="1" applyAlignment="1">
      <alignment horizontal="center" vertical="center" wrapText="1"/>
    </xf>
    <xf numFmtId="0" fontId="14" fillId="0" borderId="88" xfId="0" applyFont="1" applyBorder="1" applyAlignment="1">
      <alignment horizontal="center" vertical="center" wrapText="1"/>
    </xf>
    <xf numFmtId="0" fontId="19" fillId="6" borderId="4" xfId="0" applyFont="1" applyFill="1" applyBorder="1" applyAlignment="1">
      <alignment horizontal="center" vertical="center"/>
    </xf>
    <xf numFmtId="17" fontId="18" fillId="6" borderId="4" xfId="0" applyNumberFormat="1" applyFont="1" applyFill="1" applyBorder="1" applyAlignment="1">
      <alignment horizontal="left" vertical="center"/>
    </xf>
    <xf numFmtId="0" fontId="18" fillId="6" borderId="4" xfId="0" applyFont="1" applyFill="1" applyBorder="1" applyAlignment="1">
      <alignment horizontal="left" vertical="center"/>
    </xf>
    <xf numFmtId="0" fontId="4" fillId="4" borderId="20" xfId="0" applyFont="1" applyFill="1" applyBorder="1" applyAlignment="1">
      <alignment horizontal="center" vertical="center"/>
    </xf>
    <xf numFmtId="0" fontId="4" fillId="4" borderId="6" xfId="0" applyFont="1" applyFill="1" applyBorder="1" applyAlignment="1">
      <alignment horizontal="center" vertical="center"/>
    </xf>
    <xf numFmtId="0" fontId="1" fillId="7" borderId="69" xfId="0" applyFont="1" applyFill="1" applyBorder="1" applyAlignment="1">
      <alignment horizontal="center" vertical="center" wrapText="1"/>
    </xf>
    <xf numFmtId="0" fontId="4" fillId="0" borderId="34" xfId="0" applyFont="1" applyBorder="1" applyAlignment="1">
      <alignment horizontal="center" vertical="center" textRotation="90"/>
    </xf>
    <xf numFmtId="0" fontId="4" fillId="0" borderId="35" xfId="0" applyFont="1" applyBorder="1" applyAlignment="1">
      <alignment horizontal="center" vertical="center" textRotation="90"/>
    </xf>
    <xf numFmtId="0" fontId="4" fillId="0" borderId="36" xfId="0" applyFont="1" applyBorder="1" applyAlignment="1">
      <alignment horizontal="center" vertical="center" textRotation="90"/>
    </xf>
    <xf numFmtId="0" fontId="4" fillId="0" borderId="1" xfId="0" applyFont="1" applyBorder="1" applyAlignment="1">
      <alignment horizontal="center" vertical="center" textRotation="90"/>
    </xf>
    <xf numFmtId="0" fontId="4" fillId="0" borderId="3" xfId="0" applyFont="1" applyBorder="1" applyAlignment="1">
      <alignment horizontal="center" vertical="center" textRotation="90"/>
    </xf>
    <xf numFmtId="0" fontId="17" fillId="0" borderId="72" xfId="0" applyFont="1" applyBorder="1" applyAlignment="1">
      <alignment horizontal="center" vertical="center" wrapText="1"/>
    </xf>
    <xf numFmtId="0" fontId="17" fillId="0" borderId="73" xfId="0" applyFont="1" applyBorder="1" applyAlignment="1">
      <alignment horizontal="center" vertical="center" wrapText="1"/>
    </xf>
    <xf numFmtId="0" fontId="28" fillId="0" borderId="1" xfId="0" applyFont="1" applyBorder="1" applyAlignment="1">
      <alignment horizontal="left" vertical="top" wrapText="1"/>
    </xf>
    <xf numFmtId="0" fontId="28" fillId="0" borderId="2" xfId="0" applyFont="1" applyBorder="1" applyAlignment="1">
      <alignment horizontal="left" vertical="top" wrapText="1"/>
    </xf>
    <xf numFmtId="0" fontId="28" fillId="0" borderId="7" xfId="0" applyFont="1" applyBorder="1" applyAlignment="1">
      <alignment horizontal="left" vertical="top" wrapText="1"/>
    </xf>
    <xf numFmtId="0" fontId="28" fillId="0" borderId="3" xfId="0" applyFont="1" applyBorder="1" applyAlignment="1">
      <alignment horizontal="left" vertical="top" wrapText="1"/>
    </xf>
    <xf numFmtId="0" fontId="28" fillId="0" borderId="0" xfId="0" applyFont="1" applyBorder="1" applyAlignment="1">
      <alignment horizontal="left" vertical="top" wrapText="1"/>
    </xf>
    <xf numFmtId="0" fontId="28" fillId="0" borderId="18" xfId="0" applyFont="1" applyBorder="1" applyAlignment="1">
      <alignment horizontal="left" vertical="top" wrapText="1"/>
    </xf>
    <xf numFmtId="0" fontId="28" fillId="0" borderId="24" xfId="0" applyFont="1" applyBorder="1" applyAlignment="1">
      <alignment horizontal="left" vertical="top" wrapText="1"/>
    </xf>
    <xf numFmtId="0" fontId="28" fillId="0" borderId="25" xfId="0" applyFont="1" applyBorder="1" applyAlignment="1">
      <alignment horizontal="left" vertical="top" wrapText="1"/>
    </xf>
    <xf numFmtId="0" fontId="28" fillId="0" borderId="26" xfId="0" applyFont="1" applyBorder="1" applyAlignment="1">
      <alignment horizontal="left" vertical="top" wrapText="1"/>
    </xf>
    <xf numFmtId="0" fontId="4" fillId="0" borderId="24" xfId="0" applyFont="1" applyBorder="1" applyAlignment="1">
      <alignment horizontal="center" vertical="center" textRotation="90"/>
    </xf>
    <xf numFmtId="0" fontId="19" fillId="6" borderId="25" xfId="0" applyFont="1" applyFill="1" applyBorder="1" applyAlignment="1">
      <alignment horizontal="center" vertical="center"/>
    </xf>
    <xf numFmtId="17" fontId="18" fillId="6" borderId="25" xfId="0" applyNumberFormat="1" applyFont="1" applyFill="1" applyBorder="1" applyAlignment="1">
      <alignment horizontal="left" vertical="center"/>
    </xf>
    <xf numFmtId="0" fontId="18" fillId="6" borderId="25" xfId="0" applyFont="1" applyFill="1" applyBorder="1" applyAlignment="1">
      <alignment horizontal="left" vertical="center"/>
    </xf>
  </cellXfs>
  <cellStyles count="3">
    <cellStyle name="Normal" xfId="0" builtinId="0"/>
    <cellStyle name="Normal 2" xfId="2"/>
    <cellStyle name="Normal 3" xfId="1"/>
  </cellStyles>
  <dxfs count="41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24994659260841701"/>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24994659260841701"/>
      </font>
    </dxf>
    <dxf>
      <font>
        <color theme="0"/>
      </font>
      <fill>
        <patternFill>
          <bgColor rgb="FFFF0000"/>
        </patternFill>
      </fill>
    </dxf>
    <dxf>
      <font>
        <color theme="0"/>
      </font>
      <fill>
        <patternFill>
          <bgColor rgb="FFFF0000"/>
        </patternFill>
      </fill>
    </dxf>
    <dxf>
      <font>
        <color theme="0" tint="-0.24994659260841701"/>
      </font>
    </dxf>
    <dxf>
      <font>
        <color theme="0"/>
      </font>
      <fill>
        <patternFill>
          <bgColor rgb="FFFF0000"/>
        </patternFill>
      </fill>
    </dxf>
    <dxf>
      <font>
        <color theme="0" tint="-0.24994659260841701"/>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24994659260841701"/>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0"/>
      </font>
      <fill>
        <patternFill>
          <bgColor rgb="FFFF0000"/>
        </patternFill>
      </fill>
    </dxf>
    <dxf>
      <font>
        <color theme="0" tint="-0.14996795556505021"/>
      </font>
    </dxf>
    <dxf>
      <font>
        <color theme="0"/>
      </font>
      <fill>
        <patternFill>
          <bgColor rgb="FFFF0000"/>
        </patternFill>
      </fill>
    </dxf>
    <dxf>
      <font>
        <color theme="0" tint="-0.14996795556505021"/>
      </font>
    </dxf>
    <dxf>
      <font>
        <color theme="0"/>
      </font>
      <fill>
        <patternFill>
          <bgColor rgb="FFFF0000"/>
        </patternFill>
      </fill>
    </dxf>
    <dxf>
      <font>
        <color theme="0" tint="-0.14996795556505021"/>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14996795556505021"/>
      </font>
    </dxf>
    <dxf>
      <font>
        <color theme="0"/>
      </font>
      <fill>
        <patternFill>
          <bgColor rgb="FFFF0000"/>
        </patternFill>
      </fill>
    </dxf>
    <dxf>
      <font>
        <color theme="0"/>
      </font>
      <fill>
        <patternFill>
          <bgColor rgb="FFFF0000"/>
        </patternFill>
      </fill>
    </dxf>
    <dxf>
      <font>
        <color theme="0" tint="-0.14996795556505021"/>
      </font>
    </dxf>
    <dxf>
      <font>
        <color theme="0"/>
      </font>
      <fill>
        <patternFill>
          <bgColor rgb="FFFF0000"/>
        </patternFill>
      </fill>
    </dxf>
    <dxf>
      <font>
        <color theme="0"/>
      </font>
      <fill>
        <patternFill>
          <bgColor rgb="FFFF0000"/>
        </patternFill>
      </fill>
    </dxf>
    <dxf>
      <font>
        <color theme="0" tint="-0.14996795556505021"/>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14996795556505021"/>
      </font>
      <fill>
        <patternFill>
          <bgColor theme="0" tint="-0.14996795556505021"/>
        </patternFill>
      </fill>
    </dxf>
    <dxf>
      <font>
        <color theme="0"/>
      </font>
      <fill>
        <patternFill>
          <bgColor rgb="FFFF0000"/>
        </patternFill>
      </fill>
    </dxf>
    <dxf>
      <font>
        <color theme="0" tint="-0.14996795556505021"/>
      </font>
      <fill>
        <patternFill>
          <bgColor theme="0" tint="-0.14996795556505021"/>
        </patternFill>
      </fill>
    </dxf>
    <dxf>
      <font>
        <color theme="0"/>
      </font>
      <fill>
        <patternFill>
          <bgColor rgb="FFFF0000"/>
        </patternFill>
      </fill>
    </dxf>
    <dxf>
      <font>
        <color theme="0"/>
      </font>
      <fill>
        <patternFill>
          <bgColor rgb="FFFF0000"/>
        </patternFill>
      </fill>
    </dxf>
    <dxf>
      <font>
        <color theme="0" tint="-0.14996795556505021"/>
      </font>
      <fill>
        <patternFill>
          <bgColor theme="0" tint="-0.14996795556505021"/>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0" tint="-0.14996795556505021"/>
      </font>
      <fill>
        <patternFill>
          <bgColor theme="0" tint="-0.1499679555650502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0" tint="-0.14996795556505021"/>
      </font>
      <fill>
        <patternFill>
          <bgColor theme="0" tint="-0.1499679555650502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0"/>
      </font>
      <fill>
        <patternFill>
          <bgColor rgb="FFFF0000"/>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0" tint="-0.14996795556505021"/>
      </font>
      <fill>
        <patternFill>
          <bgColor theme="0" tint="-0.1499679555650502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rgb="FF9C0006"/>
      </font>
      <fill>
        <patternFill>
          <bgColor rgb="FFFFC7CE"/>
        </patternFill>
      </fill>
    </dxf>
    <dxf>
      <font>
        <color rgb="FF9C0006"/>
      </font>
      <fill>
        <patternFill>
          <bgColor rgb="FFFFC7CE"/>
        </patternFill>
      </fill>
    </dxf>
    <dxf>
      <font>
        <color theme="0"/>
      </font>
    </dxf>
    <dxf>
      <font>
        <color theme="0"/>
      </font>
      <fill>
        <patternFill>
          <bgColor rgb="FFFF0000"/>
        </patternFill>
      </fill>
    </dxf>
    <dxf>
      <font>
        <color theme="0"/>
      </font>
    </dxf>
    <dxf>
      <font>
        <color theme="0"/>
      </font>
      <fill>
        <patternFill>
          <bgColor rgb="FFFF0000"/>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7699373</xdr:colOff>
      <xdr:row>2</xdr:row>
      <xdr:rowOff>90042</xdr:rowOff>
    </xdr:from>
    <xdr:to>
      <xdr:col>34</xdr:col>
      <xdr:colOff>952500</xdr:colOff>
      <xdr:row>2</xdr:row>
      <xdr:rowOff>1119188</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rotWithShape="1">
        <a:blip xmlns:r="http://schemas.openxmlformats.org/officeDocument/2006/relationships" r:embed="rId1"/>
        <a:srcRect r="13127" b="7160"/>
        <a:stretch/>
      </xdr:blipFill>
      <xdr:spPr>
        <a:xfrm>
          <a:off x="11914186" y="328167"/>
          <a:ext cx="7874002" cy="102914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5991797</xdr:colOff>
      <xdr:row>2</xdr:row>
      <xdr:rowOff>81697</xdr:rowOff>
    </xdr:from>
    <xdr:to>
      <xdr:col>17</xdr:col>
      <xdr:colOff>666751</xdr:colOff>
      <xdr:row>2</xdr:row>
      <xdr:rowOff>1190625</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rotWithShape="1">
        <a:blip xmlns:r="http://schemas.openxmlformats.org/officeDocument/2006/relationships" r:embed="rId1"/>
        <a:srcRect r="12690" b="-396"/>
        <a:stretch/>
      </xdr:blipFill>
      <xdr:spPr>
        <a:xfrm>
          <a:off x="8992172" y="605572"/>
          <a:ext cx="9629204" cy="110892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13</xdr:col>
      <xdr:colOff>13492</xdr:colOff>
      <xdr:row>2</xdr:row>
      <xdr:rowOff>148780</xdr:rowOff>
    </xdr:from>
    <xdr:to>
      <xdr:col>22</xdr:col>
      <xdr:colOff>166687</xdr:colOff>
      <xdr:row>2</xdr:row>
      <xdr:rowOff>1000125</xdr:rowOff>
    </xdr:to>
    <xdr:pic>
      <xdr:nvPicPr>
        <xdr:cNvPr id="2" name="Picture 1">
          <a:extLst>
            <a:ext uri="{FF2B5EF4-FFF2-40B4-BE49-F238E27FC236}">
              <a16:creationId xmlns:a16="http://schemas.microsoft.com/office/drawing/2014/main" id="{00000000-0008-0000-0500-000002000000}"/>
            </a:ext>
          </a:extLst>
        </xdr:cNvPr>
        <xdr:cNvPicPr>
          <a:picLocks noChangeAspect="1"/>
        </xdr:cNvPicPr>
      </xdr:nvPicPr>
      <xdr:blipFill rotWithShape="1">
        <a:blip xmlns:r="http://schemas.openxmlformats.org/officeDocument/2006/relationships" r:embed="rId1"/>
        <a:srcRect r="14947" b="8528"/>
        <a:stretch/>
      </xdr:blipFill>
      <xdr:spPr>
        <a:xfrm>
          <a:off x="13348492" y="672655"/>
          <a:ext cx="6725445" cy="85134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tint="-0.249977111117893"/>
  </sheetPr>
  <dimension ref="B2:XFC65"/>
  <sheetViews>
    <sheetView showGridLines="0" topLeftCell="B1" zoomScale="80" zoomScaleNormal="80" workbookViewId="0">
      <selection activeCell="C17" sqref="C17:D17"/>
    </sheetView>
  </sheetViews>
  <sheetFormatPr defaultColWidth="0" defaultRowHeight="15" x14ac:dyDescent="0.25"/>
  <cols>
    <col min="1" max="1" width="2.85546875" style="233" customWidth="1"/>
    <col min="2" max="2" width="9.7109375" style="233" customWidth="1"/>
    <col min="3" max="3" width="65.5703125" style="151" customWidth="1"/>
    <col min="4" max="4" width="61.28515625" style="151" customWidth="1"/>
    <col min="5" max="5" width="66.85546875" style="233" customWidth="1"/>
    <col min="6" max="6" width="69.42578125" style="233" customWidth="1"/>
    <col min="7" max="16383" width="9.140625" style="233" hidden="1"/>
    <col min="16384" max="16384" width="9.28515625" style="233" customWidth="1"/>
  </cols>
  <sheetData>
    <row r="2" spans="2:6" x14ac:dyDescent="0.25">
      <c r="B2" s="359" t="s">
        <v>608</v>
      </c>
      <c r="C2" s="359"/>
      <c r="D2" s="359"/>
      <c r="E2" s="359"/>
      <c r="F2" s="267"/>
    </row>
    <row r="3" spans="2:6" x14ac:dyDescent="0.25">
      <c r="B3" s="264" t="s">
        <v>501</v>
      </c>
      <c r="C3" s="268" t="s">
        <v>6</v>
      </c>
      <c r="D3" s="268"/>
      <c r="E3" s="267" t="s">
        <v>502</v>
      </c>
      <c r="F3" s="267" t="s">
        <v>609</v>
      </c>
    </row>
    <row r="4" spans="2:6" x14ac:dyDescent="0.25">
      <c r="B4" s="265" t="s">
        <v>869</v>
      </c>
      <c r="C4" s="269"/>
      <c r="D4" s="269"/>
      <c r="E4" s="265"/>
      <c r="F4" s="265"/>
    </row>
    <row r="5" spans="2:6" x14ac:dyDescent="0.25">
      <c r="B5" s="264">
        <v>1</v>
      </c>
      <c r="C5" s="358" t="s">
        <v>867</v>
      </c>
      <c r="D5" s="358"/>
      <c r="E5" s="270"/>
      <c r="F5" s="270"/>
    </row>
    <row r="6" spans="2:6" x14ac:dyDescent="0.25">
      <c r="B6" s="264">
        <v>2</v>
      </c>
      <c r="C6" s="358" t="s">
        <v>840</v>
      </c>
      <c r="D6" s="358"/>
      <c r="E6" s="270"/>
      <c r="F6" s="270"/>
    </row>
    <row r="7" spans="2:6" x14ac:dyDescent="0.25">
      <c r="B7" s="264">
        <v>3</v>
      </c>
      <c r="C7" s="358" t="s">
        <v>868</v>
      </c>
      <c r="D7" s="358"/>
      <c r="E7" s="270"/>
      <c r="F7" s="270"/>
    </row>
    <row r="8" spans="2:6" x14ac:dyDescent="0.25">
      <c r="B8" s="264">
        <v>4</v>
      </c>
      <c r="C8" s="358" t="s">
        <v>841</v>
      </c>
      <c r="D8" s="358"/>
      <c r="E8" s="270"/>
      <c r="F8" s="270"/>
    </row>
    <row r="9" spans="2:6" x14ac:dyDescent="0.25">
      <c r="B9" s="264">
        <v>5</v>
      </c>
      <c r="C9" s="358" t="s">
        <v>843</v>
      </c>
      <c r="D9" s="358"/>
      <c r="E9" s="270"/>
      <c r="F9" s="270"/>
    </row>
    <row r="10" spans="2:6" x14ac:dyDescent="0.25">
      <c r="B10" s="264">
        <v>6</v>
      </c>
      <c r="C10" s="358" t="s">
        <v>842</v>
      </c>
      <c r="D10" s="358"/>
      <c r="E10" s="270"/>
      <c r="F10" s="270"/>
    </row>
    <row r="11" spans="2:6" x14ac:dyDescent="0.25">
      <c r="B11" s="264">
        <v>7</v>
      </c>
      <c r="C11" s="358" t="s">
        <v>848</v>
      </c>
      <c r="D11" s="358"/>
      <c r="E11" s="271"/>
      <c r="F11" s="270"/>
    </row>
    <row r="12" spans="2:6" x14ac:dyDescent="0.25">
      <c r="B12" s="264">
        <v>8</v>
      </c>
      <c r="C12" s="358" t="s">
        <v>849</v>
      </c>
      <c r="D12" s="358"/>
      <c r="E12" s="270"/>
      <c r="F12" s="270"/>
    </row>
    <row r="13" spans="2:6" x14ac:dyDescent="0.25">
      <c r="B13" s="264">
        <v>9</v>
      </c>
      <c r="C13" s="358" t="s">
        <v>850</v>
      </c>
      <c r="D13" s="358"/>
      <c r="E13" s="270"/>
      <c r="F13" s="270"/>
    </row>
    <row r="14" spans="2:6" x14ac:dyDescent="0.25">
      <c r="B14" s="264">
        <v>10</v>
      </c>
      <c r="C14" s="358" t="s">
        <v>851</v>
      </c>
      <c r="D14" s="358"/>
      <c r="E14" s="270"/>
      <c r="F14" s="270"/>
    </row>
    <row r="15" spans="2:6" x14ac:dyDescent="0.25">
      <c r="B15" s="264">
        <v>11</v>
      </c>
      <c r="C15" s="358" t="s">
        <v>852</v>
      </c>
      <c r="D15" s="358"/>
      <c r="E15" s="270"/>
      <c r="F15" s="270"/>
    </row>
    <row r="16" spans="2:6" s="272" customFormat="1" x14ac:dyDescent="0.25">
      <c r="B16" s="264">
        <v>12</v>
      </c>
      <c r="C16" s="358" t="s">
        <v>853</v>
      </c>
      <c r="D16" s="358"/>
      <c r="E16" s="270"/>
      <c r="F16" s="270"/>
    </row>
    <row r="17" spans="2:6" x14ac:dyDescent="0.25">
      <c r="B17" s="264">
        <v>13</v>
      </c>
      <c r="C17" s="358" t="s">
        <v>854</v>
      </c>
      <c r="D17" s="358"/>
      <c r="E17" s="270"/>
      <c r="F17" s="270"/>
    </row>
    <row r="18" spans="2:6" x14ac:dyDescent="0.25">
      <c r="B18" s="264">
        <v>14</v>
      </c>
      <c r="C18" s="358" t="s">
        <v>855</v>
      </c>
      <c r="D18" s="358"/>
      <c r="E18" s="270"/>
      <c r="F18" s="270"/>
    </row>
    <row r="19" spans="2:6" x14ac:dyDescent="0.25">
      <c r="B19" s="264">
        <v>15</v>
      </c>
      <c r="C19" s="358" t="s">
        <v>856</v>
      </c>
      <c r="D19" s="358"/>
      <c r="E19" s="270"/>
      <c r="F19" s="270"/>
    </row>
    <row r="20" spans="2:6" x14ac:dyDescent="0.25">
      <c r="B20" s="264">
        <v>16</v>
      </c>
      <c r="C20" s="358" t="s">
        <v>857</v>
      </c>
      <c r="D20" s="358"/>
      <c r="E20" s="270"/>
      <c r="F20" s="270"/>
    </row>
    <row r="21" spans="2:6" x14ac:dyDescent="0.25">
      <c r="B21" s="264">
        <v>17</v>
      </c>
      <c r="C21" s="358" t="s">
        <v>858</v>
      </c>
      <c r="D21" s="358"/>
      <c r="E21" s="270"/>
      <c r="F21" s="270"/>
    </row>
    <row r="22" spans="2:6" x14ac:dyDescent="0.25">
      <c r="B22" s="264">
        <v>18</v>
      </c>
      <c r="C22" s="358" t="s">
        <v>859</v>
      </c>
      <c r="D22" s="358"/>
      <c r="E22" s="270"/>
      <c r="F22" s="270"/>
    </row>
    <row r="23" spans="2:6" x14ac:dyDescent="0.25">
      <c r="B23" s="264">
        <v>19</v>
      </c>
      <c r="C23" s="358" t="s">
        <v>860</v>
      </c>
      <c r="D23" s="358"/>
      <c r="E23" s="270"/>
      <c r="F23" s="270"/>
    </row>
    <row r="24" spans="2:6" x14ac:dyDescent="0.25">
      <c r="B24" s="264">
        <v>20</v>
      </c>
      <c r="C24" s="360" t="s">
        <v>654</v>
      </c>
      <c r="D24" s="266" t="s">
        <v>104</v>
      </c>
      <c r="E24" s="270"/>
      <c r="F24" s="270"/>
    </row>
    <row r="25" spans="2:6" x14ac:dyDescent="0.25">
      <c r="B25" s="264">
        <v>21</v>
      </c>
      <c r="C25" s="360"/>
      <c r="D25" s="266" t="s">
        <v>105</v>
      </c>
      <c r="E25" s="270"/>
      <c r="F25" s="270"/>
    </row>
    <row r="26" spans="2:6" x14ac:dyDescent="0.25">
      <c r="B26" s="264">
        <v>22</v>
      </c>
      <c r="C26" s="360"/>
      <c r="D26" s="266" t="s">
        <v>106</v>
      </c>
      <c r="E26" s="270"/>
      <c r="F26" s="270"/>
    </row>
    <row r="27" spans="2:6" x14ac:dyDescent="0.25">
      <c r="B27" s="264">
        <v>23</v>
      </c>
      <c r="C27" s="360"/>
      <c r="D27" s="266" t="s">
        <v>108</v>
      </c>
      <c r="E27" s="270"/>
      <c r="F27" s="270"/>
    </row>
    <row r="28" spans="2:6" x14ac:dyDescent="0.25">
      <c r="B28" s="264">
        <v>24</v>
      </c>
      <c r="C28" s="360"/>
      <c r="D28" s="266" t="s">
        <v>109</v>
      </c>
      <c r="E28" s="270"/>
      <c r="F28" s="270"/>
    </row>
    <row r="29" spans="2:6" x14ac:dyDescent="0.25">
      <c r="B29" s="264">
        <v>25</v>
      </c>
      <c r="C29" s="360"/>
      <c r="D29" s="266" t="s">
        <v>110</v>
      </c>
      <c r="E29" s="270"/>
      <c r="F29" s="270"/>
    </row>
    <row r="30" spans="2:6" x14ac:dyDescent="0.25">
      <c r="B30" s="264">
        <v>26</v>
      </c>
      <c r="C30" s="360"/>
      <c r="D30" s="266" t="s">
        <v>111</v>
      </c>
      <c r="E30" s="270"/>
      <c r="F30" s="270"/>
    </row>
    <row r="31" spans="2:6" x14ac:dyDescent="0.25">
      <c r="B31" s="264">
        <v>27</v>
      </c>
      <c r="C31" s="360"/>
      <c r="D31" s="266" t="s">
        <v>112</v>
      </c>
      <c r="E31" s="270"/>
      <c r="F31" s="270"/>
    </row>
    <row r="32" spans="2:6" x14ac:dyDescent="0.25">
      <c r="B32" s="264">
        <v>28</v>
      </c>
      <c r="C32" s="360"/>
      <c r="D32" s="266" t="s">
        <v>113</v>
      </c>
      <c r="E32" s="273"/>
      <c r="F32" s="273"/>
    </row>
    <row r="33" spans="2:6" x14ac:dyDescent="0.25">
      <c r="B33" s="264">
        <v>29</v>
      </c>
      <c r="C33" s="360"/>
      <c r="D33" s="266" t="s">
        <v>114</v>
      </c>
      <c r="E33" s="273"/>
      <c r="F33" s="273"/>
    </row>
    <row r="34" spans="2:6" x14ac:dyDescent="0.25">
      <c r="B34" s="264">
        <v>30</v>
      </c>
      <c r="C34" s="360"/>
      <c r="D34" s="266" t="s">
        <v>115</v>
      </c>
      <c r="E34" s="273"/>
      <c r="F34" s="273"/>
    </row>
    <row r="35" spans="2:6" x14ac:dyDescent="0.25">
      <c r="B35" s="264">
        <v>31</v>
      </c>
      <c r="C35" s="360"/>
      <c r="D35" s="266" t="s">
        <v>861</v>
      </c>
      <c r="E35" s="273"/>
      <c r="F35" s="273"/>
    </row>
    <row r="36" spans="2:6" x14ac:dyDescent="0.25">
      <c r="B36" s="264">
        <v>32</v>
      </c>
      <c r="C36" s="361" t="s">
        <v>655</v>
      </c>
      <c r="D36" s="266" t="s">
        <v>117</v>
      </c>
      <c r="E36" s="273"/>
      <c r="F36" s="273"/>
    </row>
    <row r="37" spans="2:6" x14ac:dyDescent="0.25">
      <c r="B37" s="264">
        <v>33</v>
      </c>
      <c r="C37" s="361"/>
      <c r="D37" s="266" t="s">
        <v>27</v>
      </c>
      <c r="E37" s="273"/>
      <c r="F37" s="273"/>
    </row>
    <row r="38" spans="2:6" s="274" customFormat="1" x14ac:dyDescent="0.25">
      <c r="B38" s="264">
        <v>34</v>
      </c>
      <c r="C38" s="361"/>
      <c r="D38" s="266" t="s">
        <v>118</v>
      </c>
      <c r="E38" s="273"/>
      <c r="F38" s="273"/>
    </row>
    <row r="39" spans="2:6" s="274" customFormat="1" x14ac:dyDescent="0.25">
      <c r="B39" s="264">
        <v>35</v>
      </c>
      <c r="C39" s="361"/>
      <c r="D39" s="266" t="s">
        <v>119</v>
      </c>
      <c r="E39" s="273"/>
      <c r="F39" s="273"/>
    </row>
    <row r="40" spans="2:6" s="274" customFormat="1" x14ac:dyDescent="0.25">
      <c r="B40" s="264">
        <v>36</v>
      </c>
      <c r="C40" s="361"/>
      <c r="D40" s="266" t="s">
        <v>120</v>
      </c>
      <c r="E40" s="273"/>
      <c r="F40" s="273"/>
    </row>
    <row r="41" spans="2:6" s="274" customFormat="1" x14ac:dyDescent="0.25">
      <c r="B41" s="264">
        <v>37</v>
      </c>
      <c r="C41" s="361"/>
      <c r="D41" s="266" t="s">
        <v>121</v>
      </c>
      <c r="E41" s="273"/>
      <c r="F41" s="273"/>
    </row>
    <row r="42" spans="2:6" s="274" customFormat="1" x14ac:dyDescent="0.25">
      <c r="B42" s="264">
        <v>38</v>
      </c>
      <c r="C42" s="361"/>
      <c r="D42" s="266" t="s">
        <v>122</v>
      </c>
      <c r="E42" s="273"/>
      <c r="F42" s="273"/>
    </row>
    <row r="43" spans="2:6" s="274" customFormat="1" x14ac:dyDescent="0.25">
      <c r="B43" s="264">
        <v>39</v>
      </c>
      <c r="C43" s="361"/>
      <c r="D43" s="266" t="s">
        <v>123</v>
      </c>
      <c r="E43" s="273"/>
      <c r="F43" s="273"/>
    </row>
    <row r="44" spans="2:6" x14ac:dyDescent="0.25">
      <c r="B44" s="264">
        <v>40</v>
      </c>
      <c r="C44" s="361"/>
      <c r="D44" s="266" t="s">
        <v>124</v>
      </c>
      <c r="E44" s="273"/>
      <c r="F44" s="273"/>
    </row>
    <row r="45" spans="2:6" x14ac:dyDescent="0.25">
      <c r="B45" s="264">
        <v>41</v>
      </c>
      <c r="C45" s="361"/>
      <c r="D45" s="266" t="s">
        <v>125</v>
      </c>
      <c r="E45" s="273"/>
      <c r="F45" s="273"/>
    </row>
    <row r="46" spans="2:6" x14ac:dyDescent="0.25">
      <c r="B46" s="264">
        <v>42</v>
      </c>
      <c r="C46" s="361"/>
      <c r="D46" s="266" t="s">
        <v>126</v>
      </c>
      <c r="E46" s="273"/>
      <c r="F46" s="273"/>
    </row>
    <row r="47" spans="2:6" x14ac:dyDescent="0.25">
      <c r="B47" s="264">
        <v>43</v>
      </c>
      <c r="C47" s="361"/>
      <c r="D47" s="266" t="s">
        <v>127</v>
      </c>
      <c r="E47" s="273"/>
      <c r="F47" s="273"/>
    </row>
    <row r="48" spans="2:6" x14ac:dyDescent="0.25">
      <c r="B48" s="264">
        <v>44</v>
      </c>
      <c r="C48" s="361"/>
      <c r="D48" s="266"/>
      <c r="E48" s="273"/>
      <c r="F48" s="273"/>
    </row>
    <row r="49" spans="2:6" x14ac:dyDescent="0.25">
      <c r="B49" s="264">
        <v>45</v>
      </c>
      <c r="C49" s="361" t="s">
        <v>656</v>
      </c>
      <c r="D49" s="266" t="s">
        <v>661</v>
      </c>
      <c r="E49" s="273"/>
      <c r="F49" s="273"/>
    </row>
    <row r="50" spans="2:6" x14ac:dyDescent="0.25">
      <c r="B50" s="264">
        <v>46</v>
      </c>
      <c r="C50" s="361"/>
      <c r="D50" s="266" t="s">
        <v>28</v>
      </c>
      <c r="E50" s="273"/>
      <c r="F50" s="273"/>
    </row>
    <row r="51" spans="2:6" x14ac:dyDescent="0.25">
      <c r="B51" s="264">
        <v>47</v>
      </c>
      <c r="C51" s="361"/>
      <c r="D51" s="266" t="s">
        <v>662</v>
      </c>
      <c r="E51" s="273"/>
      <c r="F51" s="273"/>
    </row>
    <row r="52" spans="2:6" x14ac:dyDescent="0.25">
      <c r="B52" s="264">
        <v>48</v>
      </c>
      <c r="C52" s="361"/>
      <c r="D52" s="266" t="s">
        <v>663</v>
      </c>
      <c r="E52" s="273"/>
      <c r="F52" s="273"/>
    </row>
    <row r="53" spans="2:6" x14ac:dyDescent="0.25">
      <c r="B53" s="264">
        <v>49</v>
      </c>
      <c r="C53" s="361"/>
      <c r="D53" s="266" t="s">
        <v>664</v>
      </c>
      <c r="E53" s="273"/>
      <c r="F53" s="273"/>
    </row>
    <row r="54" spans="2:6" x14ac:dyDescent="0.25">
      <c r="B54" s="264">
        <v>50</v>
      </c>
      <c r="C54" s="361"/>
      <c r="D54" s="266" t="s">
        <v>665</v>
      </c>
      <c r="E54" s="273"/>
      <c r="F54" s="273"/>
    </row>
    <row r="55" spans="2:6" x14ac:dyDescent="0.25">
      <c r="B55" s="264">
        <v>51</v>
      </c>
      <c r="C55" s="361"/>
      <c r="D55" s="266" t="s">
        <v>666</v>
      </c>
      <c r="E55" s="273"/>
      <c r="F55" s="273"/>
    </row>
    <row r="56" spans="2:6" x14ac:dyDescent="0.25">
      <c r="B56" s="264">
        <v>52</v>
      </c>
      <c r="C56" s="361"/>
      <c r="D56" s="266" t="s">
        <v>667</v>
      </c>
      <c r="E56" s="273"/>
      <c r="F56" s="273"/>
    </row>
    <row r="57" spans="2:6" x14ac:dyDescent="0.25">
      <c r="B57" s="264">
        <v>53</v>
      </c>
      <c r="C57" s="361"/>
      <c r="D57" s="266" t="s">
        <v>668</v>
      </c>
      <c r="E57" s="273"/>
      <c r="F57" s="273"/>
    </row>
    <row r="58" spans="2:6" x14ac:dyDescent="0.25">
      <c r="B58" s="264">
        <v>54</v>
      </c>
      <c r="C58" s="361"/>
      <c r="D58" s="266" t="s">
        <v>669</v>
      </c>
      <c r="E58" s="273"/>
      <c r="F58" s="273"/>
    </row>
    <row r="59" spans="2:6" x14ac:dyDescent="0.25">
      <c r="B59" s="264">
        <v>55</v>
      </c>
      <c r="C59" s="361"/>
      <c r="D59" s="266" t="s">
        <v>670</v>
      </c>
      <c r="E59" s="273"/>
      <c r="F59" s="273"/>
    </row>
    <row r="60" spans="2:6" x14ac:dyDescent="0.25">
      <c r="B60" s="264">
        <v>56</v>
      </c>
      <c r="C60" s="361"/>
      <c r="D60" s="266" t="s">
        <v>671</v>
      </c>
      <c r="E60" s="273"/>
      <c r="F60" s="273"/>
    </row>
    <row r="61" spans="2:6" x14ac:dyDescent="0.25">
      <c r="B61" s="264">
        <v>57</v>
      </c>
      <c r="C61" s="361"/>
      <c r="D61" s="266" t="s">
        <v>672</v>
      </c>
      <c r="E61" s="273"/>
      <c r="F61" s="273"/>
    </row>
    <row r="62" spans="2:6" x14ac:dyDescent="0.25">
      <c r="B62" s="264">
        <v>58</v>
      </c>
      <c r="C62" s="361"/>
      <c r="D62" s="266" t="s">
        <v>673</v>
      </c>
      <c r="E62" s="273"/>
      <c r="F62" s="273"/>
    </row>
    <row r="63" spans="2:6" x14ac:dyDescent="0.25">
      <c r="B63" s="264">
        <v>59</v>
      </c>
      <c r="C63" s="361"/>
      <c r="D63" s="266" t="s">
        <v>674</v>
      </c>
      <c r="E63" s="273"/>
      <c r="F63" s="273"/>
    </row>
    <row r="64" spans="2:6" x14ac:dyDescent="0.25">
      <c r="B64" s="264">
        <v>60</v>
      </c>
      <c r="C64" s="361"/>
      <c r="D64" s="266" t="s">
        <v>675</v>
      </c>
      <c r="E64" s="273"/>
      <c r="F64" s="273"/>
    </row>
    <row r="65" spans="2:6" x14ac:dyDescent="0.25">
      <c r="B65" s="264">
        <v>61</v>
      </c>
      <c r="C65" s="361"/>
      <c r="D65" s="266" t="s">
        <v>551</v>
      </c>
      <c r="E65" s="273"/>
      <c r="F65" s="273"/>
    </row>
  </sheetData>
  <mergeCells count="23">
    <mergeCell ref="B2:E2"/>
    <mergeCell ref="C24:C35"/>
    <mergeCell ref="C36:C48"/>
    <mergeCell ref="C49:C65"/>
    <mergeCell ref="C5:D5"/>
    <mergeCell ref="C6:D6"/>
    <mergeCell ref="C7:D7"/>
    <mergeCell ref="C8:D8"/>
    <mergeCell ref="C9:D9"/>
    <mergeCell ref="C10:D10"/>
    <mergeCell ref="C11:D11"/>
    <mergeCell ref="C12:D12"/>
    <mergeCell ref="C13:D13"/>
    <mergeCell ref="C14:D14"/>
    <mergeCell ref="C15:D15"/>
    <mergeCell ref="C21:D21"/>
    <mergeCell ref="C22:D22"/>
    <mergeCell ref="C23:D23"/>
    <mergeCell ref="C16:D16"/>
    <mergeCell ref="C17:D17"/>
    <mergeCell ref="C18:D18"/>
    <mergeCell ref="C19:D19"/>
    <mergeCell ref="C20:D20"/>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S24"/>
  <sheetViews>
    <sheetView showGridLines="0" workbookViewId="0">
      <selection activeCell="O16" sqref="O16"/>
    </sheetView>
  </sheetViews>
  <sheetFormatPr defaultRowHeight="15" x14ac:dyDescent="0.25"/>
  <cols>
    <col min="1" max="1" width="34.5703125" bestFit="1" customWidth="1"/>
    <col min="2" max="2" width="8.42578125" customWidth="1"/>
    <col min="4" max="4" width="9.42578125" customWidth="1"/>
  </cols>
  <sheetData>
    <row r="1" spans="1:19" x14ac:dyDescent="0.25">
      <c r="A1" s="315" t="s">
        <v>558</v>
      </c>
      <c r="B1" s="315" t="s">
        <v>559</v>
      </c>
      <c r="C1" s="315" t="s">
        <v>880</v>
      </c>
      <c r="D1" s="315" t="s">
        <v>881</v>
      </c>
      <c r="E1" s="315" t="s">
        <v>882</v>
      </c>
      <c r="F1" s="315" t="s">
        <v>883</v>
      </c>
      <c r="G1" s="315" t="s">
        <v>884</v>
      </c>
      <c r="H1" s="315" t="s">
        <v>890</v>
      </c>
      <c r="I1" s="315" t="s">
        <v>885</v>
      </c>
      <c r="J1" s="177" t="s">
        <v>891</v>
      </c>
      <c r="K1" s="177" t="s">
        <v>886</v>
      </c>
      <c r="L1" s="177" t="s">
        <v>892</v>
      </c>
      <c r="M1" s="177" t="s">
        <v>887</v>
      </c>
      <c r="N1" s="177" t="s">
        <v>893</v>
      </c>
      <c r="O1" s="177" t="s">
        <v>888</v>
      </c>
      <c r="P1" s="177" t="s">
        <v>894</v>
      </c>
      <c r="Q1" s="177" t="s">
        <v>889</v>
      </c>
      <c r="R1" s="177" t="s">
        <v>895</v>
      </c>
      <c r="S1" s="177" t="s">
        <v>590</v>
      </c>
    </row>
    <row r="2" spans="1:19" x14ac:dyDescent="0.25">
      <c r="A2" s="251" t="s">
        <v>602</v>
      </c>
      <c r="B2" s="252" t="s">
        <v>903</v>
      </c>
      <c r="C2" s="178">
        <v>0</v>
      </c>
      <c r="D2" s="178">
        <v>0</v>
      </c>
      <c r="E2" s="178">
        <v>0</v>
      </c>
      <c r="F2" s="178">
        <v>0</v>
      </c>
      <c r="G2" s="178">
        <v>0</v>
      </c>
      <c r="H2" s="178">
        <v>0</v>
      </c>
      <c r="I2" s="178">
        <v>0</v>
      </c>
      <c r="J2" s="178">
        <v>0</v>
      </c>
      <c r="K2" s="178">
        <v>0</v>
      </c>
      <c r="L2" s="178">
        <v>0</v>
      </c>
      <c r="M2" s="178">
        <v>0</v>
      </c>
      <c r="N2" s="178">
        <v>0</v>
      </c>
      <c r="O2" s="178">
        <v>0</v>
      </c>
      <c r="P2" s="178">
        <v>0</v>
      </c>
      <c r="Q2" s="178">
        <v>0</v>
      </c>
      <c r="R2" s="178">
        <v>0</v>
      </c>
      <c r="S2" s="178">
        <v>0</v>
      </c>
    </row>
    <row r="3" spans="1:19" x14ac:dyDescent="0.25">
      <c r="A3" s="251" t="s">
        <v>603</v>
      </c>
      <c r="B3" s="252" t="s">
        <v>683</v>
      </c>
      <c r="C3" s="178">
        <v>0</v>
      </c>
      <c r="D3" s="178">
        <v>0</v>
      </c>
      <c r="E3" s="178">
        <v>0</v>
      </c>
      <c r="F3" s="178">
        <v>0</v>
      </c>
      <c r="G3" s="178">
        <v>0</v>
      </c>
      <c r="H3" s="178">
        <v>0</v>
      </c>
      <c r="I3" s="178">
        <v>0</v>
      </c>
      <c r="J3" s="178">
        <v>0</v>
      </c>
      <c r="K3" s="178">
        <v>0</v>
      </c>
      <c r="L3" s="178">
        <v>0</v>
      </c>
      <c r="M3" s="178">
        <v>0</v>
      </c>
      <c r="N3" s="178">
        <v>0</v>
      </c>
      <c r="O3" s="178">
        <v>0</v>
      </c>
      <c r="P3" s="178">
        <v>0</v>
      </c>
      <c r="Q3" s="178">
        <v>0</v>
      </c>
      <c r="R3" s="178">
        <v>0</v>
      </c>
      <c r="S3" s="178">
        <v>0</v>
      </c>
    </row>
    <row r="4" spans="1:19" x14ac:dyDescent="0.25">
      <c r="A4" s="251" t="s">
        <v>606</v>
      </c>
      <c r="B4" s="252" t="s">
        <v>691</v>
      </c>
      <c r="C4" s="178">
        <v>0</v>
      </c>
      <c r="D4" s="178">
        <v>0</v>
      </c>
      <c r="E4" s="178">
        <v>0</v>
      </c>
      <c r="F4" s="178">
        <v>0</v>
      </c>
      <c r="G4" s="178">
        <v>0</v>
      </c>
      <c r="H4" s="178">
        <v>0</v>
      </c>
      <c r="I4" s="178">
        <v>0</v>
      </c>
      <c r="J4" s="178">
        <v>0</v>
      </c>
      <c r="K4" s="178">
        <v>0</v>
      </c>
      <c r="L4" s="178">
        <v>0</v>
      </c>
      <c r="M4" s="178">
        <v>0</v>
      </c>
      <c r="N4" s="178">
        <v>0</v>
      </c>
      <c r="O4" s="178">
        <v>0</v>
      </c>
      <c r="P4" s="178">
        <v>0</v>
      </c>
      <c r="Q4" s="178">
        <v>0</v>
      </c>
      <c r="R4" s="178">
        <v>0</v>
      </c>
      <c r="S4" s="178">
        <v>0</v>
      </c>
    </row>
    <row r="5" spans="1:19" x14ac:dyDescent="0.25">
      <c r="A5" s="251" t="s">
        <v>88</v>
      </c>
      <c r="B5" s="252" t="s">
        <v>686</v>
      </c>
      <c r="C5" s="178">
        <v>0</v>
      </c>
      <c r="D5" s="178">
        <v>0</v>
      </c>
      <c r="E5" s="178">
        <v>0</v>
      </c>
      <c r="F5" s="178">
        <v>0</v>
      </c>
      <c r="G5" s="178">
        <v>0</v>
      </c>
      <c r="H5" s="178">
        <v>0</v>
      </c>
      <c r="I5" s="178">
        <v>0</v>
      </c>
      <c r="J5" s="178">
        <v>0</v>
      </c>
      <c r="K5" s="178">
        <v>0</v>
      </c>
      <c r="L5" s="178">
        <v>0</v>
      </c>
      <c r="M5" s="178">
        <v>0</v>
      </c>
      <c r="N5" s="178">
        <v>0</v>
      </c>
      <c r="O5" s="178">
        <v>0</v>
      </c>
      <c r="P5" s="178">
        <v>0</v>
      </c>
      <c r="Q5" s="178">
        <v>0</v>
      </c>
      <c r="R5" s="178">
        <v>0</v>
      </c>
      <c r="S5" s="178">
        <v>0</v>
      </c>
    </row>
    <row r="6" spans="1:19" x14ac:dyDescent="0.25">
      <c r="A6" s="251" t="s">
        <v>604</v>
      </c>
      <c r="B6" s="252" t="s">
        <v>684</v>
      </c>
      <c r="C6" s="178">
        <v>0</v>
      </c>
      <c r="D6" s="178">
        <v>0</v>
      </c>
      <c r="E6" s="178">
        <v>0</v>
      </c>
      <c r="F6" s="178">
        <v>0</v>
      </c>
      <c r="G6" s="178">
        <v>0</v>
      </c>
      <c r="H6" s="178">
        <v>0</v>
      </c>
      <c r="I6" s="178">
        <v>0</v>
      </c>
      <c r="J6" s="178">
        <v>0</v>
      </c>
      <c r="K6" s="178">
        <v>0</v>
      </c>
      <c r="L6" s="178">
        <v>0</v>
      </c>
      <c r="M6" s="178">
        <v>0</v>
      </c>
      <c r="N6" s="178">
        <v>0</v>
      </c>
      <c r="O6" s="178">
        <v>0</v>
      </c>
      <c r="P6" s="178">
        <v>0</v>
      </c>
      <c r="Q6" s="178">
        <v>0</v>
      </c>
      <c r="R6" s="178">
        <v>0</v>
      </c>
      <c r="S6" s="178">
        <v>0</v>
      </c>
    </row>
    <row r="7" spans="1:19" x14ac:dyDescent="0.25">
      <c r="A7" s="251" t="s">
        <v>607</v>
      </c>
      <c r="B7" s="252" t="s">
        <v>689</v>
      </c>
      <c r="C7" s="178">
        <v>0</v>
      </c>
      <c r="D7" s="178">
        <v>0</v>
      </c>
      <c r="E7" s="178">
        <v>0</v>
      </c>
      <c r="F7" s="178">
        <v>0</v>
      </c>
      <c r="G7" s="178">
        <v>0</v>
      </c>
      <c r="H7" s="178">
        <v>0</v>
      </c>
      <c r="I7" s="178">
        <v>0</v>
      </c>
      <c r="J7" s="178">
        <v>0</v>
      </c>
      <c r="K7" s="178">
        <v>0</v>
      </c>
      <c r="L7" s="178">
        <v>0</v>
      </c>
      <c r="M7" s="178">
        <v>0</v>
      </c>
      <c r="N7" s="178">
        <v>0</v>
      </c>
      <c r="O7" s="178">
        <v>0</v>
      </c>
      <c r="P7" s="178">
        <v>0</v>
      </c>
      <c r="Q7" s="178">
        <v>0</v>
      </c>
      <c r="R7" s="178">
        <v>0</v>
      </c>
      <c r="S7" s="178">
        <v>0</v>
      </c>
    </row>
    <row r="8" spans="1:19" x14ac:dyDescent="0.25">
      <c r="A8" s="251" t="s">
        <v>89</v>
      </c>
      <c r="B8" s="252" t="s">
        <v>685</v>
      </c>
      <c r="C8" s="178">
        <v>0</v>
      </c>
      <c r="D8" s="178">
        <v>0</v>
      </c>
      <c r="E8" s="178">
        <v>0</v>
      </c>
      <c r="F8" s="178">
        <v>0</v>
      </c>
      <c r="G8" s="178">
        <v>0</v>
      </c>
      <c r="H8" s="178">
        <v>0</v>
      </c>
      <c r="I8" s="178">
        <v>0</v>
      </c>
      <c r="J8" s="178">
        <v>0</v>
      </c>
      <c r="K8" s="178">
        <v>0</v>
      </c>
      <c r="L8" s="178">
        <v>0</v>
      </c>
      <c r="M8" s="178">
        <v>0</v>
      </c>
      <c r="N8" s="178">
        <v>0</v>
      </c>
      <c r="O8" s="178">
        <v>0</v>
      </c>
      <c r="P8" s="178">
        <v>0</v>
      </c>
      <c r="Q8" s="178">
        <v>0</v>
      </c>
      <c r="R8" s="178">
        <v>0</v>
      </c>
      <c r="S8" s="178">
        <v>0</v>
      </c>
    </row>
    <row r="9" spans="1:19" x14ac:dyDescent="0.25">
      <c r="A9" s="251" t="s">
        <v>90</v>
      </c>
      <c r="B9" s="252" t="s">
        <v>690</v>
      </c>
      <c r="C9" s="178">
        <v>0</v>
      </c>
      <c r="D9" s="178">
        <v>0</v>
      </c>
      <c r="E9" s="178">
        <v>0</v>
      </c>
      <c r="F9" s="178">
        <v>0</v>
      </c>
      <c r="G9" s="178">
        <v>0</v>
      </c>
      <c r="H9" s="178">
        <v>0</v>
      </c>
      <c r="I9" s="178">
        <v>0</v>
      </c>
      <c r="J9" s="178">
        <v>0</v>
      </c>
      <c r="K9" s="178">
        <v>0</v>
      </c>
      <c r="L9" s="178">
        <v>0</v>
      </c>
      <c r="M9" s="178">
        <v>0</v>
      </c>
      <c r="N9" s="178">
        <v>0</v>
      </c>
      <c r="O9" s="178">
        <v>0</v>
      </c>
      <c r="P9" s="178">
        <v>0</v>
      </c>
      <c r="Q9" s="178">
        <v>0</v>
      </c>
      <c r="R9" s="178">
        <v>0</v>
      </c>
      <c r="S9" s="178">
        <v>0</v>
      </c>
    </row>
    <row r="10" spans="1:19" x14ac:dyDescent="0.25">
      <c r="A10" s="251" t="s">
        <v>660</v>
      </c>
      <c r="B10" s="252" t="s">
        <v>688</v>
      </c>
      <c r="C10" s="178">
        <v>0</v>
      </c>
      <c r="D10" s="178">
        <v>0</v>
      </c>
      <c r="E10" s="178">
        <v>0</v>
      </c>
      <c r="F10" s="178">
        <v>0</v>
      </c>
      <c r="G10" s="178">
        <v>0</v>
      </c>
      <c r="H10" s="178">
        <v>0</v>
      </c>
      <c r="I10" s="178">
        <v>0</v>
      </c>
      <c r="J10" s="178">
        <v>0</v>
      </c>
      <c r="K10" s="178">
        <v>0</v>
      </c>
      <c r="L10" s="178">
        <v>0</v>
      </c>
      <c r="M10" s="178">
        <v>0</v>
      </c>
      <c r="N10" s="178">
        <v>0</v>
      </c>
      <c r="O10" s="178">
        <v>0</v>
      </c>
      <c r="P10" s="178">
        <v>0</v>
      </c>
      <c r="Q10" s="178">
        <v>0</v>
      </c>
      <c r="R10" s="178">
        <v>0</v>
      </c>
      <c r="S10" s="178">
        <v>0</v>
      </c>
    </row>
    <row r="11" spans="1:19" x14ac:dyDescent="0.25">
      <c r="A11" s="177" t="s">
        <v>659</v>
      </c>
      <c r="B11" s="252" t="s">
        <v>687</v>
      </c>
      <c r="C11" s="178">
        <v>0</v>
      </c>
      <c r="D11" s="178">
        <v>0</v>
      </c>
      <c r="E11" s="178">
        <v>0</v>
      </c>
      <c r="F11" s="178">
        <v>0</v>
      </c>
      <c r="G11" s="178">
        <v>0</v>
      </c>
      <c r="H11" s="178">
        <v>0</v>
      </c>
      <c r="I11" s="178">
        <v>0</v>
      </c>
      <c r="J11" s="178">
        <v>0</v>
      </c>
      <c r="K11" s="178">
        <v>0</v>
      </c>
      <c r="L11" s="178">
        <v>0</v>
      </c>
      <c r="M11" s="178">
        <v>0</v>
      </c>
      <c r="N11" s="178">
        <v>0</v>
      </c>
      <c r="O11" s="178">
        <v>0</v>
      </c>
      <c r="P11" s="178">
        <v>0</v>
      </c>
      <c r="Q11" s="178">
        <v>0</v>
      </c>
      <c r="R11" s="178">
        <v>0</v>
      </c>
      <c r="S11" s="178">
        <v>0</v>
      </c>
    </row>
    <row r="12" spans="1:19" x14ac:dyDescent="0.25">
      <c r="A12" s="251" t="s">
        <v>605</v>
      </c>
      <c r="B12" s="252" t="s">
        <v>156</v>
      </c>
      <c r="C12" s="178">
        <v>0</v>
      </c>
      <c r="D12" s="178">
        <v>0</v>
      </c>
      <c r="E12" s="178">
        <v>0</v>
      </c>
      <c r="F12" s="178">
        <v>0</v>
      </c>
      <c r="G12" s="178">
        <v>0</v>
      </c>
      <c r="H12" s="178">
        <v>0</v>
      </c>
      <c r="I12" s="178">
        <v>0</v>
      </c>
      <c r="J12" s="178">
        <v>0</v>
      </c>
      <c r="K12" s="178">
        <v>0</v>
      </c>
      <c r="L12" s="178">
        <v>0</v>
      </c>
      <c r="M12" s="178">
        <v>0</v>
      </c>
      <c r="N12" s="178">
        <v>0</v>
      </c>
      <c r="O12" s="178">
        <v>0</v>
      </c>
      <c r="P12" s="178">
        <v>0</v>
      </c>
      <c r="Q12" s="178">
        <v>0</v>
      </c>
      <c r="R12" s="178">
        <v>0</v>
      </c>
      <c r="S12" s="178">
        <v>0</v>
      </c>
    </row>
    <row r="13" spans="1:19" ht="15.75" thickBot="1" x14ac:dyDescent="0.3">
      <c r="B13" s="253"/>
      <c r="C13" s="254"/>
    </row>
    <row r="14" spans="1:19" ht="30" x14ac:dyDescent="0.25">
      <c r="A14" s="318" t="s">
        <v>844</v>
      </c>
      <c r="B14" s="319" t="s">
        <v>683</v>
      </c>
      <c r="C14" s="322">
        <v>525</v>
      </c>
      <c r="D14" s="323" t="s">
        <v>90</v>
      </c>
      <c r="E14" s="324"/>
      <c r="F14" s="254">
        <v>1</v>
      </c>
      <c r="G14" s="251" t="s">
        <v>602</v>
      </c>
      <c r="H14" s="252" t="s">
        <v>903</v>
      </c>
      <c r="I14" s="254">
        <v>528</v>
      </c>
      <c r="J14" t="str">
        <f>CONCATENATE(F14,":",I14,"_+raw_suffix")</f>
        <v>1:528_+raw_suffix</v>
      </c>
    </row>
    <row r="15" spans="1:19" ht="30" x14ac:dyDescent="0.25">
      <c r="A15" s="318" t="s">
        <v>604</v>
      </c>
      <c r="B15" s="319" t="s">
        <v>684</v>
      </c>
      <c r="C15" s="325">
        <v>526</v>
      </c>
      <c r="D15" s="316" t="s">
        <v>896</v>
      </c>
      <c r="E15" s="326"/>
      <c r="F15" s="254">
        <v>2</v>
      </c>
      <c r="G15" s="251" t="s">
        <v>603</v>
      </c>
      <c r="H15" s="252" t="s">
        <v>683</v>
      </c>
      <c r="I15" s="254">
        <v>530</v>
      </c>
      <c r="J15" t="str">
        <f t="shared" ref="J15:J24" si="0">CONCATENATE(F15,":",I15,"_+raw_suffix")</f>
        <v>2:530_+raw_suffix</v>
      </c>
    </row>
    <row r="16" spans="1:19" ht="30" x14ac:dyDescent="0.25">
      <c r="A16" s="177" t="s">
        <v>657</v>
      </c>
      <c r="B16" s="320" t="s">
        <v>685</v>
      </c>
      <c r="C16" s="325">
        <v>527</v>
      </c>
      <c r="D16" s="316" t="s">
        <v>897</v>
      </c>
      <c r="E16" s="326"/>
      <c r="F16" s="254">
        <v>3</v>
      </c>
      <c r="G16" s="251" t="s">
        <v>606</v>
      </c>
      <c r="H16" s="252" t="s">
        <v>691</v>
      </c>
      <c r="I16" s="254">
        <v>527</v>
      </c>
      <c r="J16" t="str">
        <f t="shared" si="0"/>
        <v>3:527_+raw_suffix</v>
      </c>
    </row>
    <row r="17" spans="1:10" ht="30" x14ac:dyDescent="0.25">
      <c r="A17" s="318" t="s">
        <v>845</v>
      </c>
      <c r="B17" s="319" t="s">
        <v>686</v>
      </c>
      <c r="C17" s="325">
        <v>529</v>
      </c>
      <c r="D17" s="316" t="s">
        <v>898</v>
      </c>
      <c r="E17" s="326"/>
      <c r="F17" s="254">
        <v>4</v>
      </c>
      <c r="G17" s="251" t="s">
        <v>88</v>
      </c>
      <c r="H17" s="252" t="s">
        <v>686</v>
      </c>
      <c r="I17" s="254">
        <v>531</v>
      </c>
      <c r="J17" t="str">
        <f t="shared" si="0"/>
        <v>4:531_+raw_suffix</v>
      </c>
    </row>
    <row r="18" spans="1:10" ht="30" x14ac:dyDescent="0.25">
      <c r="A18" s="318" t="s">
        <v>659</v>
      </c>
      <c r="B18" s="319" t="s">
        <v>687</v>
      </c>
      <c r="C18" s="325">
        <v>530</v>
      </c>
      <c r="D18" s="316" t="s">
        <v>603</v>
      </c>
      <c r="E18" s="326"/>
      <c r="F18" s="254">
        <v>5</v>
      </c>
      <c r="G18" s="251" t="s">
        <v>604</v>
      </c>
      <c r="H18" s="252" t="s">
        <v>684</v>
      </c>
      <c r="I18" s="254">
        <v>529</v>
      </c>
      <c r="J18" t="str">
        <f t="shared" si="0"/>
        <v>5:529_+raw_suffix</v>
      </c>
    </row>
    <row r="19" spans="1:10" x14ac:dyDescent="0.25">
      <c r="A19" s="318" t="s">
        <v>660</v>
      </c>
      <c r="B19" s="331" t="s">
        <v>688</v>
      </c>
      <c r="C19" s="327">
        <v>531</v>
      </c>
      <c r="D19" s="316" t="s">
        <v>88</v>
      </c>
      <c r="E19" s="326"/>
      <c r="F19" s="254">
        <v>6</v>
      </c>
      <c r="G19" s="251" t="s">
        <v>607</v>
      </c>
      <c r="H19" s="252" t="s">
        <v>689</v>
      </c>
      <c r="I19" s="254">
        <v>526</v>
      </c>
      <c r="J19" t="str">
        <f t="shared" si="0"/>
        <v>6:526_+raw_suffix</v>
      </c>
    </row>
    <row r="20" spans="1:10" x14ac:dyDescent="0.25">
      <c r="A20" s="318" t="s">
        <v>658</v>
      </c>
      <c r="B20" s="331" t="s">
        <v>689</v>
      </c>
      <c r="C20" s="327">
        <v>532</v>
      </c>
      <c r="D20" s="316" t="s">
        <v>89</v>
      </c>
      <c r="E20" s="326"/>
      <c r="F20" s="254">
        <v>7</v>
      </c>
      <c r="G20" s="251" t="s">
        <v>89</v>
      </c>
      <c r="H20" s="252" t="s">
        <v>685</v>
      </c>
      <c r="I20" s="254">
        <v>532</v>
      </c>
      <c r="J20" t="str">
        <f t="shared" si="0"/>
        <v>7:532_+raw_suffix</v>
      </c>
    </row>
    <row r="21" spans="1:10" x14ac:dyDescent="0.25">
      <c r="A21" s="318" t="s">
        <v>847</v>
      </c>
      <c r="B21" s="331" t="s">
        <v>690</v>
      </c>
      <c r="C21" s="327">
        <v>533</v>
      </c>
      <c r="D21" s="317" t="s">
        <v>605</v>
      </c>
      <c r="E21" s="326"/>
      <c r="F21" s="254">
        <v>8</v>
      </c>
      <c r="G21" s="251" t="s">
        <v>90</v>
      </c>
      <c r="H21" s="252" t="s">
        <v>690</v>
      </c>
      <c r="I21" s="254">
        <v>525</v>
      </c>
      <c r="J21" t="str">
        <f t="shared" si="0"/>
        <v>8:525_+raw_suffix</v>
      </c>
    </row>
    <row r="22" spans="1:10" x14ac:dyDescent="0.25">
      <c r="A22" s="318" t="s">
        <v>846</v>
      </c>
      <c r="B22" s="331" t="s">
        <v>691</v>
      </c>
      <c r="C22" s="327">
        <v>565</v>
      </c>
      <c r="D22" s="317" t="s">
        <v>899</v>
      </c>
      <c r="E22" s="326"/>
      <c r="F22" s="254">
        <v>9</v>
      </c>
      <c r="G22" s="251" t="s">
        <v>660</v>
      </c>
      <c r="H22" s="252" t="s">
        <v>688</v>
      </c>
      <c r="I22" s="254">
        <v>565</v>
      </c>
      <c r="J22" t="str">
        <f t="shared" si="0"/>
        <v>9:565_+raw_suffix</v>
      </c>
    </row>
    <row r="23" spans="1:10" ht="15.75" thickBot="1" x14ac:dyDescent="0.3">
      <c r="A23" s="177" t="s">
        <v>873</v>
      </c>
      <c r="B23" s="321" t="s">
        <v>692</v>
      </c>
      <c r="C23" s="328">
        <v>566</v>
      </c>
      <c r="D23" s="329" t="s">
        <v>900</v>
      </c>
      <c r="E23" s="330"/>
      <c r="F23" s="254">
        <v>10</v>
      </c>
      <c r="G23" s="177" t="s">
        <v>659</v>
      </c>
      <c r="H23" s="252" t="s">
        <v>687</v>
      </c>
      <c r="I23" s="254">
        <v>566</v>
      </c>
      <c r="J23" t="str">
        <f t="shared" si="0"/>
        <v>10:566_+raw_suffix</v>
      </c>
    </row>
    <row r="24" spans="1:10" x14ac:dyDescent="0.25">
      <c r="F24" s="254">
        <v>11</v>
      </c>
      <c r="G24" s="251" t="s">
        <v>605</v>
      </c>
      <c r="H24" s="252" t="s">
        <v>156</v>
      </c>
      <c r="I24" s="254">
        <v>533</v>
      </c>
      <c r="J24" t="str">
        <f t="shared" si="0"/>
        <v>11:533_+raw_suffix</v>
      </c>
    </row>
  </sheetData>
  <conditionalFormatting sqref="C1:G1">
    <cfRule type="containsText" dxfId="6" priority="6" operator="containsText" text="f">
      <formula>NOT(ISERROR(SEARCH("f",C1)))</formula>
    </cfRule>
  </conditionalFormatting>
  <conditionalFormatting sqref="B1">
    <cfRule type="duplicateValues" dxfId="5" priority="7"/>
  </conditionalFormatting>
  <conditionalFormatting sqref="C13:C18">
    <cfRule type="duplicateValues" dxfId="4" priority="4"/>
  </conditionalFormatting>
  <conditionalFormatting sqref="H1">
    <cfRule type="containsText" dxfId="3" priority="3" operator="containsText" text="f">
      <formula>NOT(ISERROR(SEARCH("f",H1)))</formula>
    </cfRule>
  </conditionalFormatting>
  <conditionalFormatting sqref="B2:B12">
    <cfRule type="duplicateValues" dxfId="2" priority="433"/>
  </conditionalFormatting>
  <conditionalFormatting sqref="H14:H24">
    <cfRule type="duplicateValues" dxfId="1" priority="2"/>
  </conditionalFormatting>
  <conditionalFormatting sqref="C1:S1">
    <cfRule type="containsText" dxfId="0" priority="1" operator="containsText" text="f">
      <formula>NOT(ISERROR(SEARCH("f",C1)))</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AK407"/>
  <sheetViews>
    <sheetView showGridLines="0" zoomScale="40" zoomScaleNormal="40" workbookViewId="0">
      <pane xSplit="12" ySplit="7" topLeftCell="M26" activePane="bottomRight" state="frozen"/>
      <selection pane="topRight" activeCell="M1" sqref="M1"/>
      <selection pane="bottomLeft" activeCell="A8" sqref="A8"/>
      <selection pane="bottomRight" activeCell="Q26" sqref="Q26"/>
    </sheetView>
  </sheetViews>
  <sheetFormatPr defaultRowHeight="26.25" x14ac:dyDescent="0.4"/>
  <cols>
    <col min="2" max="2" width="54" style="125" customWidth="1"/>
    <col min="3" max="3" width="117.28515625" style="123" customWidth="1"/>
    <col min="4" max="4" width="20.5703125" style="132" customWidth="1"/>
    <col min="5" max="12" width="10.85546875" hidden="1" customWidth="1"/>
    <col min="13" max="18" width="13.5703125" style="82" customWidth="1"/>
    <col min="19" max="34" width="10.85546875" hidden="1" customWidth="1"/>
    <col min="35" max="35" width="19.140625" bestFit="1" customWidth="1"/>
    <col min="36" max="36" width="11.42578125" hidden="1" customWidth="1"/>
    <col min="37" max="37" width="27.5703125" style="151" bestFit="1" customWidth="1"/>
  </cols>
  <sheetData>
    <row r="1" spans="1:37" s="107" customFormat="1" ht="18.75" customHeight="1" x14ac:dyDescent="0.4">
      <c r="B1" s="214"/>
      <c r="D1" s="214"/>
      <c r="F1" s="214"/>
      <c r="H1" s="214"/>
      <c r="J1" s="214"/>
      <c r="L1" s="214"/>
    </row>
    <row r="2" spans="1:37" ht="32.25" thickBot="1" x14ac:dyDescent="0.55000000000000004">
      <c r="B2" s="124" t="s">
        <v>0</v>
      </c>
      <c r="C2" s="117" t="s">
        <v>610</v>
      </c>
      <c r="D2" s="376" t="s">
        <v>1</v>
      </c>
      <c r="E2" s="376"/>
      <c r="F2" s="376"/>
      <c r="G2" s="377">
        <v>14943</v>
      </c>
      <c r="H2" s="377"/>
      <c r="I2" s="378" t="s">
        <v>2</v>
      </c>
      <c r="J2" s="378"/>
      <c r="K2" s="378"/>
      <c r="L2" s="377" t="s">
        <v>611</v>
      </c>
      <c r="M2" s="377"/>
      <c r="N2" s="377"/>
      <c r="O2" s="377"/>
      <c r="P2" s="377"/>
      <c r="Q2" s="377"/>
      <c r="R2" s="377"/>
      <c r="S2" s="378" t="s">
        <v>3</v>
      </c>
      <c r="T2" s="378"/>
      <c r="U2" s="377" t="s">
        <v>612</v>
      </c>
      <c r="V2" s="377"/>
      <c r="W2" s="377"/>
      <c r="X2" s="378" t="s">
        <v>4</v>
      </c>
      <c r="Y2" s="378"/>
      <c r="Z2" s="381" t="s">
        <v>80</v>
      </c>
      <c r="AA2" s="381"/>
      <c r="AB2" s="381"/>
      <c r="AC2" s="381"/>
      <c r="AD2" s="13" t="s">
        <v>5</v>
      </c>
      <c r="AE2" s="10">
        <v>2022</v>
      </c>
      <c r="AF2" s="10"/>
      <c r="AG2" s="10"/>
      <c r="AH2" s="10"/>
      <c r="AI2" s="11"/>
    </row>
    <row r="3" spans="1:37" ht="102" customHeight="1" thickBot="1" x14ac:dyDescent="0.3">
      <c r="B3" s="362" t="s">
        <v>613</v>
      </c>
      <c r="C3" s="363"/>
      <c r="D3" s="126"/>
      <c r="E3" s="16"/>
      <c r="F3" s="16"/>
      <c r="G3" s="16"/>
      <c r="H3" s="16"/>
      <c r="I3" s="16"/>
      <c r="J3" s="16"/>
      <c r="K3" s="16"/>
      <c r="L3" s="16"/>
      <c r="M3" s="108"/>
      <c r="N3" s="108"/>
      <c r="O3" s="108"/>
      <c r="P3" s="108"/>
      <c r="Q3" s="108"/>
      <c r="R3" s="108"/>
      <c r="S3" s="16"/>
      <c r="T3" s="16"/>
      <c r="U3" s="16"/>
      <c r="V3" s="16"/>
      <c r="W3" s="16"/>
      <c r="X3" s="16"/>
      <c r="Y3" s="16"/>
      <c r="Z3" s="16"/>
      <c r="AA3" s="16"/>
      <c r="AB3" s="16"/>
      <c r="AC3" s="16"/>
      <c r="AD3" s="16"/>
      <c r="AE3" s="16"/>
      <c r="AF3" s="16"/>
      <c r="AG3" s="16"/>
      <c r="AH3" s="16"/>
      <c r="AI3" s="17"/>
      <c r="AJ3" s="364" t="str">
        <f>IF(LEN(AK8&amp;AK26&amp;AK44&amp;AK62&amp;AK80&amp;AK98&amp;AK116&amp;AK135&amp;AK148&amp;AK166&amp;AK184&amp;AK213&amp;AK231&amp;AK249&amp;AK267&amp;AK285)&lt;1,"","This form has data Errors. Please correct them before submitting")</f>
        <v/>
      </c>
      <c r="AK3" s="365"/>
    </row>
    <row r="4" spans="1:37" ht="97.15" customHeight="1" thickBot="1" x14ac:dyDescent="0.3">
      <c r="B4" s="370" t="str">
        <f>"County: "&amp;U2&amp;"             sub-county: "&amp;L2&amp;"             Facility: "&amp;C2&amp;"             Mflcode: "&amp;G2&amp;"             Year: "&amp;AE2&amp;"             Month: "&amp;Z2</f>
        <v>County: Samburu             sub-county: Samburu Central             Facility: Kisima Health Centre             Mflcode: 14943             Year: 2022             Month: 05</v>
      </c>
      <c r="C4" s="371"/>
      <c r="D4" s="371"/>
      <c r="E4" s="371"/>
      <c r="F4" s="371"/>
      <c r="G4" s="371"/>
      <c r="H4" s="371"/>
      <c r="I4" s="371"/>
      <c r="J4" s="371"/>
      <c r="K4" s="371"/>
      <c r="L4" s="371"/>
      <c r="M4" s="371"/>
      <c r="N4" s="371"/>
      <c r="O4" s="371"/>
      <c r="P4" s="371"/>
      <c r="Q4" s="371"/>
      <c r="R4" s="371"/>
      <c r="S4" s="371"/>
      <c r="T4" s="371"/>
      <c r="U4" s="371"/>
      <c r="V4" s="371"/>
      <c r="W4" s="371"/>
      <c r="X4" s="371"/>
      <c r="Y4" s="371"/>
      <c r="Z4" s="371"/>
      <c r="AA4" s="371"/>
      <c r="AB4" s="371"/>
      <c r="AC4" s="371"/>
      <c r="AD4" s="371"/>
      <c r="AE4" s="371"/>
      <c r="AF4" s="371"/>
      <c r="AG4" s="371"/>
      <c r="AH4" s="371"/>
      <c r="AI4" s="372"/>
      <c r="AJ4" s="366"/>
      <c r="AK4" s="367"/>
    </row>
    <row r="5" spans="1:37" ht="45" customHeight="1" thickBot="1" x14ac:dyDescent="0.3">
      <c r="B5" s="373" t="s">
        <v>86</v>
      </c>
      <c r="C5" s="374"/>
      <c r="D5" s="374"/>
      <c r="E5" s="374"/>
      <c r="F5" s="374"/>
      <c r="G5" s="374"/>
      <c r="H5" s="374"/>
      <c r="I5" s="374"/>
      <c r="J5" s="374"/>
      <c r="K5" s="374"/>
      <c r="L5" s="374"/>
      <c r="M5" s="374"/>
      <c r="N5" s="374"/>
      <c r="O5" s="374"/>
      <c r="P5" s="374"/>
      <c r="Q5" s="374"/>
      <c r="R5" s="374"/>
      <c r="S5" s="374"/>
      <c r="T5" s="374"/>
      <c r="U5" s="374"/>
      <c r="V5" s="374"/>
      <c r="W5" s="374"/>
      <c r="X5" s="374"/>
      <c r="Y5" s="374"/>
      <c r="Z5" s="374"/>
      <c r="AA5" s="374"/>
      <c r="AB5" s="374"/>
      <c r="AC5" s="374"/>
      <c r="AD5" s="374"/>
      <c r="AE5" s="374"/>
      <c r="AF5" s="374"/>
      <c r="AG5" s="374"/>
      <c r="AH5" s="374"/>
      <c r="AI5" s="375"/>
      <c r="AJ5" s="368"/>
      <c r="AK5" s="369"/>
    </row>
    <row r="6" spans="1:37" ht="28.5" x14ac:dyDescent="0.25">
      <c r="B6" s="399" t="s">
        <v>6</v>
      </c>
      <c r="C6" s="401" t="s">
        <v>7</v>
      </c>
      <c r="D6" s="382" t="s">
        <v>8</v>
      </c>
      <c r="E6" s="384" t="s">
        <v>9</v>
      </c>
      <c r="F6" s="384"/>
      <c r="G6" s="384" t="s">
        <v>10</v>
      </c>
      <c r="H6" s="384"/>
      <c r="I6" s="384" t="s">
        <v>11</v>
      </c>
      <c r="J6" s="384"/>
      <c r="K6" s="384" t="s">
        <v>12</v>
      </c>
      <c r="L6" s="384"/>
      <c r="M6" s="379" t="s">
        <v>13</v>
      </c>
      <c r="N6" s="380"/>
      <c r="O6" s="379" t="s">
        <v>14</v>
      </c>
      <c r="P6" s="380"/>
      <c r="Q6" s="379" t="s">
        <v>437</v>
      </c>
      <c r="R6" s="380"/>
      <c r="S6" s="379" t="s">
        <v>16</v>
      </c>
      <c r="T6" s="380"/>
      <c r="U6" s="379" t="s">
        <v>17</v>
      </c>
      <c r="V6" s="380"/>
      <c r="W6" s="379" t="s">
        <v>18</v>
      </c>
      <c r="X6" s="380"/>
      <c r="Y6" s="379" t="s">
        <v>19</v>
      </c>
      <c r="Z6" s="380"/>
      <c r="AA6" s="379" t="s">
        <v>20</v>
      </c>
      <c r="AB6" s="380"/>
      <c r="AC6" s="384" t="s">
        <v>21</v>
      </c>
      <c r="AD6" s="384"/>
      <c r="AE6" s="384" t="s">
        <v>22</v>
      </c>
      <c r="AF6" s="384"/>
      <c r="AG6" s="384" t="s">
        <v>23</v>
      </c>
      <c r="AH6" s="384"/>
      <c r="AI6" s="385" t="s">
        <v>24</v>
      </c>
      <c r="AJ6" s="387" t="s">
        <v>84</v>
      </c>
      <c r="AK6" s="389" t="s">
        <v>85</v>
      </c>
    </row>
    <row r="7" spans="1:37" ht="28.9" customHeight="1" thickBot="1" x14ac:dyDescent="0.3">
      <c r="B7" s="400"/>
      <c r="C7" s="402"/>
      <c r="D7" s="383"/>
      <c r="E7" s="3" t="s">
        <v>25</v>
      </c>
      <c r="F7" s="3" t="s">
        <v>26</v>
      </c>
      <c r="G7" s="3" t="s">
        <v>25</v>
      </c>
      <c r="H7" s="3" t="s">
        <v>26</v>
      </c>
      <c r="I7" s="3" t="s">
        <v>25</v>
      </c>
      <c r="J7" s="3" t="s">
        <v>26</v>
      </c>
      <c r="K7" s="3" t="s">
        <v>25</v>
      </c>
      <c r="L7" s="3" t="s">
        <v>26</v>
      </c>
      <c r="M7" s="3" t="s">
        <v>25</v>
      </c>
      <c r="N7" s="3" t="s">
        <v>26</v>
      </c>
      <c r="O7" s="3" t="s">
        <v>25</v>
      </c>
      <c r="P7" s="3" t="s">
        <v>26</v>
      </c>
      <c r="Q7" s="3" t="s">
        <v>25</v>
      </c>
      <c r="R7" s="3" t="s">
        <v>26</v>
      </c>
      <c r="S7" s="3" t="s">
        <v>25</v>
      </c>
      <c r="T7" s="3" t="s">
        <v>26</v>
      </c>
      <c r="U7" s="3" t="s">
        <v>25</v>
      </c>
      <c r="V7" s="3" t="s">
        <v>26</v>
      </c>
      <c r="W7" s="3" t="s">
        <v>25</v>
      </c>
      <c r="X7" s="3" t="s">
        <v>26</v>
      </c>
      <c r="Y7" s="3" t="s">
        <v>25</v>
      </c>
      <c r="Z7" s="3" t="s">
        <v>26</v>
      </c>
      <c r="AA7" s="3" t="s">
        <v>25</v>
      </c>
      <c r="AB7" s="3" t="s">
        <v>26</v>
      </c>
      <c r="AC7" s="3" t="s">
        <v>25</v>
      </c>
      <c r="AD7" s="3" t="s">
        <v>26</v>
      </c>
      <c r="AE7" s="3" t="s">
        <v>25</v>
      </c>
      <c r="AF7" s="3" t="s">
        <v>26</v>
      </c>
      <c r="AG7" s="3" t="s">
        <v>25</v>
      </c>
      <c r="AH7" s="3" t="s">
        <v>26</v>
      </c>
      <c r="AI7" s="386"/>
      <c r="AJ7" s="388"/>
      <c r="AK7" s="390"/>
    </row>
    <row r="8" spans="1:37" ht="39.6" customHeight="1" thickBot="1" x14ac:dyDescent="0.4">
      <c r="A8" s="29"/>
      <c r="B8" s="391" t="s">
        <v>87</v>
      </c>
      <c r="C8" s="118" t="s">
        <v>602</v>
      </c>
      <c r="D8" s="127" t="s">
        <v>128</v>
      </c>
      <c r="E8" s="83"/>
      <c r="F8" s="83"/>
      <c r="G8" s="83"/>
      <c r="H8" s="83"/>
      <c r="I8" s="83"/>
      <c r="J8" s="83"/>
      <c r="K8" s="84"/>
      <c r="L8" s="84"/>
      <c r="M8" s="234"/>
      <c r="N8" s="234"/>
      <c r="O8" s="234"/>
      <c r="P8" s="234"/>
      <c r="Q8" s="234"/>
      <c r="R8" s="234"/>
      <c r="S8" s="85"/>
      <c r="T8" s="85"/>
      <c r="U8" s="85"/>
      <c r="V8" s="85"/>
      <c r="W8" s="85"/>
      <c r="X8" s="85"/>
      <c r="Y8" s="85"/>
      <c r="Z8" s="85"/>
      <c r="AA8" s="85"/>
      <c r="AB8" s="85"/>
      <c r="AC8" s="56"/>
      <c r="AD8" s="20"/>
      <c r="AE8" s="20"/>
      <c r="AF8" s="20"/>
      <c r="AG8" s="20"/>
      <c r="AH8" s="20"/>
      <c r="AI8" s="22">
        <f>SUM(M8:AB8)</f>
        <v>0</v>
      </c>
      <c r="AJ8" s="24" t="str">
        <f>CONCATENATE(IF(I17&gt;I8," * "&amp;$B$17&amp;" , "&amp;$C17&amp;"  For age "&amp;$E$6&amp;" "&amp;$E$7&amp;" is more than "&amp;$B$8&amp;" , "&amp;$C8&amp;" "&amp;CHAR(10),""),IF(J17&gt;J8," * "&amp;$B$17&amp;" , "&amp;$C17&amp;"  For age "&amp;$E$6&amp;" "&amp;$F$7&amp;" is more than "&amp;$B$8&amp;" , "&amp;$C8&amp;" "&amp;CHAR(10),""),IF(K17&gt;K8," * "&amp;$B$17&amp;" , "&amp;$C17&amp;"  For age "&amp;$G$6&amp;" "&amp;$G$7&amp;" is more than "&amp;$B$8&amp;" , "&amp;$C8&amp;" "&amp;CHAR(10),""),IF(L17&gt;L8," * "&amp;$B$17&amp;" , "&amp;$C17&amp;"  For age "&amp;$G$6&amp;" "&amp;$H$7&amp;" is more than "&amp;$B$8&amp;" , "&amp;$C8&amp;" "&amp;CHAR(10),""),IF(M17&gt;M8," * "&amp;$B$17&amp;" , "&amp;$C17&amp;"  For age "&amp;$I$6&amp;" "&amp;$I$7&amp;" is more than "&amp;$B$8&amp;" , "&amp;$C8&amp;" "&amp;CHAR(10),""),IF(N17&gt;N8," * "&amp;$B$17&amp;" , "&amp;$C17&amp;"  For age "&amp;$I$6&amp;" "&amp;$J$7&amp;" is more than "&amp;$B$8&amp;" , "&amp;$C8&amp;" "&amp;CHAR(10),""),IF(O17&gt;O8," * "&amp;$B$17&amp;" , "&amp;$C17&amp;"  For age "&amp;$K$6&amp;" "&amp;$K$7&amp;" is more than "&amp;$B$8&amp;" , "&amp;$C8&amp;" "&amp;CHAR(10),""),IF(P17&gt;P8," * "&amp;$B$17&amp;" , "&amp;$C17&amp;"  For age "&amp;$K$6&amp;" "&amp;$L$7&amp;" is more than "&amp;$B$8&amp;" , "&amp;$C8&amp;" "&amp;CHAR(10),""),IF(Q17&gt;Q8," * "&amp;$B$17&amp;" , "&amp;$C17&amp;"  For age "&amp;$M$6&amp;" "&amp;$M$7&amp;" is more than "&amp;$B$8&amp;" , "&amp;$C8&amp;" "&amp;CHAR(10),""),IF(R17&gt;R8," * "&amp;$B$17&amp;" , "&amp;$C17&amp;"  For age "&amp;$M$6&amp;" "&amp;$N$7&amp;" is more than "&amp;$B$8&amp;" , "&amp;$C8&amp;" "&amp;CHAR(10),""),IF(S17&gt;S8," * "&amp;$B$17&amp;" , "&amp;$C17&amp;"  For age "&amp;$O$6&amp;" "&amp;$O$7&amp;" is more than "&amp;$B$8&amp;" , "&amp;$C8&amp;" "&amp;CHAR(10),""),IF(T17&gt;T8," * "&amp;$B$17&amp;" , "&amp;$C17&amp;"  For age "&amp;$O$6&amp;" "&amp;$P$7&amp;" is more than "&amp;$B$8&amp;" , "&amp;$C8&amp;" "&amp;CHAR(10),""),IF(U17&gt;U8," * "&amp;$B$17&amp;" , "&amp;$C17&amp;"  For age "&amp;$Q$6&amp;" "&amp;$Q$7&amp;" is more than "&amp;$B$8&amp;" , "&amp;$C8&amp;" "&amp;CHAR(10),""),IF(V17&gt;V8," * "&amp;$B$17&amp;" , "&amp;$C17&amp;"  For age "&amp;$Q$6&amp;" "&amp;$R$7&amp;" is more than "&amp;$B$8&amp;" , "&amp;$C8&amp;" "&amp;CHAR(10),""),IF(W17&gt;W8," * "&amp;$B$17&amp;" , "&amp;$C17&amp;"  For age "&amp;$S$6&amp;" "&amp;$S$7&amp;" is more than "&amp;$B$8&amp;" , "&amp;$C8&amp;" "&amp;CHAR(10),""),IF(X17&gt;X8," * "&amp;$B$17&amp;" , "&amp;$C17&amp;"  For age "&amp;$S$6&amp;" "&amp;$T$7&amp;" is more than "&amp;$B$8&amp;" , "&amp;$C8&amp;" "&amp;CHAR(10),""),IF(Y17&gt;Y8," * "&amp;$B$17&amp;" , "&amp;$C17&amp;"  For age "&amp;$U$6&amp;" "&amp;$U$7&amp;" is more than "&amp;$B$8&amp;" , "&amp;$C8&amp;" "&amp;CHAR(10),""),IF(Z17&gt;Z8," * "&amp;$B$17&amp;" , "&amp;$C17&amp;"  For age "&amp;$U$6&amp;" "&amp;$V$7&amp;" is more than "&amp;$B$8&amp;" , "&amp;$C8&amp;" "&amp;CHAR(10),""),IF(AA17&gt;AA8," * "&amp;$B$17&amp;" , "&amp;$C17&amp;"  For age "&amp;$W$6&amp;" "&amp;$W$7&amp;" is more than "&amp;$B$8&amp;" , "&amp;$C8&amp;" "&amp;CHAR(10),""),IF(AB17&gt;AB8," * "&amp;$B$17&amp;" , "&amp;$C17&amp;"  For age "&amp;$W$6&amp;" "&amp;$X$7&amp;" is more than "&amp;$B$8&amp;" , "&amp;$C8&amp;" "&amp;CHAR(10),""),IF(AC17&gt;AC8," * "&amp;$B$17&amp;" , "&amp;$C17&amp;"  For age "&amp;$Y$6&amp;" "&amp;$Y$7&amp;" is more than "&amp;$B$8&amp;" , "&amp;$C8&amp;" "&amp;CHAR(10),""),IF(AD17&gt;AD8," * "&amp;$B$17&amp;" , "&amp;$C17&amp;"  For age "&amp;$Y$6&amp;" "&amp;$Z$7&amp;" is more than "&amp;$B$8&amp;" , "&amp;$C8&amp;" "&amp;CHAR(10),""),IF(AE17&gt;AE8," * "&amp;$B$17&amp;" , "&amp;$C17&amp;"  For age "&amp;$AA$6&amp;" "&amp;$AA$7&amp;" is more than "&amp;$B$8&amp;" , "&amp;$C8&amp;" "&amp;CHAR(10),""),IF(AF17&gt;AF8," * "&amp;$B$17&amp;" , "&amp;$C17&amp;"  For age "&amp;$AA$6&amp;" "&amp;$AB$7&amp;" is more than "&amp;$B$8&amp;" , "&amp;$C8&amp;" "&amp;CHAR(10),""))</f>
        <v/>
      </c>
      <c r="AK8" s="393" t="str">
        <f>CONCATENATE(AJ8,AJ9,AJ10,AJ11,AJ12,AJ13,AJ14,AJ15,AJ16,AJ17,AJ18,AJ19,AJ20,AJ21,AJ22,AJ23,AJ24,AJ25)</f>
        <v/>
      </c>
    </row>
    <row r="9" spans="1:37" ht="39.6" customHeight="1" thickBot="1" x14ac:dyDescent="0.4">
      <c r="A9" s="29"/>
      <c r="B9" s="392"/>
      <c r="C9" s="119" t="s">
        <v>603</v>
      </c>
      <c r="D9" s="128" t="s">
        <v>129</v>
      </c>
      <c r="E9" s="86"/>
      <c r="F9" s="86"/>
      <c r="G9" s="86"/>
      <c r="H9" s="86"/>
      <c r="I9" s="86"/>
      <c r="J9" s="86"/>
      <c r="K9" s="87"/>
      <c r="L9" s="87"/>
      <c r="M9" s="110"/>
      <c r="N9" s="109"/>
      <c r="O9" s="110"/>
      <c r="P9" s="109"/>
      <c r="Q9" s="110"/>
      <c r="R9" s="110"/>
      <c r="S9" s="88"/>
      <c r="T9" s="89"/>
      <c r="U9" s="88"/>
      <c r="V9" s="89"/>
      <c r="W9" s="88"/>
      <c r="X9" s="89"/>
      <c r="Y9" s="88"/>
      <c r="Z9" s="89"/>
      <c r="AA9" s="88"/>
      <c r="AB9" s="89"/>
      <c r="AC9" s="30"/>
      <c r="AD9" s="1"/>
      <c r="AE9" s="1"/>
      <c r="AF9" s="1"/>
      <c r="AG9" s="1"/>
      <c r="AH9" s="1"/>
      <c r="AI9" s="22">
        <f t="shared" ref="AI9:AI72" si="0">SUM(M9:AB9)</f>
        <v>0</v>
      </c>
      <c r="AJ9" s="24" t="str">
        <f t="shared" ref="AJ9:AJ15" si="1">CONCATENATE(IF(I18&gt;I9," * "&amp;$B$17&amp;" , "&amp;$C18&amp;"  For age "&amp;$E$6&amp;" "&amp;$E$7&amp;" is more than "&amp;$B$8&amp;" , "&amp;$C9&amp;" "&amp;CHAR(10),""),IF(J18&gt;J9," * "&amp;$B$17&amp;" , "&amp;$C18&amp;"  For age "&amp;$E$6&amp;" "&amp;$F$7&amp;" is more than "&amp;$B$8&amp;" , "&amp;$C9&amp;" "&amp;CHAR(10),""),IF(K18&gt;K9," * "&amp;$B$17&amp;" , "&amp;$C18&amp;"  For age "&amp;$G$6&amp;" "&amp;$G$7&amp;" is more than "&amp;$B$8&amp;" , "&amp;$C9&amp;" "&amp;CHAR(10),""),IF(L18&gt;L9," * "&amp;$B$17&amp;" , "&amp;$C18&amp;"  For age "&amp;$G$6&amp;" "&amp;$H$7&amp;" is more than "&amp;$B$8&amp;" , "&amp;$C9&amp;" "&amp;CHAR(10),""),IF(M18&gt;M9," * "&amp;$B$17&amp;" , "&amp;$C18&amp;"  For age "&amp;$I$6&amp;" "&amp;$I$7&amp;" is more than "&amp;$B$8&amp;" , "&amp;$C9&amp;" "&amp;CHAR(10),""),IF(N18&gt;N9," * "&amp;$B$17&amp;" , "&amp;$C18&amp;"  For age "&amp;$I$6&amp;" "&amp;$J$7&amp;" is more than "&amp;$B$8&amp;" , "&amp;$C9&amp;" "&amp;CHAR(10),""),IF(O18&gt;O9," * "&amp;$B$17&amp;" , "&amp;$C18&amp;"  For age "&amp;$K$6&amp;" "&amp;$K$7&amp;" is more than "&amp;$B$8&amp;" , "&amp;$C9&amp;" "&amp;CHAR(10),""),IF(P18&gt;P9," * "&amp;$B$17&amp;" , "&amp;$C18&amp;"  For age "&amp;$K$6&amp;" "&amp;$L$7&amp;" is more than "&amp;$B$8&amp;" , "&amp;$C9&amp;" "&amp;CHAR(10),""),IF(Q18&gt;Q9," * "&amp;$B$17&amp;" , "&amp;$C18&amp;"  For age "&amp;$M$6&amp;" "&amp;$M$7&amp;" is more than "&amp;$B$8&amp;" , "&amp;$C9&amp;" "&amp;CHAR(10),""),IF(R18&gt;R9," * "&amp;$B$17&amp;" , "&amp;$C18&amp;"  For age "&amp;$M$6&amp;" "&amp;$N$7&amp;" is more than "&amp;$B$8&amp;" , "&amp;$C9&amp;" "&amp;CHAR(10),""),IF(S18&gt;S9," * "&amp;$B$17&amp;" , "&amp;$C18&amp;"  For age "&amp;$O$6&amp;" "&amp;$O$7&amp;" is more than "&amp;$B$8&amp;" , "&amp;$C9&amp;" "&amp;CHAR(10),""),IF(T18&gt;T9," * "&amp;$B$17&amp;" , "&amp;$C18&amp;"  For age "&amp;$O$6&amp;" "&amp;$P$7&amp;" is more than "&amp;$B$8&amp;" , "&amp;$C9&amp;" "&amp;CHAR(10),""),IF(U18&gt;U9," * "&amp;$B$17&amp;" , "&amp;$C18&amp;"  For age "&amp;$Q$6&amp;" "&amp;$Q$7&amp;" is more than "&amp;$B$8&amp;" , "&amp;$C9&amp;" "&amp;CHAR(10),""),IF(V18&gt;V9," * "&amp;$B$17&amp;" , "&amp;$C18&amp;"  For age "&amp;$Q$6&amp;" "&amp;$R$7&amp;" is more than "&amp;$B$8&amp;" , "&amp;$C9&amp;" "&amp;CHAR(10),""),IF(W18&gt;W9," * "&amp;$B$17&amp;" , "&amp;$C18&amp;"  For age "&amp;$S$6&amp;" "&amp;$S$7&amp;" is more than "&amp;$B$8&amp;" , "&amp;$C9&amp;" "&amp;CHAR(10),""),IF(X18&gt;X9," * "&amp;$B$17&amp;" , "&amp;$C18&amp;"  For age "&amp;$S$6&amp;" "&amp;$T$7&amp;" is more than "&amp;$B$8&amp;" , "&amp;$C9&amp;" "&amp;CHAR(10),""),IF(Y18&gt;Y9," * "&amp;$B$17&amp;" , "&amp;$C18&amp;"  For age "&amp;$U$6&amp;" "&amp;$U$7&amp;" is more than "&amp;$B$8&amp;" , "&amp;$C9&amp;" "&amp;CHAR(10),""),IF(Z18&gt;Z9," * "&amp;$B$17&amp;" , "&amp;$C18&amp;"  For age "&amp;$U$6&amp;" "&amp;$V$7&amp;" is more than "&amp;$B$8&amp;" , "&amp;$C9&amp;" "&amp;CHAR(10),""),IF(AA18&gt;AA9," * "&amp;$B$17&amp;" , "&amp;$C18&amp;"  For age "&amp;$W$6&amp;" "&amp;$W$7&amp;" is more than "&amp;$B$8&amp;" , "&amp;$C9&amp;" "&amp;CHAR(10),""),IF(AB18&gt;AB9," * "&amp;$B$17&amp;" , "&amp;$C18&amp;"  For age "&amp;$W$6&amp;" "&amp;$X$7&amp;" is more than "&amp;$B$8&amp;" , "&amp;$C9&amp;" "&amp;CHAR(10),""),IF(AC18&gt;AC9," * "&amp;$B$17&amp;" , "&amp;$C18&amp;"  For age "&amp;$Y$6&amp;" "&amp;$Y$7&amp;" is more than "&amp;$B$8&amp;" , "&amp;$C9&amp;" "&amp;CHAR(10),""),IF(AD18&gt;AD9," * "&amp;$B$17&amp;" , "&amp;$C18&amp;"  For age "&amp;$Y$6&amp;" "&amp;$Z$7&amp;" is more than "&amp;$B$8&amp;" , "&amp;$C9&amp;" "&amp;CHAR(10),""),IF(AE18&gt;AE9," * "&amp;$B$17&amp;" , "&amp;$C18&amp;"  For age "&amp;$AA$6&amp;" "&amp;$AA$7&amp;" is more than "&amp;$B$8&amp;" , "&amp;$C9&amp;" "&amp;CHAR(10),""),IF(AF18&gt;AF9," * "&amp;$B$17&amp;" , "&amp;$C18&amp;"  For age "&amp;$AA$6&amp;" "&amp;$AB$7&amp;" is more than "&amp;$B$8&amp;" , "&amp;$C9&amp;" "&amp;CHAR(10),""))</f>
        <v/>
      </c>
      <c r="AK9" s="394"/>
    </row>
    <row r="10" spans="1:37" s="4" customFormat="1" ht="39.6" customHeight="1" thickBot="1" x14ac:dyDescent="0.3">
      <c r="B10" s="392"/>
      <c r="C10" s="119" t="s">
        <v>606</v>
      </c>
      <c r="D10" s="128" t="s">
        <v>130</v>
      </c>
      <c r="E10" s="86"/>
      <c r="F10" s="86"/>
      <c r="G10" s="86"/>
      <c r="H10" s="86"/>
      <c r="I10" s="86"/>
      <c r="J10" s="86"/>
      <c r="K10" s="87"/>
      <c r="L10" s="87"/>
      <c r="M10" s="109"/>
      <c r="N10" s="110"/>
      <c r="O10" s="109"/>
      <c r="P10" s="110"/>
      <c r="Q10" s="109"/>
      <c r="R10" s="110"/>
      <c r="S10" s="89"/>
      <c r="T10" s="88"/>
      <c r="U10" s="89"/>
      <c r="V10" s="88"/>
      <c r="W10" s="89"/>
      <c r="X10" s="88"/>
      <c r="Y10" s="89"/>
      <c r="Z10" s="88"/>
      <c r="AA10" s="89"/>
      <c r="AB10" s="88"/>
      <c r="AC10" s="30"/>
      <c r="AD10" s="1"/>
      <c r="AE10" s="1"/>
      <c r="AF10" s="1"/>
      <c r="AG10" s="1"/>
      <c r="AH10" s="1"/>
      <c r="AI10" s="22">
        <f t="shared" si="0"/>
        <v>0</v>
      </c>
      <c r="AJ10" s="24" t="str">
        <f t="shared" si="1"/>
        <v/>
      </c>
      <c r="AK10" s="394"/>
    </row>
    <row r="11" spans="1:37" s="4" customFormat="1" ht="39.6" customHeight="1" thickBot="1" x14ac:dyDescent="0.3">
      <c r="B11" s="392"/>
      <c r="C11" s="119" t="s">
        <v>88</v>
      </c>
      <c r="D11" s="128" t="s">
        <v>131</v>
      </c>
      <c r="E11" s="86"/>
      <c r="F11" s="86"/>
      <c r="G11" s="86"/>
      <c r="H11" s="86"/>
      <c r="I11" s="86"/>
      <c r="J11" s="86"/>
      <c r="K11" s="90"/>
      <c r="L11" s="90"/>
      <c r="M11" s="109"/>
      <c r="N11" s="110"/>
      <c r="O11" s="109"/>
      <c r="P11" s="110"/>
      <c r="Q11" s="109"/>
      <c r="R11" s="110"/>
      <c r="S11" s="89"/>
      <c r="T11" s="88"/>
      <c r="U11" s="89"/>
      <c r="V11" s="88"/>
      <c r="W11" s="89"/>
      <c r="X11" s="88"/>
      <c r="Y11" s="89"/>
      <c r="Z11" s="88"/>
      <c r="AA11" s="89"/>
      <c r="AB11" s="88"/>
      <c r="AC11" s="30"/>
      <c r="AD11" s="1"/>
      <c r="AE11" s="1"/>
      <c r="AF11" s="1"/>
      <c r="AG11" s="1"/>
      <c r="AH11" s="1"/>
      <c r="AI11" s="22">
        <f t="shared" si="0"/>
        <v>0</v>
      </c>
      <c r="AJ11" s="24" t="str">
        <f t="shared" si="1"/>
        <v/>
      </c>
      <c r="AK11" s="394"/>
    </row>
    <row r="12" spans="1:37" s="4" customFormat="1" ht="39.6" customHeight="1" thickBot="1" x14ac:dyDescent="0.3">
      <c r="B12" s="392"/>
      <c r="C12" s="119" t="s">
        <v>604</v>
      </c>
      <c r="D12" s="128" t="s">
        <v>132</v>
      </c>
      <c r="E12" s="86"/>
      <c r="F12" s="86"/>
      <c r="G12" s="86"/>
      <c r="H12" s="86"/>
      <c r="I12" s="86"/>
      <c r="J12" s="86"/>
      <c r="K12" s="91">
        <f>SUM(K13:K19)</f>
        <v>0</v>
      </c>
      <c r="L12" s="91">
        <f t="shared" ref="L12" si="2">SUM(L13:L19)</f>
        <v>0</v>
      </c>
      <c r="M12" s="110"/>
      <c r="N12" s="109"/>
      <c r="O12" s="110"/>
      <c r="P12" s="109"/>
      <c r="Q12" s="110"/>
      <c r="R12" s="109"/>
      <c r="S12" s="88"/>
      <c r="T12" s="89"/>
      <c r="U12" s="88"/>
      <c r="V12" s="89"/>
      <c r="W12" s="88"/>
      <c r="X12" s="89"/>
      <c r="Y12" s="88"/>
      <c r="Z12" s="89"/>
      <c r="AA12" s="88"/>
      <c r="AB12" s="89"/>
      <c r="AC12" s="30"/>
      <c r="AD12" s="1"/>
      <c r="AE12" s="1"/>
      <c r="AF12" s="1"/>
      <c r="AG12" s="1"/>
      <c r="AH12" s="1"/>
      <c r="AI12" s="22">
        <f t="shared" si="0"/>
        <v>0</v>
      </c>
      <c r="AJ12" s="24" t="str">
        <f t="shared" si="1"/>
        <v/>
      </c>
      <c r="AK12" s="394"/>
    </row>
    <row r="13" spans="1:37" s="4" customFormat="1" ht="39.6" customHeight="1" thickBot="1" x14ac:dyDescent="0.3">
      <c r="B13" s="392"/>
      <c r="C13" s="119" t="s">
        <v>607</v>
      </c>
      <c r="D13" s="128" t="s">
        <v>133</v>
      </c>
      <c r="E13" s="86"/>
      <c r="F13" s="86"/>
      <c r="G13" s="86"/>
      <c r="H13" s="86"/>
      <c r="I13" s="86"/>
      <c r="J13" s="86"/>
      <c r="K13" s="90"/>
      <c r="L13" s="90"/>
      <c r="M13" s="109"/>
      <c r="N13" s="109"/>
      <c r="O13" s="109"/>
      <c r="P13" s="109"/>
      <c r="Q13" s="109"/>
      <c r="R13" s="109"/>
      <c r="S13" s="89"/>
      <c r="T13" s="89"/>
      <c r="U13" s="89"/>
      <c r="V13" s="89"/>
      <c r="W13" s="89"/>
      <c r="X13" s="89"/>
      <c r="Y13" s="89"/>
      <c r="Z13" s="89"/>
      <c r="AA13" s="89"/>
      <c r="AB13" s="89"/>
      <c r="AC13" s="30"/>
      <c r="AD13" s="1"/>
      <c r="AE13" s="1"/>
      <c r="AF13" s="1"/>
      <c r="AG13" s="1"/>
      <c r="AH13" s="1"/>
      <c r="AI13" s="22">
        <f t="shared" si="0"/>
        <v>0</v>
      </c>
      <c r="AJ13" s="24" t="str">
        <f t="shared" si="1"/>
        <v/>
      </c>
      <c r="AK13" s="394"/>
    </row>
    <row r="14" spans="1:37" s="4" customFormat="1" ht="39.6" customHeight="1" thickBot="1" x14ac:dyDescent="0.3">
      <c r="B14" s="392"/>
      <c r="C14" s="119" t="s">
        <v>89</v>
      </c>
      <c r="D14" s="128" t="s">
        <v>134</v>
      </c>
      <c r="E14" s="86"/>
      <c r="F14" s="86"/>
      <c r="G14" s="86"/>
      <c r="H14" s="86"/>
      <c r="I14" s="86"/>
      <c r="J14" s="86"/>
      <c r="K14" s="86"/>
      <c r="L14" s="86"/>
      <c r="M14" s="234"/>
      <c r="N14" s="109"/>
      <c r="O14" s="234"/>
      <c r="P14" s="109"/>
      <c r="Q14" s="234"/>
      <c r="R14" s="109"/>
      <c r="S14" s="89"/>
      <c r="T14" s="89"/>
      <c r="U14" s="89"/>
      <c r="V14" s="89"/>
      <c r="W14" s="89"/>
      <c r="X14" s="89"/>
      <c r="Y14" s="89"/>
      <c r="Z14" s="89"/>
      <c r="AA14" s="89"/>
      <c r="AB14" s="89"/>
      <c r="AC14" s="30"/>
      <c r="AD14" s="1"/>
      <c r="AE14" s="1"/>
      <c r="AF14" s="1"/>
      <c r="AG14" s="1"/>
      <c r="AH14" s="1"/>
      <c r="AI14" s="22">
        <f t="shared" si="0"/>
        <v>0</v>
      </c>
      <c r="AJ14" s="24" t="str">
        <f t="shared" si="1"/>
        <v/>
      </c>
      <c r="AK14" s="394"/>
    </row>
    <row r="15" spans="1:37" s="4" customFormat="1" ht="39.6" customHeight="1" thickBot="1" x14ac:dyDescent="0.3">
      <c r="B15" s="392"/>
      <c r="C15" s="119" t="s">
        <v>90</v>
      </c>
      <c r="D15" s="128" t="s">
        <v>135</v>
      </c>
      <c r="E15" s="86"/>
      <c r="F15" s="86"/>
      <c r="G15" s="86"/>
      <c r="H15" s="86"/>
      <c r="I15" s="86"/>
      <c r="J15" s="86"/>
      <c r="K15" s="90"/>
      <c r="L15" s="90"/>
      <c r="M15" s="109"/>
      <c r="N15" s="109"/>
      <c r="O15" s="109"/>
      <c r="P15" s="109"/>
      <c r="Q15" s="109"/>
      <c r="R15" s="109"/>
      <c r="S15" s="89"/>
      <c r="T15" s="89"/>
      <c r="U15" s="89"/>
      <c r="V15" s="89"/>
      <c r="W15" s="89"/>
      <c r="X15" s="89"/>
      <c r="Y15" s="89"/>
      <c r="Z15" s="89"/>
      <c r="AA15" s="89"/>
      <c r="AB15" s="89"/>
      <c r="AC15" s="30"/>
      <c r="AD15" s="1"/>
      <c r="AE15" s="1"/>
      <c r="AF15" s="1"/>
      <c r="AG15" s="1"/>
      <c r="AH15" s="1"/>
      <c r="AI15" s="22">
        <f t="shared" si="0"/>
        <v>0</v>
      </c>
      <c r="AJ15" s="24" t="str">
        <f t="shared" si="1"/>
        <v/>
      </c>
      <c r="AK15" s="394"/>
    </row>
    <row r="16" spans="1:37" s="4" customFormat="1" ht="39.6" customHeight="1" thickBot="1" x14ac:dyDescent="0.3">
      <c r="B16" s="392"/>
      <c r="C16" s="122" t="s">
        <v>605</v>
      </c>
      <c r="D16" s="131" t="s">
        <v>136</v>
      </c>
      <c r="E16" s="149"/>
      <c r="F16" s="149"/>
      <c r="G16" s="149"/>
      <c r="H16" s="149"/>
      <c r="I16" s="149"/>
      <c r="J16" s="149"/>
      <c r="K16" s="149"/>
      <c r="L16" s="150"/>
      <c r="M16" s="115"/>
      <c r="N16" s="109"/>
      <c r="O16" s="115"/>
      <c r="P16" s="109"/>
      <c r="Q16" s="115"/>
      <c r="R16" s="109"/>
      <c r="S16" s="102"/>
      <c r="T16" s="103"/>
      <c r="U16" s="102"/>
      <c r="V16" s="103"/>
      <c r="W16" s="102"/>
      <c r="X16" s="103"/>
      <c r="Y16" s="102"/>
      <c r="Z16" s="103"/>
      <c r="AA16" s="102"/>
      <c r="AB16" s="103"/>
      <c r="AC16" s="58"/>
      <c r="AD16" s="23"/>
      <c r="AE16" s="23"/>
      <c r="AF16" s="23"/>
      <c r="AG16" s="23"/>
      <c r="AH16" s="23"/>
      <c r="AI16" s="81">
        <f t="shared" si="0"/>
        <v>0</v>
      </c>
      <c r="AJ16" s="24" t="str">
        <f>CONCATENATE(IF(I25&gt;I16," * "&amp;$B$17&amp;" , "&amp;$C25&amp;"  For age "&amp;$E$6&amp;" "&amp;$E$7&amp;" is more than "&amp;$B$8&amp;" , "&amp;$C16&amp;" "&amp;CHAR(10),""),IF(J25&gt;J16," * "&amp;$B$17&amp;" , "&amp;$C25&amp;"  For age "&amp;$E$6&amp;" "&amp;$F$7&amp;" is more than "&amp;$B$8&amp;" , "&amp;$C16&amp;" "&amp;CHAR(10),""),IF(K25&gt;K16," * "&amp;$B$17&amp;" , "&amp;$C25&amp;"  For age "&amp;$G$6&amp;" "&amp;$G$7&amp;" is more than "&amp;$B$8&amp;" , "&amp;$C16&amp;" "&amp;CHAR(10),""),IF(L25&gt;L16," * "&amp;$B$17&amp;" , "&amp;$C25&amp;"  For age "&amp;$G$6&amp;" "&amp;$H$7&amp;" is more than "&amp;$B$8&amp;" , "&amp;$C16&amp;" "&amp;CHAR(10),""),IF(M25&gt;M16," * "&amp;$B$17&amp;" , "&amp;$C25&amp;"  For age "&amp;$I$6&amp;" "&amp;$I$7&amp;" is more than "&amp;$B$8&amp;" , "&amp;$C16&amp;" "&amp;CHAR(10),""),IF(N25&gt;N16," * "&amp;$B$17&amp;" , "&amp;$C25&amp;"  For age "&amp;$I$6&amp;" "&amp;$J$7&amp;" is more than "&amp;$B$8&amp;" , "&amp;$C16&amp;" "&amp;CHAR(10),""),IF(O25&gt;O16," * "&amp;$B$17&amp;" , "&amp;$C25&amp;"  For age "&amp;$K$6&amp;" "&amp;$K$7&amp;" is more than "&amp;$B$8&amp;" , "&amp;$C16&amp;" "&amp;CHAR(10),""),IF(P25&gt;P16," * "&amp;$B$17&amp;" , "&amp;$C25&amp;"  For age "&amp;$K$6&amp;" "&amp;$L$7&amp;" is more than "&amp;$B$8&amp;" , "&amp;$C16&amp;" "&amp;CHAR(10),""),IF(Q25&gt;Q16," * "&amp;$B$17&amp;" , "&amp;$C25&amp;"  For age "&amp;$M$6&amp;" "&amp;$M$7&amp;" is more than "&amp;$B$8&amp;" , "&amp;$C16&amp;" "&amp;CHAR(10),""),IF(R25&gt;R16," * "&amp;$B$17&amp;" , "&amp;$C25&amp;"  For age "&amp;$M$6&amp;" "&amp;$N$7&amp;" is more than "&amp;$B$8&amp;" , "&amp;$C16&amp;" "&amp;CHAR(10),""),IF(S25&gt;S16," * "&amp;$B$17&amp;" , "&amp;$C25&amp;"  For age "&amp;$O$6&amp;" "&amp;$O$7&amp;" is more than "&amp;$B$8&amp;" , "&amp;$C16&amp;" "&amp;CHAR(10),""),IF(T25&gt;T16," * "&amp;$B$17&amp;" , "&amp;$C25&amp;"  For age "&amp;$O$6&amp;" "&amp;$P$7&amp;" is more than "&amp;$B$8&amp;" , "&amp;$C16&amp;" "&amp;CHAR(10),""),IF(U25&gt;U16," * "&amp;$B$17&amp;" , "&amp;$C25&amp;"  For age "&amp;$Q$6&amp;" "&amp;$Q$7&amp;" is more than "&amp;$B$8&amp;" , "&amp;$C16&amp;" "&amp;CHAR(10),""),IF(V25&gt;V16," * "&amp;$B$17&amp;" , "&amp;$C25&amp;"  For age "&amp;$Q$6&amp;" "&amp;$R$7&amp;" is more than "&amp;$B$8&amp;" , "&amp;$C16&amp;" "&amp;CHAR(10),""),IF(W25&gt;W16," * "&amp;$B$17&amp;" , "&amp;$C25&amp;"  For age "&amp;$S$6&amp;" "&amp;$S$7&amp;" is more than "&amp;$B$8&amp;" , "&amp;$C16&amp;" "&amp;CHAR(10),""),IF(X25&gt;X16," * "&amp;$B$17&amp;" , "&amp;$C25&amp;"  For age "&amp;$S$6&amp;" "&amp;$T$7&amp;" is more than "&amp;$B$8&amp;" , "&amp;$C16&amp;" "&amp;CHAR(10),""),IF(Y25&gt;Y16," * "&amp;$B$17&amp;" , "&amp;$C25&amp;"  For age "&amp;$U$6&amp;" "&amp;$U$7&amp;" is more than "&amp;$B$8&amp;" , "&amp;$C16&amp;" "&amp;CHAR(10),""),IF(Z25&gt;Z16," * "&amp;$B$17&amp;" , "&amp;$C25&amp;"  For age "&amp;$U$6&amp;" "&amp;$V$7&amp;" is more than "&amp;$B$8&amp;" , "&amp;$C16&amp;" "&amp;CHAR(10),""),IF(AA25&gt;AA16," * "&amp;$B$17&amp;" , "&amp;$C25&amp;"  For age "&amp;$W$6&amp;" "&amp;$W$7&amp;" is more than "&amp;$B$8&amp;" , "&amp;$C16&amp;" "&amp;CHAR(10),""),IF(AB25&gt;AB16," * "&amp;$B$17&amp;" , "&amp;$C25&amp;"  For age "&amp;$W$6&amp;" "&amp;$X$7&amp;" is more than "&amp;$B$8&amp;" , "&amp;$C16&amp;" "&amp;CHAR(10),""),IF(AC25&gt;AC16," * "&amp;$B$17&amp;" , "&amp;$C25&amp;"  For age "&amp;$Y$6&amp;" "&amp;$Y$7&amp;" is more than "&amp;$B$8&amp;" , "&amp;$C16&amp;" "&amp;CHAR(10),""),IF(AD25&gt;AD16," * "&amp;$B$17&amp;" , "&amp;$C25&amp;"  For age "&amp;$Y$6&amp;" "&amp;$Z$7&amp;" is more than "&amp;$B$8&amp;" , "&amp;$C16&amp;" "&amp;CHAR(10),""),IF(AE25&gt;AE16," * "&amp;$B$17&amp;" , "&amp;$C25&amp;"  For age "&amp;$AA$6&amp;" "&amp;$AA$7&amp;" is more than "&amp;$B$8&amp;" , "&amp;$C16&amp;" "&amp;CHAR(10),""),IF(AF25&gt;AF16," * "&amp;$B$17&amp;" , "&amp;$C25&amp;"  For age "&amp;$AA$6&amp;" "&amp;$AB$7&amp;" is more than "&amp;$B$8&amp;" , "&amp;$C16&amp;" "&amp;CHAR(10),""))</f>
        <v/>
      </c>
      <c r="AK16" s="394"/>
    </row>
    <row r="17" spans="1:37" ht="36.6" customHeight="1" thickBot="1" x14ac:dyDescent="0.4">
      <c r="A17" s="29"/>
      <c r="B17" s="396" t="s">
        <v>91</v>
      </c>
      <c r="C17" s="118" t="s">
        <v>602</v>
      </c>
      <c r="D17" s="127" t="s">
        <v>137</v>
      </c>
      <c r="E17" s="83"/>
      <c r="F17" s="83"/>
      <c r="G17" s="83"/>
      <c r="H17" s="83"/>
      <c r="I17" s="83"/>
      <c r="J17" s="83"/>
      <c r="K17" s="83"/>
      <c r="L17" s="96"/>
      <c r="M17" s="234"/>
      <c r="N17" s="234"/>
      <c r="O17" s="234"/>
      <c r="P17" s="234"/>
      <c r="Q17" s="234"/>
      <c r="R17" s="234"/>
      <c r="S17" s="109"/>
      <c r="T17" s="109"/>
      <c r="U17" s="109"/>
      <c r="V17" s="109"/>
      <c r="W17" s="109"/>
      <c r="X17" s="109"/>
      <c r="Y17" s="109"/>
      <c r="Z17" s="109"/>
      <c r="AA17" s="109"/>
      <c r="AB17" s="109"/>
      <c r="AC17" s="109"/>
      <c r="AD17" s="109"/>
      <c r="AE17" s="109"/>
      <c r="AF17" s="109"/>
      <c r="AG17" s="109"/>
      <c r="AH17" s="109"/>
      <c r="AI17" s="22">
        <f t="shared" si="0"/>
        <v>0</v>
      </c>
      <c r="AJ17" s="24" t="str">
        <f>CONCATENATE(IF(I26&gt;I17," * "&amp;$B$26&amp;" , "&amp;$C26&amp;"  For age "&amp;$E$6&amp;" "&amp;$E$7&amp;" is more than "&amp;$B$17&amp;" , "&amp;$C17&amp;" "&amp;CHAR(10),""),IF(J26&gt;J17," * "&amp;$B$26&amp;" , "&amp;$C26&amp;"  For age "&amp;$E$6&amp;" "&amp;$F$7&amp;" is more than "&amp;$B$17&amp;" , "&amp;$C17&amp;" "&amp;CHAR(10),""),IF(K26&gt;K17," * "&amp;$B$26&amp;" , "&amp;$C26&amp;"  For age "&amp;$G$6&amp;" "&amp;$G$7&amp;" is more than "&amp;$B$17&amp;" , "&amp;$C17&amp;" "&amp;CHAR(10),""),IF(L26&gt;L17," * "&amp;$B$26&amp;" , "&amp;$C26&amp;"  For age "&amp;$G$6&amp;" "&amp;$H$7&amp;" is more than "&amp;$B$17&amp;" , "&amp;$C17&amp;" "&amp;CHAR(10),""),IF(M26&gt;M17," * "&amp;$B$26&amp;" , "&amp;$C26&amp;"  For age "&amp;$I$6&amp;" "&amp;$I$7&amp;" is more than "&amp;$B$17&amp;" , "&amp;$C17&amp;" "&amp;CHAR(10),""),IF(N26&gt;N17," * "&amp;$B$26&amp;" , "&amp;$C26&amp;"  For age "&amp;$I$6&amp;" "&amp;$J$7&amp;" is more than "&amp;$B$17&amp;" , "&amp;$C17&amp;" "&amp;CHAR(10),""),IF(O26&gt;O17," * "&amp;$B$26&amp;" , "&amp;$C26&amp;"  For age "&amp;$K$6&amp;" "&amp;$K$7&amp;" is more than "&amp;$B$17&amp;" , "&amp;$C17&amp;" "&amp;CHAR(10),""),IF(P26&gt;P17," * "&amp;$B$26&amp;" , "&amp;$C26&amp;"  For age "&amp;$K$6&amp;" "&amp;$L$7&amp;" is more than "&amp;$B$17&amp;" , "&amp;$C17&amp;" "&amp;CHAR(10),""),IF(Q26&gt;Q17," * "&amp;$B$26&amp;" , "&amp;$C26&amp;"  For age "&amp;$M$6&amp;" "&amp;$M$7&amp;" is more than "&amp;$B$17&amp;" , "&amp;$C17&amp;" "&amp;CHAR(10),""),IF(R26&gt;R17," * "&amp;$B$26&amp;" , "&amp;$C26&amp;"  For age "&amp;$M$6&amp;" "&amp;$N$7&amp;" is more than "&amp;$B$17&amp;" , "&amp;$C17&amp;" "&amp;CHAR(10),""),IF(S26&gt;S17," * "&amp;$B$26&amp;" , "&amp;$C26&amp;"  For age "&amp;$O$6&amp;" "&amp;$O$7&amp;" is more than "&amp;$B$17&amp;" , "&amp;$C17&amp;" "&amp;CHAR(10),""),IF(T26&gt;T17," * "&amp;$B$26&amp;" , "&amp;$C26&amp;"  For age "&amp;$O$6&amp;" "&amp;$P$7&amp;" is more than "&amp;$B$17&amp;" , "&amp;$C17&amp;" "&amp;CHAR(10),""),IF(U26&gt;U17," * "&amp;$B$26&amp;" , "&amp;$C26&amp;"  For age "&amp;$Q$6&amp;" "&amp;$Q$7&amp;" is more than "&amp;$B$17&amp;" , "&amp;$C17&amp;" "&amp;CHAR(10),""),IF(V26&gt;V17," * "&amp;$B$26&amp;" , "&amp;$C26&amp;"  For age "&amp;$Q$6&amp;" "&amp;$R$7&amp;" is more than "&amp;$B$17&amp;" , "&amp;$C17&amp;" "&amp;CHAR(10),""),IF(W26&gt;W17," * "&amp;$B$26&amp;" , "&amp;$C26&amp;"  For age "&amp;$S$6&amp;" "&amp;$S$7&amp;" is more than "&amp;$B$17&amp;" , "&amp;$C17&amp;" "&amp;CHAR(10),""),IF(X26&gt;X17," * "&amp;$B$26&amp;" , "&amp;$C26&amp;"  For age "&amp;$S$6&amp;" "&amp;$T$7&amp;" is more than "&amp;$B$17&amp;" , "&amp;$C17&amp;" "&amp;CHAR(10),""),IF(Y26&gt;Y17," * "&amp;$B$26&amp;" , "&amp;$C26&amp;"  For age "&amp;$U$6&amp;" "&amp;$U$7&amp;" is more than "&amp;$B$17&amp;" , "&amp;$C17&amp;" "&amp;CHAR(10),""),IF(Z26&gt;Z17," * "&amp;$B$26&amp;" , "&amp;$C26&amp;"  For age "&amp;$U$6&amp;" "&amp;$V$7&amp;" is more than "&amp;$B$17&amp;" , "&amp;$C17&amp;" "&amp;CHAR(10),""),IF(AA26&gt;AA17," * "&amp;$B$26&amp;" , "&amp;$C26&amp;"  For age "&amp;$W$6&amp;" "&amp;$W$7&amp;" is more than "&amp;$B$17&amp;" , "&amp;$C17&amp;" "&amp;CHAR(10),""),IF(AB26&gt;AB17," * "&amp;$B$26&amp;" , "&amp;$C26&amp;"  For age "&amp;$W$6&amp;" "&amp;$X$7&amp;" is more than "&amp;$B$17&amp;" , "&amp;$C17&amp;" "&amp;CHAR(10),""),IF(AC26&gt;AC17," * "&amp;$B$26&amp;" , "&amp;$C26&amp;"  For age "&amp;$Y$6&amp;" "&amp;$Y$7&amp;" is more than "&amp;$B$17&amp;" , "&amp;$C17&amp;" "&amp;CHAR(10),""),IF(AD26&gt;AD17," * "&amp;$B$26&amp;" , "&amp;$C26&amp;"  For age "&amp;$Y$6&amp;" "&amp;$Z$7&amp;" is more than "&amp;$B$17&amp;" , "&amp;$C17&amp;" "&amp;CHAR(10),""),IF(AE26&gt;AE17," * "&amp;$B$26&amp;" , "&amp;$C26&amp;"  For age "&amp;$AA$6&amp;" "&amp;$AA$7&amp;" is more than "&amp;$B$17&amp;" , "&amp;$C17&amp;" "&amp;CHAR(10),""),IF(AF26&gt;AF17," * "&amp;$B$26&amp;" , "&amp;$C26&amp;"  For age "&amp;$AA$6&amp;" "&amp;$AB$7&amp;" is more than "&amp;$B$17&amp;" , "&amp;$C17&amp;" "&amp;CHAR(10),""))</f>
        <v/>
      </c>
      <c r="AK17" s="394"/>
    </row>
    <row r="18" spans="1:37" ht="36.6" customHeight="1" thickBot="1" x14ac:dyDescent="0.4">
      <c r="A18" s="29"/>
      <c r="B18" s="397"/>
      <c r="C18" s="119" t="s">
        <v>603</v>
      </c>
      <c r="D18" s="128" t="s">
        <v>138</v>
      </c>
      <c r="E18" s="86"/>
      <c r="F18" s="86"/>
      <c r="G18" s="86"/>
      <c r="H18" s="86"/>
      <c r="I18" s="86"/>
      <c r="J18" s="86"/>
      <c r="K18" s="86"/>
      <c r="L18" s="90"/>
      <c r="M18" s="110"/>
      <c r="N18" s="109"/>
      <c r="O18" s="110"/>
      <c r="P18" s="109"/>
      <c r="Q18" s="110"/>
      <c r="R18" s="110"/>
      <c r="S18" s="110"/>
      <c r="T18" s="110"/>
      <c r="U18" s="110"/>
      <c r="V18" s="110"/>
      <c r="W18" s="110"/>
      <c r="X18" s="110"/>
      <c r="Y18" s="110"/>
      <c r="Z18" s="110"/>
      <c r="AA18" s="110"/>
      <c r="AB18" s="110"/>
      <c r="AC18" s="110"/>
      <c r="AD18" s="110"/>
      <c r="AE18" s="110"/>
      <c r="AF18" s="110"/>
      <c r="AG18" s="110"/>
      <c r="AH18" s="110"/>
      <c r="AI18" s="22">
        <f t="shared" si="0"/>
        <v>0</v>
      </c>
      <c r="AJ18" s="24" t="str">
        <f t="shared" ref="AJ18:AJ25" si="3">CONCATENATE(IF(I27&gt;I18," * "&amp;$B$26&amp;" , "&amp;$C27&amp;"  For age "&amp;$E$6&amp;" "&amp;$E$7&amp;" is more than "&amp;$B$17&amp;" , "&amp;$C18&amp;" "&amp;CHAR(10),""),IF(J27&gt;J18," * "&amp;$B$26&amp;" , "&amp;$C27&amp;"  For age "&amp;$E$6&amp;" "&amp;$F$7&amp;" is more than "&amp;$B$17&amp;" , "&amp;$C18&amp;" "&amp;CHAR(10),""),IF(K27&gt;K18," * "&amp;$B$26&amp;" , "&amp;$C27&amp;"  For age "&amp;$G$6&amp;" "&amp;$G$7&amp;" is more than "&amp;$B$17&amp;" , "&amp;$C18&amp;" "&amp;CHAR(10),""),IF(L27&gt;L18," * "&amp;$B$26&amp;" , "&amp;$C27&amp;"  For age "&amp;$G$6&amp;" "&amp;$H$7&amp;" is more than "&amp;$B$17&amp;" , "&amp;$C18&amp;" "&amp;CHAR(10),""),IF(M27&gt;M18," * "&amp;$B$26&amp;" , "&amp;$C27&amp;"  For age "&amp;$I$6&amp;" "&amp;$I$7&amp;" is more than "&amp;$B$17&amp;" , "&amp;$C18&amp;" "&amp;CHAR(10),""),IF(N27&gt;N18," * "&amp;$B$26&amp;" , "&amp;$C27&amp;"  For age "&amp;$I$6&amp;" "&amp;$J$7&amp;" is more than "&amp;$B$17&amp;" , "&amp;$C18&amp;" "&amp;CHAR(10),""),IF(O27&gt;O18," * "&amp;$B$26&amp;" , "&amp;$C27&amp;"  For age "&amp;$K$6&amp;" "&amp;$K$7&amp;" is more than "&amp;$B$17&amp;" , "&amp;$C18&amp;" "&amp;CHAR(10),""),IF(P27&gt;P18," * "&amp;$B$26&amp;" , "&amp;$C27&amp;"  For age "&amp;$K$6&amp;" "&amp;$L$7&amp;" is more than "&amp;$B$17&amp;" , "&amp;$C18&amp;" "&amp;CHAR(10),""),IF(Q27&gt;Q18," * "&amp;$B$26&amp;" , "&amp;$C27&amp;"  For age "&amp;$M$6&amp;" "&amp;$M$7&amp;" is more than "&amp;$B$17&amp;" , "&amp;$C18&amp;" "&amp;CHAR(10),""),IF(R27&gt;R18," * "&amp;$B$26&amp;" , "&amp;$C27&amp;"  For age "&amp;$M$6&amp;" "&amp;$N$7&amp;" is more than "&amp;$B$17&amp;" , "&amp;$C18&amp;" "&amp;CHAR(10),""),IF(S27&gt;S18," * "&amp;$B$26&amp;" , "&amp;$C27&amp;"  For age "&amp;$O$6&amp;" "&amp;$O$7&amp;" is more than "&amp;$B$17&amp;" , "&amp;$C18&amp;" "&amp;CHAR(10),""),IF(T27&gt;T18," * "&amp;$B$26&amp;" , "&amp;$C27&amp;"  For age "&amp;$O$6&amp;" "&amp;$P$7&amp;" is more than "&amp;$B$17&amp;" , "&amp;$C18&amp;" "&amp;CHAR(10),""),IF(U27&gt;U18," * "&amp;$B$26&amp;" , "&amp;$C27&amp;"  For age "&amp;$Q$6&amp;" "&amp;$Q$7&amp;" is more than "&amp;$B$17&amp;" , "&amp;$C18&amp;" "&amp;CHAR(10),""),IF(V27&gt;V18," * "&amp;$B$26&amp;" , "&amp;$C27&amp;"  For age "&amp;$Q$6&amp;" "&amp;$R$7&amp;" is more than "&amp;$B$17&amp;" , "&amp;$C18&amp;" "&amp;CHAR(10),""),IF(W27&gt;W18," * "&amp;$B$26&amp;" , "&amp;$C27&amp;"  For age "&amp;$S$6&amp;" "&amp;$S$7&amp;" is more than "&amp;$B$17&amp;" , "&amp;$C18&amp;" "&amp;CHAR(10),""),IF(X27&gt;X18," * "&amp;$B$26&amp;" , "&amp;$C27&amp;"  For age "&amp;$S$6&amp;" "&amp;$T$7&amp;" is more than "&amp;$B$17&amp;" , "&amp;$C18&amp;" "&amp;CHAR(10),""),IF(Y27&gt;Y18," * "&amp;$B$26&amp;" , "&amp;$C27&amp;"  For age "&amp;$U$6&amp;" "&amp;$U$7&amp;" is more than "&amp;$B$17&amp;" , "&amp;$C18&amp;" "&amp;CHAR(10),""),IF(Z27&gt;Z18," * "&amp;$B$26&amp;" , "&amp;$C27&amp;"  For age "&amp;$U$6&amp;" "&amp;$V$7&amp;" is more than "&amp;$B$17&amp;" , "&amp;$C18&amp;" "&amp;CHAR(10),""),IF(AA27&gt;AA18," * "&amp;$B$26&amp;" , "&amp;$C27&amp;"  For age "&amp;$W$6&amp;" "&amp;$W$7&amp;" is more than "&amp;$B$17&amp;" , "&amp;$C18&amp;" "&amp;CHAR(10),""),IF(AB27&gt;AB18," * "&amp;$B$26&amp;" , "&amp;$C27&amp;"  For age "&amp;$W$6&amp;" "&amp;$X$7&amp;" is more than "&amp;$B$17&amp;" , "&amp;$C18&amp;" "&amp;CHAR(10),""),IF(AC27&gt;AC18," * "&amp;$B$26&amp;" , "&amp;$C27&amp;"  For age "&amp;$Y$6&amp;" "&amp;$Y$7&amp;" is more than "&amp;$B$17&amp;" , "&amp;$C18&amp;" "&amp;CHAR(10),""),IF(AD27&gt;AD18," * "&amp;$B$26&amp;" , "&amp;$C27&amp;"  For age "&amp;$Y$6&amp;" "&amp;$Z$7&amp;" is more than "&amp;$B$17&amp;" , "&amp;$C18&amp;" "&amp;CHAR(10),""),IF(AE27&gt;AE18," * "&amp;$B$26&amp;" , "&amp;$C27&amp;"  For age "&amp;$AA$6&amp;" "&amp;$AA$7&amp;" is more than "&amp;$B$17&amp;" , "&amp;$C18&amp;" "&amp;CHAR(10),""),IF(AF27&gt;AF18," * "&amp;$B$26&amp;" , "&amp;$C27&amp;"  For age "&amp;$AA$6&amp;" "&amp;$AB$7&amp;" is more than "&amp;$B$17&amp;" , "&amp;$C18&amp;" "&amp;CHAR(10),""))</f>
        <v/>
      </c>
      <c r="AK18" s="394"/>
    </row>
    <row r="19" spans="1:37" ht="36.6" customHeight="1" thickBot="1" x14ac:dyDescent="0.4">
      <c r="A19" s="29"/>
      <c r="B19" s="397"/>
      <c r="C19" s="119" t="s">
        <v>606</v>
      </c>
      <c r="D19" s="128" t="s">
        <v>139</v>
      </c>
      <c r="E19" s="86"/>
      <c r="F19" s="86"/>
      <c r="G19" s="86"/>
      <c r="H19" s="86"/>
      <c r="I19" s="86"/>
      <c r="J19" s="86"/>
      <c r="K19" s="90"/>
      <c r="L19" s="86"/>
      <c r="M19" s="109"/>
      <c r="N19" s="110"/>
      <c r="O19" s="109"/>
      <c r="P19" s="110"/>
      <c r="Q19" s="109"/>
      <c r="R19" s="110"/>
      <c r="S19" s="89"/>
      <c r="T19" s="88"/>
      <c r="U19" s="89"/>
      <c r="V19" s="88"/>
      <c r="W19" s="89"/>
      <c r="X19" s="88"/>
      <c r="Y19" s="89"/>
      <c r="Z19" s="88"/>
      <c r="AA19" s="89"/>
      <c r="AB19" s="88"/>
      <c r="AC19" s="30"/>
      <c r="AD19" s="1"/>
      <c r="AE19" s="1"/>
      <c r="AF19" s="1"/>
      <c r="AG19" s="1"/>
      <c r="AH19" s="1"/>
      <c r="AI19" s="22">
        <f t="shared" si="0"/>
        <v>0</v>
      </c>
      <c r="AJ19" s="24" t="str">
        <f t="shared" si="3"/>
        <v/>
      </c>
      <c r="AK19" s="394"/>
    </row>
    <row r="20" spans="1:37" ht="36.6" customHeight="1" thickBot="1" x14ac:dyDescent="0.4">
      <c r="A20" s="29"/>
      <c r="B20" s="397"/>
      <c r="C20" s="119" t="s">
        <v>88</v>
      </c>
      <c r="D20" s="128" t="s">
        <v>140</v>
      </c>
      <c r="E20" s="86"/>
      <c r="F20" s="86"/>
      <c r="G20" s="86"/>
      <c r="H20" s="86"/>
      <c r="I20" s="86"/>
      <c r="J20" s="86"/>
      <c r="K20" s="91">
        <f>SUM(K21:K27)</f>
        <v>0</v>
      </c>
      <c r="L20" s="91">
        <f t="shared" ref="L20" si="4">SUM(L21:L27)</f>
        <v>0</v>
      </c>
      <c r="M20" s="109"/>
      <c r="N20" s="110"/>
      <c r="O20" s="109"/>
      <c r="P20" s="110"/>
      <c r="Q20" s="109"/>
      <c r="R20" s="110"/>
      <c r="S20" s="89"/>
      <c r="T20" s="88"/>
      <c r="U20" s="89"/>
      <c r="V20" s="88"/>
      <c r="W20" s="89"/>
      <c r="X20" s="88"/>
      <c r="Y20" s="89"/>
      <c r="Z20" s="88"/>
      <c r="AA20" s="89"/>
      <c r="AB20" s="88"/>
      <c r="AC20" s="30"/>
      <c r="AD20" s="1"/>
      <c r="AE20" s="1"/>
      <c r="AF20" s="1"/>
      <c r="AG20" s="1"/>
      <c r="AH20" s="1"/>
      <c r="AI20" s="22">
        <f t="shared" si="0"/>
        <v>0</v>
      </c>
      <c r="AJ20" s="24" t="str">
        <f t="shared" si="3"/>
        <v/>
      </c>
      <c r="AK20" s="394"/>
    </row>
    <row r="21" spans="1:37" ht="36.6" customHeight="1" thickBot="1" x14ac:dyDescent="0.4">
      <c r="A21" s="29"/>
      <c r="B21" s="397"/>
      <c r="C21" s="119" t="s">
        <v>604</v>
      </c>
      <c r="D21" s="128" t="s">
        <v>141</v>
      </c>
      <c r="E21" s="86"/>
      <c r="F21" s="86"/>
      <c r="G21" s="86"/>
      <c r="H21" s="86"/>
      <c r="I21" s="86"/>
      <c r="J21" s="86"/>
      <c r="K21" s="90"/>
      <c r="L21" s="90"/>
      <c r="M21" s="110"/>
      <c r="N21" s="109"/>
      <c r="O21" s="110"/>
      <c r="P21" s="109"/>
      <c r="Q21" s="110"/>
      <c r="R21" s="109"/>
      <c r="S21" s="88"/>
      <c r="T21" s="89"/>
      <c r="U21" s="88"/>
      <c r="V21" s="89"/>
      <c r="W21" s="88"/>
      <c r="X21" s="89"/>
      <c r="Y21" s="88"/>
      <c r="Z21" s="89"/>
      <c r="AA21" s="88"/>
      <c r="AB21" s="89"/>
      <c r="AC21" s="30"/>
      <c r="AD21" s="1"/>
      <c r="AE21" s="1"/>
      <c r="AF21" s="1"/>
      <c r="AG21" s="1"/>
      <c r="AH21" s="1"/>
      <c r="AI21" s="22">
        <f t="shared" si="0"/>
        <v>0</v>
      </c>
      <c r="AJ21" s="24" t="str">
        <f t="shared" si="3"/>
        <v/>
      </c>
      <c r="AK21" s="394"/>
    </row>
    <row r="22" spans="1:37" ht="36.6" customHeight="1" thickBot="1" x14ac:dyDescent="0.4">
      <c r="A22" s="29"/>
      <c r="B22" s="397"/>
      <c r="C22" s="119" t="s">
        <v>607</v>
      </c>
      <c r="D22" s="128" t="s">
        <v>142</v>
      </c>
      <c r="E22" s="86"/>
      <c r="F22" s="86"/>
      <c r="G22" s="86"/>
      <c r="H22" s="86"/>
      <c r="I22" s="86"/>
      <c r="J22" s="86"/>
      <c r="K22" s="86"/>
      <c r="L22" s="86"/>
      <c r="M22" s="109"/>
      <c r="N22" s="109"/>
      <c r="O22" s="109"/>
      <c r="P22" s="109"/>
      <c r="Q22" s="109"/>
      <c r="R22" s="109"/>
      <c r="S22" s="89"/>
      <c r="T22" s="89"/>
      <c r="U22" s="89"/>
      <c r="V22" s="89"/>
      <c r="W22" s="89"/>
      <c r="X22" s="89"/>
      <c r="Y22" s="89"/>
      <c r="Z22" s="89"/>
      <c r="AA22" s="89"/>
      <c r="AB22" s="89"/>
      <c r="AC22" s="30"/>
      <c r="AD22" s="1"/>
      <c r="AE22" s="1"/>
      <c r="AF22" s="1"/>
      <c r="AG22" s="1"/>
      <c r="AH22" s="1"/>
      <c r="AI22" s="22">
        <f t="shared" si="0"/>
        <v>0</v>
      </c>
      <c r="AJ22" s="24" t="str">
        <f t="shared" si="3"/>
        <v/>
      </c>
      <c r="AK22" s="394"/>
    </row>
    <row r="23" spans="1:37" ht="36.6" customHeight="1" thickBot="1" x14ac:dyDescent="0.4">
      <c r="A23" s="29"/>
      <c r="B23" s="397"/>
      <c r="C23" s="119" t="s">
        <v>89</v>
      </c>
      <c r="D23" s="128" t="s">
        <v>143</v>
      </c>
      <c r="E23" s="86"/>
      <c r="F23" s="86"/>
      <c r="G23" s="86"/>
      <c r="H23" s="86"/>
      <c r="I23" s="86"/>
      <c r="J23" s="86"/>
      <c r="K23" s="90"/>
      <c r="L23" s="90"/>
      <c r="M23" s="234"/>
      <c r="N23" s="109"/>
      <c r="O23" s="234"/>
      <c r="P23" s="109"/>
      <c r="Q23" s="234"/>
      <c r="R23" s="109"/>
      <c r="S23" s="89"/>
      <c r="T23" s="89"/>
      <c r="U23" s="89"/>
      <c r="V23" s="89"/>
      <c r="W23" s="89"/>
      <c r="X23" s="89"/>
      <c r="Y23" s="89"/>
      <c r="Z23" s="89"/>
      <c r="AA23" s="89"/>
      <c r="AB23" s="89"/>
      <c r="AC23" s="30"/>
      <c r="AD23" s="1"/>
      <c r="AE23" s="1"/>
      <c r="AF23" s="1"/>
      <c r="AG23" s="1"/>
      <c r="AH23" s="1"/>
      <c r="AI23" s="22">
        <f t="shared" si="0"/>
        <v>0</v>
      </c>
      <c r="AJ23" s="24" t="str">
        <f t="shared" si="3"/>
        <v/>
      </c>
      <c r="AK23" s="394"/>
    </row>
    <row r="24" spans="1:37" ht="36.6" customHeight="1" thickBot="1" x14ac:dyDescent="0.4">
      <c r="A24" s="29"/>
      <c r="B24" s="397"/>
      <c r="C24" s="119" t="s">
        <v>90</v>
      </c>
      <c r="D24" s="128" t="s">
        <v>144</v>
      </c>
      <c r="E24" s="86"/>
      <c r="F24" s="86"/>
      <c r="G24" s="86"/>
      <c r="H24" s="86"/>
      <c r="I24" s="86"/>
      <c r="J24" s="86"/>
      <c r="K24" s="86"/>
      <c r="L24" s="90"/>
      <c r="M24" s="109"/>
      <c r="N24" s="109"/>
      <c r="O24" s="109"/>
      <c r="P24" s="109"/>
      <c r="Q24" s="109"/>
      <c r="R24" s="109"/>
      <c r="S24" s="89"/>
      <c r="T24" s="89"/>
      <c r="U24" s="89"/>
      <c r="V24" s="89"/>
      <c r="W24" s="89"/>
      <c r="X24" s="89"/>
      <c r="Y24" s="89"/>
      <c r="Z24" s="89"/>
      <c r="AA24" s="89"/>
      <c r="AB24" s="89"/>
      <c r="AC24" s="30"/>
      <c r="AD24" s="1"/>
      <c r="AE24" s="1"/>
      <c r="AF24" s="1"/>
      <c r="AG24" s="1"/>
      <c r="AH24" s="1"/>
      <c r="AI24" s="22">
        <f t="shared" si="0"/>
        <v>0</v>
      </c>
      <c r="AJ24" s="24" t="str">
        <f t="shared" si="3"/>
        <v/>
      </c>
      <c r="AK24" s="394"/>
    </row>
    <row r="25" spans="1:37" ht="36.6" customHeight="1" thickBot="1" x14ac:dyDescent="0.4">
      <c r="A25" s="29"/>
      <c r="B25" s="398"/>
      <c r="C25" s="120" t="s">
        <v>605</v>
      </c>
      <c r="D25" s="129" t="s">
        <v>145</v>
      </c>
      <c r="E25" s="92"/>
      <c r="F25" s="92"/>
      <c r="G25" s="92"/>
      <c r="H25" s="92"/>
      <c r="I25" s="92"/>
      <c r="J25" s="92"/>
      <c r="K25" s="92"/>
      <c r="L25" s="93"/>
      <c r="M25" s="112"/>
      <c r="N25" s="109"/>
      <c r="O25" s="112"/>
      <c r="P25" s="109"/>
      <c r="Q25" s="112"/>
      <c r="R25" s="109"/>
      <c r="S25" s="94"/>
      <c r="T25" s="95"/>
      <c r="U25" s="94"/>
      <c r="V25" s="95"/>
      <c r="W25" s="94"/>
      <c r="X25" s="95"/>
      <c r="Y25" s="94"/>
      <c r="Z25" s="95"/>
      <c r="AA25" s="94"/>
      <c r="AB25" s="95"/>
      <c r="AC25" s="31"/>
      <c r="AD25" s="6"/>
      <c r="AE25" s="6"/>
      <c r="AF25" s="6"/>
      <c r="AG25" s="6"/>
      <c r="AH25" s="6"/>
      <c r="AI25" s="35">
        <f t="shared" si="0"/>
        <v>0</v>
      </c>
      <c r="AJ25" s="24" t="str">
        <f t="shared" si="3"/>
        <v/>
      </c>
      <c r="AK25" s="395"/>
    </row>
    <row r="26" spans="1:37" ht="36.6" customHeight="1" thickBot="1" x14ac:dyDescent="0.4">
      <c r="A26" s="29"/>
      <c r="B26" s="424" t="s">
        <v>615</v>
      </c>
      <c r="C26" s="121" t="s">
        <v>602</v>
      </c>
      <c r="D26" s="130" t="s">
        <v>146</v>
      </c>
      <c r="E26" s="97"/>
      <c r="F26" s="97"/>
      <c r="G26" s="97"/>
      <c r="H26" s="97"/>
      <c r="I26" s="97"/>
      <c r="J26" s="97"/>
      <c r="K26" s="97"/>
      <c r="L26" s="98"/>
      <c r="M26" s="235"/>
      <c r="N26" s="235"/>
      <c r="O26" s="235"/>
      <c r="P26" s="235"/>
      <c r="Q26" s="235"/>
      <c r="R26" s="235"/>
      <c r="S26" s="99"/>
      <c r="T26" s="99"/>
      <c r="U26" s="99"/>
      <c r="V26" s="99"/>
      <c r="W26" s="99"/>
      <c r="X26" s="99"/>
      <c r="Y26" s="99"/>
      <c r="Z26" s="99"/>
      <c r="AA26" s="99"/>
      <c r="AB26" s="99"/>
      <c r="AC26" s="57"/>
      <c r="AD26" s="18"/>
      <c r="AE26" s="18"/>
      <c r="AF26" s="18"/>
      <c r="AG26" s="18"/>
      <c r="AH26" s="18"/>
      <c r="AI26" s="19">
        <f>prep_new_f1a!I2</f>
        <v>0</v>
      </c>
      <c r="AJ26" s="25"/>
      <c r="AK26" s="425" t="str">
        <f>CONCATENATE(AJ26,AJ27,AJ28,AJ29,AJ30,AJ31,AJ32,AJ33,AJ34,AJ35,AJ36,AJ37,AJ38,AJ39,AJ40,AJ41,AJ42,AJ43)</f>
        <v/>
      </c>
    </row>
    <row r="27" spans="1:37" ht="36.6" customHeight="1" thickBot="1" x14ac:dyDescent="0.4">
      <c r="A27" s="29"/>
      <c r="B27" s="397"/>
      <c r="C27" s="119" t="s">
        <v>603</v>
      </c>
      <c r="D27" s="128" t="s">
        <v>147</v>
      </c>
      <c r="E27" s="92"/>
      <c r="F27" s="92"/>
      <c r="G27" s="92"/>
      <c r="H27" s="92"/>
      <c r="I27" s="92"/>
      <c r="J27" s="92"/>
      <c r="K27" s="90"/>
      <c r="L27" s="86"/>
      <c r="M27" s="160"/>
      <c r="N27" s="159"/>
      <c r="O27" s="160"/>
      <c r="P27" s="159"/>
      <c r="Q27" s="160"/>
      <c r="R27" s="160"/>
      <c r="S27" s="88"/>
      <c r="T27" s="89"/>
      <c r="U27" s="88"/>
      <c r="V27" s="89"/>
      <c r="W27" s="88"/>
      <c r="X27" s="89"/>
      <c r="Y27" s="88"/>
      <c r="Z27" s="89"/>
      <c r="AA27" s="88"/>
      <c r="AB27" s="89"/>
      <c r="AC27" s="31"/>
      <c r="AD27" s="6"/>
      <c r="AE27" s="6"/>
      <c r="AF27" s="6"/>
      <c r="AG27" s="6"/>
      <c r="AH27" s="6"/>
      <c r="AI27" s="22">
        <f t="shared" si="0"/>
        <v>0</v>
      </c>
      <c r="AJ27" s="25"/>
      <c r="AK27" s="426"/>
    </row>
    <row r="28" spans="1:37" ht="36.6" customHeight="1" thickBot="1" x14ac:dyDescent="0.4">
      <c r="A28" s="29"/>
      <c r="B28" s="397"/>
      <c r="C28" s="119" t="s">
        <v>606</v>
      </c>
      <c r="D28" s="128" t="s">
        <v>148</v>
      </c>
      <c r="E28" s="105"/>
      <c r="F28" s="105"/>
      <c r="G28" s="105"/>
      <c r="H28" s="105"/>
      <c r="I28" s="105"/>
      <c r="J28" s="105"/>
      <c r="K28" s="105"/>
      <c r="L28" s="105"/>
      <c r="M28" s="159"/>
      <c r="N28" s="160"/>
      <c r="O28" s="159"/>
      <c r="P28" s="160"/>
      <c r="Q28" s="159"/>
      <c r="R28" s="160"/>
      <c r="S28" s="89"/>
      <c r="T28" s="88"/>
      <c r="U28" s="89"/>
      <c r="V28" s="88"/>
      <c r="W28" s="89"/>
      <c r="X28" s="88"/>
      <c r="Y28" s="89"/>
      <c r="Z28" s="88"/>
      <c r="AA28" s="89"/>
      <c r="AB28" s="88"/>
      <c r="AC28" s="15"/>
      <c r="AD28" s="15"/>
      <c r="AE28" s="15"/>
      <c r="AF28" s="15"/>
      <c r="AG28" s="15"/>
      <c r="AH28" s="15"/>
      <c r="AI28" s="22">
        <f t="shared" si="0"/>
        <v>0</v>
      </c>
      <c r="AJ28" s="25"/>
      <c r="AK28" s="426"/>
    </row>
    <row r="29" spans="1:37" ht="36.6" customHeight="1" thickBot="1" x14ac:dyDescent="0.4">
      <c r="A29" s="29"/>
      <c r="B29" s="397"/>
      <c r="C29" s="119" t="s">
        <v>88</v>
      </c>
      <c r="D29" s="128" t="s">
        <v>149</v>
      </c>
      <c r="E29" s="105"/>
      <c r="F29" s="105"/>
      <c r="G29" s="105"/>
      <c r="H29" s="105"/>
      <c r="I29" s="105"/>
      <c r="J29" s="105"/>
      <c r="K29" s="105"/>
      <c r="L29" s="105"/>
      <c r="M29" s="159"/>
      <c r="N29" s="160"/>
      <c r="O29" s="159"/>
      <c r="P29" s="160"/>
      <c r="Q29" s="159"/>
      <c r="R29" s="160"/>
      <c r="S29" s="89"/>
      <c r="T29" s="88"/>
      <c r="U29" s="89"/>
      <c r="V29" s="88"/>
      <c r="W29" s="89"/>
      <c r="X29" s="88"/>
      <c r="Y29" s="89"/>
      <c r="Z29" s="88"/>
      <c r="AA29" s="89"/>
      <c r="AB29" s="88"/>
      <c r="AC29" s="15"/>
      <c r="AD29" s="15"/>
      <c r="AE29" s="15"/>
      <c r="AF29" s="15"/>
      <c r="AG29" s="15"/>
      <c r="AH29" s="15"/>
      <c r="AI29" s="22">
        <f t="shared" si="0"/>
        <v>0</v>
      </c>
      <c r="AJ29" s="25"/>
      <c r="AK29" s="426"/>
    </row>
    <row r="30" spans="1:37" ht="36.6" customHeight="1" thickBot="1" x14ac:dyDescent="0.4">
      <c r="A30" s="29"/>
      <c r="B30" s="397"/>
      <c r="C30" s="119" t="s">
        <v>604</v>
      </c>
      <c r="D30" s="128" t="s">
        <v>150</v>
      </c>
      <c r="E30" s="105"/>
      <c r="F30" s="105"/>
      <c r="G30" s="105"/>
      <c r="H30" s="105"/>
      <c r="I30" s="105"/>
      <c r="J30" s="105"/>
      <c r="K30" s="105"/>
      <c r="L30" s="105"/>
      <c r="M30" s="160"/>
      <c r="N30" s="159"/>
      <c r="O30" s="160"/>
      <c r="P30" s="159"/>
      <c r="Q30" s="160"/>
      <c r="R30" s="159"/>
      <c r="S30" s="88"/>
      <c r="T30" s="89"/>
      <c r="U30" s="88"/>
      <c r="V30" s="89"/>
      <c r="W30" s="88"/>
      <c r="X30" s="89"/>
      <c r="Y30" s="88"/>
      <c r="Z30" s="89"/>
      <c r="AA30" s="88"/>
      <c r="AB30" s="89"/>
      <c r="AC30" s="15"/>
      <c r="AD30" s="15"/>
      <c r="AE30" s="15"/>
      <c r="AF30" s="15"/>
      <c r="AG30" s="15"/>
      <c r="AH30" s="15"/>
      <c r="AI30" s="22">
        <f t="shared" si="0"/>
        <v>0</v>
      </c>
      <c r="AJ30" s="24"/>
      <c r="AK30" s="426"/>
    </row>
    <row r="31" spans="1:37" ht="36.6" customHeight="1" thickBot="1" x14ac:dyDescent="0.4">
      <c r="A31" s="29"/>
      <c r="B31" s="397"/>
      <c r="C31" s="119" t="s">
        <v>607</v>
      </c>
      <c r="D31" s="128" t="s">
        <v>151</v>
      </c>
      <c r="E31" s="105"/>
      <c r="F31" s="105"/>
      <c r="G31" s="105"/>
      <c r="H31" s="105"/>
      <c r="I31" s="105"/>
      <c r="J31" s="105"/>
      <c r="K31" s="105"/>
      <c r="L31" s="105"/>
      <c r="M31" s="159"/>
      <c r="N31" s="159"/>
      <c r="O31" s="159"/>
      <c r="P31" s="159"/>
      <c r="Q31" s="159"/>
      <c r="R31" s="159"/>
      <c r="S31" s="89"/>
      <c r="T31" s="89"/>
      <c r="U31" s="89"/>
      <c r="V31" s="89"/>
      <c r="W31" s="89"/>
      <c r="X31" s="89"/>
      <c r="Y31" s="89"/>
      <c r="Z31" s="89"/>
      <c r="AA31" s="89"/>
      <c r="AB31" s="89"/>
      <c r="AC31" s="15"/>
      <c r="AD31" s="15"/>
      <c r="AE31" s="15"/>
      <c r="AF31" s="15"/>
      <c r="AG31" s="15"/>
      <c r="AH31" s="15"/>
      <c r="AI31" s="22">
        <f t="shared" si="0"/>
        <v>0</v>
      </c>
      <c r="AJ31" s="24"/>
      <c r="AK31" s="426"/>
    </row>
    <row r="32" spans="1:37" ht="36.6" customHeight="1" thickBot="1" x14ac:dyDescent="0.4">
      <c r="A32" s="29"/>
      <c r="B32" s="397"/>
      <c r="C32" s="119" t="s">
        <v>89</v>
      </c>
      <c r="D32" s="128" t="s">
        <v>152</v>
      </c>
      <c r="E32" s="105"/>
      <c r="F32" s="105"/>
      <c r="G32" s="105"/>
      <c r="H32" s="105"/>
      <c r="I32" s="105"/>
      <c r="J32" s="105"/>
      <c r="K32" s="105"/>
      <c r="L32" s="105"/>
      <c r="M32" s="235"/>
      <c r="N32" s="159"/>
      <c r="O32" s="235"/>
      <c r="P32" s="159"/>
      <c r="Q32" s="235"/>
      <c r="R32" s="159"/>
      <c r="S32" s="89"/>
      <c r="T32" s="89"/>
      <c r="U32" s="89"/>
      <c r="V32" s="89"/>
      <c r="W32" s="89"/>
      <c r="X32" s="89"/>
      <c r="Y32" s="89"/>
      <c r="Z32" s="89"/>
      <c r="AA32" s="89"/>
      <c r="AB32" s="89"/>
      <c r="AC32" s="15"/>
      <c r="AD32" s="15"/>
      <c r="AE32" s="15"/>
      <c r="AF32" s="15"/>
      <c r="AG32" s="15"/>
      <c r="AH32" s="15"/>
      <c r="AI32" s="22">
        <f t="shared" si="0"/>
        <v>0</v>
      </c>
      <c r="AJ32" s="24"/>
      <c r="AK32" s="426"/>
    </row>
    <row r="33" spans="1:37" ht="36.6" customHeight="1" thickBot="1" x14ac:dyDescent="0.4">
      <c r="A33" s="29"/>
      <c r="B33" s="397"/>
      <c r="C33" s="119" t="s">
        <v>90</v>
      </c>
      <c r="D33" s="128" t="s">
        <v>153</v>
      </c>
      <c r="E33" s="105"/>
      <c r="F33" s="105"/>
      <c r="G33" s="105"/>
      <c r="H33" s="105"/>
      <c r="I33" s="105"/>
      <c r="J33" s="105"/>
      <c r="K33" s="105"/>
      <c r="L33" s="105"/>
      <c r="M33" s="159"/>
      <c r="N33" s="159"/>
      <c r="O33" s="159"/>
      <c r="P33" s="159"/>
      <c r="Q33" s="159"/>
      <c r="R33" s="159"/>
      <c r="S33" s="89"/>
      <c r="T33" s="89"/>
      <c r="U33" s="89"/>
      <c r="V33" s="89"/>
      <c r="W33" s="89"/>
      <c r="X33" s="89"/>
      <c r="Y33" s="89"/>
      <c r="Z33" s="89"/>
      <c r="AA33" s="89"/>
      <c r="AB33" s="89"/>
      <c r="AC33" s="15"/>
      <c r="AD33" s="15"/>
      <c r="AE33" s="15"/>
      <c r="AF33" s="15"/>
      <c r="AG33" s="15"/>
      <c r="AH33" s="15"/>
      <c r="AI33" s="22">
        <f t="shared" si="0"/>
        <v>0</v>
      </c>
      <c r="AJ33" s="24"/>
      <c r="AK33" s="426"/>
    </row>
    <row r="34" spans="1:37" ht="36.6" customHeight="1" thickBot="1" x14ac:dyDescent="0.4">
      <c r="A34" s="29"/>
      <c r="B34" s="398"/>
      <c r="C34" s="120" t="s">
        <v>605</v>
      </c>
      <c r="D34" s="129" t="s">
        <v>154</v>
      </c>
      <c r="E34" s="106"/>
      <c r="F34" s="106"/>
      <c r="G34" s="106"/>
      <c r="H34" s="106"/>
      <c r="I34" s="106"/>
      <c r="J34" s="106"/>
      <c r="K34" s="106"/>
      <c r="L34" s="106"/>
      <c r="M34" s="250"/>
      <c r="N34" s="159"/>
      <c r="O34" s="250"/>
      <c r="P34" s="159"/>
      <c r="Q34" s="250"/>
      <c r="R34" s="159"/>
      <c r="S34" s="94"/>
      <c r="T34" s="95"/>
      <c r="U34" s="94"/>
      <c r="V34" s="95"/>
      <c r="W34" s="94"/>
      <c r="X34" s="95"/>
      <c r="Y34" s="94"/>
      <c r="Z34" s="95"/>
      <c r="AA34" s="94"/>
      <c r="AB34" s="95"/>
      <c r="AC34" s="33"/>
      <c r="AD34" s="33"/>
      <c r="AE34" s="33"/>
      <c r="AF34" s="33"/>
      <c r="AG34" s="33"/>
      <c r="AH34" s="33"/>
      <c r="AI34" s="35">
        <f t="shared" si="0"/>
        <v>0</v>
      </c>
      <c r="AJ34" s="24"/>
      <c r="AK34" s="426"/>
    </row>
    <row r="35" spans="1:37" ht="36.6" customHeight="1" thickBot="1" x14ac:dyDescent="0.4">
      <c r="A35" s="29"/>
      <c r="B35" s="403" t="s">
        <v>92</v>
      </c>
      <c r="C35" s="121" t="s">
        <v>602</v>
      </c>
      <c r="D35" s="130" t="s">
        <v>155</v>
      </c>
      <c r="E35" s="100"/>
      <c r="F35" s="100"/>
      <c r="G35" s="100"/>
      <c r="H35" s="100"/>
      <c r="I35" s="100"/>
      <c r="J35" s="100"/>
      <c r="K35" s="100"/>
      <c r="L35" s="100"/>
      <c r="M35" s="235"/>
      <c r="N35" s="235"/>
      <c r="O35" s="235"/>
      <c r="P35" s="235"/>
      <c r="Q35" s="235"/>
      <c r="R35" s="235"/>
      <c r="S35" s="99"/>
      <c r="T35" s="99"/>
      <c r="U35" s="99"/>
      <c r="V35" s="99"/>
      <c r="W35" s="99"/>
      <c r="X35" s="99"/>
      <c r="Y35" s="99"/>
      <c r="Z35" s="99"/>
      <c r="AA35" s="99"/>
      <c r="AB35" s="99"/>
      <c r="AI35" s="19">
        <f t="shared" si="0"/>
        <v>0</v>
      </c>
      <c r="AJ35" t="str">
        <f>CONCATENATE(IF(I53&gt;I35," * "&amp;$B$53&amp;" , "&amp;$C53&amp;"  For age "&amp;$E$6&amp;" "&amp;$E$7&amp;" is more than "&amp;$B$35&amp;" , "&amp;$C35&amp;" "&amp;CHAR(10),""),IF(J53&gt;J35," * "&amp;$B$53&amp;" , "&amp;$C53&amp;"  For age "&amp;$E$6&amp;" "&amp;$F$7&amp;" is more than "&amp;$B$35&amp;" , "&amp;$C35&amp;" "&amp;CHAR(10),""),IF(K53&gt;K35," * "&amp;$B$53&amp;" , "&amp;$C53&amp;"  For age "&amp;$G$6&amp;" "&amp;$G$7&amp;" is more than "&amp;$B$35&amp;" , "&amp;$C35&amp;" "&amp;CHAR(10),""),IF(L53&gt;L35," * "&amp;$B$53&amp;" , "&amp;$C53&amp;"  For age "&amp;$G$6&amp;" "&amp;$H$7&amp;" is more than "&amp;$B$35&amp;" , "&amp;$C35&amp;" "&amp;CHAR(10),""),IF(M53&gt;M35," * "&amp;$B$53&amp;" , "&amp;$C53&amp;"  For age "&amp;$I$6&amp;" "&amp;$I$7&amp;" is more than "&amp;$B$35&amp;" , "&amp;$C35&amp;" "&amp;CHAR(10),""),IF(N53&gt;N35," * "&amp;$B$53&amp;" , "&amp;$C53&amp;"  For age "&amp;$I$6&amp;" "&amp;$J$7&amp;" is more than "&amp;$B$35&amp;" , "&amp;$C35&amp;" "&amp;CHAR(10),""),IF(O53&gt;O35," * "&amp;$B$53&amp;" , "&amp;$C53&amp;"  For age "&amp;$K$6&amp;" "&amp;$K$7&amp;" is more than "&amp;$B$35&amp;" , "&amp;$C35&amp;" "&amp;CHAR(10),""),IF(P53&gt;P35," * "&amp;$B$53&amp;" , "&amp;$C53&amp;"  For age "&amp;$K$6&amp;" "&amp;$L$7&amp;" is more than "&amp;$B$35&amp;" , "&amp;$C35&amp;" "&amp;CHAR(10),""),IF(Q53&gt;Q35," * "&amp;$B$53&amp;" , "&amp;$C53&amp;"  For age "&amp;$M$6&amp;" "&amp;$M$7&amp;" is more than "&amp;$B$35&amp;" , "&amp;$C35&amp;" "&amp;CHAR(10),""),IF(R53&gt;R35," * "&amp;$B$53&amp;" , "&amp;$C53&amp;"  For age "&amp;$M$6&amp;" "&amp;$N$7&amp;" is more than "&amp;$B$35&amp;" , "&amp;$C35&amp;" "&amp;CHAR(10),""),IF(S53&gt;S35," * "&amp;$B$53&amp;" , "&amp;$C53&amp;"  For age "&amp;$O$6&amp;" "&amp;$O$7&amp;" is more than "&amp;$B$35&amp;" , "&amp;$C35&amp;" "&amp;CHAR(10),""),IF(T53&gt;T35," * "&amp;$B$53&amp;" , "&amp;$C53&amp;"  For age "&amp;$O$6&amp;" "&amp;$P$7&amp;" is more than "&amp;$B$35&amp;" , "&amp;$C35&amp;" "&amp;CHAR(10),""),IF(U53&gt;U35," * "&amp;$B$53&amp;" , "&amp;$C53&amp;"  For age "&amp;$Q$6&amp;" "&amp;$Q$7&amp;" is more than "&amp;$B$35&amp;" , "&amp;$C35&amp;" "&amp;CHAR(10),""),IF(V53&gt;V35," * "&amp;$B$53&amp;" , "&amp;$C53&amp;"  For age "&amp;$Q$6&amp;" "&amp;$R$7&amp;" is more than "&amp;$B$35&amp;" , "&amp;$C35&amp;" "&amp;CHAR(10),""),IF(W53&gt;W35," * "&amp;$B$53&amp;" , "&amp;$C53&amp;"  For age "&amp;$S$6&amp;" "&amp;$S$7&amp;" is more than "&amp;$B$35&amp;" , "&amp;$C35&amp;" "&amp;CHAR(10),""),IF(X53&gt;X35," * "&amp;$B$53&amp;" , "&amp;$C53&amp;"  For age "&amp;$S$6&amp;" "&amp;$T$7&amp;" is more than "&amp;$B$35&amp;" , "&amp;$C35&amp;" "&amp;CHAR(10),""),IF(Y53&gt;Y35," * "&amp;$B$53&amp;" , "&amp;$C53&amp;"  For age "&amp;$U$6&amp;" "&amp;$U$7&amp;" is more than "&amp;$B$35&amp;" , "&amp;$C35&amp;" "&amp;CHAR(10),""),IF(Z53&gt;Z35," * "&amp;$B$53&amp;" , "&amp;$C53&amp;"  For age "&amp;$U$6&amp;" "&amp;$V$7&amp;" is more than "&amp;$B$35&amp;" , "&amp;$C35&amp;" "&amp;CHAR(10),""),IF(AA53&gt;AA35," * "&amp;$B$53&amp;" , "&amp;$C53&amp;"  For age "&amp;$W$6&amp;" "&amp;$W$7&amp;" is more than "&amp;$B$35&amp;" , "&amp;$C35&amp;" "&amp;CHAR(10),""),IF(AB53&gt;AB35," * "&amp;$B$53&amp;" , "&amp;$C53&amp;"  For age "&amp;$W$6&amp;" "&amp;$X$7&amp;" is more than "&amp;$B$35&amp;" , "&amp;$C35&amp;" "&amp;CHAR(10),""),IF(AC53&gt;AC35," * "&amp;$B$53&amp;" , "&amp;$C53&amp;"  For age "&amp;$Y$6&amp;" "&amp;$Y$7&amp;" is more than "&amp;$B$35&amp;" , "&amp;$C35&amp;" "&amp;CHAR(10),""),IF(AD53&gt;AD35," * "&amp;$B$53&amp;" , "&amp;$C53&amp;"  For age "&amp;$Y$6&amp;" "&amp;$Z$7&amp;" is more than "&amp;$B$35&amp;" , "&amp;$C35&amp;" "&amp;CHAR(10),""),IF(AE53&gt;AE35," * "&amp;$B$53&amp;" , "&amp;$C53&amp;"  For age "&amp;$AA$6&amp;" "&amp;$AA$7&amp;" is more than "&amp;$B$35&amp;" , "&amp;$C35&amp;" "&amp;CHAR(10),""),IF(AF53&gt;AF35," * "&amp;$B$53&amp;" , "&amp;$C53&amp;"  For age "&amp;$AA$6&amp;" "&amp;$AB$7&amp;" is more than "&amp;$B$35&amp;" , "&amp;$C35&amp;" "&amp;CHAR(10),""))</f>
        <v/>
      </c>
      <c r="AK35" s="426"/>
    </row>
    <row r="36" spans="1:37" ht="36.6" customHeight="1" thickBot="1" x14ac:dyDescent="0.4">
      <c r="A36" s="29"/>
      <c r="B36" s="404"/>
      <c r="C36" s="119" t="s">
        <v>603</v>
      </c>
      <c r="D36" s="128" t="s">
        <v>156</v>
      </c>
      <c r="E36" s="100"/>
      <c r="F36" s="100"/>
      <c r="G36" s="100"/>
      <c r="H36" s="100"/>
      <c r="I36" s="100"/>
      <c r="J36" s="100"/>
      <c r="K36" s="100"/>
      <c r="L36" s="100"/>
      <c r="M36" s="110"/>
      <c r="N36" s="114"/>
      <c r="O36" s="110"/>
      <c r="P36" s="114"/>
      <c r="Q36" s="110"/>
      <c r="R36" s="110"/>
      <c r="S36" s="110"/>
      <c r="T36" s="110"/>
      <c r="U36" s="110"/>
      <c r="V36" s="110"/>
      <c r="W36" s="110"/>
      <c r="X36" s="110"/>
      <c r="Y36" s="110"/>
      <c r="Z36" s="110"/>
      <c r="AA36" s="110"/>
      <c r="AB36" s="110"/>
      <c r="AC36" s="110"/>
      <c r="AD36" s="110"/>
      <c r="AE36" s="110"/>
      <c r="AF36" s="110"/>
      <c r="AG36" s="110"/>
      <c r="AH36" s="110"/>
      <c r="AI36" s="22">
        <f t="shared" si="0"/>
        <v>0</v>
      </c>
      <c r="AJ36" t="str">
        <f t="shared" ref="AJ36:AJ43" si="5">CONCATENATE(IF(I54&gt;I36," * "&amp;$B$53&amp;" , "&amp;$C54&amp;"  For age "&amp;$E$6&amp;" "&amp;$E$7&amp;" is more than "&amp;$B$35&amp;" , "&amp;$C36&amp;" "&amp;CHAR(10),""),IF(J54&gt;J36," * "&amp;$B$53&amp;" , "&amp;$C54&amp;"  For age "&amp;$E$6&amp;" "&amp;$F$7&amp;" is more than "&amp;$B$35&amp;" , "&amp;$C36&amp;" "&amp;CHAR(10),""),IF(K54&gt;K36," * "&amp;$B$53&amp;" , "&amp;$C54&amp;"  For age "&amp;$G$6&amp;" "&amp;$G$7&amp;" is more than "&amp;$B$35&amp;" , "&amp;$C36&amp;" "&amp;CHAR(10),""),IF(L54&gt;L36," * "&amp;$B$53&amp;" , "&amp;$C54&amp;"  For age "&amp;$G$6&amp;" "&amp;$H$7&amp;" is more than "&amp;$B$35&amp;" , "&amp;$C36&amp;" "&amp;CHAR(10),""),IF(M54&gt;M36," * "&amp;$B$53&amp;" , "&amp;$C54&amp;"  For age "&amp;$I$6&amp;" "&amp;$I$7&amp;" is more than "&amp;$B$35&amp;" , "&amp;$C36&amp;" "&amp;CHAR(10),""),IF(N54&gt;N36," * "&amp;$B$53&amp;" , "&amp;$C54&amp;"  For age "&amp;$I$6&amp;" "&amp;$J$7&amp;" is more than "&amp;$B$35&amp;" , "&amp;$C36&amp;" "&amp;CHAR(10),""),IF(O54&gt;O36," * "&amp;$B$53&amp;" , "&amp;$C54&amp;"  For age "&amp;$K$6&amp;" "&amp;$K$7&amp;" is more than "&amp;$B$35&amp;" , "&amp;$C36&amp;" "&amp;CHAR(10),""),IF(P54&gt;P36," * "&amp;$B$53&amp;" , "&amp;$C54&amp;"  For age "&amp;$K$6&amp;" "&amp;$L$7&amp;" is more than "&amp;$B$35&amp;" , "&amp;$C36&amp;" "&amp;CHAR(10),""),IF(Q54&gt;Q36," * "&amp;$B$53&amp;" , "&amp;$C54&amp;"  For age "&amp;$M$6&amp;" "&amp;$M$7&amp;" is more than "&amp;$B$35&amp;" , "&amp;$C36&amp;" "&amp;CHAR(10),""),IF(R54&gt;R36," * "&amp;$B$53&amp;" , "&amp;$C54&amp;"  For age "&amp;$M$6&amp;" "&amp;$N$7&amp;" is more than "&amp;$B$35&amp;" , "&amp;$C36&amp;" "&amp;CHAR(10),""),IF(S54&gt;S36," * "&amp;$B$53&amp;" , "&amp;$C54&amp;"  For age "&amp;$O$6&amp;" "&amp;$O$7&amp;" is more than "&amp;$B$35&amp;" , "&amp;$C36&amp;" "&amp;CHAR(10),""),IF(T54&gt;T36," * "&amp;$B$53&amp;" , "&amp;$C54&amp;"  For age "&amp;$O$6&amp;" "&amp;$P$7&amp;" is more than "&amp;$B$35&amp;" , "&amp;$C36&amp;" "&amp;CHAR(10),""),IF(U54&gt;U36," * "&amp;$B$53&amp;" , "&amp;$C54&amp;"  For age "&amp;$Q$6&amp;" "&amp;$Q$7&amp;" is more than "&amp;$B$35&amp;" , "&amp;$C36&amp;" "&amp;CHAR(10),""),IF(V54&gt;V36," * "&amp;$B$53&amp;" , "&amp;$C54&amp;"  For age "&amp;$Q$6&amp;" "&amp;$R$7&amp;" is more than "&amp;$B$35&amp;" , "&amp;$C36&amp;" "&amp;CHAR(10),""),IF(W54&gt;W36," * "&amp;$B$53&amp;" , "&amp;$C54&amp;"  For age "&amp;$S$6&amp;" "&amp;$S$7&amp;" is more than "&amp;$B$35&amp;" , "&amp;$C36&amp;" "&amp;CHAR(10),""),IF(X54&gt;X36," * "&amp;$B$53&amp;" , "&amp;$C54&amp;"  For age "&amp;$S$6&amp;" "&amp;$T$7&amp;" is more than "&amp;$B$35&amp;" , "&amp;$C36&amp;" "&amp;CHAR(10),""),IF(Y54&gt;Y36," * "&amp;$B$53&amp;" , "&amp;$C54&amp;"  For age "&amp;$U$6&amp;" "&amp;$U$7&amp;" is more than "&amp;$B$35&amp;" , "&amp;$C36&amp;" "&amp;CHAR(10),""),IF(Z54&gt;Z36," * "&amp;$B$53&amp;" , "&amp;$C54&amp;"  For age "&amp;$U$6&amp;" "&amp;$V$7&amp;" is more than "&amp;$B$35&amp;" , "&amp;$C36&amp;" "&amp;CHAR(10),""),IF(AA54&gt;AA36," * "&amp;$B$53&amp;" , "&amp;$C54&amp;"  For age "&amp;$W$6&amp;" "&amp;$W$7&amp;" is more than "&amp;$B$35&amp;" , "&amp;$C36&amp;" "&amp;CHAR(10),""),IF(AB54&gt;AB36," * "&amp;$B$53&amp;" , "&amp;$C54&amp;"  For age "&amp;$W$6&amp;" "&amp;$X$7&amp;" is more than "&amp;$B$35&amp;" , "&amp;$C36&amp;" "&amp;CHAR(10),""),IF(AC54&gt;AC36," * "&amp;$B$53&amp;" , "&amp;$C54&amp;"  For age "&amp;$Y$6&amp;" "&amp;$Y$7&amp;" is more than "&amp;$B$35&amp;" , "&amp;$C36&amp;" "&amp;CHAR(10),""),IF(AD54&gt;AD36," * "&amp;$B$53&amp;" , "&amp;$C54&amp;"  For age "&amp;$Y$6&amp;" "&amp;$Z$7&amp;" is more than "&amp;$B$35&amp;" , "&amp;$C36&amp;" "&amp;CHAR(10),""),IF(AE54&gt;AE36," * "&amp;$B$53&amp;" , "&amp;$C54&amp;"  For age "&amp;$AA$6&amp;" "&amp;$AA$7&amp;" is more than "&amp;$B$35&amp;" , "&amp;$C36&amp;" "&amp;CHAR(10),""),IF(AF54&gt;AF36," * "&amp;$B$53&amp;" , "&amp;$C54&amp;"  For age "&amp;$AA$6&amp;" "&amp;$AB$7&amp;" is more than "&amp;$B$35&amp;" , "&amp;$C36&amp;" "&amp;CHAR(10),""))</f>
        <v/>
      </c>
      <c r="AK36" s="426"/>
    </row>
    <row r="37" spans="1:37" ht="36.6" customHeight="1" thickBot="1" x14ac:dyDescent="0.4">
      <c r="A37" s="29"/>
      <c r="B37" s="404"/>
      <c r="C37" s="119" t="s">
        <v>606</v>
      </c>
      <c r="D37" s="128" t="s">
        <v>157</v>
      </c>
      <c r="E37" s="100"/>
      <c r="F37" s="100"/>
      <c r="G37" s="100"/>
      <c r="H37" s="100"/>
      <c r="I37" s="100"/>
      <c r="J37" s="100"/>
      <c r="K37" s="100"/>
      <c r="L37" s="100"/>
      <c r="M37" s="114"/>
      <c r="N37" s="110"/>
      <c r="O37" s="114"/>
      <c r="P37" s="110"/>
      <c r="Q37" s="114"/>
      <c r="R37" s="110"/>
      <c r="S37" s="89"/>
      <c r="T37" s="88"/>
      <c r="U37" s="89"/>
      <c r="V37" s="88"/>
      <c r="W37" s="89"/>
      <c r="X37" s="88"/>
      <c r="Y37" s="89"/>
      <c r="Z37" s="88"/>
      <c r="AA37" s="89"/>
      <c r="AB37" s="88"/>
      <c r="AI37" s="22">
        <f t="shared" si="0"/>
        <v>0</v>
      </c>
      <c r="AJ37" t="str">
        <f t="shared" si="5"/>
        <v/>
      </c>
      <c r="AK37" s="426"/>
    </row>
    <row r="38" spans="1:37" ht="36.6" customHeight="1" thickBot="1" x14ac:dyDescent="0.4">
      <c r="A38" s="29"/>
      <c r="B38" s="404"/>
      <c r="C38" s="119" t="s">
        <v>88</v>
      </c>
      <c r="D38" s="128" t="s">
        <v>158</v>
      </c>
      <c r="E38" s="100"/>
      <c r="F38" s="100"/>
      <c r="G38" s="100"/>
      <c r="H38" s="100"/>
      <c r="I38" s="100"/>
      <c r="J38" s="100"/>
      <c r="K38" s="100"/>
      <c r="L38" s="100"/>
      <c r="M38" s="114"/>
      <c r="N38" s="110"/>
      <c r="O38" s="114"/>
      <c r="P38" s="110"/>
      <c r="Q38" s="114"/>
      <c r="R38" s="110"/>
      <c r="S38" s="89"/>
      <c r="T38" s="88"/>
      <c r="U38" s="89"/>
      <c r="V38" s="88"/>
      <c r="W38" s="89"/>
      <c r="X38" s="88"/>
      <c r="Y38" s="89"/>
      <c r="Z38" s="88"/>
      <c r="AA38" s="89"/>
      <c r="AB38" s="88"/>
      <c r="AI38" s="22">
        <f t="shared" si="0"/>
        <v>0</v>
      </c>
      <c r="AJ38" t="str">
        <f t="shared" si="5"/>
        <v/>
      </c>
      <c r="AK38" s="426"/>
    </row>
    <row r="39" spans="1:37" ht="36.6" customHeight="1" thickBot="1" x14ac:dyDescent="0.4">
      <c r="A39" s="29"/>
      <c r="B39" s="404"/>
      <c r="C39" s="119" t="s">
        <v>604</v>
      </c>
      <c r="D39" s="128" t="s">
        <v>159</v>
      </c>
      <c r="E39" s="100"/>
      <c r="F39" s="100"/>
      <c r="G39" s="100"/>
      <c r="H39" s="100"/>
      <c r="I39" s="100"/>
      <c r="J39" s="100"/>
      <c r="K39" s="100"/>
      <c r="L39" s="100"/>
      <c r="M39" s="110"/>
      <c r="N39" s="114"/>
      <c r="O39" s="110"/>
      <c r="P39" s="114"/>
      <c r="Q39" s="110"/>
      <c r="R39" s="114"/>
      <c r="S39" s="88"/>
      <c r="T39" s="89"/>
      <c r="U39" s="88"/>
      <c r="V39" s="89"/>
      <c r="W39" s="88"/>
      <c r="X39" s="89"/>
      <c r="Y39" s="88"/>
      <c r="Z39" s="89"/>
      <c r="AA39" s="88"/>
      <c r="AB39" s="89"/>
      <c r="AI39" s="22">
        <f t="shared" si="0"/>
        <v>0</v>
      </c>
      <c r="AJ39" t="str">
        <f t="shared" si="5"/>
        <v/>
      </c>
      <c r="AK39" s="426"/>
    </row>
    <row r="40" spans="1:37" ht="36.6" customHeight="1" thickBot="1" x14ac:dyDescent="0.4">
      <c r="A40" s="29"/>
      <c r="B40" s="404"/>
      <c r="C40" s="119" t="s">
        <v>607</v>
      </c>
      <c r="D40" s="128" t="s">
        <v>160</v>
      </c>
      <c r="E40" s="100"/>
      <c r="F40" s="100"/>
      <c r="G40" s="100"/>
      <c r="H40" s="100"/>
      <c r="I40" s="100"/>
      <c r="J40" s="100"/>
      <c r="K40" s="100"/>
      <c r="L40" s="100"/>
      <c r="M40" s="114"/>
      <c r="N40" s="114"/>
      <c r="O40" s="114"/>
      <c r="P40" s="114"/>
      <c r="Q40" s="114"/>
      <c r="R40" s="114"/>
      <c r="S40" s="89"/>
      <c r="T40" s="89"/>
      <c r="U40" s="89"/>
      <c r="V40" s="89"/>
      <c r="W40" s="89"/>
      <c r="X40" s="89"/>
      <c r="Y40" s="89"/>
      <c r="Z40" s="89"/>
      <c r="AA40" s="89"/>
      <c r="AB40" s="89"/>
      <c r="AI40" s="22">
        <f t="shared" si="0"/>
        <v>0</v>
      </c>
      <c r="AJ40" t="str">
        <f t="shared" si="5"/>
        <v/>
      </c>
      <c r="AK40" s="426"/>
    </row>
    <row r="41" spans="1:37" ht="36.6" customHeight="1" thickBot="1" x14ac:dyDescent="0.4">
      <c r="A41" s="29"/>
      <c r="B41" s="404"/>
      <c r="C41" s="119" t="s">
        <v>89</v>
      </c>
      <c r="D41" s="128" t="s">
        <v>161</v>
      </c>
      <c r="E41" s="100"/>
      <c r="F41" s="100"/>
      <c r="G41" s="100"/>
      <c r="H41" s="100"/>
      <c r="I41" s="100"/>
      <c r="J41" s="100"/>
      <c r="K41" s="100"/>
      <c r="L41" s="100"/>
      <c r="M41" s="235"/>
      <c r="N41" s="114"/>
      <c r="O41" s="235"/>
      <c r="P41" s="114"/>
      <c r="Q41" s="235"/>
      <c r="R41" s="114"/>
      <c r="S41" s="89"/>
      <c r="T41" s="89"/>
      <c r="U41" s="89"/>
      <c r="V41" s="89"/>
      <c r="W41" s="89"/>
      <c r="X41" s="89"/>
      <c r="Y41" s="89"/>
      <c r="Z41" s="89"/>
      <c r="AA41" s="89"/>
      <c r="AB41" s="89"/>
      <c r="AI41" s="22">
        <f t="shared" si="0"/>
        <v>0</v>
      </c>
      <c r="AJ41" t="str">
        <f t="shared" si="5"/>
        <v/>
      </c>
      <c r="AK41" s="426"/>
    </row>
    <row r="42" spans="1:37" ht="36.6" customHeight="1" thickBot="1" x14ac:dyDescent="0.4">
      <c r="A42" s="29"/>
      <c r="B42" s="404"/>
      <c r="C42" s="119" t="s">
        <v>90</v>
      </c>
      <c r="D42" s="128" t="s">
        <v>162</v>
      </c>
      <c r="E42" s="100"/>
      <c r="F42" s="100"/>
      <c r="G42" s="100"/>
      <c r="H42" s="100"/>
      <c r="I42" s="100"/>
      <c r="J42" s="100"/>
      <c r="K42" s="100"/>
      <c r="L42" s="100"/>
      <c r="M42" s="114"/>
      <c r="N42" s="114"/>
      <c r="O42" s="114"/>
      <c r="P42" s="114"/>
      <c r="Q42" s="114"/>
      <c r="R42" s="114"/>
      <c r="S42" s="89"/>
      <c r="T42" s="89"/>
      <c r="U42" s="89"/>
      <c r="V42" s="89"/>
      <c r="W42" s="89"/>
      <c r="X42" s="89"/>
      <c r="Y42" s="89"/>
      <c r="Z42" s="89"/>
      <c r="AA42" s="89"/>
      <c r="AB42" s="89"/>
      <c r="AI42" s="22">
        <f t="shared" si="0"/>
        <v>0</v>
      </c>
      <c r="AJ42" t="str">
        <f t="shared" si="5"/>
        <v/>
      </c>
      <c r="AK42" s="426"/>
    </row>
    <row r="43" spans="1:37" ht="36.6" customHeight="1" thickBot="1" x14ac:dyDescent="0.4">
      <c r="A43" s="29"/>
      <c r="B43" s="405"/>
      <c r="C43" s="122" t="s">
        <v>605</v>
      </c>
      <c r="D43" s="131" t="s">
        <v>163</v>
      </c>
      <c r="E43" s="100"/>
      <c r="F43" s="100"/>
      <c r="G43" s="100"/>
      <c r="H43" s="100"/>
      <c r="I43" s="100"/>
      <c r="J43" s="100"/>
      <c r="K43" s="100"/>
      <c r="L43" s="100"/>
      <c r="M43" s="115"/>
      <c r="N43" s="114"/>
      <c r="O43" s="115"/>
      <c r="P43" s="114"/>
      <c r="Q43" s="115"/>
      <c r="R43" s="114"/>
      <c r="S43" s="102"/>
      <c r="T43" s="103"/>
      <c r="U43" s="102"/>
      <c r="V43" s="103"/>
      <c r="W43" s="102"/>
      <c r="X43" s="103"/>
      <c r="Y43" s="102"/>
      <c r="Z43" s="103"/>
      <c r="AA43" s="102"/>
      <c r="AB43" s="103"/>
      <c r="AI43" s="81">
        <f t="shared" si="0"/>
        <v>0</v>
      </c>
      <c r="AJ43" t="str">
        <f t="shared" si="5"/>
        <v/>
      </c>
      <c r="AK43" s="427"/>
    </row>
    <row r="44" spans="1:37" ht="36.6" customHeight="1" thickBot="1" x14ac:dyDescent="0.4">
      <c r="A44" s="29"/>
      <c r="B44" s="396" t="s">
        <v>93</v>
      </c>
      <c r="C44" s="118" t="s">
        <v>602</v>
      </c>
      <c r="D44" s="127" t="s">
        <v>164</v>
      </c>
      <c r="E44" s="104"/>
      <c r="F44" s="104"/>
      <c r="G44" s="104"/>
      <c r="H44" s="104"/>
      <c r="I44" s="104"/>
      <c r="J44" s="104"/>
      <c r="K44" s="104"/>
      <c r="L44" s="104"/>
      <c r="M44" s="234"/>
      <c r="N44" s="234"/>
      <c r="O44" s="234"/>
      <c r="P44" s="234"/>
      <c r="Q44" s="234"/>
      <c r="R44" s="234"/>
      <c r="S44" s="85"/>
      <c r="T44" s="85"/>
      <c r="U44" s="85"/>
      <c r="V44" s="85"/>
      <c r="W44" s="85"/>
      <c r="X44" s="85"/>
      <c r="Y44" s="85"/>
      <c r="Z44" s="85"/>
      <c r="AA44" s="85"/>
      <c r="AB44" s="85"/>
      <c r="AC44" s="32"/>
      <c r="AD44" s="32"/>
      <c r="AE44" s="32"/>
      <c r="AF44" s="32"/>
      <c r="AG44" s="32"/>
      <c r="AH44" s="32"/>
      <c r="AI44" s="22">
        <f t="shared" si="0"/>
        <v>0</v>
      </c>
      <c r="AJ44" t="str">
        <f>CONCATENATE(IF((I44+I26)&gt;I8," * "&amp;$B$44&amp;" , "&amp;$C44&amp;" + "&amp;$B$26&amp;" , "&amp;$C26&amp;"  For age "&amp;$E$6&amp;" "&amp;$E$7&amp;" is more than "&amp;$B$8&amp;" , "&amp;$C8&amp;" "&amp;CHAR(10),""),IF((J44+J26)&gt;J8," * "&amp;$B$44&amp;" , "&amp;$C44&amp;" + "&amp;$B$26&amp;" , "&amp;$C26&amp;"  For age "&amp;$E$6&amp;" "&amp;$F$7&amp;" is more than "&amp;$B$8&amp;" , "&amp;$C8&amp;" "&amp;CHAR(10),""),IF((K44+K26)&gt;K8," * "&amp;$B$44&amp;" , "&amp;$C44&amp;" + "&amp;$B$26&amp;" , "&amp;$C26&amp;"  For age "&amp;$G$6&amp;" "&amp;$G$7&amp;" is more than "&amp;$B$8&amp;" , "&amp;$C8&amp;" "&amp;CHAR(10),""),IF((L44+L26)&gt;L8," * "&amp;$B$44&amp;" , "&amp;$C44&amp;" + "&amp;$B$26&amp;" , "&amp;$C26&amp;"  For age "&amp;$G$6&amp;" "&amp;$H$7&amp;" is more than "&amp;$B$8&amp;" , "&amp;$C8&amp;" "&amp;CHAR(10),""),IF((M44+M26)&gt;M8," * "&amp;$B$44&amp;" , "&amp;$C44&amp;" + "&amp;$B$26&amp;" , "&amp;$C26&amp;"  For age "&amp;$I$6&amp;" "&amp;$I$7&amp;" is more than "&amp;$B$8&amp;" , "&amp;$C8&amp;" "&amp;CHAR(10),""),IF((N44+N26)&gt;N8," * "&amp;$B$44&amp;" , "&amp;$C44&amp;" + "&amp;$B$26&amp;" , "&amp;$C26&amp;"  For age "&amp;$I$6&amp;" "&amp;$J$7&amp;" is more than "&amp;$B$8&amp;" , "&amp;$C8&amp;" "&amp;CHAR(10),""),IF((O44+O26)&gt;O8," * "&amp;$B$44&amp;" , "&amp;$C44&amp;" + "&amp;$B$26&amp;" , "&amp;$C26&amp;"  For age "&amp;$K$6&amp;" "&amp;$K$7&amp;" is more than "&amp;$B$8&amp;" , "&amp;$C8&amp;" "&amp;CHAR(10),""),IF((P44+P26)&gt;P8," * "&amp;$B$44&amp;" , "&amp;$C44&amp;" + "&amp;$B$26&amp;" , "&amp;$C26&amp;"  For age "&amp;$K$6&amp;" "&amp;$L$7&amp;" is more than "&amp;$B$8&amp;" , "&amp;$C8&amp;" "&amp;CHAR(10),""),IF((Q44+Q26)&gt;Q8," * "&amp;$B$44&amp;" , "&amp;$C44&amp;" + "&amp;$B$26&amp;" , "&amp;$C26&amp;"  For age "&amp;$M$6&amp;" "&amp;$M$7&amp;" is more than "&amp;$B$8&amp;" , "&amp;$C8&amp;" "&amp;CHAR(10),""),IF((R44+R26)&gt;R8," * "&amp;$B$44&amp;" , "&amp;$C44&amp;" + "&amp;$B$26&amp;" , "&amp;$C26&amp;"  For age "&amp;$M$6&amp;" "&amp;$N$7&amp;" is more than "&amp;$B$8&amp;" , "&amp;$C8&amp;" "&amp;CHAR(10),""),IF((S44+S26)&gt;S8," * "&amp;$B$44&amp;" , "&amp;$C44&amp;" + "&amp;$B$26&amp;" , "&amp;$C26&amp;"  For age "&amp;$O$6&amp;" "&amp;$O$7&amp;" is more than "&amp;$B$8&amp;" , "&amp;$C8&amp;" "&amp;CHAR(10),""),IF((T44+T26)&gt;T8," * "&amp;$B$44&amp;" , "&amp;$C44&amp;" + "&amp;$B$26&amp;" , "&amp;$C26&amp;"  For age "&amp;$O$6&amp;" "&amp;$P$7&amp;" is more than "&amp;$B$8&amp;" , "&amp;$C8&amp;" "&amp;CHAR(10),""),IF((U44+U26)&gt;U8," * "&amp;$B$44&amp;" , "&amp;$C44&amp;" + "&amp;$B$26&amp;" , "&amp;$C26&amp;"  For age "&amp;$Q$6&amp;" "&amp;$Q$7&amp;" is more than "&amp;$B$8&amp;" , "&amp;$C8&amp;" "&amp;CHAR(10),""),IF((V44+V26)&gt;V8," * "&amp;$B$44&amp;" , "&amp;$C44&amp;" + "&amp;$B$26&amp;" , "&amp;$C26&amp;"  For age "&amp;$Q$6&amp;" "&amp;$R$7&amp;" is more than "&amp;$B$8&amp;" , "&amp;$C8&amp;" "&amp;CHAR(10),""),IF((W44+W26)&gt;W8," * "&amp;$B$44&amp;" , "&amp;$C44&amp;" + "&amp;$B$26&amp;" , "&amp;$C26&amp;"  For age "&amp;$S$6&amp;" "&amp;$S$7&amp;" is more than "&amp;$B$8&amp;" , "&amp;$C8&amp;" "&amp;CHAR(10),""),IF((X44+X26)&gt;X8," * "&amp;$B$44&amp;" , "&amp;$C44&amp;" + "&amp;$B$26&amp;" , "&amp;$C26&amp;"  For age "&amp;$S$6&amp;" "&amp;$T$7&amp;" is more than "&amp;$B$8&amp;" , "&amp;$C8&amp;" "&amp;CHAR(10),""),IF((Y44+Y26)&gt;Y8," * "&amp;$B$44&amp;" , "&amp;$C44&amp;" + "&amp;$B$26&amp;" , "&amp;$C26&amp;"  For age "&amp;$U$6&amp;" "&amp;$U$7&amp;" is more than "&amp;$B$8&amp;" , "&amp;$C8&amp;" "&amp;CHAR(10),""),IF((Z44+Z26)&gt;Z8," * "&amp;$B$44&amp;" , "&amp;$C44&amp;" + "&amp;$B$26&amp;" , "&amp;$C26&amp;"  For age "&amp;$U$6&amp;" "&amp;$V$7&amp;" is more than "&amp;$B$8&amp;" , "&amp;$C8&amp;" "&amp;CHAR(10),""),IF((AA44+AA26)&gt;AA8," * "&amp;$B$44&amp;" , "&amp;$C44&amp;" + "&amp;$B$26&amp;" , "&amp;$C26&amp;"  For age "&amp;$W$6&amp;" "&amp;$W$7&amp;" is more than "&amp;$B$8&amp;" , "&amp;$C8&amp;" "&amp;CHAR(10),""),IF((AB44+AB26)&gt;AB8," * "&amp;$B$44&amp;" , "&amp;$C44&amp;" + "&amp;$B$26&amp;" , "&amp;$C26&amp;"  For age "&amp;$W$6&amp;" "&amp;$X$7&amp;" is more than "&amp;$B$8&amp;" , "&amp;$C8&amp;" "&amp;CHAR(10),""),IF((AC44+AC26)&gt;AC8," * "&amp;$B$44&amp;" , "&amp;$C44&amp;" + "&amp;$B$26&amp;" , "&amp;$C26&amp;"  For age "&amp;$Y$6&amp;" "&amp;$Y$7&amp;" is more than "&amp;$B$8&amp;" , "&amp;$C8&amp;" "&amp;CHAR(10),""),IF((AD44+AD26)&gt;AD8," * "&amp;$B$44&amp;" , "&amp;$C44&amp;" + "&amp;$B$26&amp;" , "&amp;$C26&amp;"  For age "&amp;$Y$6&amp;" "&amp;$Z$7&amp;" is more than "&amp;$B$8&amp;" , "&amp;$C8&amp;" "&amp;CHAR(10),""),IF((AE44+AE26)&gt;AE8," * "&amp;$B$44&amp;" , "&amp;$C44&amp;" + "&amp;$B$26&amp;" , "&amp;$C26&amp;"  For age "&amp;$AA$6&amp;" "&amp;$AA$7&amp;" is more than "&amp;$B$8&amp;" , "&amp;$C8&amp;" "&amp;CHAR(10),""),IF((AF44+AF26)&gt;AF8," * "&amp;$B$44&amp;" , "&amp;$C44&amp;" + "&amp;$B$26&amp;" , "&amp;$C26&amp;"  For age "&amp;$AA$6&amp;" "&amp;$AB$7&amp;" is more than "&amp;$B$8&amp;" , "&amp;$C8&amp;" "&amp;CHAR(10),""))</f>
        <v/>
      </c>
      <c r="AK44" s="431" t="str">
        <f>CONCATENATE(AJ44,AJ45,AJ46,AJ47,AJ48,AJ49,AJ50,AJ51,AJ52,AJ53,AJ54,AJ55,AJ56,AJ57,AJ58,AJ59,AJ60,AJ61)</f>
        <v/>
      </c>
    </row>
    <row r="45" spans="1:37" ht="36.6" customHeight="1" thickBot="1" x14ac:dyDescent="0.4">
      <c r="A45" s="29"/>
      <c r="B45" s="397"/>
      <c r="C45" s="119" t="s">
        <v>603</v>
      </c>
      <c r="D45" s="128" t="s">
        <v>165</v>
      </c>
      <c r="E45" s="105"/>
      <c r="F45" s="105"/>
      <c r="G45" s="105"/>
      <c r="H45" s="105"/>
      <c r="I45" s="105"/>
      <c r="J45" s="105"/>
      <c r="K45" s="105"/>
      <c r="L45" s="105"/>
      <c r="M45" s="110"/>
      <c r="N45" s="109"/>
      <c r="O45" s="110"/>
      <c r="P45" s="109"/>
      <c r="Q45" s="110"/>
      <c r="R45" s="110"/>
      <c r="S45" s="88"/>
      <c r="T45" s="89"/>
      <c r="U45" s="88"/>
      <c r="V45" s="89"/>
      <c r="W45" s="88"/>
      <c r="X45" s="89"/>
      <c r="Y45" s="88"/>
      <c r="Z45" s="89"/>
      <c r="AA45" s="88"/>
      <c r="AB45" s="89"/>
      <c r="AC45" s="15"/>
      <c r="AD45" s="15"/>
      <c r="AE45" s="15"/>
      <c r="AF45" s="15"/>
      <c r="AG45" s="15"/>
      <c r="AH45" s="15"/>
      <c r="AI45" s="22">
        <f t="shared" si="0"/>
        <v>0</v>
      </c>
      <c r="AJ45" t="str">
        <f t="shared" ref="AJ45:AJ52" si="6">CONCATENATE(IF((I45+I27)&gt;I9," * "&amp;$B$44&amp;" , "&amp;$C45&amp;" + "&amp;$B$26&amp;" , "&amp;$C27&amp;"  For age "&amp;$E$6&amp;" "&amp;$E$7&amp;" is more than "&amp;$B$8&amp;" , "&amp;$C9&amp;" "&amp;CHAR(10),""),IF((J45+J27)&gt;J9," * "&amp;$B$44&amp;" , "&amp;$C45&amp;" + "&amp;$B$26&amp;" , "&amp;$C27&amp;"  For age "&amp;$E$6&amp;" "&amp;$F$7&amp;" is more than "&amp;$B$8&amp;" , "&amp;$C9&amp;" "&amp;CHAR(10),""),IF((K45+K27)&gt;K9," * "&amp;$B$44&amp;" , "&amp;$C45&amp;" + "&amp;$B$26&amp;" , "&amp;$C27&amp;"  For age "&amp;$G$6&amp;" "&amp;$G$7&amp;" is more than "&amp;$B$8&amp;" , "&amp;$C9&amp;" "&amp;CHAR(10),""),IF((L45+L27)&gt;L9," * "&amp;$B$44&amp;" , "&amp;$C45&amp;" + "&amp;$B$26&amp;" , "&amp;$C27&amp;"  For age "&amp;$G$6&amp;" "&amp;$H$7&amp;" is more than "&amp;$B$8&amp;" , "&amp;$C9&amp;" "&amp;CHAR(10),""),IF((M45+M27)&gt;M9," * "&amp;$B$44&amp;" , "&amp;$C45&amp;" + "&amp;$B$26&amp;" , "&amp;$C27&amp;"  For age "&amp;$I$6&amp;" "&amp;$I$7&amp;" is more than "&amp;$B$8&amp;" , "&amp;$C9&amp;" "&amp;CHAR(10),""),IF((N45+N27)&gt;N9," * "&amp;$B$44&amp;" , "&amp;$C45&amp;" + "&amp;$B$26&amp;" , "&amp;$C27&amp;"  For age "&amp;$I$6&amp;" "&amp;$J$7&amp;" is more than "&amp;$B$8&amp;" , "&amp;$C9&amp;" "&amp;CHAR(10),""),IF((O45+O27)&gt;O9," * "&amp;$B$44&amp;" , "&amp;$C45&amp;" + "&amp;$B$26&amp;" , "&amp;$C27&amp;"  For age "&amp;$K$6&amp;" "&amp;$K$7&amp;" is more than "&amp;$B$8&amp;" , "&amp;$C9&amp;" "&amp;CHAR(10),""),IF((P45+P27)&gt;P9," * "&amp;$B$44&amp;" , "&amp;$C45&amp;" + "&amp;$B$26&amp;" , "&amp;$C27&amp;"  For age "&amp;$K$6&amp;" "&amp;$L$7&amp;" is more than "&amp;$B$8&amp;" , "&amp;$C9&amp;" "&amp;CHAR(10),""),IF((Q45+Q27)&gt;Q9," * "&amp;$B$44&amp;" , "&amp;$C45&amp;" + "&amp;$B$26&amp;" , "&amp;$C27&amp;"  For age "&amp;$M$6&amp;" "&amp;$M$7&amp;" is more than "&amp;$B$8&amp;" , "&amp;$C9&amp;" "&amp;CHAR(10),""),IF((R45+R27)&gt;R9," * "&amp;$B$44&amp;" , "&amp;$C45&amp;" + "&amp;$B$26&amp;" , "&amp;$C27&amp;"  For age "&amp;$M$6&amp;" "&amp;$N$7&amp;" is more than "&amp;$B$8&amp;" , "&amp;$C9&amp;" "&amp;CHAR(10),""),IF((S45+S27)&gt;S9," * "&amp;$B$44&amp;" , "&amp;$C45&amp;" + "&amp;$B$26&amp;" , "&amp;$C27&amp;"  For age "&amp;$O$6&amp;" "&amp;$O$7&amp;" is more than "&amp;$B$8&amp;" , "&amp;$C9&amp;" "&amp;CHAR(10),""),IF((T45+T27)&gt;T9," * "&amp;$B$44&amp;" , "&amp;$C45&amp;" + "&amp;$B$26&amp;" , "&amp;$C27&amp;"  For age "&amp;$O$6&amp;" "&amp;$P$7&amp;" is more than "&amp;$B$8&amp;" , "&amp;$C9&amp;" "&amp;CHAR(10),""),IF((U45+U27)&gt;U9," * "&amp;$B$44&amp;" , "&amp;$C45&amp;" + "&amp;$B$26&amp;" , "&amp;$C27&amp;"  For age "&amp;$Q$6&amp;" "&amp;$Q$7&amp;" is more than "&amp;$B$8&amp;" , "&amp;$C9&amp;" "&amp;CHAR(10),""),IF((V45+V27)&gt;V9," * "&amp;$B$44&amp;" , "&amp;$C45&amp;" + "&amp;$B$26&amp;" , "&amp;$C27&amp;"  For age "&amp;$Q$6&amp;" "&amp;$R$7&amp;" is more than "&amp;$B$8&amp;" , "&amp;$C9&amp;" "&amp;CHAR(10),""),IF((W45+W27)&gt;W9," * "&amp;$B$44&amp;" , "&amp;$C45&amp;" + "&amp;$B$26&amp;" , "&amp;$C27&amp;"  For age "&amp;$S$6&amp;" "&amp;$S$7&amp;" is more than "&amp;$B$8&amp;" , "&amp;$C9&amp;" "&amp;CHAR(10),""),IF((X45+X27)&gt;X9," * "&amp;$B$44&amp;" , "&amp;$C45&amp;" + "&amp;$B$26&amp;" , "&amp;$C27&amp;"  For age "&amp;$S$6&amp;" "&amp;$T$7&amp;" is more than "&amp;$B$8&amp;" , "&amp;$C9&amp;" "&amp;CHAR(10),""),IF((Y45+Y27)&gt;Y9," * "&amp;$B$44&amp;" , "&amp;$C45&amp;" + "&amp;$B$26&amp;" , "&amp;$C27&amp;"  For age "&amp;$U$6&amp;" "&amp;$U$7&amp;" is more than "&amp;$B$8&amp;" , "&amp;$C9&amp;" "&amp;CHAR(10),""),IF((Z45+Z27)&gt;Z9," * "&amp;$B$44&amp;" , "&amp;$C45&amp;" + "&amp;$B$26&amp;" , "&amp;$C27&amp;"  For age "&amp;$U$6&amp;" "&amp;$V$7&amp;" is more than "&amp;$B$8&amp;" , "&amp;$C9&amp;" "&amp;CHAR(10),""),IF((AA45+AA27)&gt;AA9," * "&amp;$B$44&amp;" , "&amp;$C45&amp;" + "&amp;$B$26&amp;" , "&amp;$C27&amp;"  For age "&amp;$W$6&amp;" "&amp;$W$7&amp;" is more than "&amp;$B$8&amp;" , "&amp;$C9&amp;" "&amp;CHAR(10),""),IF((AB45+AB27)&gt;AB9," * "&amp;$B$44&amp;" , "&amp;$C45&amp;" + "&amp;$B$26&amp;" , "&amp;$C27&amp;"  For age "&amp;$W$6&amp;" "&amp;$X$7&amp;" is more than "&amp;$B$8&amp;" , "&amp;$C9&amp;" "&amp;CHAR(10),""),IF((AC45+AC27)&gt;AC9," * "&amp;$B$44&amp;" , "&amp;$C45&amp;" + "&amp;$B$26&amp;" , "&amp;$C27&amp;"  For age "&amp;$Y$6&amp;" "&amp;$Y$7&amp;" is more than "&amp;$B$8&amp;" , "&amp;$C9&amp;" "&amp;CHAR(10),""),IF((AD45+AD27)&gt;AD9," * "&amp;$B$44&amp;" , "&amp;$C45&amp;" + "&amp;$B$26&amp;" , "&amp;$C27&amp;"  For age "&amp;$Y$6&amp;" "&amp;$Z$7&amp;" is more than "&amp;$B$8&amp;" , "&amp;$C9&amp;" "&amp;CHAR(10),""),IF((AE45+AE27)&gt;AE9," * "&amp;$B$44&amp;" , "&amp;$C45&amp;" + "&amp;$B$26&amp;" , "&amp;$C27&amp;"  For age "&amp;$AA$6&amp;" "&amp;$AA$7&amp;" is more than "&amp;$B$8&amp;" , "&amp;$C9&amp;" "&amp;CHAR(10),""),IF((AF45+AF27)&gt;AF9," * "&amp;$B$44&amp;" , "&amp;$C45&amp;" + "&amp;$B$26&amp;" , "&amp;$C27&amp;"  For age "&amp;$AA$6&amp;" "&amp;$AB$7&amp;" is more than "&amp;$B$8&amp;" , "&amp;$C9&amp;" "&amp;CHAR(10),""))</f>
        <v/>
      </c>
      <c r="AK45" s="432"/>
    </row>
    <row r="46" spans="1:37" ht="36.6" customHeight="1" thickBot="1" x14ac:dyDescent="0.4">
      <c r="A46" s="29"/>
      <c r="B46" s="397"/>
      <c r="C46" s="119" t="s">
        <v>606</v>
      </c>
      <c r="D46" s="128" t="s">
        <v>166</v>
      </c>
      <c r="E46" s="105"/>
      <c r="F46" s="105"/>
      <c r="G46" s="105"/>
      <c r="H46" s="105"/>
      <c r="I46" s="105"/>
      <c r="J46" s="105"/>
      <c r="K46" s="105"/>
      <c r="L46" s="105"/>
      <c r="M46" s="109"/>
      <c r="N46" s="110"/>
      <c r="O46" s="109"/>
      <c r="P46" s="110"/>
      <c r="Q46" s="109"/>
      <c r="R46" s="110"/>
      <c r="S46" s="89"/>
      <c r="T46" s="88"/>
      <c r="U46" s="89"/>
      <c r="V46" s="88"/>
      <c r="W46" s="89"/>
      <c r="X46" s="88"/>
      <c r="Y46" s="89"/>
      <c r="Z46" s="88"/>
      <c r="AA46" s="89"/>
      <c r="AB46" s="88"/>
      <c r="AC46" s="15"/>
      <c r="AD46" s="15"/>
      <c r="AE46" s="15"/>
      <c r="AF46" s="15"/>
      <c r="AG46" s="15"/>
      <c r="AH46" s="15"/>
      <c r="AI46" s="22">
        <f t="shared" si="0"/>
        <v>0</v>
      </c>
      <c r="AJ46" t="str">
        <f t="shared" si="6"/>
        <v/>
      </c>
      <c r="AK46" s="432"/>
    </row>
    <row r="47" spans="1:37" ht="36.6" customHeight="1" thickBot="1" x14ac:dyDescent="0.4">
      <c r="A47" s="29"/>
      <c r="B47" s="397"/>
      <c r="C47" s="119" t="s">
        <v>88</v>
      </c>
      <c r="D47" s="128" t="s">
        <v>167</v>
      </c>
      <c r="E47" s="105"/>
      <c r="F47" s="105"/>
      <c r="G47" s="105"/>
      <c r="H47" s="105"/>
      <c r="I47" s="105"/>
      <c r="J47" s="105"/>
      <c r="K47" s="105"/>
      <c r="L47" s="105"/>
      <c r="M47" s="109"/>
      <c r="N47" s="110"/>
      <c r="O47" s="109"/>
      <c r="P47" s="110"/>
      <c r="Q47" s="109"/>
      <c r="R47" s="110"/>
      <c r="S47" s="89"/>
      <c r="T47" s="88"/>
      <c r="U47" s="89"/>
      <c r="V47" s="88"/>
      <c r="W47" s="89"/>
      <c r="X47" s="88"/>
      <c r="Y47" s="89"/>
      <c r="Z47" s="88"/>
      <c r="AA47" s="89"/>
      <c r="AB47" s="88"/>
      <c r="AC47" s="15"/>
      <c r="AD47" s="15"/>
      <c r="AE47" s="15"/>
      <c r="AF47" s="15"/>
      <c r="AG47" s="15"/>
      <c r="AH47" s="15"/>
      <c r="AI47" s="22">
        <f t="shared" si="0"/>
        <v>0</v>
      </c>
      <c r="AJ47" t="str">
        <f t="shared" si="6"/>
        <v/>
      </c>
      <c r="AK47" s="432"/>
    </row>
    <row r="48" spans="1:37" ht="36.6" customHeight="1" thickBot="1" x14ac:dyDescent="0.4">
      <c r="A48" s="29"/>
      <c r="B48" s="397"/>
      <c r="C48" s="119" t="s">
        <v>604</v>
      </c>
      <c r="D48" s="128" t="s">
        <v>168</v>
      </c>
      <c r="E48" s="105"/>
      <c r="F48" s="105"/>
      <c r="G48" s="105"/>
      <c r="H48" s="105"/>
      <c r="I48" s="105"/>
      <c r="J48" s="105"/>
      <c r="K48" s="105"/>
      <c r="L48" s="105"/>
      <c r="M48" s="110"/>
      <c r="N48" s="109"/>
      <c r="O48" s="110"/>
      <c r="P48" s="109"/>
      <c r="Q48" s="110"/>
      <c r="R48" s="109"/>
      <c r="S48" s="88"/>
      <c r="T48" s="89"/>
      <c r="U48" s="88"/>
      <c r="V48" s="89"/>
      <c r="W48" s="88"/>
      <c r="X48" s="89"/>
      <c r="Y48" s="88"/>
      <c r="Z48" s="89"/>
      <c r="AA48" s="88"/>
      <c r="AB48" s="89"/>
      <c r="AC48" s="15"/>
      <c r="AD48" s="15"/>
      <c r="AE48" s="15"/>
      <c r="AF48" s="15"/>
      <c r="AG48" s="15"/>
      <c r="AH48" s="15"/>
      <c r="AI48" s="22">
        <f t="shared" si="0"/>
        <v>0</v>
      </c>
      <c r="AJ48" t="str">
        <f t="shared" si="6"/>
        <v/>
      </c>
      <c r="AK48" s="432"/>
    </row>
    <row r="49" spans="1:37" ht="36.6" customHeight="1" thickBot="1" x14ac:dyDescent="0.4">
      <c r="A49" s="29"/>
      <c r="B49" s="397"/>
      <c r="C49" s="119" t="s">
        <v>607</v>
      </c>
      <c r="D49" s="128" t="s">
        <v>169</v>
      </c>
      <c r="E49" s="105"/>
      <c r="F49" s="105"/>
      <c r="G49" s="105"/>
      <c r="H49" s="105"/>
      <c r="I49" s="105"/>
      <c r="J49" s="105"/>
      <c r="K49" s="105"/>
      <c r="L49" s="105"/>
      <c r="M49" s="109"/>
      <c r="N49" s="109"/>
      <c r="O49" s="109"/>
      <c r="P49" s="109"/>
      <c r="Q49" s="109"/>
      <c r="R49" s="109"/>
      <c r="S49" s="89"/>
      <c r="T49" s="89"/>
      <c r="U49" s="89"/>
      <c r="V49" s="89"/>
      <c r="W49" s="89"/>
      <c r="X49" s="89"/>
      <c r="Y49" s="89"/>
      <c r="Z49" s="89"/>
      <c r="AA49" s="89"/>
      <c r="AB49" s="89"/>
      <c r="AC49" s="15"/>
      <c r="AD49" s="15"/>
      <c r="AE49" s="15"/>
      <c r="AF49" s="15"/>
      <c r="AG49" s="15"/>
      <c r="AH49" s="15"/>
      <c r="AI49" s="22">
        <f t="shared" si="0"/>
        <v>0</v>
      </c>
      <c r="AJ49" t="str">
        <f t="shared" si="6"/>
        <v/>
      </c>
      <c r="AK49" s="432"/>
    </row>
    <row r="50" spans="1:37" ht="36.6" customHeight="1" thickBot="1" x14ac:dyDescent="0.4">
      <c r="A50" s="29"/>
      <c r="B50" s="397"/>
      <c r="C50" s="119" t="s">
        <v>89</v>
      </c>
      <c r="D50" s="128" t="s">
        <v>170</v>
      </c>
      <c r="E50" s="105"/>
      <c r="F50" s="105"/>
      <c r="G50" s="105"/>
      <c r="H50" s="105"/>
      <c r="I50" s="105"/>
      <c r="J50" s="105"/>
      <c r="K50" s="105"/>
      <c r="L50" s="105"/>
      <c r="M50" s="234"/>
      <c r="N50" s="109"/>
      <c r="O50" s="234"/>
      <c r="P50" s="109"/>
      <c r="Q50" s="234"/>
      <c r="R50" s="109"/>
      <c r="S50" s="89"/>
      <c r="T50" s="89"/>
      <c r="U50" s="89"/>
      <c r="V50" s="89"/>
      <c r="W50" s="89"/>
      <c r="X50" s="89"/>
      <c r="Y50" s="89"/>
      <c r="Z50" s="89"/>
      <c r="AA50" s="89"/>
      <c r="AB50" s="89"/>
      <c r="AC50" s="15"/>
      <c r="AD50" s="15"/>
      <c r="AE50" s="15"/>
      <c r="AF50" s="15"/>
      <c r="AG50" s="15"/>
      <c r="AH50" s="15"/>
      <c r="AI50" s="22">
        <f t="shared" si="0"/>
        <v>0</v>
      </c>
      <c r="AJ50" t="str">
        <f t="shared" si="6"/>
        <v/>
      </c>
      <c r="AK50" s="432"/>
    </row>
    <row r="51" spans="1:37" ht="36.6" customHeight="1" thickBot="1" x14ac:dyDescent="0.4">
      <c r="A51" s="29"/>
      <c r="B51" s="397"/>
      <c r="C51" s="119" t="s">
        <v>90</v>
      </c>
      <c r="D51" s="128" t="s">
        <v>171</v>
      </c>
      <c r="E51" s="105"/>
      <c r="F51" s="105"/>
      <c r="G51" s="105"/>
      <c r="H51" s="105"/>
      <c r="I51" s="105"/>
      <c r="J51" s="105"/>
      <c r="K51" s="105"/>
      <c r="L51" s="105"/>
      <c r="M51" s="109"/>
      <c r="N51" s="109"/>
      <c r="O51" s="109"/>
      <c r="P51" s="109"/>
      <c r="Q51" s="109"/>
      <c r="R51" s="109"/>
      <c r="S51" s="89"/>
      <c r="T51" s="89"/>
      <c r="U51" s="89"/>
      <c r="V51" s="89"/>
      <c r="W51" s="89"/>
      <c r="X51" s="89"/>
      <c r="Y51" s="89"/>
      <c r="Z51" s="89"/>
      <c r="AA51" s="89"/>
      <c r="AB51" s="89"/>
      <c r="AC51" s="15"/>
      <c r="AD51" s="15"/>
      <c r="AE51" s="15"/>
      <c r="AF51" s="15"/>
      <c r="AG51" s="15"/>
      <c r="AH51" s="15"/>
      <c r="AI51" s="22">
        <f t="shared" si="0"/>
        <v>0</v>
      </c>
      <c r="AJ51" t="str">
        <f t="shared" si="6"/>
        <v/>
      </c>
      <c r="AK51" s="432"/>
    </row>
    <row r="52" spans="1:37" ht="36.6" customHeight="1" thickBot="1" x14ac:dyDescent="0.4">
      <c r="A52" s="29"/>
      <c r="B52" s="398"/>
      <c r="C52" s="120" t="s">
        <v>605</v>
      </c>
      <c r="D52" s="129" t="s">
        <v>172</v>
      </c>
      <c r="E52" s="106"/>
      <c r="F52" s="106"/>
      <c r="G52" s="106"/>
      <c r="H52" s="106"/>
      <c r="I52" s="106"/>
      <c r="J52" s="106"/>
      <c r="K52" s="106"/>
      <c r="L52" s="106"/>
      <c r="M52" s="112"/>
      <c r="N52" s="109"/>
      <c r="O52" s="112"/>
      <c r="P52" s="109"/>
      <c r="Q52" s="112"/>
      <c r="R52" s="109"/>
      <c r="S52" s="94"/>
      <c r="T52" s="95"/>
      <c r="U52" s="94"/>
      <c r="V52" s="95"/>
      <c r="W52" s="94"/>
      <c r="X52" s="95"/>
      <c r="Y52" s="94"/>
      <c r="Z52" s="95"/>
      <c r="AA52" s="94"/>
      <c r="AB52" s="95"/>
      <c r="AC52" s="33"/>
      <c r="AD52" s="33"/>
      <c r="AE52" s="33"/>
      <c r="AF52" s="33"/>
      <c r="AG52" s="33"/>
      <c r="AH52" s="33"/>
      <c r="AI52" s="35">
        <f t="shared" si="0"/>
        <v>0</v>
      </c>
      <c r="AJ52" t="str">
        <f t="shared" si="6"/>
        <v/>
      </c>
      <c r="AK52" s="432"/>
    </row>
    <row r="53" spans="1:37" ht="36.6" customHeight="1" thickBot="1" x14ac:dyDescent="0.4">
      <c r="A53" s="29"/>
      <c r="B53" s="396" t="s">
        <v>94</v>
      </c>
      <c r="C53" s="118" t="s">
        <v>602</v>
      </c>
      <c r="D53" s="127" t="s">
        <v>173</v>
      </c>
      <c r="E53" s="104"/>
      <c r="F53" s="104"/>
      <c r="G53" s="104"/>
      <c r="H53" s="104"/>
      <c r="I53" s="104"/>
      <c r="J53" s="104"/>
      <c r="K53" s="104"/>
      <c r="L53" s="104"/>
      <c r="M53" s="234"/>
      <c r="N53" s="234"/>
      <c r="O53" s="234"/>
      <c r="P53" s="234"/>
      <c r="Q53" s="234"/>
      <c r="R53" s="234"/>
      <c r="S53" s="85"/>
      <c r="T53" s="85"/>
      <c r="U53" s="85"/>
      <c r="V53" s="85"/>
      <c r="W53" s="85"/>
      <c r="X53" s="85"/>
      <c r="Y53" s="85"/>
      <c r="Z53" s="85"/>
      <c r="AA53" s="85"/>
      <c r="AB53" s="85"/>
      <c r="AC53" s="32"/>
      <c r="AD53" s="32"/>
      <c r="AE53" s="32"/>
      <c r="AF53" s="32"/>
      <c r="AG53" s="32"/>
      <c r="AH53" s="32"/>
      <c r="AI53" s="22">
        <f t="shared" si="0"/>
        <v>0</v>
      </c>
      <c r="AJ53" t="str">
        <f>CONCATENATE(IF(I62&gt;I53," * "&amp;$B$62&amp;" , "&amp;$C62&amp;"  For age "&amp;$E$6&amp;" "&amp;$E$7&amp;" is more than "&amp;$B$53&amp;" , "&amp;$C53&amp;" "&amp;CHAR(10),""),IF(J62&gt;J53," * "&amp;$B$62&amp;" , "&amp;$C62&amp;"  For age "&amp;$E$6&amp;" "&amp;$F$7&amp;" is more than "&amp;$B$53&amp;" , "&amp;$C53&amp;" "&amp;CHAR(10),""),IF(K62&gt;K53," * "&amp;$B$62&amp;" , "&amp;$C62&amp;"  For age "&amp;$G$6&amp;" "&amp;$G$7&amp;" is more than "&amp;$B$53&amp;" , "&amp;$C53&amp;" "&amp;CHAR(10),""),IF(L62&gt;L53," * "&amp;$B$62&amp;" , "&amp;$C62&amp;"  For age "&amp;$G$6&amp;" "&amp;$H$7&amp;" is more than "&amp;$B$53&amp;" , "&amp;$C53&amp;" "&amp;CHAR(10),""),IF(M62&gt;M53," * "&amp;$B$62&amp;" , "&amp;$C62&amp;"  For age "&amp;$I$6&amp;" "&amp;$I$7&amp;" is more than "&amp;$B$53&amp;" , "&amp;$C53&amp;" "&amp;CHAR(10),""),IF(N62&gt;N53," * "&amp;$B$62&amp;" , "&amp;$C62&amp;"  For age "&amp;$I$6&amp;" "&amp;$J$7&amp;" is more than "&amp;$B$53&amp;" , "&amp;$C53&amp;" "&amp;CHAR(10),""),IF(O62&gt;O53," * "&amp;$B$62&amp;" , "&amp;$C62&amp;"  For age "&amp;$K$6&amp;" "&amp;$K$7&amp;" is more than "&amp;$B$53&amp;" , "&amp;$C53&amp;" "&amp;CHAR(10),""),IF(P62&gt;P53," * "&amp;$B$62&amp;" , "&amp;$C62&amp;"  For age "&amp;$K$6&amp;" "&amp;$L$7&amp;" is more than "&amp;$B$53&amp;" , "&amp;$C53&amp;" "&amp;CHAR(10),""),IF(Q62&gt;Q53," * "&amp;$B$62&amp;" , "&amp;$C62&amp;"  For age "&amp;$M$6&amp;" "&amp;$M$7&amp;" is more than "&amp;$B$53&amp;" , "&amp;$C53&amp;" "&amp;CHAR(10),""),IF(R62&gt;R53," * "&amp;$B$62&amp;" , "&amp;$C62&amp;"  For age "&amp;$M$6&amp;" "&amp;$N$7&amp;" is more than "&amp;$B$53&amp;" , "&amp;$C53&amp;" "&amp;CHAR(10),""),IF(S62&gt;S53," * "&amp;$B$62&amp;" , "&amp;$C62&amp;"  For age "&amp;$O$6&amp;" "&amp;$O$7&amp;" is more than "&amp;$B$53&amp;" , "&amp;$C53&amp;" "&amp;CHAR(10),""),IF(T62&gt;T53," * "&amp;$B$62&amp;" , "&amp;$C62&amp;"  For age "&amp;$O$6&amp;" "&amp;$P$7&amp;" is more than "&amp;$B$53&amp;" , "&amp;$C53&amp;" "&amp;CHAR(10),""),IF(U62&gt;U53," * "&amp;$B$62&amp;" , "&amp;$C62&amp;"  For age "&amp;$Q$6&amp;" "&amp;$Q$7&amp;" is more than "&amp;$B$53&amp;" , "&amp;$C53&amp;" "&amp;CHAR(10),""),IF(V62&gt;V53," * "&amp;$B$62&amp;" , "&amp;$C62&amp;"  For age "&amp;$Q$6&amp;" "&amp;$R$7&amp;" is more than "&amp;$B$53&amp;" , "&amp;$C53&amp;" "&amp;CHAR(10),""),IF(W62&gt;W53," * "&amp;$B$62&amp;" , "&amp;$C62&amp;"  For age "&amp;$S$6&amp;" "&amp;$S$7&amp;" is more than "&amp;$B$53&amp;" , "&amp;$C53&amp;" "&amp;CHAR(10),""),IF(X62&gt;X53," * "&amp;$B$62&amp;" , "&amp;$C62&amp;"  For age "&amp;$S$6&amp;" "&amp;$T$7&amp;" is more than "&amp;$B$53&amp;" , "&amp;$C53&amp;" "&amp;CHAR(10),""),IF(Y62&gt;Y53," * "&amp;$B$62&amp;" , "&amp;$C62&amp;"  For age "&amp;$U$6&amp;" "&amp;$U$7&amp;" is more than "&amp;$B$53&amp;" , "&amp;$C53&amp;" "&amp;CHAR(10),""),IF(Z62&gt;Z53," * "&amp;$B$62&amp;" , "&amp;$C62&amp;"  For age "&amp;$U$6&amp;" "&amp;$V$7&amp;" is more than "&amp;$B$53&amp;" , "&amp;$C53&amp;" "&amp;CHAR(10),""),IF(AA62&gt;AA53," * "&amp;$B$62&amp;" , "&amp;$C62&amp;"  For age "&amp;$W$6&amp;" "&amp;$W$7&amp;" is more than "&amp;$B$53&amp;" , "&amp;$C53&amp;" "&amp;CHAR(10),""),IF(AB62&gt;AB53," * "&amp;$B$62&amp;" , "&amp;$C62&amp;"  For age "&amp;$W$6&amp;" "&amp;$X$7&amp;" is more than "&amp;$B$53&amp;" , "&amp;$C53&amp;" "&amp;CHAR(10),""),IF(AC62&gt;AC53," * "&amp;$B$62&amp;" , "&amp;$C62&amp;"  For age "&amp;$Y$6&amp;" "&amp;$Y$7&amp;" is more than "&amp;$B$53&amp;" , "&amp;$C53&amp;" "&amp;CHAR(10),""),IF(AD62&gt;AD53," * "&amp;$B$62&amp;" , "&amp;$C62&amp;"  For age "&amp;$Y$6&amp;" "&amp;$Z$7&amp;" is more than "&amp;$B$53&amp;" , "&amp;$C53&amp;" "&amp;CHAR(10),""),IF(AE62&gt;AE53," * "&amp;$B$62&amp;" , "&amp;$C62&amp;"  For age "&amp;$AA$6&amp;" "&amp;$AA$7&amp;" is more than "&amp;$B$53&amp;" , "&amp;$C53&amp;" "&amp;CHAR(10),""),IF(AF62&gt;AF53," * "&amp;$B$62&amp;" , "&amp;$C62&amp;"  For age "&amp;$AA$6&amp;" "&amp;$AB$7&amp;" is more than "&amp;$B$53&amp;" , "&amp;$C53&amp;" "&amp;CHAR(10),""))</f>
        <v/>
      </c>
      <c r="AK53" s="432"/>
    </row>
    <row r="54" spans="1:37" ht="36.6" customHeight="1" thickBot="1" x14ac:dyDescent="0.4">
      <c r="A54" s="29"/>
      <c r="B54" s="397"/>
      <c r="C54" s="119" t="s">
        <v>603</v>
      </c>
      <c r="D54" s="128" t="s">
        <v>174</v>
      </c>
      <c r="E54" s="105"/>
      <c r="F54" s="105"/>
      <c r="G54" s="105"/>
      <c r="H54" s="105"/>
      <c r="I54" s="105"/>
      <c r="J54" s="105"/>
      <c r="K54" s="105"/>
      <c r="L54" s="105"/>
      <c r="M54" s="110"/>
      <c r="N54" s="109"/>
      <c r="O54" s="110"/>
      <c r="P54" s="109"/>
      <c r="Q54" s="110"/>
      <c r="R54" s="110"/>
      <c r="S54" s="88"/>
      <c r="T54" s="89"/>
      <c r="U54" s="88"/>
      <c r="V54" s="89"/>
      <c r="W54" s="88"/>
      <c r="X54" s="89"/>
      <c r="Y54" s="88"/>
      <c r="Z54" s="89"/>
      <c r="AA54" s="88"/>
      <c r="AB54" s="89"/>
      <c r="AC54" s="15"/>
      <c r="AD54" s="15"/>
      <c r="AE54" s="15"/>
      <c r="AF54" s="15"/>
      <c r="AG54" s="15"/>
      <c r="AH54" s="15"/>
      <c r="AI54" s="22">
        <f t="shared" si="0"/>
        <v>0</v>
      </c>
      <c r="AJ54" t="str">
        <f t="shared" ref="AJ54:AJ61" si="7">CONCATENATE(IF(I63&gt;I54," * "&amp;$B$62&amp;" , "&amp;$C63&amp;"  For age "&amp;$E$6&amp;" "&amp;$E$7&amp;" is more than "&amp;$B$53&amp;" , "&amp;$C54&amp;" "&amp;CHAR(10),""),IF(J63&gt;J54," * "&amp;$B$62&amp;" , "&amp;$C63&amp;"  For age "&amp;$E$6&amp;" "&amp;$F$7&amp;" is more than "&amp;$B$53&amp;" , "&amp;$C54&amp;" "&amp;CHAR(10),""),IF(K63&gt;K54," * "&amp;$B$62&amp;" , "&amp;$C63&amp;"  For age "&amp;$G$6&amp;" "&amp;$G$7&amp;" is more than "&amp;$B$53&amp;" , "&amp;$C54&amp;" "&amp;CHAR(10),""),IF(L63&gt;L54," * "&amp;$B$62&amp;" , "&amp;$C63&amp;"  For age "&amp;$G$6&amp;" "&amp;$H$7&amp;" is more than "&amp;$B$53&amp;" , "&amp;$C54&amp;" "&amp;CHAR(10),""),IF(M63&gt;M54," * "&amp;$B$62&amp;" , "&amp;$C63&amp;"  For age "&amp;$I$6&amp;" "&amp;$I$7&amp;" is more than "&amp;$B$53&amp;" , "&amp;$C54&amp;" "&amp;CHAR(10),""),IF(N63&gt;N54," * "&amp;$B$62&amp;" , "&amp;$C63&amp;"  For age "&amp;$I$6&amp;" "&amp;$J$7&amp;" is more than "&amp;$B$53&amp;" , "&amp;$C54&amp;" "&amp;CHAR(10),""),IF(O63&gt;O54," * "&amp;$B$62&amp;" , "&amp;$C63&amp;"  For age "&amp;$K$6&amp;" "&amp;$K$7&amp;" is more than "&amp;$B$53&amp;" , "&amp;$C54&amp;" "&amp;CHAR(10),""),IF(P63&gt;P54," * "&amp;$B$62&amp;" , "&amp;$C63&amp;"  For age "&amp;$K$6&amp;" "&amp;$L$7&amp;" is more than "&amp;$B$53&amp;" , "&amp;$C54&amp;" "&amp;CHAR(10),""),IF(Q63&gt;Q54," * "&amp;$B$62&amp;" , "&amp;$C63&amp;"  For age "&amp;$M$6&amp;" "&amp;$M$7&amp;" is more than "&amp;$B$53&amp;" , "&amp;$C54&amp;" "&amp;CHAR(10),""),IF(R63&gt;R54," * "&amp;$B$62&amp;" , "&amp;$C63&amp;"  For age "&amp;$M$6&amp;" "&amp;$N$7&amp;" is more than "&amp;$B$53&amp;" , "&amp;$C54&amp;" "&amp;CHAR(10),""),IF(S63&gt;S54," * "&amp;$B$62&amp;" , "&amp;$C63&amp;"  For age "&amp;$O$6&amp;" "&amp;$O$7&amp;" is more than "&amp;$B$53&amp;" , "&amp;$C54&amp;" "&amp;CHAR(10),""),IF(T63&gt;T54," * "&amp;$B$62&amp;" , "&amp;$C63&amp;"  For age "&amp;$O$6&amp;" "&amp;$P$7&amp;" is more than "&amp;$B$53&amp;" , "&amp;$C54&amp;" "&amp;CHAR(10),""),IF(U63&gt;U54," * "&amp;$B$62&amp;" , "&amp;$C63&amp;"  For age "&amp;$Q$6&amp;" "&amp;$Q$7&amp;" is more than "&amp;$B$53&amp;" , "&amp;$C54&amp;" "&amp;CHAR(10),""),IF(V63&gt;V54," * "&amp;$B$62&amp;" , "&amp;$C63&amp;"  For age "&amp;$Q$6&amp;" "&amp;$R$7&amp;" is more than "&amp;$B$53&amp;" , "&amp;$C54&amp;" "&amp;CHAR(10),""),IF(W63&gt;W54," * "&amp;$B$62&amp;" , "&amp;$C63&amp;"  For age "&amp;$S$6&amp;" "&amp;$S$7&amp;" is more than "&amp;$B$53&amp;" , "&amp;$C54&amp;" "&amp;CHAR(10),""),IF(X63&gt;X54," * "&amp;$B$62&amp;" , "&amp;$C63&amp;"  For age "&amp;$S$6&amp;" "&amp;$T$7&amp;" is more than "&amp;$B$53&amp;" , "&amp;$C54&amp;" "&amp;CHAR(10),""),IF(Y63&gt;Y54," * "&amp;$B$62&amp;" , "&amp;$C63&amp;"  For age "&amp;$U$6&amp;" "&amp;$U$7&amp;" is more than "&amp;$B$53&amp;" , "&amp;$C54&amp;" "&amp;CHAR(10),""),IF(Z63&gt;Z54," * "&amp;$B$62&amp;" , "&amp;$C63&amp;"  For age "&amp;$U$6&amp;" "&amp;$V$7&amp;" is more than "&amp;$B$53&amp;" , "&amp;$C54&amp;" "&amp;CHAR(10),""),IF(AA63&gt;AA54," * "&amp;$B$62&amp;" , "&amp;$C63&amp;"  For age "&amp;$W$6&amp;" "&amp;$W$7&amp;" is more than "&amp;$B$53&amp;" , "&amp;$C54&amp;" "&amp;CHAR(10),""),IF(AB63&gt;AB54," * "&amp;$B$62&amp;" , "&amp;$C63&amp;"  For age "&amp;$W$6&amp;" "&amp;$X$7&amp;" is more than "&amp;$B$53&amp;" , "&amp;$C54&amp;" "&amp;CHAR(10),""),IF(AC63&gt;AC54," * "&amp;$B$62&amp;" , "&amp;$C63&amp;"  For age "&amp;$Y$6&amp;" "&amp;$Y$7&amp;" is more than "&amp;$B$53&amp;" , "&amp;$C54&amp;" "&amp;CHAR(10),""),IF(AD63&gt;AD54," * "&amp;$B$62&amp;" , "&amp;$C63&amp;"  For age "&amp;$Y$6&amp;" "&amp;$Z$7&amp;" is more than "&amp;$B$53&amp;" , "&amp;$C54&amp;" "&amp;CHAR(10),""),IF(AE63&gt;AE54," * "&amp;$B$62&amp;" , "&amp;$C63&amp;"  For age "&amp;$AA$6&amp;" "&amp;$AA$7&amp;" is more than "&amp;$B$53&amp;" , "&amp;$C54&amp;" "&amp;CHAR(10),""),IF(AF63&gt;AF54," * "&amp;$B$62&amp;" , "&amp;$C63&amp;"  For age "&amp;$AA$6&amp;" "&amp;$AB$7&amp;" is more than "&amp;$B$53&amp;" , "&amp;$C54&amp;" "&amp;CHAR(10),""))</f>
        <v/>
      </c>
      <c r="AK54" s="432"/>
    </row>
    <row r="55" spans="1:37" ht="36.6" customHeight="1" thickBot="1" x14ac:dyDescent="0.4">
      <c r="A55" s="29"/>
      <c r="B55" s="397"/>
      <c r="C55" s="119" t="s">
        <v>606</v>
      </c>
      <c r="D55" s="128" t="s">
        <v>175</v>
      </c>
      <c r="E55" s="105"/>
      <c r="F55" s="105"/>
      <c r="G55" s="105"/>
      <c r="H55" s="105"/>
      <c r="I55" s="105"/>
      <c r="J55" s="105"/>
      <c r="K55" s="105"/>
      <c r="L55" s="105"/>
      <c r="M55" s="109"/>
      <c r="N55" s="110"/>
      <c r="O55" s="109"/>
      <c r="P55" s="110"/>
      <c r="Q55" s="109"/>
      <c r="R55" s="110"/>
      <c r="S55" s="89"/>
      <c r="T55" s="88"/>
      <c r="U55" s="89"/>
      <c r="V55" s="88"/>
      <c r="W55" s="89"/>
      <c r="X55" s="88"/>
      <c r="Y55" s="89"/>
      <c r="Z55" s="88"/>
      <c r="AA55" s="89"/>
      <c r="AB55" s="88"/>
      <c r="AC55" s="15"/>
      <c r="AD55" s="15"/>
      <c r="AE55" s="15"/>
      <c r="AF55" s="15"/>
      <c r="AG55" s="15"/>
      <c r="AH55" s="15"/>
      <c r="AI55" s="22">
        <f t="shared" si="0"/>
        <v>0</v>
      </c>
      <c r="AJ55" t="str">
        <f t="shared" si="7"/>
        <v/>
      </c>
      <c r="AK55" s="432"/>
    </row>
    <row r="56" spans="1:37" ht="36.6" customHeight="1" thickBot="1" x14ac:dyDescent="0.4">
      <c r="A56" s="29"/>
      <c r="B56" s="397"/>
      <c r="C56" s="119" t="s">
        <v>88</v>
      </c>
      <c r="D56" s="128" t="s">
        <v>176</v>
      </c>
      <c r="E56" s="105"/>
      <c r="F56" s="105"/>
      <c r="G56" s="105"/>
      <c r="H56" s="105"/>
      <c r="I56" s="105"/>
      <c r="J56" s="105"/>
      <c r="K56" s="105"/>
      <c r="L56" s="105"/>
      <c r="M56" s="109"/>
      <c r="N56" s="110"/>
      <c r="O56" s="109"/>
      <c r="P56" s="110"/>
      <c r="Q56" s="109"/>
      <c r="R56" s="110"/>
      <c r="S56" s="89"/>
      <c r="T56" s="88"/>
      <c r="U56" s="89"/>
      <c r="V56" s="88"/>
      <c r="W56" s="89"/>
      <c r="X56" s="88"/>
      <c r="Y56" s="89"/>
      <c r="Z56" s="88"/>
      <c r="AA56" s="89"/>
      <c r="AB56" s="88"/>
      <c r="AC56" s="15"/>
      <c r="AD56" s="15"/>
      <c r="AE56" s="15"/>
      <c r="AF56" s="15"/>
      <c r="AG56" s="15"/>
      <c r="AH56" s="15"/>
      <c r="AI56" s="22">
        <f t="shared" si="0"/>
        <v>0</v>
      </c>
      <c r="AJ56" t="str">
        <f t="shared" si="7"/>
        <v/>
      </c>
      <c r="AK56" s="432"/>
    </row>
    <row r="57" spans="1:37" ht="36.6" customHeight="1" thickBot="1" x14ac:dyDescent="0.4">
      <c r="A57" s="29"/>
      <c r="B57" s="397"/>
      <c r="C57" s="119" t="s">
        <v>604</v>
      </c>
      <c r="D57" s="128" t="s">
        <v>177</v>
      </c>
      <c r="E57" s="105"/>
      <c r="F57" s="105"/>
      <c r="G57" s="105"/>
      <c r="H57" s="105"/>
      <c r="I57" s="105"/>
      <c r="J57" s="105"/>
      <c r="K57" s="105"/>
      <c r="L57" s="105"/>
      <c r="M57" s="110"/>
      <c r="N57" s="109"/>
      <c r="O57" s="110"/>
      <c r="P57" s="109"/>
      <c r="Q57" s="110"/>
      <c r="R57" s="109"/>
      <c r="S57" s="88"/>
      <c r="T57" s="89"/>
      <c r="U57" s="88"/>
      <c r="V57" s="89"/>
      <c r="W57" s="88"/>
      <c r="X57" s="89"/>
      <c r="Y57" s="88"/>
      <c r="Z57" s="89"/>
      <c r="AA57" s="88"/>
      <c r="AB57" s="89"/>
      <c r="AC57" s="15"/>
      <c r="AD57" s="15"/>
      <c r="AE57" s="15"/>
      <c r="AF57" s="15"/>
      <c r="AG57" s="15"/>
      <c r="AH57" s="15"/>
      <c r="AI57" s="22">
        <f t="shared" si="0"/>
        <v>0</v>
      </c>
      <c r="AJ57" t="str">
        <f t="shared" si="7"/>
        <v/>
      </c>
      <c r="AK57" s="432"/>
    </row>
    <row r="58" spans="1:37" ht="36.6" customHeight="1" thickBot="1" x14ac:dyDescent="0.4">
      <c r="A58" s="29"/>
      <c r="B58" s="397"/>
      <c r="C58" s="119" t="s">
        <v>607</v>
      </c>
      <c r="D58" s="128" t="s">
        <v>178</v>
      </c>
      <c r="E58" s="105"/>
      <c r="F58" s="105"/>
      <c r="G58" s="105"/>
      <c r="H58" s="105"/>
      <c r="I58" s="105"/>
      <c r="J58" s="105"/>
      <c r="K58" s="105"/>
      <c r="L58" s="105"/>
      <c r="M58" s="109"/>
      <c r="N58" s="109"/>
      <c r="O58" s="109"/>
      <c r="P58" s="109"/>
      <c r="Q58" s="109"/>
      <c r="R58" s="109"/>
      <c r="S58" s="89"/>
      <c r="T58" s="89"/>
      <c r="U58" s="89"/>
      <c r="V58" s="89"/>
      <c r="W58" s="89"/>
      <c r="X58" s="89"/>
      <c r="Y58" s="89"/>
      <c r="Z58" s="89"/>
      <c r="AA58" s="89"/>
      <c r="AB58" s="89"/>
      <c r="AC58" s="15"/>
      <c r="AD58" s="15"/>
      <c r="AE58" s="15"/>
      <c r="AF58" s="15"/>
      <c r="AG58" s="15"/>
      <c r="AH58" s="15"/>
      <c r="AI58" s="22">
        <f t="shared" si="0"/>
        <v>0</v>
      </c>
      <c r="AJ58" t="str">
        <f t="shared" si="7"/>
        <v/>
      </c>
      <c r="AK58" s="432"/>
    </row>
    <row r="59" spans="1:37" ht="36.6" customHeight="1" thickBot="1" x14ac:dyDescent="0.4">
      <c r="A59" s="29"/>
      <c r="B59" s="397"/>
      <c r="C59" s="119" t="s">
        <v>89</v>
      </c>
      <c r="D59" s="128" t="s">
        <v>179</v>
      </c>
      <c r="E59" s="105"/>
      <c r="F59" s="105"/>
      <c r="G59" s="105"/>
      <c r="H59" s="105"/>
      <c r="I59" s="105"/>
      <c r="J59" s="105"/>
      <c r="K59" s="105"/>
      <c r="L59" s="105"/>
      <c r="M59" s="234"/>
      <c r="N59" s="109"/>
      <c r="O59" s="234"/>
      <c r="P59" s="109"/>
      <c r="Q59" s="234"/>
      <c r="R59" s="109"/>
      <c r="S59" s="89"/>
      <c r="T59" s="89"/>
      <c r="U59" s="89"/>
      <c r="V59" s="89"/>
      <c r="W59" s="89"/>
      <c r="X59" s="89"/>
      <c r="Y59" s="89"/>
      <c r="Z59" s="89"/>
      <c r="AA59" s="89"/>
      <c r="AB59" s="89"/>
      <c r="AC59" s="15"/>
      <c r="AD59" s="15"/>
      <c r="AE59" s="15"/>
      <c r="AF59" s="15"/>
      <c r="AG59" s="15"/>
      <c r="AH59" s="15"/>
      <c r="AI59" s="22">
        <f t="shared" si="0"/>
        <v>0</v>
      </c>
      <c r="AJ59" t="str">
        <f t="shared" si="7"/>
        <v/>
      </c>
      <c r="AK59" s="432"/>
    </row>
    <row r="60" spans="1:37" ht="36.6" customHeight="1" thickBot="1" x14ac:dyDescent="0.4">
      <c r="A60" s="29"/>
      <c r="B60" s="397"/>
      <c r="C60" s="119" t="s">
        <v>90</v>
      </c>
      <c r="D60" s="128" t="s">
        <v>180</v>
      </c>
      <c r="E60" s="105"/>
      <c r="F60" s="105"/>
      <c r="G60" s="105"/>
      <c r="H60" s="105"/>
      <c r="I60" s="105"/>
      <c r="J60" s="105"/>
      <c r="K60" s="105"/>
      <c r="L60" s="105"/>
      <c r="M60" s="109"/>
      <c r="N60" s="109"/>
      <c r="O60" s="109"/>
      <c r="P60" s="109"/>
      <c r="Q60" s="109"/>
      <c r="R60" s="109"/>
      <c r="S60" s="89"/>
      <c r="T60" s="89"/>
      <c r="U60" s="89"/>
      <c r="V60" s="89"/>
      <c r="W60" s="89"/>
      <c r="X60" s="89"/>
      <c r="Y60" s="89"/>
      <c r="Z60" s="89"/>
      <c r="AA60" s="89"/>
      <c r="AB60" s="89"/>
      <c r="AC60" s="15"/>
      <c r="AD60" s="15"/>
      <c r="AE60" s="15"/>
      <c r="AF60" s="15"/>
      <c r="AG60" s="15"/>
      <c r="AH60" s="15"/>
      <c r="AI60" s="22">
        <f t="shared" si="0"/>
        <v>0</v>
      </c>
      <c r="AJ60" t="str">
        <f t="shared" si="7"/>
        <v/>
      </c>
      <c r="AK60" s="432"/>
    </row>
    <row r="61" spans="1:37" ht="36.6" customHeight="1" thickBot="1" x14ac:dyDescent="0.4">
      <c r="A61" s="29"/>
      <c r="B61" s="398"/>
      <c r="C61" s="120" t="s">
        <v>605</v>
      </c>
      <c r="D61" s="129" t="s">
        <v>181</v>
      </c>
      <c r="E61" s="106"/>
      <c r="F61" s="106"/>
      <c r="G61" s="106"/>
      <c r="H61" s="106"/>
      <c r="I61" s="106"/>
      <c r="J61" s="106"/>
      <c r="K61" s="106"/>
      <c r="L61" s="106"/>
      <c r="M61" s="112"/>
      <c r="N61" s="109"/>
      <c r="O61" s="112"/>
      <c r="P61" s="109"/>
      <c r="Q61" s="112"/>
      <c r="R61" s="109"/>
      <c r="S61" s="94"/>
      <c r="T61" s="95"/>
      <c r="U61" s="94"/>
      <c r="V61" s="95"/>
      <c r="W61" s="94"/>
      <c r="X61" s="95"/>
      <c r="Y61" s="94"/>
      <c r="Z61" s="95"/>
      <c r="AA61" s="94"/>
      <c r="AB61" s="95"/>
      <c r="AC61" s="33"/>
      <c r="AD61" s="33"/>
      <c r="AE61" s="33"/>
      <c r="AF61" s="33"/>
      <c r="AG61" s="33"/>
      <c r="AH61" s="33"/>
      <c r="AI61" s="35">
        <f t="shared" si="0"/>
        <v>0</v>
      </c>
      <c r="AJ61" t="str">
        <f t="shared" si="7"/>
        <v/>
      </c>
      <c r="AK61" s="433"/>
    </row>
    <row r="62" spans="1:37" ht="36.6" customHeight="1" thickBot="1" x14ac:dyDescent="0.4">
      <c r="A62" s="29"/>
      <c r="B62" s="434" t="s">
        <v>95</v>
      </c>
      <c r="C62" s="118" t="s">
        <v>602</v>
      </c>
      <c r="D62" s="127" t="s">
        <v>182</v>
      </c>
      <c r="E62" s="104"/>
      <c r="F62" s="104"/>
      <c r="G62" s="104"/>
      <c r="H62" s="104"/>
      <c r="I62" s="104"/>
      <c r="J62" s="104"/>
      <c r="K62" s="104"/>
      <c r="L62" s="104"/>
      <c r="M62" s="234"/>
      <c r="N62" s="234"/>
      <c r="O62" s="234"/>
      <c r="P62" s="234"/>
      <c r="Q62" s="234"/>
      <c r="R62" s="234"/>
      <c r="S62" s="85"/>
      <c r="T62" s="85"/>
      <c r="U62" s="85"/>
      <c r="V62" s="85"/>
      <c r="W62" s="85"/>
      <c r="X62" s="85"/>
      <c r="Y62" s="85"/>
      <c r="Z62" s="85"/>
      <c r="AA62" s="85"/>
      <c r="AB62" s="85"/>
      <c r="AC62" s="32"/>
      <c r="AD62" s="32"/>
      <c r="AE62" s="32"/>
      <c r="AF62" s="32"/>
      <c r="AG62" s="32"/>
      <c r="AH62" s="32"/>
      <c r="AI62" s="22">
        <f t="shared" si="0"/>
        <v>0</v>
      </c>
      <c r="AJ62" t="str">
        <f>CONCATENATE(IF(I71&gt;I62," * "&amp;$B$71&amp;" , "&amp;$C71&amp;"  For age "&amp;$E$6&amp;" "&amp;$E$7&amp;" is more than "&amp;$B$62&amp;" , "&amp;$C62&amp;" "&amp;CHAR(10),""),IF(J71&gt;J62," * "&amp;$B$71&amp;" , "&amp;$C71&amp;"  For age "&amp;$E$6&amp;" "&amp;$F$7&amp;" is more than "&amp;$B$62&amp;" , "&amp;$C62&amp;" "&amp;CHAR(10),""),IF(K71&gt;K62," * "&amp;$B$71&amp;" , "&amp;$C71&amp;"  For age "&amp;$G$6&amp;" "&amp;$G$7&amp;" is more than "&amp;$B$62&amp;" , "&amp;$C62&amp;" "&amp;CHAR(10),""),IF(L71&gt;L62," * "&amp;$B$71&amp;" , "&amp;$C71&amp;"  For age "&amp;$G$6&amp;" "&amp;$H$7&amp;" is more than "&amp;$B$62&amp;" , "&amp;$C62&amp;" "&amp;CHAR(10),""),IF(M71&gt;M62," * "&amp;$B$71&amp;" , "&amp;$C71&amp;"  For age "&amp;$I$6&amp;" "&amp;$I$7&amp;" is more than "&amp;$B$62&amp;" , "&amp;$C62&amp;" "&amp;CHAR(10),""),IF(N71&gt;N62," * "&amp;$B$71&amp;" , "&amp;$C71&amp;"  For age "&amp;$I$6&amp;" "&amp;$J$7&amp;" is more than "&amp;$B$62&amp;" , "&amp;$C62&amp;" "&amp;CHAR(10),""),IF(O71&gt;O62," * "&amp;$B$71&amp;" , "&amp;$C71&amp;"  For age "&amp;$K$6&amp;" "&amp;$K$7&amp;" is more than "&amp;$B$62&amp;" , "&amp;$C62&amp;" "&amp;CHAR(10),""),IF(P71&gt;P62," * "&amp;$B$71&amp;" , "&amp;$C71&amp;"  For age "&amp;$K$6&amp;" "&amp;$L$7&amp;" is more than "&amp;$B$62&amp;" , "&amp;$C62&amp;" "&amp;CHAR(10),""),IF(Q71&gt;Q62," * "&amp;$B$71&amp;" , "&amp;$C71&amp;"  For age "&amp;$M$6&amp;" "&amp;$M$7&amp;" is more than "&amp;$B$62&amp;" , "&amp;$C62&amp;" "&amp;CHAR(10),""),IF(R71&gt;R62," * "&amp;$B$71&amp;" , "&amp;$C71&amp;"  For age "&amp;$M$6&amp;" "&amp;$N$7&amp;" is more than "&amp;$B$62&amp;" , "&amp;$C62&amp;" "&amp;CHAR(10),""),IF(S71&gt;S62," * "&amp;$B$71&amp;" , "&amp;$C71&amp;"  For age "&amp;$O$6&amp;" "&amp;$O$7&amp;" is more than "&amp;$B$62&amp;" , "&amp;$C62&amp;" "&amp;CHAR(10),""),IF(T71&gt;T62," * "&amp;$B$71&amp;" , "&amp;$C71&amp;"  For age "&amp;$O$6&amp;" "&amp;$P$7&amp;" is more than "&amp;$B$62&amp;" , "&amp;$C62&amp;" "&amp;CHAR(10),""),IF(U71&gt;U62," * "&amp;$B$71&amp;" , "&amp;$C71&amp;"  For age "&amp;$Q$6&amp;" "&amp;$Q$7&amp;" is more than "&amp;$B$62&amp;" , "&amp;$C62&amp;" "&amp;CHAR(10),""),IF(V71&gt;V62," * "&amp;$B$71&amp;" , "&amp;$C71&amp;"  For age "&amp;$Q$6&amp;" "&amp;$R$7&amp;" is more than "&amp;$B$62&amp;" , "&amp;$C62&amp;" "&amp;CHAR(10),""),IF(W71&gt;W62," * "&amp;$B$71&amp;" , "&amp;$C71&amp;"  For age "&amp;$S$6&amp;" "&amp;$S$7&amp;" is more than "&amp;$B$62&amp;" , "&amp;$C62&amp;" "&amp;CHAR(10),""),IF(X71&gt;X62," * "&amp;$B$71&amp;" , "&amp;$C71&amp;"  For age "&amp;$S$6&amp;" "&amp;$T$7&amp;" is more than "&amp;$B$62&amp;" , "&amp;$C62&amp;" "&amp;CHAR(10),""),IF(Y71&gt;Y62," * "&amp;$B$71&amp;" , "&amp;$C71&amp;"  For age "&amp;$U$6&amp;" "&amp;$U$7&amp;" is more than "&amp;$B$62&amp;" , "&amp;$C62&amp;" "&amp;CHAR(10),""),IF(Z71&gt;Z62," * "&amp;$B$71&amp;" , "&amp;$C71&amp;"  For age "&amp;$U$6&amp;" "&amp;$V$7&amp;" is more than "&amp;$B$62&amp;" , "&amp;$C62&amp;" "&amp;CHAR(10),""),IF(AA71&gt;AA62," * "&amp;$B$71&amp;" , "&amp;$C71&amp;"  For age "&amp;$W$6&amp;" "&amp;$W$7&amp;" is more than "&amp;$B$62&amp;" , "&amp;$C62&amp;" "&amp;CHAR(10),""),IF(AB71&gt;AB62," * "&amp;$B$71&amp;" , "&amp;$C71&amp;"  For age "&amp;$W$6&amp;" "&amp;$X$7&amp;" is more than "&amp;$B$62&amp;" , "&amp;$C62&amp;" "&amp;CHAR(10),""),IF(AC71&gt;AC62," * "&amp;$B$71&amp;" , "&amp;$C71&amp;"  For age "&amp;$Y$6&amp;" "&amp;$Y$7&amp;" is more than "&amp;$B$62&amp;" , "&amp;$C62&amp;" "&amp;CHAR(10),""),IF(AD71&gt;AD62," * "&amp;$B$71&amp;" , "&amp;$C71&amp;"  For age "&amp;$Y$6&amp;" "&amp;$Z$7&amp;" is more than "&amp;$B$62&amp;" , "&amp;$C62&amp;" "&amp;CHAR(10),""),IF(AE71&gt;AE62," * "&amp;$B$71&amp;" , "&amp;$C71&amp;"  For age "&amp;$AA$6&amp;" "&amp;$AA$7&amp;" is more than "&amp;$B$62&amp;" , "&amp;$C62&amp;" "&amp;CHAR(10),""),IF(AF71&gt;AF62," * "&amp;$B$71&amp;" , "&amp;$C71&amp;"  For age "&amp;$AA$6&amp;" "&amp;$AB$7&amp;" is more than "&amp;$B$62&amp;" , "&amp;$C62&amp;" "&amp;CHAR(10),""))</f>
        <v/>
      </c>
      <c r="AK62" s="425" t="str">
        <f>CONCATENATE(AJ62,AJ63,AJ64,AJ65,AJ66,AJ67,AJ68,AJ69,AJ70,AJ71,AJ72,AJ73,AJ74,AJ75,AJ76,AJ77,AJ78,AJ79)</f>
        <v/>
      </c>
    </row>
    <row r="63" spans="1:37" ht="36.6" customHeight="1" thickBot="1" x14ac:dyDescent="0.4">
      <c r="A63" s="29"/>
      <c r="B63" s="435"/>
      <c r="C63" s="119" t="s">
        <v>603</v>
      </c>
      <c r="D63" s="128" t="s">
        <v>183</v>
      </c>
      <c r="E63" s="105"/>
      <c r="F63" s="105"/>
      <c r="G63" s="105"/>
      <c r="H63" s="105"/>
      <c r="I63" s="105"/>
      <c r="J63" s="105"/>
      <c r="K63" s="105"/>
      <c r="L63" s="105"/>
      <c r="M63" s="110"/>
      <c r="N63" s="109"/>
      <c r="O63" s="110"/>
      <c r="P63" s="109"/>
      <c r="Q63" s="110"/>
      <c r="R63" s="110"/>
      <c r="S63" s="88"/>
      <c r="T63" s="89"/>
      <c r="U63" s="88"/>
      <c r="V63" s="89"/>
      <c r="W63" s="88"/>
      <c r="X63" s="89"/>
      <c r="Y63" s="88"/>
      <c r="Z63" s="89"/>
      <c r="AA63" s="88"/>
      <c r="AB63" s="89"/>
      <c r="AC63" s="15"/>
      <c r="AD63" s="15"/>
      <c r="AE63" s="15"/>
      <c r="AF63" s="15"/>
      <c r="AG63" s="15"/>
      <c r="AH63" s="15"/>
      <c r="AI63" s="22">
        <f t="shared" si="0"/>
        <v>0</v>
      </c>
      <c r="AJ63" t="str">
        <f t="shared" ref="AJ63:AJ70" si="8">CONCATENATE(IF(I72&gt;I63," * "&amp;$B$71&amp;" , "&amp;$C72&amp;"  For age "&amp;$E$6&amp;" "&amp;$E$7&amp;" is more than "&amp;$B$62&amp;" , "&amp;$C63&amp;" "&amp;CHAR(10),""),IF(J72&gt;J63," * "&amp;$B$71&amp;" , "&amp;$C72&amp;"  For age "&amp;$E$6&amp;" "&amp;$F$7&amp;" is more than "&amp;$B$62&amp;" , "&amp;$C63&amp;" "&amp;CHAR(10),""),IF(K72&gt;K63," * "&amp;$B$71&amp;" , "&amp;$C72&amp;"  For age "&amp;$G$6&amp;" "&amp;$G$7&amp;" is more than "&amp;$B$62&amp;" , "&amp;$C63&amp;" "&amp;CHAR(10),""),IF(L72&gt;L63," * "&amp;$B$71&amp;" , "&amp;$C72&amp;"  For age "&amp;$G$6&amp;" "&amp;$H$7&amp;" is more than "&amp;$B$62&amp;" , "&amp;$C63&amp;" "&amp;CHAR(10),""),IF(M72&gt;M63," * "&amp;$B$71&amp;" , "&amp;$C72&amp;"  For age "&amp;$I$6&amp;" "&amp;$I$7&amp;" is more than "&amp;$B$62&amp;" , "&amp;$C63&amp;" "&amp;CHAR(10),""),IF(N72&gt;N63," * "&amp;$B$71&amp;" , "&amp;$C72&amp;"  For age "&amp;$I$6&amp;" "&amp;$J$7&amp;" is more than "&amp;$B$62&amp;" , "&amp;$C63&amp;" "&amp;CHAR(10),""),IF(O72&gt;O63," * "&amp;$B$71&amp;" , "&amp;$C72&amp;"  For age "&amp;$K$6&amp;" "&amp;$K$7&amp;" is more than "&amp;$B$62&amp;" , "&amp;$C63&amp;" "&amp;CHAR(10),""),IF(P72&gt;P63," * "&amp;$B$71&amp;" , "&amp;$C72&amp;"  For age "&amp;$K$6&amp;" "&amp;$L$7&amp;" is more than "&amp;$B$62&amp;" , "&amp;$C63&amp;" "&amp;CHAR(10),""),IF(Q72&gt;Q63," * "&amp;$B$71&amp;" , "&amp;$C72&amp;"  For age "&amp;$M$6&amp;" "&amp;$M$7&amp;" is more than "&amp;$B$62&amp;" , "&amp;$C63&amp;" "&amp;CHAR(10),""),IF(R72&gt;R63," * "&amp;$B$71&amp;" , "&amp;$C72&amp;"  For age "&amp;$M$6&amp;" "&amp;$N$7&amp;" is more than "&amp;$B$62&amp;" , "&amp;$C63&amp;" "&amp;CHAR(10),""),IF(S72&gt;S63," * "&amp;$B$71&amp;" , "&amp;$C72&amp;"  For age "&amp;$O$6&amp;" "&amp;$O$7&amp;" is more than "&amp;$B$62&amp;" , "&amp;$C63&amp;" "&amp;CHAR(10),""),IF(T72&gt;T63," * "&amp;$B$71&amp;" , "&amp;$C72&amp;"  For age "&amp;$O$6&amp;" "&amp;$P$7&amp;" is more than "&amp;$B$62&amp;" , "&amp;$C63&amp;" "&amp;CHAR(10),""),IF(U72&gt;U63," * "&amp;$B$71&amp;" , "&amp;$C72&amp;"  For age "&amp;$Q$6&amp;" "&amp;$Q$7&amp;" is more than "&amp;$B$62&amp;" , "&amp;$C63&amp;" "&amp;CHAR(10),""),IF(V72&gt;V63," * "&amp;$B$71&amp;" , "&amp;$C72&amp;"  For age "&amp;$Q$6&amp;" "&amp;$R$7&amp;" is more than "&amp;$B$62&amp;" , "&amp;$C63&amp;" "&amp;CHAR(10),""),IF(W72&gt;W63," * "&amp;$B$71&amp;" , "&amp;$C72&amp;"  For age "&amp;$S$6&amp;" "&amp;$S$7&amp;" is more than "&amp;$B$62&amp;" , "&amp;$C63&amp;" "&amp;CHAR(10),""),IF(X72&gt;X63," * "&amp;$B$71&amp;" , "&amp;$C72&amp;"  For age "&amp;$S$6&amp;" "&amp;$T$7&amp;" is more than "&amp;$B$62&amp;" , "&amp;$C63&amp;" "&amp;CHAR(10),""),IF(Y72&gt;Y63," * "&amp;$B$71&amp;" , "&amp;$C72&amp;"  For age "&amp;$U$6&amp;" "&amp;$U$7&amp;" is more than "&amp;$B$62&amp;" , "&amp;$C63&amp;" "&amp;CHAR(10),""),IF(Z72&gt;Z63," * "&amp;$B$71&amp;" , "&amp;$C72&amp;"  For age "&amp;$U$6&amp;" "&amp;$V$7&amp;" is more than "&amp;$B$62&amp;" , "&amp;$C63&amp;" "&amp;CHAR(10),""),IF(AA72&gt;AA63," * "&amp;$B$71&amp;" , "&amp;$C72&amp;"  For age "&amp;$W$6&amp;" "&amp;$W$7&amp;" is more than "&amp;$B$62&amp;" , "&amp;$C63&amp;" "&amp;CHAR(10),""),IF(AB72&gt;AB63," * "&amp;$B$71&amp;" , "&amp;$C72&amp;"  For age "&amp;$W$6&amp;" "&amp;$X$7&amp;" is more than "&amp;$B$62&amp;" , "&amp;$C63&amp;" "&amp;CHAR(10),""),IF(AC72&gt;AC63," * "&amp;$B$71&amp;" , "&amp;$C72&amp;"  For age "&amp;$Y$6&amp;" "&amp;$Y$7&amp;" is more than "&amp;$B$62&amp;" , "&amp;$C63&amp;" "&amp;CHAR(10),""),IF(AD72&gt;AD63," * "&amp;$B$71&amp;" , "&amp;$C72&amp;"  For age "&amp;$Y$6&amp;" "&amp;$Z$7&amp;" is more than "&amp;$B$62&amp;" , "&amp;$C63&amp;" "&amp;CHAR(10),""),IF(AE72&gt;AE63," * "&amp;$B$71&amp;" , "&amp;$C72&amp;"  For age "&amp;$AA$6&amp;" "&amp;$AA$7&amp;" is more than "&amp;$B$62&amp;" , "&amp;$C63&amp;" "&amp;CHAR(10),""),IF(AF72&gt;AF63," * "&amp;$B$71&amp;" , "&amp;$C72&amp;"  For age "&amp;$AA$6&amp;" "&amp;$AB$7&amp;" is more than "&amp;$B$62&amp;" , "&amp;$C63&amp;" "&amp;CHAR(10),""))</f>
        <v/>
      </c>
      <c r="AK63" s="426"/>
    </row>
    <row r="64" spans="1:37" ht="36.6" customHeight="1" thickBot="1" x14ac:dyDescent="0.4">
      <c r="A64" s="29"/>
      <c r="B64" s="435"/>
      <c r="C64" s="119" t="s">
        <v>606</v>
      </c>
      <c r="D64" s="128" t="s">
        <v>184</v>
      </c>
      <c r="E64" s="105"/>
      <c r="F64" s="105"/>
      <c r="G64" s="105"/>
      <c r="H64" s="105"/>
      <c r="I64" s="105"/>
      <c r="J64" s="105"/>
      <c r="K64" s="105"/>
      <c r="L64" s="105"/>
      <c r="M64" s="109"/>
      <c r="N64" s="110"/>
      <c r="O64" s="109"/>
      <c r="P64" s="110"/>
      <c r="Q64" s="109"/>
      <c r="R64" s="110"/>
      <c r="S64" s="89"/>
      <c r="T64" s="88"/>
      <c r="U64" s="89"/>
      <c r="V64" s="88"/>
      <c r="W64" s="89"/>
      <c r="X64" s="88"/>
      <c r="Y64" s="89"/>
      <c r="Z64" s="88"/>
      <c r="AA64" s="89"/>
      <c r="AB64" s="88"/>
      <c r="AC64" s="15"/>
      <c r="AD64" s="15"/>
      <c r="AE64" s="15"/>
      <c r="AF64" s="15"/>
      <c r="AG64" s="15"/>
      <c r="AH64" s="15"/>
      <c r="AI64" s="22">
        <f t="shared" si="0"/>
        <v>0</v>
      </c>
      <c r="AJ64" t="str">
        <f t="shared" si="8"/>
        <v/>
      </c>
      <c r="AK64" s="426"/>
    </row>
    <row r="65" spans="1:37" ht="36.6" customHeight="1" thickBot="1" x14ac:dyDescent="0.4">
      <c r="A65" s="29"/>
      <c r="B65" s="435"/>
      <c r="C65" s="119" t="s">
        <v>88</v>
      </c>
      <c r="D65" s="128" t="s">
        <v>185</v>
      </c>
      <c r="E65" s="105"/>
      <c r="F65" s="105"/>
      <c r="G65" s="105"/>
      <c r="H65" s="105"/>
      <c r="I65" s="105"/>
      <c r="J65" s="105"/>
      <c r="K65" s="105"/>
      <c r="L65" s="105"/>
      <c r="M65" s="109"/>
      <c r="N65" s="110"/>
      <c r="O65" s="109"/>
      <c r="P65" s="110"/>
      <c r="Q65" s="109"/>
      <c r="R65" s="110"/>
      <c r="S65" s="89"/>
      <c r="T65" s="88"/>
      <c r="U65" s="89"/>
      <c r="V65" s="88"/>
      <c r="W65" s="89"/>
      <c r="X65" s="88"/>
      <c r="Y65" s="89"/>
      <c r="Z65" s="88"/>
      <c r="AA65" s="89"/>
      <c r="AB65" s="88"/>
      <c r="AC65" s="15"/>
      <c r="AD65" s="15"/>
      <c r="AE65" s="15"/>
      <c r="AF65" s="15"/>
      <c r="AG65" s="15"/>
      <c r="AH65" s="15"/>
      <c r="AI65" s="22">
        <f t="shared" si="0"/>
        <v>0</v>
      </c>
      <c r="AJ65" t="str">
        <f t="shared" si="8"/>
        <v/>
      </c>
      <c r="AK65" s="426"/>
    </row>
    <row r="66" spans="1:37" ht="36.6" customHeight="1" thickBot="1" x14ac:dyDescent="0.4">
      <c r="A66" s="29"/>
      <c r="B66" s="435"/>
      <c r="C66" s="119" t="s">
        <v>604</v>
      </c>
      <c r="D66" s="128" t="s">
        <v>186</v>
      </c>
      <c r="E66" s="105"/>
      <c r="F66" s="105"/>
      <c r="G66" s="105"/>
      <c r="H66" s="105"/>
      <c r="I66" s="105"/>
      <c r="J66" s="105"/>
      <c r="K66" s="105"/>
      <c r="L66" s="105"/>
      <c r="M66" s="110"/>
      <c r="N66" s="109"/>
      <c r="O66" s="110"/>
      <c r="P66" s="109"/>
      <c r="Q66" s="110"/>
      <c r="R66" s="109"/>
      <c r="S66" s="88"/>
      <c r="T66" s="89"/>
      <c r="U66" s="88"/>
      <c r="V66" s="89"/>
      <c r="W66" s="88"/>
      <c r="X66" s="89"/>
      <c r="Y66" s="88"/>
      <c r="Z66" s="89"/>
      <c r="AA66" s="88"/>
      <c r="AB66" s="89"/>
      <c r="AC66" s="15"/>
      <c r="AD66" s="15"/>
      <c r="AE66" s="15"/>
      <c r="AF66" s="15"/>
      <c r="AG66" s="15"/>
      <c r="AH66" s="15"/>
      <c r="AI66" s="22">
        <f t="shared" si="0"/>
        <v>0</v>
      </c>
      <c r="AJ66" t="str">
        <f t="shared" si="8"/>
        <v/>
      </c>
      <c r="AK66" s="426"/>
    </row>
    <row r="67" spans="1:37" ht="36.6" customHeight="1" thickBot="1" x14ac:dyDescent="0.4">
      <c r="A67" s="29"/>
      <c r="B67" s="435"/>
      <c r="C67" s="119" t="s">
        <v>607</v>
      </c>
      <c r="D67" s="128" t="s">
        <v>187</v>
      </c>
      <c r="E67" s="105"/>
      <c r="F67" s="105"/>
      <c r="G67" s="105"/>
      <c r="H67" s="105"/>
      <c r="I67" s="105"/>
      <c r="J67" s="105"/>
      <c r="K67" s="105"/>
      <c r="L67" s="105"/>
      <c r="M67" s="109"/>
      <c r="N67" s="109"/>
      <c r="O67" s="109"/>
      <c r="P67" s="109"/>
      <c r="Q67" s="109"/>
      <c r="R67" s="109"/>
      <c r="S67" s="89"/>
      <c r="T67" s="89"/>
      <c r="U67" s="89"/>
      <c r="V67" s="89"/>
      <c r="W67" s="89"/>
      <c r="X67" s="89"/>
      <c r="Y67" s="89"/>
      <c r="Z67" s="89"/>
      <c r="AA67" s="89"/>
      <c r="AB67" s="89"/>
      <c r="AC67" s="15"/>
      <c r="AD67" s="15"/>
      <c r="AE67" s="15"/>
      <c r="AF67" s="15"/>
      <c r="AG67" s="15"/>
      <c r="AH67" s="15"/>
      <c r="AI67" s="22">
        <f t="shared" si="0"/>
        <v>0</v>
      </c>
      <c r="AJ67" t="str">
        <f t="shared" si="8"/>
        <v/>
      </c>
      <c r="AK67" s="426"/>
    </row>
    <row r="68" spans="1:37" ht="36.6" customHeight="1" thickBot="1" x14ac:dyDescent="0.4">
      <c r="A68" s="29"/>
      <c r="B68" s="435"/>
      <c r="C68" s="119" t="s">
        <v>89</v>
      </c>
      <c r="D68" s="128" t="s">
        <v>188</v>
      </c>
      <c r="E68" s="105"/>
      <c r="F68" s="105"/>
      <c r="G68" s="105"/>
      <c r="H68" s="105"/>
      <c r="I68" s="105"/>
      <c r="J68" s="105"/>
      <c r="K68" s="105"/>
      <c r="L68" s="105"/>
      <c r="M68" s="234"/>
      <c r="N68" s="109"/>
      <c r="O68" s="234"/>
      <c r="P68" s="109"/>
      <c r="Q68" s="234"/>
      <c r="R68" s="109"/>
      <c r="S68" s="89"/>
      <c r="T68" s="89"/>
      <c r="U68" s="89"/>
      <c r="V68" s="89"/>
      <c r="W68" s="89"/>
      <c r="X68" s="89"/>
      <c r="Y68" s="89"/>
      <c r="Z68" s="89"/>
      <c r="AA68" s="89"/>
      <c r="AB68" s="89"/>
      <c r="AC68" s="15"/>
      <c r="AD68" s="15"/>
      <c r="AE68" s="15"/>
      <c r="AF68" s="15"/>
      <c r="AG68" s="15"/>
      <c r="AH68" s="15"/>
      <c r="AI68" s="22">
        <f t="shared" si="0"/>
        <v>0</v>
      </c>
      <c r="AJ68" t="str">
        <f t="shared" si="8"/>
        <v/>
      </c>
      <c r="AK68" s="426"/>
    </row>
    <row r="69" spans="1:37" ht="36.6" customHeight="1" thickBot="1" x14ac:dyDescent="0.4">
      <c r="A69" s="29"/>
      <c r="B69" s="435"/>
      <c r="C69" s="119" t="s">
        <v>90</v>
      </c>
      <c r="D69" s="128" t="s">
        <v>189</v>
      </c>
      <c r="E69" s="105"/>
      <c r="F69" s="105"/>
      <c r="G69" s="105"/>
      <c r="H69" s="105"/>
      <c r="I69" s="105"/>
      <c r="J69" s="105"/>
      <c r="K69" s="105"/>
      <c r="L69" s="105"/>
      <c r="M69" s="109"/>
      <c r="N69" s="109"/>
      <c r="O69" s="109"/>
      <c r="P69" s="109"/>
      <c r="Q69" s="109"/>
      <c r="R69" s="109"/>
      <c r="S69" s="89"/>
      <c r="T69" s="89"/>
      <c r="U69" s="89"/>
      <c r="V69" s="89"/>
      <c r="W69" s="89"/>
      <c r="X69" s="89"/>
      <c r="Y69" s="89"/>
      <c r="Z69" s="89"/>
      <c r="AA69" s="89"/>
      <c r="AB69" s="89"/>
      <c r="AC69" s="15"/>
      <c r="AD69" s="15"/>
      <c r="AE69" s="15"/>
      <c r="AF69" s="15"/>
      <c r="AG69" s="15"/>
      <c r="AH69" s="15"/>
      <c r="AI69" s="22">
        <f t="shared" si="0"/>
        <v>0</v>
      </c>
      <c r="AJ69" t="str">
        <f t="shared" si="8"/>
        <v/>
      </c>
      <c r="AK69" s="426"/>
    </row>
    <row r="70" spans="1:37" ht="36.6" customHeight="1" thickBot="1" x14ac:dyDescent="0.4">
      <c r="A70" s="29"/>
      <c r="B70" s="436"/>
      <c r="C70" s="120" t="s">
        <v>605</v>
      </c>
      <c r="D70" s="129" t="s">
        <v>190</v>
      </c>
      <c r="E70" s="106"/>
      <c r="F70" s="106"/>
      <c r="G70" s="106"/>
      <c r="H70" s="106"/>
      <c r="I70" s="106"/>
      <c r="J70" s="106"/>
      <c r="K70" s="106"/>
      <c r="L70" s="106"/>
      <c r="M70" s="112"/>
      <c r="N70" s="109"/>
      <c r="O70" s="112"/>
      <c r="P70" s="109"/>
      <c r="Q70" s="112"/>
      <c r="R70" s="109"/>
      <c r="S70" s="94"/>
      <c r="T70" s="95"/>
      <c r="U70" s="94"/>
      <c r="V70" s="95"/>
      <c r="W70" s="94"/>
      <c r="X70" s="95"/>
      <c r="Y70" s="94"/>
      <c r="Z70" s="95"/>
      <c r="AA70" s="94"/>
      <c r="AB70" s="95"/>
      <c r="AC70" s="33"/>
      <c r="AD70" s="33"/>
      <c r="AE70" s="33"/>
      <c r="AF70" s="33"/>
      <c r="AG70" s="33"/>
      <c r="AH70" s="33"/>
      <c r="AI70" s="35">
        <f t="shared" si="0"/>
        <v>0</v>
      </c>
      <c r="AJ70" t="str">
        <f t="shared" si="8"/>
        <v/>
      </c>
      <c r="AK70" s="426"/>
    </row>
    <row r="71" spans="1:37" ht="36.6" customHeight="1" thickBot="1" x14ac:dyDescent="0.4">
      <c r="A71" s="29"/>
      <c r="B71" s="396" t="s">
        <v>96</v>
      </c>
      <c r="C71" s="118" t="s">
        <v>602</v>
      </c>
      <c r="D71" s="127" t="s">
        <v>191</v>
      </c>
      <c r="E71" s="104"/>
      <c r="F71" s="104"/>
      <c r="G71" s="104"/>
      <c r="H71" s="104"/>
      <c r="I71" s="104"/>
      <c r="J71" s="104"/>
      <c r="K71" s="104"/>
      <c r="L71" s="104"/>
      <c r="M71" s="234"/>
      <c r="N71" s="234"/>
      <c r="O71" s="234"/>
      <c r="P71" s="234"/>
      <c r="Q71" s="234"/>
      <c r="R71" s="234"/>
      <c r="S71" s="85"/>
      <c r="T71" s="85"/>
      <c r="U71" s="85"/>
      <c r="V71" s="85"/>
      <c r="W71" s="85"/>
      <c r="X71" s="85"/>
      <c r="Y71" s="85"/>
      <c r="Z71" s="85"/>
      <c r="AA71" s="85"/>
      <c r="AB71" s="85"/>
      <c r="AC71" s="32"/>
      <c r="AD71" s="32"/>
      <c r="AE71" s="32"/>
      <c r="AF71" s="32"/>
      <c r="AG71" s="32"/>
      <c r="AH71" s="32"/>
      <c r="AI71" s="22">
        <f t="shared" si="0"/>
        <v>0</v>
      </c>
      <c r="AK71" s="426"/>
    </row>
    <row r="72" spans="1:37" ht="36.6" customHeight="1" thickBot="1" x14ac:dyDescent="0.4">
      <c r="A72" s="29"/>
      <c r="B72" s="397"/>
      <c r="C72" s="119" t="s">
        <v>603</v>
      </c>
      <c r="D72" s="128" t="s">
        <v>192</v>
      </c>
      <c r="E72" s="105"/>
      <c r="F72" s="105"/>
      <c r="G72" s="105"/>
      <c r="H72" s="105"/>
      <c r="I72" s="105"/>
      <c r="J72" s="105"/>
      <c r="K72" s="105"/>
      <c r="L72" s="105"/>
      <c r="M72" s="110"/>
      <c r="N72" s="109"/>
      <c r="O72" s="110"/>
      <c r="P72" s="109"/>
      <c r="Q72" s="110"/>
      <c r="R72" s="110"/>
      <c r="S72" s="88"/>
      <c r="T72" s="89"/>
      <c r="U72" s="88"/>
      <c r="V72" s="89"/>
      <c r="W72" s="88"/>
      <c r="X72" s="89"/>
      <c r="Y72" s="88"/>
      <c r="Z72" s="89"/>
      <c r="AA72" s="88"/>
      <c r="AB72" s="89"/>
      <c r="AC72" s="15"/>
      <c r="AD72" s="15"/>
      <c r="AE72" s="15"/>
      <c r="AF72" s="15"/>
      <c r="AG72" s="15"/>
      <c r="AH72" s="15"/>
      <c r="AI72" s="22">
        <f t="shared" si="0"/>
        <v>0</v>
      </c>
      <c r="AK72" s="426"/>
    </row>
    <row r="73" spans="1:37" ht="36.6" customHeight="1" thickBot="1" x14ac:dyDescent="0.4">
      <c r="A73" s="29"/>
      <c r="B73" s="397"/>
      <c r="C73" s="119" t="s">
        <v>606</v>
      </c>
      <c r="D73" s="128" t="s">
        <v>193</v>
      </c>
      <c r="E73" s="105"/>
      <c r="F73" s="105"/>
      <c r="G73" s="105"/>
      <c r="H73" s="105"/>
      <c r="I73" s="105"/>
      <c r="J73" s="105"/>
      <c r="K73" s="105"/>
      <c r="L73" s="105"/>
      <c r="M73" s="109"/>
      <c r="N73" s="110"/>
      <c r="O73" s="109"/>
      <c r="P73" s="110"/>
      <c r="Q73" s="109"/>
      <c r="R73" s="110"/>
      <c r="S73" s="89"/>
      <c r="T73" s="88"/>
      <c r="U73" s="89"/>
      <c r="V73" s="88"/>
      <c r="W73" s="89"/>
      <c r="X73" s="88"/>
      <c r="Y73" s="89"/>
      <c r="Z73" s="88"/>
      <c r="AA73" s="89"/>
      <c r="AB73" s="88"/>
      <c r="AC73" s="15"/>
      <c r="AD73" s="15"/>
      <c r="AE73" s="15"/>
      <c r="AF73" s="15"/>
      <c r="AG73" s="15"/>
      <c r="AH73" s="15"/>
      <c r="AI73" s="22">
        <f t="shared" ref="AI73:AI135" si="9">SUM(M73:AB73)</f>
        <v>0</v>
      </c>
      <c r="AK73" s="426"/>
    </row>
    <row r="74" spans="1:37" ht="36.6" customHeight="1" thickBot="1" x14ac:dyDescent="0.4">
      <c r="A74" s="29"/>
      <c r="B74" s="397"/>
      <c r="C74" s="119" t="s">
        <v>88</v>
      </c>
      <c r="D74" s="128" t="s">
        <v>194</v>
      </c>
      <c r="E74" s="105"/>
      <c r="F74" s="105"/>
      <c r="G74" s="105"/>
      <c r="H74" s="105"/>
      <c r="I74" s="105"/>
      <c r="J74" s="105"/>
      <c r="K74" s="105"/>
      <c r="L74" s="105"/>
      <c r="M74" s="109"/>
      <c r="N74" s="110"/>
      <c r="O74" s="109"/>
      <c r="P74" s="110"/>
      <c r="Q74" s="109"/>
      <c r="R74" s="110"/>
      <c r="S74" s="89"/>
      <c r="T74" s="88"/>
      <c r="U74" s="89"/>
      <c r="V74" s="88"/>
      <c r="W74" s="89"/>
      <c r="X74" s="88"/>
      <c r="Y74" s="89"/>
      <c r="Z74" s="88"/>
      <c r="AA74" s="89"/>
      <c r="AB74" s="88"/>
      <c r="AC74" s="15"/>
      <c r="AD74" s="15"/>
      <c r="AE74" s="15"/>
      <c r="AF74" s="15"/>
      <c r="AG74" s="15"/>
      <c r="AH74" s="15"/>
      <c r="AI74" s="22">
        <f t="shared" si="9"/>
        <v>0</v>
      </c>
      <c r="AK74" s="426"/>
    </row>
    <row r="75" spans="1:37" ht="36.6" customHeight="1" thickBot="1" x14ac:dyDescent="0.4">
      <c r="A75" s="29"/>
      <c r="B75" s="397"/>
      <c r="C75" s="119" t="s">
        <v>604</v>
      </c>
      <c r="D75" s="128" t="s">
        <v>195</v>
      </c>
      <c r="E75" s="105"/>
      <c r="F75" s="105"/>
      <c r="G75" s="105"/>
      <c r="H75" s="105"/>
      <c r="I75" s="105"/>
      <c r="J75" s="105"/>
      <c r="K75" s="105"/>
      <c r="L75" s="105"/>
      <c r="M75" s="110"/>
      <c r="N75" s="109"/>
      <c r="O75" s="110"/>
      <c r="P75" s="109"/>
      <c r="Q75" s="110"/>
      <c r="R75" s="109"/>
      <c r="S75" s="88"/>
      <c r="T75" s="89"/>
      <c r="U75" s="88"/>
      <c r="V75" s="89"/>
      <c r="W75" s="88"/>
      <c r="X75" s="89"/>
      <c r="Y75" s="88"/>
      <c r="Z75" s="89"/>
      <c r="AA75" s="88"/>
      <c r="AB75" s="89"/>
      <c r="AC75" s="15"/>
      <c r="AD75" s="15"/>
      <c r="AE75" s="15"/>
      <c r="AF75" s="15"/>
      <c r="AG75" s="15"/>
      <c r="AH75" s="15"/>
      <c r="AI75" s="22">
        <f t="shared" si="9"/>
        <v>0</v>
      </c>
      <c r="AK75" s="426"/>
    </row>
    <row r="76" spans="1:37" ht="36.6" customHeight="1" thickBot="1" x14ac:dyDescent="0.4">
      <c r="A76" s="29"/>
      <c r="B76" s="397"/>
      <c r="C76" s="119" t="s">
        <v>607</v>
      </c>
      <c r="D76" s="128" t="s">
        <v>196</v>
      </c>
      <c r="E76" s="105"/>
      <c r="F76" s="105"/>
      <c r="G76" s="105"/>
      <c r="H76" s="105"/>
      <c r="I76" s="105"/>
      <c r="J76" s="105"/>
      <c r="K76" s="105"/>
      <c r="L76" s="105"/>
      <c r="M76" s="109"/>
      <c r="N76" s="109"/>
      <c r="O76" s="109"/>
      <c r="P76" s="109"/>
      <c r="Q76" s="109"/>
      <c r="R76" s="109"/>
      <c r="S76" s="89"/>
      <c r="T76" s="89"/>
      <c r="U76" s="89"/>
      <c r="V76" s="89"/>
      <c r="W76" s="89"/>
      <c r="X76" s="89"/>
      <c r="Y76" s="89"/>
      <c r="Z76" s="89"/>
      <c r="AA76" s="89"/>
      <c r="AB76" s="89"/>
      <c r="AC76" s="15"/>
      <c r="AD76" s="15"/>
      <c r="AE76" s="15"/>
      <c r="AF76" s="15"/>
      <c r="AG76" s="15"/>
      <c r="AH76" s="15"/>
      <c r="AI76" s="22">
        <f t="shared" si="9"/>
        <v>0</v>
      </c>
      <c r="AK76" s="426"/>
    </row>
    <row r="77" spans="1:37" ht="36.6" customHeight="1" thickBot="1" x14ac:dyDescent="0.4">
      <c r="A77" s="29"/>
      <c r="B77" s="397"/>
      <c r="C77" s="119" t="s">
        <v>89</v>
      </c>
      <c r="D77" s="128" t="s">
        <v>197</v>
      </c>
      <c r="E77" s="105"/>
      <c r="F77" s="105"/>
      <c r="G77" s="105"/>
      <c r="H77" s="105"/>
      <c r="I77" s="105"/>
      <c r="J77" s="105"/>
      <c r="K77" s="105"/>
      <c r="L77" s="105"/>
      <c r="M77" s="234"/>
      <c r="N77" s="109"/>
      <c r="O77" s="234"/>
      <c r="P77" s="109"/>
      <c r="Q77" s="234"/>
      <c r="R77" s="109"/>
      <c r="S77" s="89"/>
      <c r="T77" s="89"/>
      <c r="U77" s="89"/>
      <c r="V77" s="89"/>
      <c r="W77" s="89"/>
      <c r="X77" s="89"/>
      <c r="Y77" s="89"/>
      <c r="Z77" s="89"/>
      <c r="AA77" s="89"/>
      <c r="AB77" s="89"/>
      <c r="AC77" s="15"/>
      <c r="AD77" s="15"/>
      <c r="AE77" s="15"/>
      <c r="AF77" s="15"/>
      <c r="AG77" s="15"/>
      <c r="AH77" s="15"/>
      <c r="AI77" s="22">
        <f t="shared" si="9"/>
        <v>0</v>
      </c>
      <c r="AK77" s="426"/>
    </row>
    <row r="78" spans="1:37" ht="36.6" customHeight="1" thickBot="1" x14ac:dyDescent="0.4">
      <c r="A78" s="29"/>
      <c r="B78" s="397"/>
      <c r="C78" s="119" t="s">
        <v>90</v>
      </c>
      <c r="D78" s="128" t="s">
        <v>198</v>
      </c>
      <c r="E78" s="105"/>
      <c r="F78" s="105"/>
      <c r="G78" s="105"/>
      <c r="H78" s="105"/>
      <c r="I78" s="105"/>
      <c r="J78" s="105"/>
      <c r="K78" s="105"/>
      <c r="L78" s="105"/>
      <c r="M78" s="109"/>
      <c r="N78" s="109"/>
      <c r="O78" s="109"/>
      <c r="P78" s="109"/>
      <c r="Q78" s="109"/>
      <c r="R78" s="109"/>
      <c r="S78" s="89"/>
      <c r="T78" s="89"/>
      <c r="U78" s="89"/>
      <c r="V78" s="89"/>
      <c r="W78" s="89"/>
      <c r="X78" s="89"/>
      <c r="Y78" s="89"/>
      <c r="Z78" s="89"/>
      <c r="AA78" s="89"/>
      <c r="AB78" s="89"/>
      <c r="AC78" s="15"/>
      <c r="AD78" s="15"/>
      <c r="AE78" s="15"/>
      <c r="AF78" s="15"/>
      <c r="AG78" s="15"/>
      <c r="AH78" s="15"/>
      <c r="AI78" s="22">
        <f t="shared" si="9"/>
        <v>0</v>
      </c>
      <c r="AK78" s="426"/>
    </row>
    <row r="79" spans="1:37" ht="36.6" customHeight="1" thickBot="1" x14ac:dyDescent="0.4">
      <c r="A79" s="29"/>
      <c r="B79" s="398"/>
      <c r="C79" s="120" t="s">
        <v>605</v>
      </c>
      <c r="D79" s="129" t="s">
        <v>199</v>
      </c>
      <c r="E79" s="106"/>
      <c r="F79" s="106"/>
      <c r="G79" s="106"/>
      <c r="H79" s="106"/>
      <c r="I79" s="106"/>
      <c r="J79" s="106"/>
      <c r="K79" s="106"/>
      <c r="L79" s="106"/>
      <c r="M79" s="112"/>
      <c r="N79" s="109"/>
      <c r="O79" s="112"/>
      <c r="P79" s="109"/>
      <c r="Q79" s="112"/>
      <c r="R79" s="109"/>
      <c r="S79" s="94"/>
      <c r="T79" s="95"/>
      <c r="U79" s="94"/>
      <c r="V79" s="95"/>
      <c r="W79" s="94"/>
      <c r="X79" s="95"/>
      <c r="Y79" s="94"/>
      <c r="Z79" s="95"/>
      <c r="AA79" s="94"/>
      <c r="AB79" s="95"/>
      <c r="AC79" s="33"/>
      <c r="AD79" s="33"/>
      <c r="AE79" s="33"/>
      <c r="AF79" s="33"/>
      <c r="AG79" s="33"/>
      <c r="AH79" s="33"/>
      <c r="AI79" s="35">
        <f t="shared" si="9"/>
        <v>0</v>
      </c>
      <c r="AK79" s="427"/>
    </row>
    <row r="80" spans="1:37" ht="36.6" customHeight="1" thickBot="1" x14ac:dyDescent="0.4">
      <c r="A80" s="29"/>
      <c r="B80" s="396" t="s">
        <v>97</v>
      </c>
      <c r="C80" s="118" t="s">
        <v>602</v>
      </c>
      <c r="D80" s="127" t="s">
        <v>200</v>
      </c>
      <c r="E80" s="104"/>
      <c r="F80" s="104"/>
      <c r="G80" s="104"/>
      <c r="H80" s="104"/>
      <c r="I80" s="104"/>
      <c r="J80" s="104"/>
      <c r="K80" s="104"/>
      <c r="L80" s="104"/>
      <c r="M80" s="234"/>
      <c r="N80" s="234"/>
      <c r="O80" s="234"/>
      <c r="P80" s="234"/>
      <c r="Q80" s="234"/>
      <c r="R80" s="234"/>
      <c r="S80" s="85"/>
      <c r="T80" s="85"/>
      <c r="U80" s="85"/>
      <c r="V80" s="85"/>
      <c r="W80" s="85"/>
      <c r="X80" s="85"/>
      <c r="Y80" s="85"/>
      <c r="Z80" s="85"/>
      <c r="AA80" s="85"/>
      <c r="AB80" s="85"/>
      <c r="AC80" s="32"/>
      <c r="AD80" s="32"/>
      <c r="AE80" s="32"/>
      <c r="AF80" s="32"/>
      <c r="AG80" s="32"/>
      <c r="AH80" s="32"/>
      <c r="AI80" s="22">
        <f t="shared" si="9"/>
        <v>0</v>
      </c>
      <c r="AJ80" t="str">
        <f>CONCATENATE(IF(I80&gt;I35," * "&amp;$B$80&amp;" , "&amp;$C80&amp;"  For age "&amp;$E$6&amp;" "&amp;$E$7&amp;" is more than "&amp;$B$35&amp;" , "&amp;$C35&amp;" "&amp;CHAR(10),""),IF(J80&gt;J35," * "&amp;$B$80&amp;" , "&amp;$C80&amp;"  For age "&amp;$E$6&amp;" "&amp;$F$7&amp;" is more than "&amp;$B$35&amp;" , "&amp;$C35&amp;" "&amp;CHAR(10),""),IF(K80&gt;K35," * "&amp;$B$80&amp;" , "&amp;$C80&amp;"  For age "&amp;$G$6&amp;" "&amp;$G$7&amp;" is more than "&amp;$B$35&amp;" , "&amp;$C35&amp;" "&amp;CHAR(10),""),IF(L80&gt;L35," * "&amp;$B$80&amp;" , "&amp;$C80&amp;"  For age "&amp;$G$6&amp;" "&amp;$H$7&amp;" is more than "&amp;$B$35&amp;" , "&amp;$C35&amp;" "&amp;CHAR(10),""),IF(M80&gt;M35," * "&amp;$B$80&amp;" , "&amp;$C80&amp;"  For age "&amp;$I$6&amp;" "&amp;$I$7&amp;" is more than "&amp;$B$35&amp;" , "&amp;$C35&amp;" "&amp;CHAR(10),""),IF(N80&gt;N35," * "&amp;$B$80&amp;" , "&amp;$C80&amp;"  For age "&amp;$I$6&amp;" "&amp;$J$7&amp;" is more than "&amp;$B$35&amp;" , "&amp;$C35&amp;" "&amp;CHAR(10),""),IF(O80&gt;O35," * "&amp;$B$80&amp;" , "&amp;$C80&amp;"  For age "&amp;$K$6&amp;" "&amp;$K$7&amp;" is more than "&amp;$B$35&amp;" , "&amp;$C35&amp;" "&amp;CHAR(10),""),IF(P80&gt;P35," * "&amp;$B$80&amp;" , "&amp;$C80&amp;"  For age "&amp;$K$6&amp;" "&amp;$L$7&amp;" is more than "&amp;$B$35&amp;" , "&amp;$C35&amp;" "&amp;CHAR(10),""),IF(Q80&gt;Q35," * "&amp;$B$80&amp;" , "&amp;$C80&amp;"  For age "&amp;$M$6&amp;" "&amp;$M$7&amp;" is more than "&amp;$B$35&amp;" , "&amp;$C35&amp;" "&amp;CHAR(10),""),IF(R80&gt;R35," * "&amp;$B$80&amp;" , "&amp;$C80&amp;"  For age "&amp;$M$6&amp;" "&amp;$N$7&amp;" is more than "&amp;$B$35&amp;" , "&amp;$C35&amp;" "&amp;CHAR(10),""),IF(S80&gt;S35," * "&amp;$B$80&amp;" , "&amp;$C80&amp;"  For age "&amp;$O$6&amp;" "&amp;$O$7&amp;" is more than "&amp;$B$35&amp;" , "&amp;$C35&amp;" "&amp;CHAR(10),""),IF(T80&gt;T35," * "&amp;$B$80&amp;" , "&amp;$C80&amp;"  For age "&amp;$O$6&amp;" "&amp;$P$7&amp;" is more than "&amp;$B$35&amp;" , "&amp;$C35&amp;" "&amp;CHAR(10),""),IF(U80&gt;U35," * "&amp;$B$80&amp;" , "&amp;$C80&amp;"  For age "&amp;$Q$6&amp;" "&amp;$Q$7&amp;" is more than "&amp;$B$35&amp;" , "&amp;$C35&amp;" "&amp;CHAR(10),""),IF(V80&gt;V35," * "&amp;$B$80&amp;" , "&amp;$C80&amp;"  For age "&amp;$Q$6&amp;" "&amp;$R$7&amp;" is more than "&amp;$B$35&amp;" , "&amp;$C35&amp;" "&amp;CHAR(10),""),IF(W80&gt;W35," * "&amp;$B$80&amp;" , "&amp;$C80&amp;"  For age "&amp;$S$6&amp;" "&amp;$S$7&amp;" is more than "&amp;$B$35&amp;" , "&amp;$C35&amp;" "&amp;CHAR(10),""),IF(X80&gt;X35," * "&amp;$B$80&amp;" , "&amp;$C80&amp;"  For age "&amp;$S$6&amp;" "&amp;$T$7&amp;" is more than "&amp;$B$35&amp;" , "&amp;$C35&amp;" "&amp;CHAR(10),""),IF(Y80&gt;Y35," * "&amp;$B$80&amp;" , "&amp;$C80&amp;"  For age "&amp;$U$6&amp;" "&amp;$U$7&amp;" is more than "&amp;$B$35&amp;" , "&amp;$C35&amp;" "&amp;CHAR(10),""),IF(Z80&gt;Z35," * "&amp;$B$80&amp;" , "&amp;$C80&amp;"  For age "&amp;$U$6&amp;" "&amp;$V$7&amp;" is more than "&amp;$B$35&amp;" , "&amp;$C35&amp;" "&amp;CHAR(10),""),IF(AA80&gt;AA35," * "&amp;$B$80&amp;" , "&amp;$C80&amp;"  For age "&amp;$W$6&amp;" "&amp;$W$7&amp;" is more than "&amp;$B$35&amp;" , "&amp;$C35&amp;" "&amp;CHAR(10),""),IF(AB80&gt;AB35," * "&amp;$B$80&amp;" , "&amp;$C80&amp;"  For age "&amp;$W$6&amp;" "&amp;$X$7&amp;" is more than "&amp;$B$35&amp;" , "&amp;$C35&amp;" "&amp;CHAR(10),""),IF(AC80&gt;AC35," * "&amp;$B$80&amp;" , "&amp;$C80&amp;"  For age "&amp;$Y$6&amp;" "&amp;$Y$7&amp;" is more than "&amp;$B$35&amp;" , "&amp;$C35&amp;" "&amp;CHAR(10),""),IF(AD80&gt;AD35," * "&amp;$B$80&amp;" , "&amp;$C80&amp;"  For age "&amp;$Y$6&amp;" "&amp;$Z$7&amp;" is more than "&amp;$B$35&amp;" , "&amp;$C35&amp;" "&amp;CHAR(10),""),IF(AE80&gt;AE35," * "&amp;$B$80&amp;" , "&amp;$C80&amp;"  For age "&amp;$AA$6&amp;" "&amp;$AA$7&amp;" is more than "&amp;$B$35&amp;" , "&amp;$C35&amp;" "&amp;CHAR(10),""),IF(AF80&gt;AF35," * "&amp;$B$80&amp;" , "&amp;$C80&amp;"  For age "&amp;$AA$6&amp;" "&amp;$AB$7&amp;" is more than "&amp;$B$35&amp;" , "&amp;$C35&amp;" "&amp;CHAR(10),""))</f>
        <v/>
      </c>
      <c r="AK80" s="425" t="str">
        <f>CONCATENATE(AJ80,AJ81,AJ82,AJ83,AJ84,AJ85,AJ86,AJ87,AJ88,AJ89,AJ90,AJ91,AJ92,AJ93,AJ94,AJ95,AJ96,AJ97)</f>
        <v/>
      </c>
    </row>
    <row r="81" spans="1:37" ht="36.6" customHeight="1" thickBot="1" x14ac:dyDescent="0.4">
      <c r="A81" s="29"/>
      <c r="B81" s="397"/>
      <c r="C81" s="119" t="s">
        <v>603</v>
      </c>
      <c r="D81" s="128" t="s">
        <v>201</v>
      </c>
      <c r="E81" s="105"/>
      <c r="F81" s="105"/>
      <c r="G81" s="105"/>
      <c r="H81" s="105"/>
      <c r="I81" s="105"/>
      <c r="J81" s="105"/>
      <c r="K81" s="105"/>
      <c r="L81" s="105"/>
      <c r="M81" s="110"/>
      <c r="N81" s="109"/>
      <c r="O81" s="110"/>
      <c r="P81" s="109"/>
      <c r="Q81" s="110"/>
      <c r="R81" s="110"/>
      <c r="S81" s="88"/>
      <c r="T81" s="89"/>
      <c r="U81" s="88"/>
      <c r="V81" s="89"/>
      <c r="W81" s="88"/>
      <c r="X81" s="89"/>
      <c r="Y81" s="88"/>
      <c r="Z81" s="89"/>
      <c r="AA81" s="88"/>
      <c r="AB81" s="89"/>
      <c r="AC81" s="15"/>
      <c r="AD81" s="15"/>
      <c r="AE81" s="15"/>
      <c r="AF81" s="15"/>
      <c r="AG81" s="15"/>
      <c r="AH81" s="15"/>
      <c r="AI81" s="22">
        <f t="shared" si="9"/>
        <v>0</v>
      </c>
      <c r="AJ81" t="str">
        <f t="shared" ref="AJ81:AJ88" si="10">CONCATENATE(IF(I81&gt;I36," * "&amp;$B$80&amp;" , "&amp;$C81&amp;"  For age "&amp;$E$6&amp;" "&amp;$E$7&amp;" is more than "&amp;$B$35&amp;" , "&amp;$C36&amp;" "&amp;CHAR(10),""),IF(J81&gt;J36," * "&amp;$B$80&amp;" , "&amp;$C81&amp;"  For age "&amp;$E$6&amp;" "&amp;$F$7&amp;" is more than "&amp;$B$35&amp;" , "&amp;$C36&amp;" "&amp;CHAR(10),""),IF(K81&gt;K36," * "&amp;$B$80&amp;" , "&amp;$C81&amp;"  For age "&amp;$G$6&amp;" "&amp;$G$7&amp;" is more than "&amp;$B$35&amp;" , "&amp;$C36&amp;" "&amp;CHAR(10),""),IF(L81&gt;L36," * "&amp;$B$80&amp;" , "&amp;$C81&amp;"  For age "&amp;$G$6&amp;" "&amp;$H$7&amp;" is more than "&amp;$B$35&amp;" , "&amp;$C36&amp;" "&amp;CHAR(10),""),IF(M81&gt;M36," * "&amp;$B$80&amp;" , "&amp;$C81&amp;"  For age "&amp;$I$6&amp;" "&amp;$I$7&amp;" is more than "&amp;$B$35&amp;" , "&amp;$C36&amp;" "&amp;CHAR(10),""),IF(N81&gt;N36," * "&amp;$B$80&amp;" , "&amp;$C81&amp;"  For age "&amp;$I$6&amp;" "&amp;$J$7&amp;" is more than "&amp;$B$35&amp;" , "&amp;$C36&amp;" "&amp;CHAR(10),""),IF(O81&gt;O36," * "&amp;$B$80&amp;" , "&amp;$C81&amp;"  For age "&amp;$K$6&amp;" "&amp;$K$7&amp;" is more than "&amp;$B$35&amp;" , "&amp;$C36&amp;" "&amp;CHAR(10),""),IF(P81&gt;P36," * "&amp;$B$80&amp;" , "&amp;$C81&amp;"  For age "&amp;$K$6&amp;" "&amp;$L$7&amp;" is more than "&amp;$B$35&amp;" , "&amp;$C36&amp;" "&amp;CHAR(10),""),IF(Q81&gt;Q36," * "&amp;$B$80&amp;" , "&amp;$C81&amp;"  For age "&amp;$M$6&amp;" "&amp;$M$7&amp;" is more than "&amp;$B$35&amp;" , "&amp;$C36&amp;" "&amp;CHAR(10),""),IF(R81&gt;R36," * "&amp;$B$80&amp;" , "&amp;$C81&amp;"  For age "&amp;$M$6&amp;" "&amp;$N$7&amp;" is more than "&amp;$B$35&amp;" , "&amp;$C36&amp;" "&amp;CHAR(10),""),IF(S81&gt;S36," * "&amp;$B$80&amp;" , "&amp;$C81&amp;"  For age "&amp;$O$6&amp;" "&amp;$O$7&amp;" is more than "&amp;$B$35&amp;" , "&amp;$C36&amp;" "&amp;CHAR(10),""),IF(T81&gt;T36," * "&amp;$B$80&amp;" , "&amp;$C81&amp;"  For age "&amp;$O$6&amp;" "&amp;$P$7&amp;" is more than "&amp;$B$35&amp;" , "&amp;$C36&amp;" "&amp;CHAR(10),""),IF(U81&gt;U36," * "&amp;$B$80&amp;" , "&amp;$C81&amp;"  For age "&amp;$Q$6&amp;" "&amp;$Q$7&amp;" is more than "&amp;$B$35&amp;" , "&amp;$C36&amp;" "&amp;CHAR(10),""),IF(V81&gt;V36," * "&amp;$B$80&amp;" , "&amp;$C81&amp;"  For age "&amp;$Q$6&amp;" "&amp;$R$7&amp;" is more than "&amp;$B$35&amp;" , "&amp;$C36&amp;" "&amp;CHAR(10),""),IF(W81&gt;W36," * "&amp;$B$80&amp;" , "&amp;$C81&amp;"  For age "&amp;$S$6&amp;" "&amp;$S$7&amp;" is more than "&amp;$B$35&amp;" , "&amp;$C36&amp;" "&amp;CHAR(10),""),IF(X81&gt;X36," * "&amp;$B$80&amp;" , "&amp;$C81&amp;"  For age "&amp;$S$6&amp;" "&amp;$T$7&amp;" is more than "&amp;$B$35&amp;" , "&amp;$C36&amp;" "&amp;CHAR(10),""),IF(Y81&gt;Y36," * "&amp;$B$80&amp;" , "&amp;$C81&amp;"  For age "&amp;$U$6&amp;" "&amp;$U$7&amp;" is more than "&amp;$B$35&amp;" , "&amp;$C36&amp;" "&amp;CHAR(10),""),IF(Z81&gt;Z36," * "&amp;$B$80&amp;" , "&amp;$C81&amp;"  For age "&amp;$U$6&amp;" "&amp;$V$7&amp;" is more than "&amp;$B$35&amp;" , "&amp;$C36&amp;" "&amp;CHAR(10),""),IF(AA81&gt;AA36," * "&amp;$B$80&amp;" , "&amp;$C81&amp;"  For age "&amp;$W$6&amp;" "&amp;$W$7&amp;" is more than "&amp;$B$35&amp;" , "&amp;$C36&amp;" "&amp;CHAR(10),""),IF(AB81&gt;AB36," * "&amp;$B$80&amp;" , "&amp;$C81&amp;"  For age "&amp;$W$6&amp;" "&amp;$X$7&amp;" is more than "&amp;$B$35&amp;" , "&amp;$C36&amp;" "&amp;CHAR(10),""),IF(AC81&gt;AC36," * "&amp;$B$80&amp;" , "&amp;$C81&amp;"  For age "&amp;$Y$6&amp;" "&amp;$Y$7&amp;" is more than "&amp;$B$35&amp;" , "&amp;$C36&amp;" "&amp;CHAR(10),""),IF(AD81&gt;AD36," * "&amp;$B$80&amp;" , "&amp;$C81&amp;"  For age "&amp;$Y$6&amp;" "&amp;$Z$7&amp;" is more than "&amp;$B$35&amp;" , "&amp;$C36&amp;" "&amp;CHAR(10),""),IF(AE81&gt;AE36," * "&amp;$B$80&amp;" , "&amp;$C81&amp;"  For age "&amp;$AA$6&amp;" "&amp;$AA$7&amp;" is more than "&amp;$B$35&amp;" , "&amp;$C36&amp;" "&amp;CHAR(10),""),IF(AF81&gt;AF36," * "&amp;$B$80&amp;" , "&amp;$C81&amp;"  For age "&amp;$AA$6&amp;" "&amp;$AB$7&amp;" is more than "&amp;$B$35&amp;" , "&amp;$C36&amp;" "&amp;CHAR(10),""))</f>
        <v/>
      </c>
      <c r="AK81" s="426"/>
    </row>
    <row r="82" spans="1:37" ht="36.6" customHeight="1" thickBot="1" x14ac:dyDescent="0.4">
      <c r="A82" s="29"/>
      <c r="B82" s="397"/>
      <c r="C82" s="119" t="s">
        <v>606</v>
      </c>
      <c r="D82" s="128" t="s">
        <v>202</v>
      </c>
      <c r="E82" s="105"/>
      <c r="F82" s="105"/>
      <c r="G82" s="105"/>
      <c r="H82" s="105"/>
      <c r="I82" s="105"/>
      <c r="J82" s="105"/>
      <c r="K82" s="105"/>
      <c r="L82" s="105"/>
      <c r="M82" s="109"/>
      <c r="N82" s="110"/>
      <c r="O82" s="109"/>
      <c r="P82" s="110"/>
      <c r="Q82" s="109"/>
      <c r="R82" s="110"/>
      <c r="S82" s="89"/>
      <c r="T82" s="88"/>
      <c r="U82" s="89"/>
      <c r="V82" s="88"/>
      <c r="W82" s="89"/>
      <c r="X82" s="88"/>
      <c r="Y82" s="89"/>
      <c r="Z82" s="88"/>
      <c r="AA82" s="89"/>
      <c r="AB82" s="88"/>
      <c r="AC82" s="15"/>
      <c r="AD82" s="15"/>
      <c r="AE82" s="15"/>
      <c r="AF82" s="15"/>
      <c r="AG82" s="15"/>
      <c r="AH82" s="15"/>
      <c r="AI82" s="22">
        <f t="shared" si="9"/>
        <v>0</v>
      </c>
      <c r="AJ82" t="str">
        <f t="shared" si="10"/>
        <v/>
      </c>
      <c r="AK82" s="426"/>
    </row>
    <row r="83" spans="1:37" ht="36.6" customHeight="1" thickBot="1" x14ac:dyDescent="0.4">
      <c r="A83" s="29"/>
      <c r="B83" s="397"/>
      <c r="C83" s="119" t="s">
        <v>88</v>
      </c>
      <c r="D83" s="128" t="s">
        <v>203</v>
      </c>
      <c r="E83" s="105"/>
      <c r="F83" s="105"/>
      <c r="G83" s="105"/>
      <c r="H83" s="105"/>
      <c r="I83" s="105"/>
      <c r="J83" s="105"/>
      <c r="K83" s="105"/>
      <c r="L83" s="105"/>
      <c r="M83" s="109"/>
      <c r="N83" s="110"/>
      <c r="O83" s="109"/>
      <c r="P83" s="110"/>
      <c r="Q83" s="109"/>
      <c r="R83" s="110"/>
      <c r="S83" s="89"/>
      <c r="T83" s="88"/>
      <c r="U83" s="89"/>
      <c r="V83" s="88"/>
      <c r="W83" s="89"/>
      <c r="X83" s="88"/>
      <c r="Y83" s="89"/>
      <c r="Z83" s="88"/>
      <c r="AA83" s="89"/>
      <c r="AB83" s="88"/>
      <c r="AC83" s="15"/>
      <c r="AD83" s="15"/>
      <c r="AE83" s="15"/>
      <c r="AF83" s="15"/>
      <c r="AG83" s="15"/>
      <c r="AH83" s="15"/>
      <c r="AI83" s="22">
        <f t="shared" si="9"/>
        <v>0</v>
      </c>
      <c r="AJ83" t="str">
        <f t="shared" si="10"/>
        <v/>
      </c>
      <c r="AK83" s="426"/>
    </row>
    <row r="84" spans="1:37" ht="36.6" customHeight="1" thickBot="1" x14ac:dyDescent="0.4">
      <c r="A84" s="29"/>
      <c r="B84" s="397"/>
      <c r="C84" s="119" t="s">
        <v>604</v>
      </c>
      <c r="D84" s="128" t="s">
        <v>204</v>
      </c>
      <c r="E84" s="105"/>
      <c r="F84" s="105"/>
      <c r="G84" s="105"/>
      <c r="H84" s="105"/>
      <c r="I84" s="105"/>
      <c r="J84" s="105"/>
      <c r="K84" s="105"/>
      <c r="L84" s="105"/>
      <c r="M84" s="110"/>
      <c r="N84" s="109"/>
      <c r="O84" s="110"/>
      <c r="P84" s="109"/>
      <c r="Q84" s="110"/>
      <c r="R84" s="109"/>
      <c r="S84" s="88"/>
      <c r="T84" s="89"/>
      <c r="U84" s="88"/>
      <c r="V84" s="89"/>
      <c r="W84" s="88"/>
      <c r="X84" s="89"/>
      <c r="Y84" s="88"/>
      <c r="Z84" s="89"/>
      <c r="AA84" s="88"/>
      <c r="AB84" s="89"/>
      <c r="AC84" s="15"/>
      <c r="AD84" s="15"/>
      <c r="AE84" s="15"/>
      <c r="AF84" s="15"/>
      <c r="AG84" s="15"/>
      <c r="AH84" s="15"/>
      <c r="AI84" s="22">
        <f t="shared" si="9"/>
        <v>0</v>
      </c>
      <c r="AJ84" t="str">
        <f t="shared" si="10"/>
        <v/>
      </c>
      <c r="AK84" s="426"/>
    </row>
    <row r="85" spans="1:37" ht="36.6" customHeight="1" thickBot="1" x14ac:dyDescent="0.4">
      <c r="A85" s="29"/>
      <c r="B85" s="397"/>
      <c r="C85" s="119" t="s">
        <v>607</v>
      </c>
      <c r="D85" s="128" t="s">
        <v>205</v>
      </c>
      <c r="E85" s="105"/>
      <c r="F85" s="105"/>
      <c r="G85" s="105"/>
      <c r="H85" s="105"/>
      <c r="I85" s="105"/>
      <c r="J85" s="105"/>
      <c r="K85" s="105"/>
      <c r="L85" s="105"/>
      <c r="M85" s="109"/>
      <c r="N85" s="109"/>
      <c r="O85" s="109"/>
      <c r="P85" s="109"/>
      <c r="Q85" s="109"/>
      <c r="R85" s="109"/>
      <c r="S85" s="89"/>
      <c r="T85" s="89"/>
      <c r="U85" s="89"/>
      <c r="V85" s="89"/>
      <c r="W85" s="89"/>
      <c r="X85" s="89"/>
      <c r="Y85" s="89"/>
      <c r="Z85" s="89"/>
      <c r="AA85" s="89"/>
      <c r="AB85" s="89"/>
      <c r="AC85" s="15"/>
      <c r="AD85" s="15"/>
      <c r="AE85" s="15"/>
      <c r="AF85" s="15"/>
      <c r="AG85" s="15"/>
      <c r="AH85" s="15"/>
      <c r="AI85" s="22">
        <f t="shared" si="9"/>
        <v>0</v>
      </c>
      <c r="AJ85" t="str">
        <f t="shared" si="10"/>
        <v/>
      </c>
      <c r="AK85" s="426"/>
    </row>
    <row r="86" spans="1:37" ht="36.6" customHeight="1" thickBot="1" x14ac:dyDescent="0.4">
      <c r="A86" s="29"/>
      <c r="B86" s="397"/>
      <c r="C86" s="119" t="s">
        <v>89</v>
      </c>
      <c r="D86" s="128" t="s">
        <v>206</v>
      </c>
      <c r="E86" s="105"/>
      <c r="F86" s="105"/>
      <c r="G86" s="105"/>
      <c r="H86" s="105"/>
      <c r="I86" s="105"/>
      <c r="J86" s="105"/>
      <c r="K86" s="105"/>
      <c r="L86" s="105"/>
      <c r="M86" s="234"/>
      <c r="N86" s="109"/>
      <c r="O86" s="234"/>
      <c r="P86" s="109"/>
      <c r="Q86" s="234"/>
      <c r="R86" s="109"/>
      <c r="S86" s="89"/>
      <c r="T86" s="89"/>
      <c r="U86" s="89"/>
      <c r="V86" s="89"/>
      <c r="W86" s="89"/>
      <c r="X86" s="89"/>
      <c r="Y86" s="89"/>
      <c r="Z86" s="89"/>
      <c r="AA86" s="89"/>
      <c r="AB86" s="89"/>
      <c r="AC86" s="15"/>
      <c r="AD86" s="15"/>
      <c r="AE86" s="15"/>
      <c r="AF86" s="15"/>
      <c r="AG86" s="15"/>
      <c r="AH86" s="15"/>
      <c r="AI86" s="22">
        <f t="shared" si="9"/>
        <v>0</v>
      </c>
      <c r="AJ86" t="str">
        <f t="shared" si="10"/>
        <v/>
      </c>
      <c r="AK86" s="426"/>
    </row>
    <row r="87" spans="1:37" ht="36.6" customHeight="1" thickBot="1" x14ac:dyDescent="0.4">
      <c r="A87" s="29"/>
      <c r="B87" s="397"/>
      <c r="C87" s="119" t="s">
        <v>90</v>
      </c>
      <c r="D87" s="128" t="s">
        <v>207</v>
      </c>
      <c r="E87" s="105"/>
      <c r="F87" s="105"/>
      <c r="G87" s="105"/>
      <c r="H87" s="105"/>
      <c r="I87" s="105"/>
      <c r="J87" s="105"/>
      <c r="K87" s="105"/>
      <c r="L87" s="105"/>
      <c r="M87" s="109"/>
      <c r="N87" s="109"/>
      <c r="O87" s="109"/>
      <c r="P87" s="109"/>
      <c r="Q87" s="109"/>
      <c r="R87" s="109"/>
      <c r="S87" s="89"/>
      <c r="T87" s="89"/>
      <c r="U87" s="89"/>
      <c r="V87" s="89"/>
      <c r="W87" s="89"/>
      <c r="X87" s="89"/>
      <c r="Y87" s="89"/>
      <c r="Z87" s="89"/>
      <c r="AA87" s="89"/>
      <c r="AB87" s="89"/>
      <c r="AC87" s="15"/>
      <c r="AD87" s="15"/>
      <c r="AE87" s="15"/>
      <c r="AF87" s="15"/>
      <c r="AG87" s="15"/>
      <c r="AH87" s="15"/>
      <c r="AI87" s="22">
        <f t="shared" si="9"/>
        <v>0</v>
      </c>
      <c r="AJ87" t="str">
        <f t="shared" si="10"/>
        <v/>
      </c>
      <c r="AK87" s="426"/>
    </row>
    <row r="88" spans="1:37" ht="36.6" customHeight="1" thickBot="1" x14ac:dyDescent="0.4">
      <c r="A88" s="29"/>
      <c r="B88" s="398"/>
      <c r="C88" s="120" t="s">
        <v>605</v>
      </c>
      <c r="D88" s="129" t="s">
        <v>208</v>
      </c>
      <c r="E88" s="106"/>
      <c r="F88" s="106"/>
      <c r="G88" s="106"/>
      <c r="H88" s="106"/>
      <c r="I88" s="106"/>
      <c r="J88" s="106"/>
      <c r="K88" s="106"/>
      <c r="L88" s="106"/>
      <c r="M88" s="112"/>
      <c r="N88" s="109"/>
      <c r="O88" s="112"/>
      <c r="P88" s="109"/>
      <c r="Q88" s="112"/>
      <c r="R88" s="109"/>
      <c r="S88" s="94"/>
      <c r="T88" s="95"/>
      <c r="U88" s="94"/>
      <c r="V88" s="95"/>
      <c r="W88" s="94"/>
      <c r="X88" s="95"/>
      <c r="Y88" s="94"/>
      <c r="Z88" s="95"/>
      <c r="AA88" s="94"/>
      <c r="AB88" s="95"/>
      <c r="AC88" s="33"/>
      <c r="AD88" s="33"/>
      <c r="AE88" s="33"/>
      <c r="AF88" s="33"/>
      <c r="AG88" s="33"/>
      <c r="AH88" s="33"/>
      <c r="AI88" s="35">
        <f t="shared" si="9"/>
        <v>0</v>
      </c>
      <c r="AJ88" t="str">
        <f t="shared" si="10"/>
        <v/>
      </c>
      <c r="AK88" s="426"/>
    </row>
    <row r="89" spans="1:37" ht="36.6" customHeight="1" thickBot="1" x14ac:dyDescent="0.4">
      <c r="A89" s="29"/>
      <c r="B89" s="434" t="s">
        <v>98</v>
      </c>
      <c r="C89" s="118" t="s">
        <v>602</v>
      </c>
      <c r="D89" s="127" t="s">
        <v>209</v>
      </c>
      <c r="E89" s="104"/>
      <c r="F89" s="104"/>
      <c r="G89" s="104"/>
      <c r="H89" s="104"/>
      <c r="I89" s="104"/>
      <c r="J89" s="104"/>
      <c r="K89" s="104"/>
      <c r="L89" s="104"/>
      <c r="M89" s="234"/>
      <c r="N89" s="234"/>
      <c r="O89" s="234"/>
      <c r="P89" s="234"/>
      <c r="Q89" s="234"/>
      <c r="R89" s="234"/>
      <c r="S89" s="85"/>
      <c r="T89" s="85"/>
      <c r="U89" s="85"/>
      <c r="V89" s="85"/>
      <c r="W89" s="85"/>
      <c r="X89" s="85"/>
      <c r="Y89" s="85"/>
      <c r="Z89" s="85"/>
      <c r="AA89" s="85"/>
      <c r="AB89" s="85"/>
      <c r="AC89" s="32"/>
      <c r="AD89" s="32"/>
      <c r="AE89" s="32"/>
      <c r="AF89" s="32"/>
      <c r="AG89" s="32"/>
      <c r="AH89" s="32"/>
      <c r="AI89" s="22">
        <f t="shared" si="9"/>
        <v>0</v>
      </c>
      <c r="AJ89" s="44" t="str">
        <f>CONCATENATE(IF(I89&gt;I80," * "&amp;$B$89&amp;" , "&amp;$C89&amp;"  For age "&amp;$E$6&amp;" "&amp;$E$7&amp;" is more than "&amp;$B$80&amp;" , "&amp;$C80&amp;" "&amp;CHAR(10),""),IF(J89&gt;J80," * "&amp;$B$89&amp;" , "&amp;$C89&amp;"  For age "&amp;$E$6&amp;" "&amp;$F$7&amp;" is more than "&amp;$B$80&amp;" , "&amp;$C80&amp;" "&amp;CHAR(10),""),IF(K89&gt;K80," * "&amp;$B$89&amp;" , "&amp;$C89&amp;"  For age "&amp;$G$6&amp;" "&amp;$G$7&amp;" is more than "&amp;$B$80&amp;" , "&amp;$C80&amp;" "&amp;CHAR(10),""),IF(L89&gt;L80," * "&amp;$B$89&amp;" , "&amp;$C89&amp;"  For age "&amp;$G$6&amp;" "&amp;$H$7&amp;" is more than "&amp;$B$80&amp;" , "&amp;$C80&amp;" "&amp;CHAR(10),""),IF(M89&gt;M80," * "&amp;$B$89&amp;" , "&amp;$C89&amp;"  For age "&amp;$I$6&amp;" "&amp;$I$7&amp;" is more than "&amp;$B$80&amp;" , "&amp;$C80&amp;" "&amp;CHAR(10),""),IF(N89&gt;N80," * "&amp;$B$89&amp;" , "&amp;$C89&amp;"  For age "&amp;$I$6&amp;" "&amp;$J$7&amp;" is more than "&amp;$B$80&amp;" , "&amp;$C80&amp;" "&amp;CHAR(10),""),IF(O89&gt;O80," * "&amp;$B$89&amp;" , "&amp;$C89&amp;"  For age "&amp;$K$6&amp;" "&amp;$K$7&amp;" is more than "&amp;$B$80&amp;" , "&amp;$C80&amp;" "&amp;CHAR(10),""),IF(P89&gt;P80," * "&amp;$B$89&amp;" , "&amp;$C89&amp;"  For age "&amp;$K$6&amp;" "&amp;$L$7&amp;" is more than "&amp;$B$80&amp;" , "&amp;$C80&amp;" "&amp;CHAR(10),""),IF(Q89&gt;Q80," * "&amp;$B$89&amp;" , "&amp;$C89&amp;"  For age "&amp;$M$6&amp;" "&amp;$M$7&amp;" is more than "&amp;$B$80&amp;" , "&amp;$C80&amp;" "&amp;CHAR(10),""),IF(R89&gt;R80," * "&amp;$B$89&amp;" , "&amp;$C89&amp;"  For age "&amp;$M$6&amp;" "&amp;$N$7&amp;" is more than "&amp;$B$80&amp;" , "&amp;$C80&amp;" "&amp;CHAR(10),""),IF(S89&gt;S80," * "&amp;$B$89&amp;" , "&amp;$C89&amp;"  For age "&amp;$O$6&amp;" "&amp;$O$7&amp;" is more than "&amp;$B$80&amp;" , "&amp;$C80&amp;" "&amp;CHAR(10),""),IF(T89&gt;T80," * "&amp;$B$89&amp;" , "&amp;$C89&amp;"  For age "&amp;$O$6&amp;" "&amp;$P$7&amp;" is more than "&amp;$B$80&amp;" , "&amp;$C80&amp;" "&amp;CHAR(10),""),IF(U89&gt;U80," * "&amp;$B$89&amp;" , "&amp;$C89&amp;"  For age "&amp;$Q$6&amp;" "&amp;$Q$7&amp;" is more than "&amp;$B$80&amp;" , "&amp;$C80&amp;" "&amp;CHAR(10),""),IF(V89&gt;V80," * "&amp;$B$89&amp;" , "&amp;$C89&amp;"  For age "&amp;$Q$6&amp;" "&amp;$R$7&amp;" is more than "&amp;$B$80&amp;" , "&amp;$C80&amp;" "&amp;CHAR(10),""),IF(W89&gt;W80," * "&amp;$B$89&amp;" , "&amp;$C89&amp;"  For age "&amp;$S$6&amp;" "&amp;$S$7&amp;" is more than "&amp;$B$80&amp;" , "&amp;$C80&amp;" "&amp;CHAR(10),""),IF(X89&gt;X80," * "&amp;$B$89&amp;" , "&amp;$C89&amp;"  For age "&amp;$S$6&amp;" "&amp;$T$7&amp;" is more than "&amp;$B$80&amp;" , "&amp;$C80&amp;" "&amp;CHAR(10),""),IF(Y89&gt;Y80," * "&amp;$B$89&amp;" , "&amp;$C89&amp;"  For age "&amp;$U$6&amp;" "&amp;$U$7&amp;" is more than "&amp;$B$80&amp;" , "&amp;$C80&amp;" "&amp;CHAR(10),""),IF(Z89&gt;Z80," * "&amp;$B$89&amp;" , "&amp;$C89&amp;"  For age "&amp;$U$6&amp;" "&amp;$V$7&amp;" is more than "&amp;$B$80&amp;" , "&amp;$C80&amp;" "&amp;CHAR(10),""),IF(AA89&gt;AA80," * "&amp;$B$89&amp;" , "&amp;$C89&amp;"  For age "&amp;$W$6&amp;" "&amp;$W$7&amp;" is more than "&amp;$B$80&amp;" , "&amp;$C80&amp;" "&amp;CHAR(10),""),IF(AB89&gt;AB80," * "&amp;$B$89&amp;" , "&amp;$C89&amp;"  For age "&amp;$W$6&amp;" "&amp;$X$7&amp;" is more than "&amp;$B$80&amp;" , "&amp;$C80&amp;" "&amp;CHAR(10),""),IF(AC89&gt;AC80," * "&amp;$B$89&amp;" , "&amp;$C89&amp;"  For age "&amp;$Y$6&amp;" "&amp;$Y$7&amp;" is more than "&amp;$B$80&amp;" , "&amp;$C80&amp;" "&amp;CHAR(10),""),IF(AD89&gt;AD80," * "&amp;$B$89&amp;" , "&amp;$C89&amp;"  For age "&amp;$Y$6&amp;" "&amp;$Z$7&amp;" is more than "&amp;$B$80&amp;" , "&amp;$C80&amp;" "&amp;CHAR(10),""),IF(AE89&gt;AE80," * "&amp;$B$89&amp;" , "&amp;$C89&amp;"  For age "&amp;$AA$6&amp;" "&amp;$AA$7&amp;" is more than "&amp;$B$80&amp;" , "&amp;$C80&amp;" "&amp;CHAR(10),""),IF(AF89&gt;AF80," * "&amp;$B$89&amp;" , "&amp;$C89&amp;"  For age "&amp;$AA$6&amp;" "&amp;$AB$7&amp;" is more than "&amp;$B$80&amp;" , "&amp;$C80&amp;" "&amp;CHAR(10),""))</f>
        <v/>
      </c>
      <c r="AK89" s="426"/>
    </row>
    <row r="90" spans="1:37" ht="36.6" customHeight="1" thickBot="1" x14ac:dyDescent="0.4">
      <c r="A90" s="29"/>
      <c r="B90" s="435"/>
      <c r="C90" s="119" t="s">
        <v>603</v>
      </c>
      <c r="D90" s="128" t="s">
        <v>210</v>
      </c>
      <c r="E90" s="105"/>
      <c r="F90" s="105"/>
      <c r="G90" s="105"/>
      <c r="H90" s="105"/>
      <c r="I90" s="105"/>
      <c r="J90" s="105"/>
      <c r="K90" s="105"/>
      <c r="L90" s="105"/>
      <c r="M90" s="110"/>
      <c r="N90" s="109"/>
      <c r="O90" s="110"/>
      <c r="P90" s="109"/>
      <c r="Q90" s="110"/>
      <c r="R90" s="110"/>
      <c r="S90" s="88"/>
      <c r="T90" s="89"/>
      <c r="U90" s="88"/>
      <c r="V90" s="89"/>
      <c r="W90" s="88"/>
      <c r="X90" s="89"/>
      <c r="Y90" s="88"/>
      <c r="Z90" s="89"/>
      <c r="AA90" s="88"/>
      <c r="AB90" s="89"/>
      <c r="AC90" s="15"/>
      <c r="AD90" s="15"/>
      <c r="AE90" s="15"/>
      <c r="AF90" s="15"/>
      <c r="AG90" s="15"/>
      <c r="AH90" s="15"/>
      <c r="AI90" s="22">
        <f t="shared" si="9"/>
        <v>0</v>
      </c>
      <c r="AJ90" s="44" t="str">
        <f t="shared" ref="AJ90:AJ97" si="11">CONCATENATE(IF(I90&gt;I81," * "&amp;$B$89&amp;" , "&amp;$C90&amp;"  For age "&amp;$E$6&amp;" "&amp;$E$7&amp;" is more than "&amp;$B$80&amp;" , "&amp;$C81&amp;" "&amp;CHAR(10),""),IF(J90&gt;J81," * "&amp;$B$89&amp;" , "&amp;$C90&amp;"  For age "&amp;$E$6&amp;" "&amp;$F$7&amp;" is more than "&amp;$B$80&amp;" , "&amp;$C81&amp;" "&amp;CHAR(10),""),IF(K90&gt;K81," * "&amp;$B$89&amp;" , "&amp;$C90&amp;"  For age "&amp;$G$6&amp;" "&amp;$G$7&amp;" is more than "&amp;$B$80&amp;" , "&amp;$C81&amp;" "&amp;CHAR(10),""),IF(L90&gt;L81," * "&amp;$B$89&amp;" , "&amp;$C90&amp;"  For age "&amp;$G$6&amp;" "&amp;$H$7&amp;" is more than "&amp;$B$80&amp;" , "&amp;$C81&amp;" "&amp;CHAR(10),""),IF(M90&gt;M81," * "&amp;$B$89&amp;" , "&amp;$C90&amp;"  For age "&amp;$I$6&amp;" "&amp;$I$7&amp;" is more than "&amp;$B$80&amp;" , "&amp;$C81&amp;" "&amp;CHAR(10),""),IF(N90&gt;N81," * "&amp;$B$89&amp;" , "&amp;$C90&amp;"  For age "&amp;$I$6&amp;" "&amp;$J$7&amp;" is more than "&amp;$B$80&amp;" , "&amp;$C81&amp;" "&amp;CHAR(10),""),IF(O90&gt;O81," * "&amp;$B$89&amp;" , "&amp;$C90&amp;"  For age "&amp;$K$6&amp;" "&amp;$K$7&amp;" is more than "&amp;$B$80&amp;" , "&amp;$C81&amp;" "&amp;CHAR(10),""),IF(P90&gt;P81," * "&amp;$B$89&amp;" , "&amp;$C90&amp;"  For age "&amp;$K$6&amp;" "&amp;$L$7&amp;" is more than "&amp;$B$80&amp;" , "&amp;$C81&amp;" "&amp;CHAR(10),""),IF(Q90&gt;Q81," * "&amp;$B$89&amp;" , "&amp;$C90&amp;"  For age "&amp;$M$6&amp;" "&amp;$M$7&amp;" is more than "&amp;$B$80&amp;" , "&amp;$C81&amp;" "&amp;CHAR(10),""),IF(R90&gt;R81," * "&amp;$B$89&amp;" , "&amp;$C90&amp;"  For age "&amp;$M$6&amp;" "&amp;$N$7&amp;" is more than "&amp;$B$80&amp;" , "&amp;$C81&amp;" "&amp;CHAR(10),""),IF(S90&gt;S81," * "&amp;$B$89&amp;" , "&amp;$C90&amp;"  For age "&amp;$O$6&amp;" "&amp;$O$7&amp;" is more than "&amp;$B$80&amp;" , "&amp;$C81&amp;" "&amp;CHAR(10),""),IF(T90&gt;T81," * "&amp;$B$89&amp;" , "&amp;$C90&amp;"  For age "&amp;$O$6&amp;" "&amp;$P$7&amp;" is more than "&amp;$B$80&amp;" , "&amp;$C81&amp;" "&amp;CHAR(10),""),IF(U90&gt;U81," * "&amp;$B$89&amp;" , "&amp;$C90&amp;"  For age "&amp;$Q$6&amp;" "&amp;$Q$7&amp;" is more than "&amp;$B$80&amp;" , "&amp;$C81&amp;" "&amp;CHAR(10),""),IF(V90&gt;V81," * "&amp;$B$89&amp;" , "&amp;$C90&amp;"  For age "&amp;$Q$6&amp;" "&amp;$R$7&amp;" is more than "&amp;$B$80&amp;" , "&amp;$C81&amp;" "&amp;CHAR(10),""),IF(W90&gt;W81," * "&amp;$B$89&amp;" , "&amp;$C90&amp;"  For age "&amp;$S$6&amp;" "&amp;$S$7&amp;" is more than "&amp;$B$80&amp;" , "&amp;$C81&amp;" "&amp;CHAR(10),""),IF(X90&gt;X81," * "&amp;$B$89&amp;" , "&amp;$C90&amp;"  For age "&amp;$S$6&amp;" "&amp;$T$7&amp;" is more than "&amp;$B$80&amp;" , "&amp;$C81&amp;" "&amp;CHAR(10),""),IF(Y90&gt;Y81," * "&amp;$B$89&amp;" , "&amp;$C90&amp;"  For age "&amp;$U$6&amp;" "&amp;$U$7&amp;" is more than "&amp;$B$80&amp;" , "&amp;$C81&amp;" "&amp;CHAR(10),""),IF(Z90&gt;Z81," * "&amp;$B$89&amp;" , "&amp;$C90&amp;"  For age "&amp;$U$6&amp;" "&amp;$V$7&amp;" is more than "&amp;$B$80&amp;" , "&amp;$C81&amp;" "&amp;CHAR(10),""),IF(AA90&gt;AA81," * "&amp;$B$89&amp;" , "&amp;$C90&amp;"  For age "&amp;$W$6&amp;" "&amp;$W$7&amp;" is more than "&amp;$B$80&amp;" , "&amp;$C81&amp;" "&amp;CHAR(10),""),IF(AB90&gt;AB81," * "&amp;$B$89&amp;" , "&amp;$C90&amp;"  For age "&amp;$W$6&amp;" "&amp;$X$7&amp;" is more than "&amp;$B$80&amp;" , "&amp;$C81&amp;" "&amp;CHAR(10),""),IF(AC90&gt;AC81," * "&amp;$B$89&amp;" , "&amp;$C90&amp;"  For age "&amp;$Y$6&amp;" "&amp;$Y$7&amp;" is more than "&amp;$B$80&amp;" , "&amp;$C81&amp;" "&amp;CHAR(10),""),IF(AD90&gt;AD81," * "&amp;$B$89&amp;" , "&amp;$C90&amp;"  For age "&amp;$Y$6&amp;" "&amp;$Z$7&amp;" is more than "&amp;$B$80&amp;" , "&amp;$C81&amp;" "&amp;CHAR(10),""),IF(AE90&gt;AE81," * "&amp;$B$89&amp;" , "&amp;$C90&amp;"  For age "&amp;$AA$6&amp;" "&amp;$AA$7&amp;" is more than "&amp;$B$80&amp;" , "&amp;$C81&amp;" "&amp;CHAR(10),""),IF(AF90&gt;AF81," * "&amp;$B$89&amp;" , "&amp;$C90&amp;"  For age "&amp;$AA$6&amp;" "&amp;$AB$7&amp;" is more than "&amp;$B$80&amp;" , "&amp;$C81&amp;" "&amp;CHAR(10),""))</f>
        <v/>
      </c>
      <c r="AK90" s="426"/>
    </row>
    <row r="91" spans="1:37" ht="36.6" customHeight="1" thickBot="1" x14ac:dyDescent="0.4">
      <c r="A91" s="29"/>
      <c r="B91" s="435"/>
      <c r="C91" s="119" t="s">
        <v>606</v>
      </c>
      <c r="D91" s="128" t="s">
        <v>211</v>
      </c>
      <c r="E91" s="105"/>
      <c r="F91" s="105"/>
      <c r="G91" s="105"/>
      <c r="H91" s="105"/>
      <c r="I91" s="105"/>
      <c r="J91" s="105"/>
      <c r="K91" s="105"/>
      <c r="L91" s="105"/>
      <c r="M91" s="109"/>
      <c r="N91" s="110"/>
      <c r="O91" s="109"/>
      <c r="P91" s="110"/>
      <c r="Q91" s="109"/>
      <c r="R91" s="110"/>
      <c r="S91" s="89"/>
      <c r="T91" s="88"/>
      <c r="U91" s="89"/>
      <c r="V91" s="88"/>
      <c r="W91" s="89"/>
      <c r="X91" s="88"/>
      <c r="Y91" s="89"/>
      <c r="Z91" s="88"/>
      <c r="AA91" s="89"/>
      <c r="AB91" s="88"/>
      <c r="AC91" s="15"/>
      <c r="AD91" s="15"/>
      <c r="AE91" s="15"/>
      <c r="AF91" s="15"/>
      <c r="AG91" s="15"/>
      <c r="AH91" s="15"/>
      <c r="AI91" s="22">
        <f t="shared" si="9"/>
        <v>0</v>
      </c>
      <c r="AJ91" s="44" t="str">
        <f t="shared" si="11"/>
        <v/>
      </c>
      <c r="AK91" s="426"/>
    </row>
    <row r="92" spans="1:37" ht="36.6" customHeight="1" thickBot="1" x14ac:dyDescent="0.4">
      <c r="A92" s="29"/>
      <c r="B92" s="435"/>
      <c r="C92" s="119" t="s">
        <v>88</v>
      </c>
      <c r="D92" s="128" t="s">
        <v>212</v>
      </c>
      <c r="E92" s="105"/>
      <c r="F92" s="105"/>
      <c r="G92" s="105"/>
      <c r="H92" s="105"/>
      <c r="I92" s="105"/>
      <c r="J92" s="105"/>
      <c r="K92" s="105"/>
      <c r="L92" s="105"/>
      <c r="M92" s="109"/>
      <c r="N92" s="110"/>
      <c r="O92" s="109"/>
      <c r="P92" s="110"/>
      <c r="Q92" s="109"/>
      <c r="R92" s="110"/>
      <c r="S92" s="89"/>
      <c r="T92" s="88"/>
      <c r="U92" s="89"/>
      <c r="V92" s="88"/>
      <c r="W92" s="89"/>
      <c r="X92" s="88"/>
      <c r="Y92" s="89"/>
      <c r="Z92" s="88"/>
      <c r="AA92" s="89"/>
      <c r="AB92" s="88"/>
      <c r="AC92" s="15"/>
      <c r="AD92" s="15"/>
      <c r="AE92" s="15"/>
      <c r="AF92" s="15"/>
      <c r="AG92" s="15"/>
      <c r="AH92" s="15"/>
      <c r="AI92" s="22">
        <f t="shared" si="9"/>
        <v>0</v>
      </c>
      <c r="AJ92" s="44" t="str">
        <f t="shared" si="11"/>
        <v/>
      </c>
      <c r="AK92" s="426"/>
    </row>
    <row r="93" spans="1:37" ht="36.6" customHeight="1" thickBot="1" x14ac:dyDescent="0.4">
      <c r="A93" s="29"/>
      <c r="B93" s="435"/>
      <c r="C93" s="119" t="s">
        <v>604</v>
      </c>
      <c r="D93" s="128" t="s">
        <v>213</v>
      </c>
      <c r="E93" s="105"/>
      <c r="F93" s="105"/>
      <c r="G93" s="105"/>
      <c r="H93" s="105"/>
      <c r="I93" s="105"/>
      <c r="J93" s="105"/>
      <c r="K93" s="105"/>
      <c r="L93" s="105"/>
      <c r="M93" s="110"/>
      <c r="N93" s="109"/>
      <c r="O93" s="110"/>
      <c r="P93" s="109"/>
      <c r="Q93" s="110"/>
      <c r="R93" s="109"/>
      <c r="S93" s="88"/>
      <c r="T93" s="89"/>
      <c r="U93" s="88"/>
      <c r="V93" s="89"/>
      <c r="W93" s="88"/>
      <c r="X93" s="89"/>
      <c r="Y93" s="88"/>
      <c r="Z93" s="89"/>
      <c r="AA93" s="88"/>
      <c r="AB93" s="89"/>
      <c r="AC93" s="15"/>
      <c r="AD93" s="15"/>
      <c r="AE93" s="15"/>
      <c r="AF93" s="15"/>
      <c r="AG93" s="15"/>
      <c r="AH93" s="15"/>
      <c r="AI93" s="22">
        <f t="shared" si="9"/>
        <v>0</v>
      </c>
      <c r="AJ93" s="44" t="str">
        <f t="shared" si="11"/>
        <v/>
      </c>
      <c r="AK93" s="426"/>
    </row>
    <row r="94" spans="1:37" ht="36.6" customHeight="1" thickBot="1" x14ac:dyDescent="0.4">
      <c r="A94" s="29"/>
      <c r="B94" s="435"/>
      <c r="C94" s="119" t="s">
        <v>607</v>
      </c>
      <c r="D94" s="128" t="s">
        <v>214</v>
      </c>
      <c r="E94" s="105"/>
      <c r="F94" s="105"/>
      <c r="G94" s="105"/>
      <c r="H94" s="105"/>
      <c r="I94" s="105"/>
      <c r="J94" s="105"/>
      <c r="K94" s="105"/>
      <c r="L94" s="105"/>
      <c r="M94" s="109"/>
      <c r="N94" s="109"/>
      <c r="O94" s="109"/>
      <c r="P94" s="109"/>
      <c r="Q94" s="109"/>
      <c r="R94" s="109"/>
      <c r="S94" s="89"/>
      <c r="T94" s="89"/>
      <c r="U94" s="89"/>
      <c r="V94" s="89"/>
      <c r="W94" s="89"/>
      <c r="X94" s="89"/>
      <c r="Y94" s="89"/>
      <c r="Z94" s="89"/>
      <c r="AA94" s="89"/>
      <c r="AB94" s="89"/>
      <c r="AC94" s="15"/>
      <c r="AD94" s="15"/>
      <c r="AE94" s="15"/>
      <c r="AF94" s="15"/>
      <c r="AG94" s="15"/>
      <c r="AH94" s="15"/>
      <c r="AI94" s="22">
        <f t="shared" si="9"/>
        <v>0</v>
      </c>
      <c r="AJ94" s="44" t="str">
        <f t="shared" si="11"/>
        <v/>
      </c>
      <c r="AK94" s="426"/>
    </row>
    <row r="95" spans="1:37" ht="36.6" customHeight="1" thickBot="1" x14ac:dyDescent="0.4">
      <c r="A95" s="29"/>
      <c r="B95" s="435"/>
      <c r="C95" s="119" t="s">
        <v>89</v>
      </c>
      <c r="D95" s="128" t="s">
        <v>215</v>
      </c>
      <c r="E95" s="105"/>
      <c r="F95" s="105"/>
      <c r="G95" s="105"/>
      <c r="H95" s="105"/>
      <c r="I95" s="105"/>
      <c r="J95" s="105"/>
      <c r="K95" s="105"/>
      <c r="L95" s="105"/>
      <c r="M95" s="234"/>
      <c r="N95" s="109"/>
      <c r="O95" s="234"/>
      <c r="P95" s="109"/>
      <c r="Q95" s="234"/>
      <c r="R95" s="109"/>
      <c r="S95" s="89"/>
      <c r="T95" s="89"/>
      <c r="U95" s="89"/>
      <c r="V95" s="89"/>
      <c r="W95" s="89"/>
      <c r="X95" s="89"/>
      <c r="Y95" s="89"/>
      <c r="Z95" s="89"/>
      <c r="AA95" s="89"/>
      <c r="AB95" s="89"/>
      <c r="AC95" s="15"/>
      <c r="AD95" s="15"/>
      <c r="AE95" s="15"/>
      <c r="AF95" s="15"/>
      <c r="AG95" s="15"/>
      <c r="AH95" s="15"/>
      <c r="AI95" s="22">
        <f t="shared" si="9"/>
        <v>0</v>
      </c>
      <c r="AJ95" s="44" t="str">
        <f t="shared" si="11"/>
        <v/>
      </c>
      <c r="AK95" s="426"/>
    </row>
    <row r="96" spans="1:37" ht="36.6" customHeight="1" thickBot="1" x14ac:dyDescent="0.4">
      <c r="A96" s="29"/>
      <c r="B96" s="435"/>
      <c r="C96" s="119" t="s">
        <v>90</v>
      </c>
      <c r="D96" s="128" t="s">
        <v>216</v>
      </c>
      <c r="E96" s="105"/>
      <c r="F96" s="105"/>
      <c r="G96" s="105"/>
      <c r="H96" s="105"/>
      <c r="I96" s="105"/>
      <c r="J96" s="105"/>
      <c r="K96" s="105"/>
      <c r="L96" s="105"/>
      <c r="M96" s="109"/>
      <c r="N96" s="109"/>
      <c r="O96" s="109"/>
      <c r="P96" s="109"/>
      <c r="Q96" s="109"/>
      <c r="R96" s="109"/>
      <c r="S96" s="89"/>
      <c r="T96" s="89"/>
      <c r="U96" s="89"/>
      <c r="V96" s="89"/>
      <c r="W96" s="89"/>
      <c r="X96" s="89"/>
      <c r="Y96" s="89"/>
      <c r="Z96" s="89"/>
      <c r="AA96" s="89"/>
      <c r="AB96" s="89"/>
      <c r="AC96" s="15"/>
      <c r="AD96" s="15"/>
      <c r="AE96" s="15"/>
      <c r="AF96" s="15"/>
      <c r="AG96" s="15"/>
      <c r="AH96" s="15"/>
      <c r="AI96" s="22">
        <f t="shared" si="9"/>
        <v>0</v>
      </c>
      <c r="AJ96" s="44" t="str">
        <f t="shared" si="11"/>
        <v/>
      </c>
      <c r="AK96" s="426"/>
    </row>
    <row r="97" spans="1:37" ht="36.6" customHeight="1" thickBot="1" x14ac:dyDescent="0.4">
      <c r="A97" s="29"/>
      <c r="B97" s="436"/>
      <c r="C97" s="120" t="s">
        <v>605</v>
      </c>
      <c r="D97" s="129" t="s">
        <v>217</v>
      </c>
      <c r="E97" s="106"/>
      <c r="F97" s="106"/>
      <c r="G97" s="106"/>
      <c r="H97" s="106"/>
      <c r="I97" s="106"/>
      <c r="J97" s="106"/>
      <c r="K97" s="106"/>
      <c r="L97" s="106"/>
      <c r="M97" s="112"/>
      <c r="N97" s="109"/>
      <c r="O97" s="112"/>
      <c r="P97" s="109"/>
      <c r="Q97" s="112"/>
      <c r="R97" s="109"/>
      <c r="S97" s="94"/>
      <c r="T97" s="95"/>
      <c r="U97" s="94"/>
      <c r="V97" s="95"/>
      <c r="W97" s="94"/>
      <c r="X97" s="95"/>
      <c r="Y97" s="94"/>
      <c r="Z97" s="95"/>
      <c r="AA97" s="94"/>
      <c r="AB97" s="95"/>
      <c r="AC97" s="33"/>
      <c r="AD97" s="33"/>
      <c r="AE97" s="33"/>
      <c r="AF97" s="33"/>
      <c r="AG97" s="33"/>
      <c r="AH97" s="33"/>
      <c r="AI97" s="35">
        <f t="shared" si="9"/>
        <v>0</v>
      </c>
      <c r="AJ97" s="44" t="str">
        <f t="shared" si="11"/>
        <v/>
      </c>
      <c r="AK97" s="427"/>
    </row>
    <row r="98" spans="1:37" ht="36.6" customHeight="1" thickBot="1" x14ac:dyDescent="0.4">
      <c r="A98" s="29"/>
      <c r="B98" s="396" t="s">
        <v>99</v>
      </c>
      <c r="C98" s="118" t="s">
        <v>602</v>
      </c>
      <c r="D98" s="127" t="s">
        <v>218</v>
      </c>
      <c r="E98" s="104"/>
      <c r="F98" s="104"/>
      <c r="G98" s="104"/>
      <c r="H98" s="104"/>
      <c r="I98" s="104"/>
      <c r="J98" s="104"/>
      <c r="K98" s="104"/>
      <c r="L98" s="104"/>
      <c r="M98" s="234"/>
      <c r="N98" s="234"/>
      <c r="O98" s="234"/>
      <c r="P98" s="234"/>
      <c r="Q98" s="234"/>
      <c r="R98" s="234"/>
      <c r="S98" s="85"/>
      <c r="T98" s="85"/>
      <c r="U98" s="85"/>
      <c r="V98" s="85"/>
      <c r="W98" s="85"/>
      <c r="X98" s="85"/>
      <c r="Y98" s="85"/>
      <c r="Z98" s="85"/>
      <c r="AA98" s="85"/>
      <c r="AB98" s="85"/>
      <c r="AC98" s="32"/>
      <c r="AD98" s="32"/>
      <c r="AE98" s="32"/>
      <c r="AF98" s="32"/>
      <c r="AG98" s="32"/>
      <c r="AH98" s="32"/>
      <c r="AI98" s="22">
        <f t="shared" si="9"/>
        <v>0</v>
      </c>
      <c r="AJ98" s="44" t="str">
        <f>CONCATENATE(IF(I98&gt;I89," * "&amp;$B$98&amp;" , "&amp;$C98&amp;"  For age "&amp;$E$6&amp;" "&amp;$E$7&amp;" is more than "&amp;$B$89&amp;" , "&amp;$C89&amp;" "&amp;CHAR(10),""),IF(J98&gt;J89," * "&amp;$B$98&amp;" , "&amp;$C98&amp;"  For age "&amp;$E$6&amp;" "&amp;$F$7&amp;" is more than "&amp;$B$89&amp;" , "&amp;$C89&amp;" "&amp;CHAR(10),""),IF(K98&gt;K89," * "&amp;$B$98&amp;" , "&amp;$C98&amp;"  For age "&amp;$G$6&amp;" "&amp;$G$7&amp;" is more than "&amp;$B$89&amp;" , "&amp;$C89&amp;" "&amp;CHAR(10),""),IF(L98&gt;L89," * "&amp;$B$98&amp;" , "&amp;$C98&amp;"  For age "&amp;$G$6&amp;" "&amp;$H$7&amp;" is more than "&amp;$B$89&amp;" , "&amp;$C89&amp;" "&amp;CHAR(10),""),IF(M98&gt;M89," * "&amp;$B$98&amp;" , "&amp;$C98&amp;"  For age "&amp;$I$6&amp;" "&amp;$I$7&amp;" is more than "&amp;$B$89&amp;" , "&amp;$C89&amp;" "&amp;CHAR(10),""),IF(N98&gt;N89," * "&amp;$B$98&amp;" , "&amp;$C98&amp;"  For age "&amp;$I$6&amp;" "&amp;$J$7&amp;" is more than "&amp;$B$89&amp;" , "&amp;$C89&amp;" "&amp;CHAR(10),""),IF(O98&gt;O89," * "&amp;$B$98&amp;" , "&amp;$C98&amp;"  For age "&amp;$K$6&amp;" "&amp;$K$7&amp;" is more than "&amp;$B$89&amp;" , "&amp;$C89&amp;" "&amp;CHAR(10),""),IF(P98&gt;P89," * "&amp;$B$98&amp;" , "&amp;$C98&amp;"  For age "&amp;$K$6&amp;" "&amp;$L$7&amp;" is more than "&amp;$B$89&amp;" , "&amp;$C89&amp;" "&amp;CHAR(10),""),IF(Q98&gt;Q89," * "&amp;$B$98&amp;" , "&amp;$C98&amp;"  For age "&amp;$M$6&amp;" "&amp;$M$7&amp;" is more than "&amp;$B$89&amp;" , "&amp;$C89&amp;" "&amp;CHAR(10),""),IF(R98&gt;R89," * "&amp;$B$98&amp;" , "&amp;$C98&amp;"  For age "&amp;$M$6&amp;" "&amp;$N$7&amp;" is more than "&amp;$B$89&amp;" , "&amp;$C89&amp;" "&amp;CHAR(10),""),IF(S98&gt;S89," * "&amp;$B$98&amp;" , "&amp;$C98&amp;"  For age "&amp;$O$6&amp;" "&amp;$O$7&amp;" is more than "&amp;$B$89&amp;" , "&amp;$C89&amp;" "&amp;CHAR(10),""),IF(T98&gt;T89," * "&amp;$B$98&amp;" , "&amp;$C98&amp;"  For age "&amp;$O$6&amp;" "&amp;$P$7&amp;" is more than "&amp;$B$89&amp;" , "&amp;$C89&amp;" "&amp;CHAR(10),""),IF(U98&gt;U89," * "&amp;$B$98&amp;" , "&amp;$C98&amp;"  For age "&amp;$Q$6&amp;" "&amp;$Q$7&amp;" is more than "&amp;$B$89&amp;" , "&amp;$C89&amp;" "&amp;CHAR(10),""),IF(V98&gt;V89," * "&amp;$B$98&amp;" , "&amp;$C98&amp;"  For age "&amp;$Q$6&amp;" "&amp;$R$7&amp;" is more than "&amp;$B$89&amp;" , "&amp;$C89&amp;" "&amp;CHAR(10),""),IF(W98&gt;W89," * "&amp;$B$98&amp;" , "&amp;$C98&amp;"  For age "&amp;$S$6&amp;" "&amp;$S$7&amp;" is more than "&amp;$B$89&amp;" , "&amp;$C89&amp;" "&amp;CHAR(10),""),IF(X98&gt;X89," * "&amp;$B$98&amp;" , "&amp;$C98&amp;"  For age "&amp;$S$6&amp;" "&amp;$T$7&amp;" is more than "&amp;$B$89&amp;" , "&amp;$C89&amp;" "&amp;CHAR(10),""),IF(Y98&gt;Y89," * "&amp;$B$98&amp;" , "&amp;$C98&amp;"  For age "&amp;$U$6&amp;" "&amp;$U$7&amp;" is more than "&amp;$B$89&amp;" , "&amp;$C89&amp;" "&amp;CHAR(10),""),IF(Z98&gt;Z89," * "&amp;$B$98&amp;" , "&amp;$C98&amp;"  For age "&amp;$U$6&amp;" "&amp;$V$7&amp;" is more than "&amp;$B$89&amp;" , "&amp;$C89&amp;" "&amp;CHAR(10),""),IF(AA98&gt;AA89," * "&amp;$B$98&amp;" , "&amp;$C98&amp;"  For age "&amp;$W$6&amp;" "&amp;$W$7&amp;" is more than "&amp;$B$89&amp;" , "&amp;$C89&amp;" "&amp;CHAR(10),""),IF(AB98&gt;AB89," * "&amp;$B$98&amp;" , "&amp;$C98&amp;"  For age "&amp;$W$6&amp;" "&amp;$X$7&amp;" is more than "&amp;$B$89&amp;" , "&amp;$C89&amp;" "&amp;CHAR(10),""),IF(AC98&gt;AC89," * "&amp;$B$98&amp;" , "&amp;$C98&amp;"  For age "&amp;$Y$6&amp;" "&amp;$Y$7&amp;" is more than "&amp;$B$89&amp;" , "&amp;$C89&amp;" "&amp;CHAR(10),""),IF(AD98&gt;AD89," * "&amp;$B$98&amp;" , "&amp;$C98&amp;"  For age "&amp;$Y$6&amp;" "&amp;$Z$7&amp;" is more than "&amp;$B$89&amp;" , "&amp;$C89&amp;" "&amp;CHAR(10),""),IF(AE98&gt;AE89," * "&amp;$B$98&amp;" , "&amp;$C98&amp;"  For age "&amp;$AA$6&amp;" "&amp;$AA$7&amp;" is more than "&amp;$B$89&amp;" , "&amp;$C89&amp;" "&amp;CHAR(10),""),IF(AF98&gt;AF89," * "&amp;$B$98&amp;" , "&amp;$C98&amp;"  For age "&amp;$AA$6&amp;" "&amp;$AB$7&amp;" is more than "&amp;$B$89&amp;" , "&amp;$C89&amp;" "&amp;CHAR(10),""))</f>
        <v/>
      </c>
      <c r="AK98" s="425" t="str">
        <f>CONCATENATE(AJ98,AJ99,AJ100,AJ101,AJ102,AJ103,AJ104,AJ105,AJ106,AJ107,AJ108,AJ109,AJ110,AJ111,AJ112,AJ113,AJ114,AJ115)</f>
        <v/>
      </c>
    </row>
    <row r="99" spans="1:37" ht="36.6" customHeight="1" thickBot="1" x14ac:dyDescent="0.4">
      <c r="A99" s="29"/>
      <c r="B99" s="397"/>
      <c r="C99" s="119" t="s">
        <v>603</v>
      </c>
      <c r="D99" s="128" t="s">
        <v>219</v>
      </c>
      <c r="E99" s="105"/>
      <c r="F99" s="105"/>
      <c r="G99" s="105"/>
      <c r="H99" s="105"/>
      <c r="I99" s="105"/>
      <c r="J99" s="105"/>
      <c r="K99" s="105"/>
      <c r="L99" s="105"/>
      <c r="M99" s="110"/>
      <c r="N99" s="109"/>
      <c r="O99" s="110"/>
      <c r="P99" s="109"/>
      <c r="Q99" s="110"/>
      <c r="R99" s="110"/>
      <c r="S99" s="88"/>
      <c r="T99" s="89"/>
      <c r="U99" s="88"/>
      <c r="V99" s="89"/>
      <c r="W99" s="88"/>
      <c r="X99" s="89"/>
      <c r="Y99" s="88"/>
      <c r="Z99" s="89"/>
      <c r="AA99" s="88"/>
      <c r="AB99" s="89"/>
      <c r="AC99" s="15"/>
      <c r="AD99" s="15"/>
      <c r="AE99" s="15"/>
      <c r="AF99" s="15"/>
      <c r="AG99" s="15"/>
      <c r="AH99" s="15"/>
      <c r="AI99" s="22">
        <f t="shared" si="9"/>
        <v>0</v>
      </c>
      <c r="AJ99" s="44" t="str">
        <f t="shared" ref="AJ99:AJ105" si="12">CONCATENATE(IF(I99&gt;I90," * "&amp;$B$98&amp;" , "&amp;$C99&amp;"  For age "&amp;$E$6&amp;" "&amp;$E$7&amp;" is more than "&amp;$B$89&amp;" , "&amp;$C90&amp;" "&amp;CHAR(10),""),IF(J99&gt;J90," * "&amp;$B$98&amp;" , "&amp;$C99&amp;"  For age "&amp;$E$6&amp;" "&amp;$F$7&amp;" is more than "&amp;$B$89&amp;" , "&amp;$C90&amp;" "&amp;CHAR(10),""),IF(K99&gt;K90," * "&amp;$B$98&amp;" , "&amp;$C99&amp;"  For age "&amp;$G$6&amp;" "&amp;$G$7&amp;" is more than "&amp;$B$89&amp;" , "&amp;$C90&amp;" "&amp;CHAR(10),""),IF(L99&gt;L90," * "&amp;$B$98&amp;" , "&amp;$C99&amp;"  For age "&amp;$G$6&amp;" "&amp;$H$7&amp;" is more than "&amp;$B$89&amp;" , "&amp;$C90&amp;" "&amp;CHAR(10),""),IF(M99&gt;M90," * "&amp;$B$98&amp;" , "&amp;$C99&amp;"  For age "&amp;$I$6&amp;" "&amp;$I$7&amp;" is more than "&amp;$B$89&amp;" , "&amp;$C90&amp;" "&amp;CHAR(10),""),IF(N99&gt;N90," * "&amp;$B$98&amp;" , "&amp;$C99&amp;"  For age "&amp;$I$6&amp;" "&amp;$J$7&amp;" is more than "&amp;$B$89&amp;" , "&amp;$C90&amp;" "&amp;CHAR(10),""),IF(O99&gt;O90," * "&amp;$B$98&amp;" , "&amp;$C99&amp;"  For age "&amp;$K$6&amp;" "&amp;$K$7&amp;" is more than "&amp;$B$89&amp;" , "&amp;$C90&amp;" "&amp;CHAR(10),""),IF(P99&gt;P90," * "&amp;$B$98&amp;" , "&amp;$C99&amp;"  For age "&amp;$K$6&amp;" "&amp;$L$7&amp;" is more than "&amp;$B$89&amp;" , "&amp;$C90&amp;" "&amp;CHAR(10),""),IF(Q99&gt;Q90," * "&amp;$B$98&amp;" , "&amp;$C99&amp;"  For age "&amp;$M$6&amp;" "&amp;$M$7&amp;" is more than "&amp;$B$89&amp;" , "&amp;$C90&amp;" "&amp;CHAR(10),""),IF(R99&gt;R90," * "&amp;$B$98&amp;" , "&amp;$C99&amp;"  For age "&amp;$M$6&amp;" "&amp;$N$7&amp;" is more than "&amp;$B$89&amp;" , "&amp;$C90&amp;" "&amp;CHAR(10),""),IF(S99&gt;S90," * "&amp;$B$98&amp;" , "&amp;$C99&amp;"  For age "&amp;$O$6&amp;" "&amp;$O$7&amp;" is more than "&amp;$B$89&amp;" , "&amp;$C90&amp;" "&amp;CHAR(10),""),IF(T99&gt;T90," * "&amp;$B$98&amp;" , "&amp;$C99&amp;"  For age "&amp;$O$6&amp;" "&amp;$P$7&amp;" is more than "&amp;$B$89&amp;" , "&amp;$C90&amp;" "&amp;CHAR(10),""),IF(U99&gt;U90," * "&amp;$B$98&amp;" , "&amp;$C99&amp;"  For age "&amp;$Q$6&amp;" "&amp;$Q$7&amp;" is more than "&amp;$B$89&amp;" , "&amp;$C90&amp;" "&amp;CHAR(10),""),IF(V99&gt;V90," * "&amp;$B$98&amp;" , "&amp;$C99&amp;"  For age "&amp;$Q$6&amp;" "&amp;$R$7&amp;" is more than "&amp;$B$89&amp;" , "&amp;$C90&amp;" "&amp;CHAR(10),""),IF(W99&gt;W90," * "&amp;$B$98&amp;" , "&amp;$C99&amp;"  For age "&amp;$S$6&amp;" "&amp;$S$7&amp;" is more than "&amp;$B$89&amp;" , "&amp;$C90&amp;" "&amp;CHAR(10),""),IF(X99&gt;X90," * "&amp;$B$98&amp;" , "&amp;$C99&amp;"  For age "&amp;$S$6&amp;" "&amp;$T$7&amp;" is more than "&amp;$B$89&amp;" , "&amp;$C90&amp;" "&amp;CHAR(10),""),IF(Y99&gt;Y90," * "&amp;$B$98&amp;" , "&amp;$C99&amp;"  For age "&amp;$U$6&amp;" "&amp;$U$7&amp;" is more than "&amp;$B$89&amp;" , "&amp;$C90&amp;" "&amp;CHAR(10),""),IF(Z99&gt;Z90," * "&amp;$B$98&amp;" , "&amp;$C99&amp;"  For age "&amp;$U$6&amp;" "&amp;$V$7&amp;" is more than "&amp;$B$89&amp;" , "&amp;$C90&amp;" "&amp;CHAR(10),""),IF(AA99&gt;AA90," * "&amp;$B$98&amp;" , "&amp;$C99&amp;"  For age "&amp;$W$6&amp;" "&amp;$W$7&amp;" is more than "&amp;$B$89&amp;" , "&amp;$C90&amp;" "&amp;CHAR(10),""),IF(AB99&gt;AB90," * "&amp;$B$98&amp;" , "&amp;$C99&amp;"  For age "&amp;$W$6&amp;" "&amp;$X$7&amp;" is more than "&amp;$B$89&amp;" , "&amp;$C90&amp;" "&amp;CHAR(10),""),IF(AC99&gt;AC90," * "&amp;$B$98&amp;" , "&amp;$C99&amp;"  For age "&amp;$Y$6&amp;" "&amp;$Y$7&amp;" is more than "&amp;$B$89&amp;" , "&amp;$C90&amp;" "&amp;CHAR(10),""),IF(AD99&gt;AD90," * "&amp;$B$98&amp;" , "&amp;$C99&amp;"  For age "&amp;$Y$6&amp;" "&amp;$Z$7&amp;" is more than "&amp;$B$89&amp;" , "&amp;$C90&amp;" "&amp;CHAR(10),""),IF(AE99&gt;AE90," * "&amp;$B$98&amp;" , "&amp;$C99&amp;"  For age "&amp;$AA$6&amp;" "&amp;$AA$7&amp;" is more than "&amp;$B$89&amp;" , "&amp;$C90&amp;" "&amp;CHAR(10),""),IF(AF99&gt;AF90," * "&amp;$B$98&amp;" , "&amp;$C99&amp;"  For age "&amp;$AA$6&amp;" "&amp;$AB$7&amp;" is more than "&amp;$B$89&amp;" , "&amp;$C90&amp;" "&amp;CHAR(10),""))</f>
        <v/>
      </c>
      <c r="AK99" s="426"/>
    </row>
    <row r="100" spans="1:37" ht="36.6" customHeight="1" thickBot="1" x14ac:dyDescent="0.4">
      <c r="A100" s="29"/>
      <c r="B100" s="397"/>
      <c r="C100" s="119" t="s">
        <v>606</v>
      </c>
      <c r="D100" s="128" t="s">
        <v>220</v>
      </c>
      <c r="E100" s="105"/>
      <c r="F100" s="105"/>
      <c r="G100" s="105"/>
      <c r="H100" s="105"/>
      <c r="I100" s="105"/>
      <c r="J100" s="105"/>
      <c r="K100" s="105"/>
      <c r="L100" s="105"/>
      <c r="M100" s="109"/>
      <c r="N100" s="110"/>
      <c r="O100" s="109"/>
      <c r="P100" s="110"/>
      <c r="Q100" s="109"/>
      <c r="R100" s="110"/>
      <c r="S100" s="89"/>
      <c r="T100" s="88"/>
      <c r="U100" s="89"/>
      <c r="V100" s="88"/>
      <c r="W100" s="89"/>
      <c r="X100" s="88"/>
      <c r="Y100" s="89"/>
      <c r="Z100" s="88"/>
      <c r="AA100" s="89"/>
      <c r="AB100" s="88"/>
      <c r="AC100" s="15"/>
      <c r="AD100" s="15"/>
      <c r="AE100" s="15"/>
      <c r="AF100" s="15"/>
      <c r="AG100" s="15"/>
      <c r="AH100" s="15"/>
      <c r="AI100" s="22">
        <f t="shared" si="9"/>
        <v>0</v>
      </c>
      <c r="AJ100" s="44" t="str">
        <f t="shared" si="12"/>
        <v/>
      </c>
      <c r="AK100" s="426"/>
    </row>
    <row r="101" spans="1:37" ht="36.6" customHeight="1" thickBot="1" x14ac:dyDescent="0.4">
      <c r="A101" s="29"/>
      <c r="B101" s="397"/>
      <c r="C101" s="119" t="s">
        <v>88</v>
      </c>
      <c r="D101" s="128" t="s">
        <v>221</v>
      </c>
      <c r="E101" s="105"/>
      <c r="F101" s="105"/>
      <c r="G101" s="105"/>
      <c r="H101" s="105"/>
      <c r="I101" s="105"/>
      <c r="J101" s="105"/>
      <c r="K101" s="105"/>
      <c r="L101" s="105"/>
      <c r="M101" s="109"/>
      <c r="N101" s="110"/>
      <c r="O101" s="109"/>
      <c r="P101" s="110"/>
      <c r="Q101" s="109"/>
      <c r="R101" s="110"/>
      <c r="S101" s="89"/>
      <c r="T101" s="88"/>
      <c r="U101" s="89"/>
      <c r="V101" s="88"/>
      <c r="W101" s="89"/>
      <c r="X101" s="88"/>
      <c r="Y101" s="89"/>
      <c r="Z101" s="88"/>
      <c r="AA101" s="89"/>
      <c r="AB101" s="88"/>
      <c r="AC101" s="15"/>
      <c r="AD101" s="15"/>
      <c r="AE101" s="15"/>
      <c r="AF101" s="15"/>
      <c r="AG101" s="15"/>
      <c r="AH101" s="15"/>
      <c r="AI101" s="22">
        <f t="shared" si="9"/>
        <v>0</v>
      </c>
      <c r="AJ101" s="44" t="str">
        <f t="shared" si="12"/>
        <v/>
      </c>
      <c r="AK101" s="426"/>
    </row>
    <row r="102" spans="1:37" ht="36.6" customHeight="1" thickBot="1" x14ac:dyDescent="0.4">
      <c r="A102" s="29"/>
      <c r="B102" s="397"/>
      <c r="C102" s="119" t="s">
        <v>604</v>
      </c>
      <c r="D102" s="128" t="s">
        <v>222</v>
      </c>
      <c r="E102" s="105"/>
      <c r="F102" s="105"/>
      <c r="G102" s="105"/>
      <c r="H102" s="105"/>
      <c r="I102" s="105"/>
      <c r="J102" s="105"/>
      <c r="K102" s="105"/>
      <c r="L102" s="105"/>
      <c r="M102" s="110"/>
      <c r="N102" s="109"/>
      <c r="O102" s="110"/>
      <c r="P102" s="109"/>
      <c r="Q102" s="110"/>
      <c r="R102" s="109"/>
      <c r="S102" s="88"/>
      <c r="T102" s="89"/>
      <c r="U102" s="88"/>
      <c r="V102" s="89"/>
      <c r="W102" s="88"/>
      <c r="X102" s="89"/>
      <c r="Y102" s="88"/>
      <c r="Z102" s="89"/>
      <c r="AA102" s="88"/>
      <c r="AB102" s="89"/>
      <c r="AC102" s="15"/>
      <c r="AD102" s="15"/>
      <c r="AE102" s="15"/>
      <c r="AF102" s="15"/>
      <c r="AG102" s="15"/>
      <c r="AH102" s="15"/>
      <c r="AI102" s="22">
        <f t="shared" si="9"/>
        <v>0</v>
      </c>
      <c r="AJ102" s="44" t="str">
        <f t="shared" si="12"/>
        <v/>
      </c>
      <c r="AK102" s="426"/>
    </row>
    <row r="103" spans="1:37" ht="36.6" customHeight="1" thickBot="1" x14ac:dyDescent="0.4">
      <c r="A103" s="29"/>
      <c r="B103" s="397"/>
      <c r="C103" s="119" t="s">
        <v>607</v>
      </c>
      <c r="D103" s="128" t="s">
        <v>223</v>
      </c>
      <c r="E103" s="105"/>
      <c r="F103" s="105"/>
      <c r="G103" s="105"/>
      <c r="H103" s="105"/>
      <c r="I103" s="105"/>
      <c r="J103" s="105"/>
      <c r="K103" s="105"/>
      <c r="L103" s="105"/>
      <c r="M103" s="109"/>
      <c r="N103" s="109"/>
      <c r="O103" s="109"/>
      <c r="P103" s="109"/>
      <c r="Q103" s="109"/>
      <c r="R103" s="109"/>
      <c r="S103" s="89"/>
      <c r="T103" s="89"/>
      <c r="U103" s="89"/>
      <c r="V103" s="89"/>
      <c r="W103" s="89"/>
      <c r="X103" s="89"/>
      <c r="Y103" s="89"/>
      <c r="Z103" s="89"/>
      <c r="AA103" s="89"/>
      <c r="AB103" s="89"/>
      <c r="AC103" s="15"/>
      <c r="AD103" s="15"/>
      <c r="AE103" s="15"/>
      <c r="AF103" s="15"/>
      <c r="AG103" s="15"/>
      <c r="AH103" s="15"/>
      <c r="AI103" s="22">
        <f t="shared" si="9"/>
        <v>0</v>
      </c>
      <c r="AJ103" s="44" t="str">
        <f t="shared" si="12"/>
        <v/>
      </c>
      <c r="AK103" s="426"/>
    </row>
    <row r="104" spans="1:37" ht="36.6" customHeight="1" thickBot="1" x14ac:dyDescent="0.4">
      <c r="A104" s="29"/>
      <c r="B104" s="397"/>
      <c r="C104" s="119" t="s">
        <v>89</v>
      </c>
      <c r="D104" s="128" t="s">
        <v>224</v>
      </c>
      <c r="E104" s="105"/>
      <c r="F104" s="105"/>
      <c r="G104" s="105"/>
      <c r="H104" s="105"/>
      <c r="I104" s="105"/>
      <c r="J104" s="105"/>
      <c r="K104" s="105"/>
      <c r="L104" s="105"/>
      <c r="M104" s="234"/>
      <c r="N104" s="109"/>
      <c r="O104" s="234"/>
      <c r="P104" s="109"/>
      <c r="Q104" s="234"/>
      <c r="R104" s="109"/>
      <c r="S104" s="89"/>
      <c r="T104" s="89"/>
      <c r="U104" s="89"/>
      <c r="V104" s="89"/>
      <c r="W104" s="89"/>
      <c r="X104" s="89"/>
      <c r="Y104" s="89"/>
      <c r="Z104" s="89"/>
      <c r="AA104" s="89"/>
      <c r="AB104" s="89"/>
      <c r="AC104" s="15"/>
      <c r="AD104" s="15"/>
      <c r="AE104" s="15"/>
      <c r="AF104" s="15"/>
      <c r="AG104" s="15"/>
      <c r="AH104" s="15"/>
      <c r="AI104" s="22">
        <f t="shared" si="9"/>
        <v>0</v>
      </c>
      <c r="AJ104" s="44" t="str">
        <f t="shared" si="12"/>
        <v/>
      </c>
      <c r="AK104" s="426"/>
    </row>
    <row r="105" spans="1:37" ht="36.6" customHeight="1" thickBot="1" x14ac:dyDescent="0.4">
      <c r="A105" s="29"/>
      <c r="B105" s="397"/>
      <c r="C105" s="119" t="s">
        <v>90</v>
      </c>
      <c r="D105" s="128" t="s">
        <v>225</v>
      </c>
      <c r="E105" s="105"/>
      <c r="F105" s="105"/>
      <c r="G105" s="105"/>
      <c r="H105" s="105"/>
      <c r="I105" s="105"/>
      <c r="J105" s="105"/>
      <c r="K105" s="105"/>
      <c r="L105" s="105"/>
      <c r="M105" s="109"/>
      <c r="N105" s="109"/>
      <c r="O105" s="109"/>
      <c r="P105" s="109"/>
      <c r="Q105" s="109"/>
      <c r="R105" s="109"/>
      <c r="S105" s="89"/>
      <c r="T105" s="89"/>
      <c r="U105" s="89"/>
      <c r="V105" s="89"/>
      <c r="W105" s="89"/>
      <c r="X105" s="89"/>
      <c r="Y105" s="89"/>
      <c r="Z105" s="89"/>
      <c r="AA105" s="89"/>
      <c r="AB105" s="89"/>
      <c r="AC105" s="15"/>
      <c r="AD105" s="15"/>
      <c r="AE105" s="15"/>
      <c r="AF105" s="15"/>
      <c r="AG105" s="15"/>
      <c r="AH105" s="15"/>
      <c r="AI105" s="22">
        <f t="shared" si="9"/>
        <v>0</v>
      </c>
      <c r="AJ105" s="44" t="str">
        <f t="shared" si="12"/>
        <v/>
      </c>
      <c r="AK105" s="426"/>
    </row>
    <row r="106" spans="1:37" ht="36.6" customHeight="1" thickBot="1" x14ac:dyDescent="0.4">
      <c r="A106" s="29"/>
      <c r="B106" s="398"/>
      <c r="C106" s="120" t="s">
        <v>605</v>
      </c>
      <c r="D106" s="129" t="s">
        <v>226</v>
      </c>
      <c r="E106" s="106"/>
      <c r="F106" s="106"/>
      <c r="G106" s="106"/>
      <c r="H106" s="106"/>
      <c r="I106" s="106"/>
      <c r="J106" s="106"/>
      <c r="K106" s="106"/>
      <c r="L106" s="106"/>
      <c r="M106" s="112"/>
      <c r="N106" s="109"/>
      <c r="O106" s="112"/>
      <c r="P106" s="109"/>
      <c r="Q106" s="112"/>
      <c r="R106" s="109"/>
      <c r="S106" s="94"/>
      <c r="T106" s="95"/>
      <c r="U106" s="94"/>
      <c r="V106" s="95"/>
      <c r="W106" s="94"/>
      <c r="X106" s="95"/>
      <c r="Y106" s="94"/>
      <c r="Z106" s="95"/>
      <c r="AA106" s="94"/>
      <c r="AB106" s="95"/>
      <c r="AC106" s="33"/>
      <c r="AD106" s="33"/>
      <c r="AE106" s="33"/>
      <c r="AF106" s="33"/>
      <c r="AG106" s="33"/>
      <c r="AH106" s="33"/>
      <c r="AI106" s="35">
        <f t="shared" si="9"/>
        <v>0</v>
      </c>
      <c r="AJ106" s="44" t="str">
        <f>CONCATENATE(IF(I106&gt;I97," * "&amp;$B$98&amp;" , "&amp;$C106&amp;"  For age "&amp;$E$6&amp;" "&amp;$E$7&amp;" is more than "&amp;$B$89&amp;" , "&amp;$C97&amp;" "&amp;CHAR(10),""),IF(J106&gt;J97," * "&amp;$B$98&amp;" , "&amp;$C106&amp;"  For age "&amp;$E$6&amp;" "&amp;$F$7&amp;" is more than "&amp;$B$89&amp;" , "&amp;$C97&amp;" "&amp;CHAR(10),""),IF(K106&gt;K97," * "&amp;$B$98&amp;" , "&amp;$C106&amp;"  For age "&amp;$G$6&amp;" "&amp;$G$7&amp;" is more than "&amp;$B$89&amp;" , "&amp;$C97&amp;" "&amp;CHAR(10),""),IF(L106&gt;L97," * "&amp;$B$98&amp;" , "&amp;$C106&amp;"  For age "&amp;$G$6&amp;" "&amp;$H$7&amp;" is more than "&amp;$B$89&amp;" , "&amp;$C97&amp;" "&amp;CHAR(10),""),IF(M106&gt;M97," * "&amp;$B$98&amp;" , "&amp;$C106&amp;"  For age "&amp;$I$6&amp;" "&amp;$I$7&amp;" is more than "&amp;$B$89&amp;" , "&amp;$C97&amp;" "&amp;CHAR(10),""),IF(N106&gt;N97," * "&amp;$B$98&amp;" , "&amp;$C106&amp;"  For age "&amp;$I$6&amp;" "&amp;$J$7&amp;" is more than "&amp;$B$89&amp;" , "&amp;$C97&amp;" "&amp;CHAR(10),""),IF(O106&gt;O97," * "&amp;$B$98&amp;" , "&amp;$C106&amp;"  For age "&amp;$K$6&amp;" "&amp;$K$7&amp;" is more than "&amp;$B$89&amp;" , "&amp;$C97&amp;" "&amp;CHAR(10),""),IF(P106&gt;P97," * "&amp;$B$98&amp;" , "&amp;$C106&amp;"  For age "&amp;$K$6&amp;" "&amp;$L$7&amp;" is more than "&amp;$B$89&amp;" , "&amp;$C97&amp;" "&amp;CHAR(10),""),IF(Q106&gt;Q97," * "&amp;$B$98&amp;" , "&amp;$C106&amp;"  For age "&amp;$M$6&amp;" "&amp;$M$7&amp;" is more than "&amp;$B$89&amp;" , "&amp;$C97&amp;" "&amp;CHAR(10),""),IF(R106&gt;R97," * "&amp;$B$98&amp;" , "&amp;$C106&amp;"  For age "&amp;$M$6&amp;" "&amp;$N$7&amp;" is more than "&amp;$B$89&amp;" , "&amp;$C97&amp;" "&amp;CHAR(10),""),IF(S106&gt;S97," * "&amp;$B$98&amp;" , "&amp;$C106&amp;"  For age "&amp;$O$6&amp;" "&amp;$O$7&amp;" is more than "&amp;$B$89&amp;" , "&amp;$C97&amp;" "&amp;CHAR(10),""),IF(T106&gt;T97," * "&amp;$B$98&amp;" , "&amp;$C106&amp;"  For age "&amp;$O$6&amp;" "&amp;$P$7&amp;" is more than "&amp;$B$89&amp;" , "&amp;$C97&amp;" "&amp;CHAR(10),""),IF(U106&gt;U97," * "&amp;$B$98&amp;" , "&amp;$C106&amp;"  For age "&amp;$Q$6&amp;" "&amp;$Q$7&amp;" is more than "&amp;$B$89&amp;" , "&amp;$C97&amp;" "&amp;CHAR(10),""),IF(V106&gt;V97," * "&amp;$B$98&amp;" , "&amp;$C106&amp;"  For age "&amp;$Q$6&amp;" "&amp;$R$7&amp;" is more than "&amp;$B$89&amp;" , "&amp;$C97&amp;" "&amp;CHAR(10),""),IF(W106&gt;W97," * "&amp;$B$98&amp;" , "&amp;$C106&amp;"  For age "&amp;$S$6&amp;" "&amp;$S$7&amp;" is more than "&amp;$B$89&amp;" , "&amp;$C97&amp;" "&amp;CHAR(10),""),IF(X106&gt;X97," * "&amp;$B$98&amp;" , "&amp;$C106&amp;"  For age "&amp;$S$6&amp;" "&amp;$T$7&amp;" is more than "&amp;$B$89&amp;" , "&amp;$C97&amp;" "&amp;CHAR(10),""),IF(Y106&gt;Y97," * "&amp;$B$98&amp;" , "&amp;$C106&amp;"  For age "&amp;$U$6&amp;" "&amp;$U$7&amp;" is more than "&amp;$B$89&amp;" , "&amp;$C97&amp;" "&amp;CHAR(10),""),IF(Z106&gt;Z97," * "&amp;$B$98&amp;" , "&amp;$C106&amp;"  For age "&amp;$U$6&amp;" "&amp;$V$7&amp;" is more than "&amp;$B$89&amp;" , "&amp;$C97&amp;" "&amp;CHAR(10),""),IF(AA106&gt;AA97," * "&amp;$B$98&amp;" , "&amp;$C106&amp;"  For age "&amp;$W$6&amp;" "&amp;$W$7&amp;" is more than "&amp;$B$89&amp;" , "&amp;$C97&amp;" "&amp;CHAR(10),""),IF(AB106&gt;AB97," * "&amp;$B$98&amp;" , "&amp;$C106&amp;"  For age "&amp;$W$6&amp;" "&amp;$X$7&amp;" is more than "&amp;$B$89&amp;" , "&amp;$C97&amp;" "&amp;CHAR(10),""),IF(AC106&gt;AC97," * "&amp;$B$98&amp;" , "&amp;$C106&amp;"  For age "&amp;$Y$6&amp;" "&amp;$Y$7&amp;" is more than "&amp;$B$89&amp;" , "&amp;$C97&amp;" "&amp;CHAR(10),""),IF(AD106&gt;AD97," * "&amp;$B$98&amp;" , "&amp;$C106&amp;"  For age "&amp;$Y$6&amp;" "&amp;$Z$7&amp;" is more than "&amp;$B$89&amp;" , "&amp;$C97&amp;" "&amp;CHAR(10),""),IF(AE106&gt;AE97," * "&amp;$B$98&amp;" , "&amp;$C106&amp;"  For age "&amp;$AA$6&amp;" "&amp;$AA$7&amp;" is more than "&amp;$B$89&amp;" , "&amp;$C97&amp;" "&amp;CHAR(10),""),IF(AF106&gt;AF97," * "&amp;$B$98&amp;" , "&amp;$C106&amp;"  For age "&amp;$AA$6&amp;" "&amp;$AB$7&amp;" is more than "&amp;$B$89&amp;" , "&amp;$C97&amp;" "&amp;CHAR(10),""))</f>
        <v/>
      </c>
      <c r="AK106" s="426"/>
    </row>
    <row r="107" spans="1:37" ht="36.6" customHeight="1" thickBot="1" x14ac:dyDescent="0.4">
      <c r="A107" s="29"/>
      <c r="B107" s="403" t="s">
        <v>100</v>
      </c>
      <c r="C107" s="121" t="s">
        <v>602</v>
      </c>
      <c r="D107" s="130" t="s">
        <v>227</v>
      </c>
      <c r="E107" s="100"/>
      <c r="F107" s="100"/>
      <c r="G107" s="100"/>
      <c r="H107" s="100"/>
      <c r="I107" s="100"/>
      <c r="J107" s="100"/>
      <c r="K107" s="100"/>
      <c r="L107" s="100"/>
      <c r="M107" s="235"/>
      <c r="N107" s="235"/>
      <c r="O107" s="235"/>
      <c r="P107" s="235"/>
      <c r="Q107" s="235"/>
      <c r="R107" s="235"/>
      <c r="S107" s="99"/>
      <c r="T107" s="99"/>
      <c r="U107" s="99"/>
      <c r="V107" s="99"/>
      <c r="W107" s="99"/>
      <c r="X107" s="99"/>
      <c r="Y107" s="99"/>
      <c r="Z107" s="99"/>
      <c r="AA107" s="99"/>
      <c r="AB107" s="99"/>
      <c r="AI107" s="19">
        <f t="shared" si="9"/>
        <v>0</v>
      </c>
      <c r="AJ107" s="44" t="str">
        <f>CONCATENATE(IF(I107&lt;(I98+I71)," * sum of  "&amp;$B$98&amp;" and "&amp;$B$71&amp;"  ,  "&amp;$C107&amp;"     For age "&amp;$E$6&amp;" "&amp;$E$7&amp;" Should not be more than "&amp;$B$107&amp;" , "&amp;$C98&amp;" "&amp;CHAR(10),""),IF(J107&lt;(J98+J71)," * sum of  "&amp;$B$98&amp;" and "&amp;$B$71&amp;"  ,  "&amp;$C107&amp;"     For age "&amp;$E$6&amp;" "&amp;$F$7&amp;" Should not be more than "&amp;$B$107&amp;" , "&amp;$C98&amp;" "&amp;CHAR(10),""),IF(K107&lt;(K98+K71)," * sum of  "&amp;$B$98&amp;" and "&amp;$B$71&amp;"  ,  "&amp;$C107&amp;"     For age "&amp;$G$6&amp;" "&amp;$G$7&amp;" Should not be more than "&amp;$B$107&amp;" , "&amp;$C98&amp;" "&amp;CHAR(10),""),IF(L107&lt;(L98+L71)," * sum of  "&amp;$B$98&amp;" and "&amp;$B$71&amp;"  ,  "&amp;$C107&amp;"     For age "&amp;$G$6&amp;" "&amp;$H$7&amp;" Should not be more than "&amp;$B$107&amp;" , "&amp;$C98&amp;" "&amp;CHAR(10),""),IF(M107&lt;(M98+M71)," * sum of  "&amp;$B$98&amp;" and "&amp;$B$71&amp;"  ,  "&amp;$C107&amp;"     For age "&amp;$I$6&amp;" "&amp;$I$7&amp;" Should not be more than "&amp;$B$107&amp;" , "&amp;$C98&amp;" "&amp;CHAR(10),""),IF(N107&lt;(N98+N71)," * sum of  "&amp;$B$98&amp;" and "&amp;$B$71&amp;"  ,  "&amp;$C107&amp;"     For age "&amp;$I$6&amp;" "&amp;$J$7&amp;" Should not be more than "&amp;$B$107&amp;" , "&amp;$C98&amp;" "&amp;CHAR(10),""),IF(O107&lt;(O98+O71)," * sum of  "&amp;$B$98&amp;" and "&amp;$B$71&amp;"  ,  "&amp;$C107&amp;"     For age "&amp;$K$6&amp;" "&amp;$K$7&amp;" Should not be more than "&amp;$B$107&amp;" , "&amp;$C98&amp;" "&amp;CHAR(10),""),IF(P107&lt;(P98+P71)," * sum of  "&amp;$B$98&amp;" and "&amp;$B$71&amp;"  ,  "&amp;$C107&amp;"     For age "&amp;$K$6&amp;" "&amp;$L$7&amp;" Should not be more than "&amp;$B$107&amp;" , "&amp;$C98&amp;" "&amp;CHAR(10),""),IF(Q107&lt;(Q98+Q71)," * sum of  "&amp;$B$98&amp;" and "&amp;$B$71&amp;"  ,  "&amp;$C107&amp;"     For age "&amp;$M$6&amp;" "&amp;$M$7&amp;" Should not be more than "&amp;$B$107&amp;" , "&amp;$C98&amp;" "&amp;CHAR(10),""),IF(R107&lt;(R98+R71)," * sum of  "&amp;$B$98&amp;" and "&amp;$B$71&amp;"  ,  "&amp;$C107&amp;"     For age "&amp;$M$6&amp;" "&amp;$N$7&amp;" Should not be more than "&amp;$B$107&amp;" , "&amp;$C98&amp;" "&amp;CHAR(10),""),IF(S107&lt;(S98+S71)," * sum of  "&amp;$B$98&amp;" and "&amp;$B$71&amp;"  ,  "&amp;$C107&amp;"     For age "&amp;$O$6&amp;" "&amp;$O$7&amp;" Should not be more than "&amp;$B$107&amp;" , "&amp;$C98&amp;" "&amp;CHAR(10),""),IF(T107&lt;(T98+T71)," * sum of  "&amp;$B$98&amp;" and "&amp;$B$71&amp;"  ,  "&amp;$C107&amp;"     For age "&amp;$O$6&amp;" "&amp;$P$7&amp;" Should not be more than "&amp;$B$107&amp;" , "&amp;$C98&amp;" "&amp;CHAR(10),""),IF(U107&lt;(U98+U71)," * sum of  "&amp;$B$98&amp;" and "&amp;$B$71&amp;"  ,  "&amp;$C107&amp;"     For age "&amp;$Q$6&amp;" "&amp;$Q$7&amp;" Should not be more than "&amp;$B$107&amp;" , "&amp;$C98&amp;" "&amp;CHAR(10),""),IF(V107&lt;(V98+V71)," * sum of  "&amp;$B$98&amp;" and "&amp;$B$71&amp;"  ,  "&amp;$C107&amp;"     For age "&amp;$Q$6&amp;" "&amp;$R$7&amp;" Should not be more than "&amp;$B$107&amp;" , "&amp;$C98&amp;" "&amp;CHAR(10),""),IF(W107&lt;(W98+W71)," * sum of  "&amp;$B$98&amp;" and "&amp;$B$71&amp;"  ,  "&amp;$C107&amp;"     For age "&amp;$S$6&amp;" "&amp;$S$7&amp;" Should not be more than "&amp;$B$107&amp;" , "&amp;$C98&amp;" "&amp;CHAR(10),""),IF(X107&lt;(X98+X71)," * sum of  "&amp;$B$98&amp;" and "&amp;$B$71&amp;"  ,  "&amp;$C107&amp;"     For age "&amp;$S$6&amp;" "&amp;$T$7&amp;" Should not be more than "&amp;$B$107&amp;" , "&amp;$C98&amp;" "&amp;CHAR(10),""),IF(Y107&lt;(Y98+Y71)," * sum of  "&amp;$B$98&amp;" and "&amp;$B$71&amp;"  ,  "&amp;$C107&amp;"     For age "&amp;$U$6&amp;" "&amp;$U$7&amp;" Should not be more than "&amp;$B$107&amp;" , "&amp;$C98&amp;" "&amp;CHAR(10),""),IF(Z107&lt;(Z98+Z71)," * sum of  "&amp;$B$98&amp;" and "&amp;$B$71&amp;"  ,  "&amp;$C107&amp;"     For age "&amp;$U$6&amp;" "&amp;$V$7&amp;" Should not be more than "&amp;$B$107&amp;" , "&amp;$C98&amp;" "&amp;CHAR(10),""),IF(AA107&lt;(AA98+AA71)," * sum of  "&amp;$B$98&amp;" and "&amp;$B$71&amp;"  ,  "&amp;$C107&amp;"     For age "&amp;$W$6&amp;" "&amp;$W$7&amp;" Should not be more than "&amp;$B$107&amp;" , "&amp;$C98&amp;" "&amp;CHAR(10),""),IF(AB107&lt;(AB98+AB71)," * sum of  "&amp;$B$98&amp;" and "&amp;$B$71&amp;"  ,  "&amp;$C107&amp;"     For age "&amp;$W$6&amp;" "&amp;$X$7&amp;" Should not be more than "&amp;$B$107&amp;" , "&amp;$C98&amp;" "&amp;CHAR(10),""),IF(AC107&lt;(AC98+AC71)," * sum of  "&amp;$B$98&amp;" and "&amp;$B$71&amp;"  ,  "&amp;$C107&amp;"     For age "&amp;$Y$6&amp;" "&amp;$Y$7&amp;" Should not be more than "&amp;$B$107&amp;" , "&amp;$C98&amp;" "&amp;CHAR(10),""),IF(AD107&lt;(AD98+AD71)," * sum of  "&amp;$B$98&amp;" and "&amp;$B$71&amp;"  ,  "&amp;$C107&amp;"     For age "&amp;$Y$6&amp;" "&amp;$Z$7&amp;" Should not be more than "&amp;$B$107&amp;" , "&amp;$C98&amp;" "&amp;CHAR(10),""),IF(AE107&lt;(AE98+AE71)," * sum of  "&amp;$B$98&amp;" and "&amp;$B$71&amp;"  ,  "&amp;$C107&amp;"     For age "&amp;$AA$6&amp;" "&amp;$AA$7&amp;" Should not be more than "&amp;$B$107&amp;" , "&amp;$C98&amp;" "&amp;CHAR(10),""),IF(AF107&lt;(AF98+AF71)," * sum of  "&amp;$B$98&amp;" and "&amp;$B$71&amp;"  ,  "&amp;$C107&amp;"     For age "&amp;$AA$6&amp;" "&amp;$AB$7&amp;" Should not be more than "&amp;$B$107&amp;" , "&amp;$C98&amp;" "&amp;CHAR(10),""))</f>
        <v/>
      </c>
      <c r="AK107" s="426"/>
    </row>
    <row r="108" spans="1:37" ht="36.6" customHeight="1" thickBot="1" x14ac:dyDescent="0.4">
      <c r="A108" s="29"/>
      <c r="B108" s="404"/>
      <c r="C108" s="119" t="s">
        <v>603</v>
      </c>
      <c r="D108" s="128" t="s">
        <v>228</v>
      </c>
      <c r="E108" s="100"/>
      <c r="F108" s="100"/>
      <c r="G108" s="100"/>
      <c r="H108" s="100"/>
      <c r="I108" s="100"/>
      <c r="J108" s="100"/>
      <c r="K108" s="100"/>
      <c r="L108" s="100"/>
      <c r="M108" s="110"/>
      <c r="N108" s="111"/>
      <c r="O108" s="110"/>
      <c r="P108" s="111"/>
      <c r="Q108" s="110"/>
      <c r="R108" s="110"/>
      <c r="S108" s="88"/>
      <c r="T108" s="89"/>
      <c r="U108" s="88"/>
      <c r="V108" s="89"/>
      <c r="W108" s="88"/>
      <c r="X108" s="89"/>
      <c r="Y108" s="88"/>
      <c r="Z108" s="89"/>
      <c r="AA108" s="88"/>
      <c r="AB108" s="89"/>
      <c r="AI108" s="22">
        <f t="shared" si="9"/>
        <v>0</v>
      </c>
      <c r="AJ108" s="44" t="str">
        <f>CONCATENATE(IF(I108&lt;(I99+I72)," * sum of  "&amp;$B$98&amp;" and "&amp;$B$71&amp;"  ,  "&amp;$C108&amp;"     For age "&amp;$E$6&amp;" "&amp;$E$7&amp;" Should not be more than "&amp;$B$107&amp;" , "&amp;$C99&amp;" "&amp;CHAR(10),""),IF(J108&lt;(J99+J72)," * sum of  "&amp;$B$98&amp;" and "&amp;$B$71&amp;"  ,  "&amp;$C108&amp;"     For age "&amp;$E$6&amp;" "&amp;$F$7&amp;" Should not be more than "&amp;$B$107&amp;" , "&amp;$C99&amp;" "&amp;CHAR(10),""),IF(K108&lt;(K99+K72)," * sum of  "&amp;$B$98&amp;" and "&amp;$B$71&amp;"  ,  "&amp;$C108&amp;"     For age "&amp;$G$6&amp;" "&amp;$G$7&amp;" Should not be more than "&amp;$B$107&amp;" , "&amp;$C99&amp;" "&amp;CHAR(10),""),IF(L108&lt;(L99+L72)," * sum of  "&amp;$B$98&amp;" and "&amp;$B$71&amp;"  ,  "&amp;$C108&amp;"     For age "&amp;$G$6&amp;" "&amp;$H$7&amp;" Should not be more than "&amp;$B$107&amp;" , "&amp;$C99&amp;" "&amp;CHAR(10),""),IF(M108&lt;(M99+M72)," * sum of  "&amp;$B$98&amp;" and "&amp;$B$71&amp;"  ,  "&amp;$C108&amp;"     For age "&amp;$I$6&amp;" "&amp;$I$7&amp;" Should not be more than "&amp;$B$107&amp;" , "&amp;$C99&amp;" "&amp;CHAR(10),""),IF(N108&lt;(N99+N72)," * sum of  "&amp;$B$98&amp;" and "&amp;$B$71&amp;"  ,  "&amp;$C108&amp;"     For age "&amp;$I$6&amp;" "&amp;$J$7&amp;" Should not be more than "&amp;$B$107&amp;" , "&amp;$C99&amp;" "&amp;CHAR(10),""),IF(O108&lt;(O99+O72)," * sum of  "&amp;$B$98&amp;" and "&amp;$B$71&amp;"  ,  "&amp;$C108&amp;"     For age "&amp;$K$6&amp;" "&amp;$K$7&amp;" Should not be more than "&amp;$B$107&amp;" , "&amp;$C99&amp;" "&amp;CHAR(10),""),IF(P108&lt;(P99+P72)," * sum of  "&amp;$B$98&amp;" and "&amp;$B$71&amp;"  ,  "&amp;$C108&amp;"     For age "&amp;$K$6&amp;" "&amp;$L$7&amp;" Should not be more than "&amp;$B$107&amp;" , "&amp;$C99&amp;" "&amp;CHAR(10),""),IF(Q108&lt;(Q99+Q72)," * sum of  "&amp;$B$98&amp;" and "&amp;$B$71&amp;"  ,  "&amp;$C108&amp;"     For age "&amp;$M$6&amp;" "&amp;$M$7&amp;" Should not be more than "&amp;$B$107&amp;" , "&amp;$C99&amp;" "&amp;CHAR(10),""),IF(R108&lt;(R99+R72)," * sum of  "&amp;$B$98&amp;" and "&amp;$B$71&amp;"  ,  "&amp;$C108&amp;"     For age "&amp;$M$6&amp;" "&amp;$N$7&amp;" Should not be more than "&amp;$B$107&amp;" , "&amp;$C99&amp;" "&amp;CHAR(10),""),IF(S108&lt;(S99+S72)," * sum of  "&amp;$B$98&amp;" and "&amp;$B$71&amp;"  ,  "&amp;$C108&amp;"     For age "&amp;$O$6&amp;" "&amp;$O$7&amp;" Should not be more than "&amp;$B$107&amp;" , "&amp;$C99&amp;" "&amp;CHAR(10),""),IF(T108&lt;(T99+T72)," * sum of  "&amp;$B$98&amp;" and "&amp;$B$71&amp;"  ,  "&amp;$C108&amp;"     For age "&amp;$O$6&amp;" "&amp;$P$7&amp;" Should not be more than "&amp;$B$107&amp;" , "&amp;$C99&amp;" "&amp;CHAR(10),""),IF(U108&lt;(U99+U72)," * sum of  "&amp;$B$98&amp;" and "&amp;$B$71&amp;"  ,  "&amp;$C108&amp;"     For age "&amp;$Q$6&amp;" "&amp;$Q$7&amp;" Should not be more than "&amp;$B$107&amp;" , "&amp;$C99&amp;" "&amp;CHAR(10),""),IF(V108&lt;(V99+V72)," * sum of  "&amp;$B$98&amp;" and "&amp;$B$71&amp;"  ,  "&amp;$C108&amp;"     For age "&amp;$Q$6&amp;" "&amp;$R$7&amp;" Should not be more than "&amp;$B$107&amp;" , "&amp;$C99&amp;" "&amp;CHAR(10),""),IF(W108&lt;(W99+W72)," * sum of  "&amp;$B$98&amp;" and "&amp;$B$71&amp;"  ,  "&amp;$C108&amp;"     For age "&amp;$S$6&amp;" "&amp;$S$7&amp;" Should not be more than "&amp;$B$107&amp;" , "&amp;$C99&amp;" "&amp;CHAR(10),""),IF(X108&lt;(X99+X72)," * sum of  "&amp;$B$98&amp;" and "&amp;$B$71&amp;"  ,  "&amp;$C108&amp;"     For age "&amp;$S$6&amp;" "&amp;$T$7&amp;" Should not be more than "&amp;$B$107&amp;" , "&amp;$C99&amp;" "&amp;CHAR(10),""),IF(Y108&lt;(Y99+Y72)," * sum of  "&amp;$B$98&amp;" and "&amp;$B$71&amp;"  ,  "&amp;$C108&amp;"     For age "&amp;$U$6&amp;" "&amp;$U$7&amp;" Should not be more than "&amp;$B$107&amp;" , "&amp;$C99&amp;" "&amp;CHAR(10),""),IF(Z108&lt;(Z99+Z72)," * sum of  "&amp;$B$98&amp;" and "&amp;$B$71&amp;"  ,  "&amp;$C108&amp;"     For age "&amp;$U$6&amp;" "&amp;$V$7&amp;" Should not be more than "&amp;$B$107&amp;" , "&amp;$C99&amp;" "&amp;CHAR(10),""),IF(AA108&lt;(AA99+AA72)," * sum of  "&amp;$B$98&amp;" and "&amp;$B$71&amp;"  ,  "&amp;$C108&amp;"     For age "&amp;$W$6&amp;" "&amp;$W$7&amp;" Should not be more than "&amp;$B$107&amp;" , "&amp;$C99&amp;" "&amp;CHAR(10),""),IF(AB108&lt;(AB99+AB72)," * sum of  "&amp;$B$98&amp;" and "&amp;$B$71&amp;"  ,  "&amp;$C108&amp;"     For age "&amp;$W$6&amp;" "&amp;$X$7&amp;" Should not be more than "&amp;$B$107&amp;" , "&amp;$C99&amp;" "&amp;CHAR(10),""),IF(AC108&lt;(AC99+AC72)," * sum of  "&amp;$B$98&amp;" and "&amp;$B$71&amp;"  ,  "&amp;$C108&amp;"     For age "&amp;$Y$6&amp;" "&amp;$Y$7&amp;" Should not be more than "&amp;$B$107&amp;" , "&amp;$C99&amp;" "&amp;CHAR(10),""),IF(AD108&lt;(AD99+AD72)," * sum of  "&amp;$B$98&amp;" and "&amp;$B$71&amp;"  ,  "&amp;$C108&amp;"     For age "&amp;$Y$6&amp;" "&amp;$Z$7&amp;" Should not be more than "&amp;$B$107&amp;" , "&amp;$C99&amp;" "&amp;CHAR(10),""),IF(AE108&lt;(AE99+AE72)," * sum of  "&amp;$B$98&amp;" and "&amp;$B$71&amp;"  ,  "&amp;$C108&amp;"     For age "&amp;$AA$6&amp;" "&amp;$AA$7&amp;" Should not be more than "&amp;$B$107&amp;" , "&amp;$C99&amp;" "&amp;CHAR(10),""),IF(AF108&lt;(AF99+AF72)," * sum of  "&amp;$B$98&amp;" and "&amp;$B$71&amp;"  ,  "&amp;$C108&amp;"     For age "&amp;$AA$6&amp;" "&amp;$AB$7&amp;" Should not be more than "&amp;$B$107&amp;" , "&amp;$C99&amp;" "&amp;CHAR(10),""))</f>
        <v/>
      </c>
      <c r="AK108" s="426"/>
    </row>
    <row r="109" spans="1:37" ht="36.6" customHeight="1" thickBot="1" x14ac:dyDescent="0.4">
      <c r="A109" s="29"/>
      <c r="B109" s="404"/>
      <c r="C109" s="119" t="s">
        <v>606</v>
      </c>
      <c r="D109" s="128" t="s">
        <v>229</v>
      </c>
      <c r="E109" s="100"/>
      <c r="F109" s="100"/>
      <c r="G109" s="100"/>
      <c r="H109" s="100"/>
      <c r="I109" s="100"/>
      <c r="J109" s="100"/>
      <c r="K109" s="100"/>
      <c r="L109" s="100"/>
      <c r="M109" s="111"/>
      <c r="N109" s="110"/>
      <c r="O109" s="111"/>
      <c r="P109" s="110"/>
      <c r="Q109" s="111"/>
      <c r="R109" s="110"/>
      <c r="S109" s="89"/>
      <c r="T109" s="88"/>
      <c r="U109" s="89"/>
      <c r="V109" s="88"/>
      <c r="W109" s="89"/>
      <c r="X109" s="88"/>
      <c r="Y109" s="89"/>
      <c r="Z109" s="88"/>
      <c r="AA109" s="89"/>
      <c r="AB109" s="88"/>
      <c r="AI109" s="22">
        <f t="shared" si="9"/>
        <v>0</v>
      </c>
      <c r="AJ109" s="44" t="str">
        <f t="shared" ref="AJ109:AJ115" si="13">CONCATENATE(IF(I109&lt;(I100+I73)," * sum of  "&amp;$B$98&amp;" and "&amp;$B$71&amp;"  ,  "&amp;$C109&amp;"     For age "&amp;$E$6&amp;" "&amp;$E$7&amp;" Should not be more than "&amp;$B$107&amp;" , "&amp;$C100&amp;" "&amp;CHAR(10),""),IF(J109&lt;(J100+J73)," * sum of  "&amp;$B$98&amp;" and "&amp;$B$71&amp;"  ,  "&amp;$C109&amp;"     For age "&amp;$E$6&amp;" "&amp;$F$7&amp;" Should not be more than "&amp;$B$107&amp;" , "&amp;$C100&amp;" "&amp;CHAR(10),""),IF(K109&lt;(K100+K73)," * sum of  "&amp;$B$98&amp;" and "&amp;$B$71&amp;"  ,  "&amp;$C109&amp;"     For age "&amp;$G$6&amp;" "&amp;$G$7&amp;" Should not be more than "&amp;$B$107&amp;" , "&amp;$C100&amp;" "&amp;CHAR(10),""),IF(L109&lt;(L100+L73)," * sum of  "&amp;$B$98&amp;" and "&amp;$B$71&amp;"  ,  "&amp;$C109&amp;"     For age "&amp;$G$6&amp;" "&amp;$H$7&amp;" Should not be more than "&amp;$B$107&amp;" , "&amp;$C100&amp;" "&amp;CHAR(10),""),IF(M109&lt;(M100+M73)," * sum of  "&amp;$B$98&amp;" and "&amp;$B$71&amp;"  ,  "&amp;$C109&amp;"     For age "&amp;$I$6&amp;" "&amp;$I$7&amp;" Should not be more than "&amp;$B$107&amp;" , "&amp;$C100&amp;" "&amp;CHAR(10),""),IF(N109&lt;(N100+N73)," * sum of  "&amp;$B$98&amp;" and "&amp;$B$71&amp;"  ,  "&amp;$C109&amp;"     For age "&amp;$I$6&amp;" "&amp;$J$7&amp;" Should not be more than "&amp;$B$107&amp;" , "&amp;$C100&amp;" "&amp;CHAR(10),""),IF(O109&lt;(O100+O73)," * sum of  "&amp;$B$98&amp;" and "&amp;$B$71&amp;"  ,  "&amp;$C109&amp;"     For age "&amp;$K$6&amp;" "&amp;$K$7&amp;" Should not be more than "&amp;$B$107&amp;" , "&amp;$C100&amp;" "&amp;CHAR(10),""),IF(P109&lt;(P100+P73)," * sum of  "&amp;$B$98&amp;" and "&amp;$B$71&amp;"  ,  "&amp;$C109&amp;"     For age "&amp;$K$6&amp;" "&amp;$L$7&amp;" Should not be more than "&amp;$B$107&amp;" , "&amp;$C100&amp;" "&amp;CHAR(10),""),IF(Q109&lt;(Q100+Q73)," * sum of  "&amp;$B$98&amp;" and "&amp;$B$71&amp;"  ,  "&amp;$C109&amp;"     For age "&amp;$M$6&amp;" "&amp;$M$7&amp;" Should not be more than "&amp;$B$107&amp;" , "&amp;$C100&amp;" "&amp;CHAR(10),""),IF(R109&lt;(R100+R73)," * sum of  "&amp;$B$98&amp;" and "&amp;$B$71&amp;"  ,  "&amp;$C109&amp;"     For age "&amp;$M$6&amp;" "&amp;$N$7&amp;" Should not be more than "&amp;$B$107&amp;" , "&amp;$C100&amp;" "&amp;CHAR(10),""),IF(S109&lt;(S100+S73)," * sum of  "&amp;$B$98&amp;" and "&amp;$B$71&amp;"  ,  "&amp;$C109&amp;"     For age "&amp;$O$6&amp;" "&amp;$O$7&amp;" Should not be more than "&amp;$B$107&amp;" , "&amp;$C100&amp;" "&amp;CHAR(10),""),IF(T109&lt;(T100+T73)," * sum of  "&amp;$B$98&amp;" and "&amp;$B$71&amp;"  ,  "&amp;$C109&amp;"     For age "&amp;$O$6&amp;" "&amp;$P$7&amp;" Should not be more than "&amp;$B$107&amp;" , "&amp;$C100&amp;" "&amp;CHAR(10),""),IF(U109&lt;(U100+U73)," * sum of  "&amp;$B$98&amp;" and "&amp;$B$71&amp;"  ,  "&amp;$C109&amp;"     For age "&amp;$Q$6&amp;" "&amp;$Q$7&amp;" Should not be more than "&amp;$B$107&amp;" , "&amp;$C100&amp;" "&amp;CHAR(10),""),IF(V109&lt;(V100+V73)," * sum of  "&amp;$B$98&amp;" and "&amp;$B$71&amp;"  ,  "&amp;$C109&amp;"     For age "&amp;$Q$6&amp;" "&amp;$R$7&amp;" Should not be more than "&amp;$B$107&amp;" , "&amp;$C100&amp;" "&amp;CHAR(10),""),IF(W109&lt;(W100+W73)," * sum of  "&amp;$B$98&amp;" and "&amp;$B$71&amp;"  ,  "&amp;$C109&amp;"     For age "&amp;$S$6&amp;" "&amp;$S$7&amp;" Should not be more than "&amp;$B$107&amp;" , "&amp;$C100&amp;" "&amp;CHAR(10),""),IF(X109&lt;(X100+X73)," * sum of  "&amp;$B$98&amp;" and "&amp;$B$71&amp;"  ,  "&amp;$C109&amp;"     For age "&amp;$S$6&amp;" "&amp;$T$7&amp;" Should not be more than "&amp;$B$107&amp;" , "&amp;$C100&amp;" "&amp;CHAR(10),""),IF(Y109&lt;(Y100+Y73)," * sum of  "&amp;$B$98&amp;" and "&amp;$B$71&amp;"  ,  "&amp;$C109&amp;"     For age "&amp;$U$6&amp;" "&amp;$U$7&amp;" Should not be more than "&amp;$B$107&amp;" , "&amp;$C100&amp;" "&amp;CHAR(10),""),IF(Z109&lt;(Z100+Z73)," * sum of  "&amp;$B$98&amp;" and "&amp;$B$71&amp;"  ,  "&amp;$C109&amp;"     For age "&amp;$U$6&amp;" "&amp;$V$7&amp;" Should not be more than "&amp;$B$107&amp;" , "&amp;$C100&amp;" "&amp;CHAR(10),""),IF(AA109&lt;(AA100+AA73)," * sum of  "&amp;$B$98&amp;" and "&amp;$B$71&amp;"  ,  "&amp;$C109&amp;"     For age "&amp;$W$6&amp;" "&amp;$W$7&amp;" Should not be more than "&amp;$B$107&amp;" , "&amp;$C100&amp;" "&amp;CHAR(10),""),IF(AB109&lt;(AB100+AB73)," * sum of  "&amp;$B$98&amp;" and "&amp;$B$71&amp;"  ,  "&amp;$C109&amp;"     For age "&amp;$W$6&amp;" "&amp;$X$7&amp;" Should not be more than "&amp;$B$107&amp;" , "&amp;$C100&amp;" "&amp;CHAR(10),""),IF(AC109&lt;(AC100+AC73)," * sum of  "&amp;$B$98&amp;" and "&amp;$B$71&amp;"  ,  "&amp;$C109&amp;"     For age "&amp;$Y$6&amp;" "&amp;$Y$7&amp;" Should not be more than "&amp;$B$107&amp;" , "&amp;$C100&amp;" "&amp;CHAR(10),""),IF(AD109&lt;(AD100+AD73)," * sum of  "&amp;$B$98&amp;" and "&amp;$B$71&amp;"  ,  "&amp;$C109&amp;"     For age "&amp;$Y$6&amp;" "&amp;$Z$7&amp;" Should not be more than "&amp;$B$107&amp;" , "&amp;$C100&amp;" "&amp;CHAR(10),""),IF(AE109&lt;(AE100+AE73)," * sum of  "&amp;$B$98&amp;" and "&amp;$B$71&amp;"  ,  "&amp;$C109&amp;"     For age "&amp;$AA$6&amp;" "&amp;$AA$7&amp;" Should not be more than "&amp;$B$107&amp;" , "&amp;$C100&amp;" "&amp;CHAR(10),""),IF(AF109&lt;(AF100+AF73)," * sum of  "&amp;$B$98&amp;" and "&amp;$B$71&amp;"  ,  "&amp;$C109&amp;"     For age "&amp;$AA$6&amp;" "&amp;$AB$7&amp;" Should not be more than "&amp;$B$107&amp;" , "&amp;$C100&amp;" "&amp;CHAR(10),""))</f>
        <v/>
      </c>
      <c r="AK109" s="426"/>
    </row>
    <row r="110" spans="1:37" ht="36.6" customHeight="1" thickBot="1" x14ac:dyDescent="0.4">
      <c r="A110" s="29"/>
      <c r="B110" s="404"/>
      <c r="C110" s="119" t="s">
        <v>88</v>
      </c>
      <c r="D110" s="128" t="s">
        <v>230</v>
      </c>
      <c r="E110" s="100"/>
      <c r="F110" s="100"/>
      <c r="G110" s="100"/>
      <c r="H110" s="100"/>
      <c r="I110" s="100"/>
      <c r="J110" s="100"/>
      <c r="K110" s="100"/>
      <c r="L110" s="100"/>
      <c r="M110" s="111"/>
      <c r="N110" s="110"/>
      <c r="O110" s="111"/>
      <c r="P110" s="110"/>
      <c r="Q110" s="111"/>
      <c r="R110" s="110"/>
      <c r="S110" s="89"/>
      <c r="T110" s="88"/>
      <c r="U110" s="89"/>
      <c r="V110" s="88"/>
      <c r="W110" s="89"/>
      <c r="X110" s="88"/>
      <c r="Y110" s="89"/>
      <c r="Z110" s="88"/>
      <c r="AA110" s="89"/>
      <c r="AB110" s="88"/>
      <c r="AI110" s="22">
        <f t="shared" si="9"/>
        <v>0</v>
      </c>
      <c r="AJ110" s="44" t="str">
        <f t="shared" si="13"/>
        <v/>
      </c>
      <c r="AK110" s="426"/>
    </row>
    <row r="111" spans="1:37" ht="36.6" customHeight="1" thickBot="1" x14ac:dyDescent="0.4">
      <c r="A111" s="29"/>
      <c r="B111" s="404"/>
      <c r="C111" s="119" t="s">
        <v>604</v>
      </c>
      <c r="D111" s="128" t="s">
        <v>231</v>
      </c>
      <c r="E111" s="100"/>
      <c r="F111" s="100"/>
      <c r="G111" s="100"/>
      <c r="H111" s="100"/>
      <c r="I111" s="100"/>
      <c r="J111" s="100"/>
      <c r="K111" s="100"/>
      <c r="L111" s="100"/>
      <c r="M111" s="110"/>
      <c r="N111" s="111"/>
      <c r="O111" s="110"/>
      <c r="P111" s="111"/>
      <c r="Q111" s="110"/>
      <c r="R111" s="111"/>
      <c r="S111" s="88"/>
      <c r="T111" s="89"/>
      <c r="U111" s="88"/>
      <c r="V111" s="89"/>
      <c r="W111" s="88"/>
      <c r="X111" s="89"/>
      <c r="Y111" s="88"/>
      <c r="Z111" s="89"/>
      <c r="AA111" s="88"/>
      <c r="AB111" s="89"/>
      <c r="AI111" s="22">
        <f t="shared" si="9"/>
        <v>0</v>
      </c>
      <c r="AJ111" s="44" t="str">
        <f t="shared" si="13"/>
        <v/>
      </c>
      <c r="AK111" s="426"/>
    </row>
    <row r="112" spans="1:37" ht="36.6" customHeight="1" thickBot="1" x14ac:dyDescent="0.4">
      <c r="A112" s="29"/>
      <c r="B112" s="404"/>
      <c r="C112" s="119" t="s">
        <v>607</v>
      </c>
      <c r="D112" s="128" t="s">
        <v>232</v>
      </c>
      <c r="E112" s="100"/>
      <c r="F112" s="100"/>
      <c r="G112" s="100"/>
      <c r="H112" s="100"/>
      <c r="I112" s="100"/>
      <c r="J112" s="100"/>
      <c r="K112" s="100"/>
      <c r="L112" s="100"/>
      <c r="M112" s="111"/>
      <c r="N112" s="111"/>
      <c r="O112" s="111"/>
      <c r="P112" s="111"/>
      <c r="Q112" s="111"/>
      <c r="R112" s="111"/>
      <c r="S112" s="89"/>
      <c r="T112" s="89"/>
      <c r="U112" s="89"/>
      <c r="V112" s="89"/>
      <c r="W112" s="89"/>
      <c r="X112" s="89"/>
      <c r="Y112" s="89"/>
      <c r="Z112" s="89"/>
      <c r="AA112" s="89"/>
      <c r="AB112" s="89"/>
      <c r="AI112" s="22">
        <f t="shared" si="9"/>
        <v>0</v>
      </c>
      <c r="AJ112" s="44" t="str">
        <f t="shared" si="13"/>
        <v/>
      </c>
      <c r="AK112" s="426"/>
    </row>
    <row r="113" spans="1:37" ht="36.6" customHeight="1" thickBot="1" x14ac:dyDescent="0.4">
      <c r="A113" s="29"/>
      <c r="B113" s="404"/>
      <c r="C113" s="119" t="s">
        <v>89</v>
      </c>
      <c r="D113" s="128" t="s">
        <v>233</v>
      </c>
      <c r="E113" s="100"/>
      <c r="F113" s="100"/>
      <c r="G113" s="100"/>
      <c r="H113" s="100"/>
      <c r="I113" s="100"/>
      <c r="J113" s="100"/>
      <c r="K113" s="100"/>
      <c r="L113" s="100"/>
      <c r="M113" s="160"/>
      <c r="N113" s="111"/>
      <c r="O113" s="160"/>
      <c r="P113" s="111"/>
      <c r="Q113" s="160"/>
      <c r="R113" s="111"/>
      <c r="S113" s="89"/>
      <c r="T113" s="89"/>
      <c r="U113" s="89"/>
      <c r="V113" s="89"/>
      <c r="W113" s="89"/>
      <c r="X113" s="89"/>
      <c r="Y113" s="89"/>
      <c r="Z113" s="89"/>
      <c r="AA113" s="89"/>
      <c r="AB113" s="89"/>
      <c r="AI113" s="22">
        <f t="shared" si="9"/>
        <v>0</v>
      </c>
      <c r="AJ113" s="44" t="str">
        <f t="shared" si="13"/>
        <v/>
      </c>
      <c r="AK113" s="426"/>
    </row>
    <row r="114" spans="1:37" ht="36.6" customHeight="1" thickBot="1" x14ac:dyDescent="0.4">
      <c r="A114" s="29"/>
      <c r="B114" s="404"/>
      <c r="C114" s="119" t="s">
        <v>90</v>
      </c>
      <c r="D114" s="128" t="s">
        <v>234</v>
      </c>
      <c r="E114" s="100"/>
      <c r="F114" s="100"/>
      <c r="G114" s="100"/>
      <c r="H114" s="100"/>
      <c r="I114" s="100"/>
      <c r="J114" s="100"/>
      <c r="K114" s="100"/>
      <c r="L114" s="100"/>
      <c r="M114" s="111"/>
      <c r="N114" s="111"/>
      <c r="O114" s="111"/>
      <c r="P114" s="111"/>
      <c r="Q114" s="111"/>
      <c r="R114" s="111"/>
      <c r="S114" s="89"/>
      <c r="T114" s="89"/>
      <c r="U114" s="89"/>
      <c r="V114" s="89"/>
      <c r="W114" s="89"/>
      <c r="X114" s="89"/>
      <c r="Y114" s="89"/>
      <c r="Z114" s="89"/>
      <c r="AA114" s="89"/>
      <c r="AB114" s="89"/>
      <c r="AI114" s="22">
        <f t="shared" si="9"/>
        <v>0</v>
      </c>
      <c r="AJ114" s="44" t="str">
        <f t="shared" si="13"/>
        <v/>
      </c>
      <c r="AK114" s="426"/>
    </row>
    <row r="115" spans="1:37" ht="36.6" customHeight="1" thickBot="1" x14ac:dyDescent="0.4">
      <c r="A115" s="29"/>
      <c r="B115" s="405"/>
      <c r="C115" s="122" t="s">
        <v>605</v>
      </c>
      <c r="D115" s="131" t="s">
        <v>235</v>
      </c>
      <c r="E115" s="100"/>
      <c r="F115" s="100"/>
      <c r="G115" s="100"/>
      <c r="H115" s="100"/>
      <c r="I115" s="100"/>
      <c r="J115" s="100"/>
      <c r="K115" s="100"/>
      <c r="L115" s="100"/>
      <c r="M115" s="115"/>
      <c r="N115" s="111"/>
      <c r="O115" s="115"/>
      <c r="P115" s="111"/>
      <c r="Q115" s="115"/>
      <c r="R115" s="111"/>
      <c r="S115" s="88"/>
      <c r="T115" s="89"/>
      <c r="U115" s="88"/>
      <c r="V115" s="89"/>
      <c r="W115" s="88"/>
      <c r="X115" s="89"/>
      <c r="Y115" s="88"/>
      <c r="Z115" s="89"/>
      <c r="AA115" s="88"/>
      <c r="AB115" s="89"/>
      <c r="AI115" s="22">
        <f t="shared" si="9"/>
        <v>0</v>
      </c>
      <c r="AJ115" s="44" t="str">
        <f t="shared" si="13"/>
        <v/>
      </c>
      <c r="AK115" s="427"/>
    </row>
    <row r="116" spans="1:37" ht="36.6" customHeight="1" thickBot="1" x14ac:dyDescent="0.4">
      <c r="A116" s="29"/>
      <c r="B116" s="406" t="s">
        <v>101</v>
      </c>
      <c r="C116" s="118" t="s">
        <v>602</v>
      </c>
      <c r="D116" s="127" t="s">
        <v>236</v>
      </c>
      <c r="E116" s="104"/>
      <c r="F116" s="104"/>
      <c r="G116" s="104"/>
      <c r="H116" s="104"/>
      <c r="I116" s="104"/>
      <c r="J116" s="104"/>
      <c r="K116" s="104"/>
      <c r="L116" s="104"/>
      <c r="M116" s="234"/>
      <c r="N116" s="234"/>
      <c r="O116" s="234"/>
      <c r="P116" s="234"/>
      <c r="Q116" s="234"/>
      <c r="R116" s="236"/>
      <c r="S116" s="135"/>
      <c r="T116" s="89"/>
      <c r="U116" s="89"/>
      <c r="V116" s="89"/>
      <c r="W116" s="89"/>
      <c r="X116" s="89"/>
      <c r="Y116" s="89"/>
      <c r="Z116" s="89"/>
      <c r="AA116" s="89"/>
      <c r="AB116" s="89"/>
      <c r="AI116" s="22">
        <f t="shared" si="9"/>
        <v>0</v>
      </c>
      <c r="AK116" s="425" t="str">
        <f>CONCATENATE(AJ116,AJ117,AJ118,AJ119,AJ120,AJ121,AJ122,AJ123,AJ124,AJ125,AJ126,AJ127,AJ128,AJ129,AJ130,AJ131,AJ132,AJ133)</f>
        <v/>
      </c>
    </row>
    <row r="117" spans="1:37" ht="36.6" customHeight="1" thickBot="1" x14ac:dyDescent="0.4">
      <c r="A117" s="29"/>
      <c r="B117" s="407"/>
      <c r="C117" s="119" t="s">
        <v>603</v>
      </c>
      <c r="D117" s="128" t="s">
        <v>237</v>
      </c>
      <c r="E117" s="105"/>
      <c r="F117" s="105"/>
      <c r="G117" s="105"/>
      <c r="H117" s="105"/>
      <c r="I117" s="105"/>
      <c r="J117" s="105"/>
      <c r="K117" s="105"/>
      <c r="L117" s="105"/>
      <c r="M117" s="110"/>
      <c r="N117" s="111"/>
      <c r="O117" s="110"/>
      <c r="P117" s="111"/>
      <c r="Q117" s="110"/>
      <c r="R117" s="110"/>
      <c r="S117" s="136"/>
      <c r="T117" s="89"/>
      <c r="U117" s="88"/>
      <c r="V117" s="89"/>
      <c r="W117" s="88"/>
      <c r="X117" s="89"/>
      <c r="Y117" s="88"/>
      <c r="Z117" s="89"/>
      <c r="AA117" s="88"/>
      <c r="AB117" s="89"/>
      <c r="AI117" s="22">
        <f t="shared" si="9"/>
        <v>0</v>
      </c>
      <c r="AK117" s="426"/>
    </row>
    <row r="118" spans="1:37" ht="36.6" customHeight="1" thickBot="1" x14ac:dyDescent="0.4">
      <c r="A118" s="29"/>
      <c r="B118" s="407"/>
      <c r="C118" s="119" t="s">
        <v>606</v>
      </c>
      <c r="D118" s="128" t="s">
        <v>238</v>
      </c>
      <c r="E118" s="105"/>
      <c r="F118" s="105"/>
      <c r="G118" s="105"/>
      <c r="H118" s="105"/>
      <c r="I118" s="105"/>
      <c r="J118" s="105"/>
      <c r="K118" s="105"/>
      <c r="L118" s="105"/>
      <c r="M118" s="111"/>
      <c r="N118" s="110"/>
      <c r="O118" s="111"/>
      <c r="P118" s="110"/>
      <c r="Q118" s="111"/>
      <c r="R118" s="138"/>
      <c r="S118" s="135"/>
      <c r="T118" s="88"/>
      <c r="U118" s="89"/>
      <c r="V118" s="88"/>
      <c r="W118" s="89"/>
      <c r="X118" s="88"/>
      <c r="Y118" s="89"/>
      <c r="Z118" s="88"/>
      <c r="AA118" s="89"/>
      <c r="AB118" s="88"/>
      <c r="AI118" s="22">
        <f t="shared" si="9"/>
        <v>0</v>
      </c>
      <c r="AK118" s="426"/>
    </row>
    <row r="119" spans="1:37" ht="36.6" customHeight="1" thickBot="1" x14ac:dyDescent="0.4">
      <c r="A119" s="29"/>
      <c r="B119" s="407"/>
      <c r="C119" s="119" t="s">
        <v>88</v>
      </c>
      <c r="D119" s="128" t="s">
        <v>239</v>
      </c>
      <c r="E119" s="105"/>
      <c r="F119" s="105"/>
      <c r="G119" s="105"/>
      <c r="H119" s="105"/>
      <c r="I119" s="105"/>
      <c r="J119" s="105"/>
      <c r="K119" s="105"/>
      <c r="L119" s="105"/>
      <c r="M119" s="111"/>
      <c r="N119" s="110"/>
      <c r="O119" s="111"/>
      <c r="P119" s="110"/>
      <c r="Q119" s="111"/>
      <c r="R119" s="138"/>
      <c r="S119" s="135"/>
      <c r="T119" s="88"/>
      <c r="U119" s="89"/>
      <c r="V119" s="88"/>
      <c r="W119" s="89"/>
      <c r="X119" s="88"/>
      <c r="Y119" s="89"/>
      <c r="Z119" s="88"/>
      <c r="AA119" s="89"/>
      <c r="AB119" s="88"/>
      <c r="AI119" s="22">
        <f t="shared" si="9"/>
        <v>0</v>
      </c>
      <c r="AK119" s="426"/>
    </row>
    <row r="120" spans="1:37" ht="36.6" customHeight="1" thickBot="1" x14ac:dyDescent="0.4">
      <c r="A120" s="29"/>
      <c r="B120" s="407"/>
      <c r="C120" s="119" t="s">
        <v>604</v>
      </c>
      <c r="D120" s="128" t="s">
        <v>240</v>
      </c>
      <c r="E120" s="105"/>
      <c r="F120" s="105"/>
      <c r="G120" s="105"/>
      <c r="H120" s="105"/>
      <c r="I120" s="105"/>
      <c r="J120" s="105"/>
      <c r="K120" s="105"/>
      <c r="L120" s="105"/>
      <c r="M120" s="110"/>
      <c r="N120" s="111"/>
      <c r="O120" s="110"/>
      <c r="P120" s="111"/>
      <c r="Q120" s="110"/>
      <c r="R120" s="137"/>
      <c r="S120" s="136"/>
      <c r="T120" s="89"/>
      <c r="U120" s="88"/>
      <c r="V120" s="89"/>
      <c r="W120" s="88"/>
      <c r="X120" s="89"/>
      <c r="Y120" s="88"/>
      <c r="Z120" s="89"/>
      <c r="AA120" s="88"/>
      <c r="AB120" s="89"/>
      <c r="AI120" s="22">
        <f t="shared" si="9"/>
        <v>0</v>
      </c>
      <c r="AK120" s="426"/>
    </row>
    <row r="121" spans="1:37" ht="36.6" customHeight="1" thickBot="1" x14ac:dyDescent="0.4">
      <c r="A121" s="29"/>
      <c r="B121" s="407"/>
      <c r="C121" s="119" t="s">
        <v>607</v>
      </c>
      <c r="D121" s="128" t="s">
        <v>241</v>
      </c>
      <c r="E121" s="105"/>
      <c r="F121" s="105"/>
      <c r="G121" s="105"/>
      <c r="H121" s="105"/>
      <c r="I121" s="105"/>
      <c r="J121" s="105"/>
      <c r="K121" s="105"/>
      <c r="L121" s="105"/>
      <c r="M121" s="111"/>
      <c r="N121" s="111"/>
      <c r="O121" s="111"/>
      <c r="P121" s="111"/>
      <c r="Q121" s="111"/>
      <c r="R121" s="137"/>
      <c r="S121" s="135"/>
      <c r="T121" s="89"/>
      <c r="U121" s="89"/>
      <c r="V121" s="89"/>
      <c r="W121" s="89"/>
      <c r="X121" s="89"/>
      <c r="Y121" s="89"/>
      <c r="Z121" s="89"/>
      <c r="AA121" s="89"/>
      <c r="AB121" s="89"/>
      <c r="AI121" s="22">
        <f t="shared" si="9"/>
        <v>0</v>
      </c>
      <c r="AK121" s="426"/>
    </row>
    <row r="122" spans="1:37" ht="36.6" customHeight="1" thickBot="1" x14ac:dyDescent="0.4">
      <c r="A122" s="29"/>
      <c r="B122" s="407"/>
      <c r="C122" s="119" t="s">
        <v>89</v>
      </c>
      <c r="D122" s="128" t="s">
        <v>242</v>
      </c>
      <c r="E122" s="105"/>
      <c r="F122" s="105"/>
      <c r="G122" s="105"/>
      <c r="H122" s="105"/>
      <c r="I122" s="105"/>
      <c r="J122" s="105"/>
      <c r="K122" s="105"/>
      <c r="L122" s="105"/>
      <c r="M122" s="160"/>
      <c r="N122" s="111"/>
      <c r="O122" s="160"/>
      <c r="P122" s="111"/>
      <c r="Q122" s="160"/>
      <c r="R122" s="137"/>
      <c r="S122" s="135"/>
      <c r="T122" s="89"/>
      <c r="U122" s="89"/>
      <c r="V122" s="89"/>
      <c r="W122" s="89"/>
      <c r="X122" s="89"/>
      <c r="Y122" s="89"/>
      <c r="Z122" s="89"/>
      <c r="AA122" s="89"/>
      <c r="AB122" s="89"/>
      <c r="AI122" s="22">
        <f t="shared" si="9"/>
        <v>0</v>
      </c>
      <c r="AK122" s="426"/>
    </row>
    <row r="123" spans="1:37" ht="36.6" customHeight="1" thickBot="1" x14ac:dyDescent="0.4">
      <c r="A123" s="29"/>
      <c r="B123" s="407"/>
      <c r="C123" s="119" t="s">
        <v>90</v>
      </c>
      <c r="D123" s="128" t="s">
        <v>243</v>
      </c>
      <c r="E123" s="105"/>
      <c r="F123" s="105"/>
      <c r="G123" s="105"/>
      <c r="H123" s="105"/>
      <c r="I123" s="105"/>
      <c r="J123" s="105"/>
      <c r="K123" s="105"/>
      <c r="L123" s="105"/>
      <c r="M123" s="111"/>
      <c r="N123" s="111"/>
      <c r="O123" s="111"/>
      <c r="P123" s="111"/>
      <c r="Q123" s="111"/>
      <c r="R123" s="137"/>
      <c r="S123" s="135"/>
      <c r="T123" s="89"/>
      <c r="U123" s="89"/>
      <c r="V123" s="89"/>
      <c r="W123" s="89"/>
      <c r="X123" s="89"/>
      <c r="Y123" s="89"/>
      <c r="Z123" s="89"/>
      <c r="AA123" s="89"/>
      <c r="AB123" s="89"/>
      <c r="AI123" s="22">
        <f t="shared" si="9"/>
        <v>0</v>
      </c>
      <c r="AK123" s="426"/>
    </row>
    <row r="124" spans="1:37" ht="36.6" customHeight="1" thickBot="1" x14ac:dyDescent="0.4">
      <c r="A124" s="29"/>
      <c r="B124" s="408"/>
      <c r="C124" s="120" t="s">
        <v>605</v>
      </c>
      <c r="D124" s="129" t="s">
        <v>244</v>
      </c>
      <c r="E124" s="106"/>
      <c r="F124" s="106"/>
      <c r="G124" s="106"/>
      <c r="H124" s="106"/>
      <c r="I124" s="106"/>
      <c r="J124" s="106"/>
      <c r="K124" s="106"/>
      <c r="L124" s="106"/>
      <c r="M124" s="112"/>
      <c r="N124" s="113"/>
      <c r="O124" s="112"/>
      <c r="P124" s="113"/>
      <c r="Q124" s="112"/>
      <c r="R124" s="139"/>
      <c r="S124" s="136"/>
      <c r="T124" s="89"/>
      <c r="U124" s="88"/>
      <c r="V124" s="89"/>
      <c r="W124" s="88"/>
      <c r="X124" s="89"/>
      <c r="Y124" s="88"/>
      <c r="Z124" s="89"/>
      <c r="AA124" s="88"/>
      <c r="AB124" s="89"/>
      <c r="AI124" s="22">
        <f t="shared" si="9"/>
        <v>0</v>
      </c>
      <c r="AK124" s="426"/>
    </row>
    <row r="125" spans="1:37" ht="36.6" customHeight="1" thickBot="1" x14ac:dyDescent="0.4">
      <c r="A125" s="29"/>
      <c r="B125" s="396" t="s">
        <v>102</v>
      </c>
      <c r="C125" s="118" t="s">
        <v>602</v>
      </c>
      <c r="D125" s="127" t="s">
        <v>245</v>
      </c>
      <c r="E125" s="104"/>
      <c r="F125" s="104"/>
      <c r="G125" s="104"/>
      <c r="H125" s="104"/>
      <c r="I125" s="104"/>
      <c r="J125" s="104"/>
      <c r="K125" s="104"/>
      <c r="L125" s="104"/>
      <c r="M125" s="234"/>
      <c r="N125" s="234"/>
      <c r="O125" s="234"/>
      <c r="P125" s="234"/>
      <c r="Q125" s="234"/>
      <c r="R125" s="236"/>
      <c r="S125" s="135"/>
      <c r="T125" s="89"/>
      <c r="U125" s="89"/>
      <c r="V125" s="89"/>
      <c r="W125" s="89"/>
      <c r="X125" s="89"/>
      <c r="Y125" s="89"/>
      <c r="Z125" s="89"/>
      <c r="AA125" s="89"/>
      <c r="AB125" s="89"/>
      <c r="AI125" s="22">
        <f t="shared" si="9"/>
        <v>0</v>
      </c>
      <c r="AK125" s="426"/>
    </row>
    <row r="126" spans="1:37" ht="36.6" customHeight="1" thickBot="1" x14ac:dyDescent="0.4">
      <c r="A126" s="29"/>
      <c r="B126" s="397"/>
      <c r="C126" s="119" t="s">
        <v>603</v>
      </c>
      <c r="D126" s="128" t="s">
        <v>246</v>
      </c>
      <c r="E126" s="105"/>
      <c r="F126" s="105"/>
      <c r="G126" s="105"/>
      <c r="H126" s="105"/>
      <c r="I126" s="105"/>
      <c r="J126" s="105"/>
      <c r="K126" s="105"/>
      <c r="L126" s="105"/>
      <c r="M126" s="110"/>
      <c r="N126" s="111"/>
      <c r="O126" s="110"/>
      <c r="P126" s="111"/>
      <c r="Q126" s="110"/>
      <c r="R126" s="110"/>
      <c r="S126" s="136"/>
      <c r="T126" s="89"/>
      <c r="U126" s="88"/>
      <c r="V126" s="89"/>
      <c r="W126" s="88"/>
      <c r="X126" s="89"/>
      <c r="Y126" s="88"/>
      <c r="Z126" s="89"/>
      <c r="AA126" s="88"/>
      <c r="AB126" s="89"/>
      <c r="AI126" s="22">
        <f t="shared" si="9"/>
        <v>0</v>
      </c>
      <c r="AK126" s="426"/>
    </row>
    <row r="127" spans="1:37" ht="36.6" customHeight="1" thickBot="1" x14ac:dyDescent="0.4">
      <c r="A127" s="29"/>
      <c r="B127" s="397"/>
      <c r="C127" s="119" t="s">
        <v>606</v>
      </c>
      <c r="D127" s="128" t="s">
        <v>247</v>
      </c>
      <c r="E127" s="105"/>
      <c r="F127" s="105"/>
      <c r="G127" s="105"/>
      <c r="H127" s="105"/>
      <c r="I127" s="105"/>
      <c r="J127" s="105"/>
      <c r="K127" s="105"/>
      <c r="L127" s="105"/>
      <c r="M127" s="111"/>
      <c r="N127" s="110"/>
      <c r="O127" s="111"/>
      <c r="P127" s="110"/>
      <c r="Q127" s="111"/>
      <c r="R127" s="138"/>
      <c r="S127" s="135"/>
      <c r="T127" s="88"/>
      <c r="U127" s="89"/>
      <c r="V127" s="88"/>
      <c r="W127" s="89"/>
      <c r="X127" s="88"/>
      <c r="Y127" s="89"/>
      <c r="Z127" s="88"/>
      <c r="AA127" s="89"/>
      <c r="AB127" s="88"/>
      <c r="AI127" s="22">
        <f t="shared" si="9"/>
        <v>0</v>
      </c>
      <c r="AK127" s="426"/>
    </row>
    <row r="128" spans="1:37" ht="36.6" customHeight="1" thickBot="1" x14ac:dyDescent="0.4">
      <c r="A128" s="29"/>
      <c r="B128" s="397"/>
      <c r="C128" s="119" t="s">
        <v>88</v>
      </c>
      <c r="D128" s="128" t="s">
        <v>248</v>
      </c>
      <c r="E128" s="105"/>
      <c r="F128" s="105"/>
      <c r="G128" s="105"/>
      <c r="H128" s="105"/>
      <c r="I128" s="105"/>
      <c r="J128" s="105"/>
      <c r="K128" s="105"/>
      <c r="L128" s="105"/>
      <c r="M128" s="111"/>
      <c r="N128" s="110"/>
      <c r="O128" s="111"/>
      <c r="P128" s="110"/>
      <c r="Q128" s="111"/>
      <c r="R128" s="138"/>
      <c r="S128" s="135"/>
      <c r="T128" s="88"/>
      <c r="U128" s="89"/>
      <c r="V128" s="88"/>
      <c r="W128" s="89"/>
      <c r="X128" s="88"/>
      <c r="Y128" s="89"/>
      <c r="Z128" s="88"/>
      <c r="AA128" s="89"/>
      <c r="AB128" s="88"/>
      <c r="AI128" s="22">
        <f t="shared" si="9"/>
        <v>0</v>
      </c>
      <c r="AK128" s="426"/>
    </row>
    <row r="129" spans="1:37" ht="36.6" customHeight="1" thickBot="1" x14ac:dyDescent="0.4">
      <c r="A129" s="29"/>
      <c r="B129" s="397"/>
      <c r="C129" s="119" t="s">
        <v>604</v>
      </c>
      <c r="D129" s="128" t="s">
        <v>249</v>
      </c>
      <c r="E129" s="105"/>
      <c r="F129" s="105"/>
      <c r="G129" s="105"/>
      <c r="H129" s="105"/>
      <c r="I129" s="105"/>
      <c r="J129" s="105"/>
      <c r="K129" s="105"/>
      <c r="L129" s="105"/>
      <c r="M129" s="110"/>
      <c r="N129" s="111"/>
      <c r="O129" s="110"/>
      <c r="P129" s="111"/>
      <c r="Q129" s="110"/>
      <c r="R129" s="137"/>
      <c r="S129" s="136"/>
      <c r="T129" s="89"/>
      <c r="U129" s="88"/>
      <c r="V129" s="89"/>
      <c r="W129" s="88"/>
      <c r="X129" s="89"/>
      <c r="Y129" s="88"/>
      <c r="Z129" s="89"/>
      <c r="AA129" s="88"/>
      <c r="AB129" s="89"/>
      <c r="AI129" s="22">
        <f t="shared" si="9"/>
        <v>0</v>
      </c>
      <c r="AK129" s="426"/>
    </row>
    <row r="130" spans="1:37" ht="36.6" customHeight="1" thickBot="1" x14ac:dyDescent="0.4">
      <c r="A130" s="29"/>
      <c r="B130" s="397"/>
      <c r="C130" s="119" t="s">
        <v>607</v>
      </c>
      <c r="D130" s="128" t="s">
        <v>250</v>
      </c>
      <c r="E130" s="105"/>
      <c r="F130" s="105"/>
      <c r="G130" s="105"/>
      <c r="H130" s="105"/>
      <c r="I130" s="105"/>
      <c r="J130" s="105"/>
      <c r="K130" s="105"/>
      <c r="L130" s="105"/>
      <c r="M130" s="111"/>
      <c r="N130" s="111"/>
      <c r="O130" s="111"/>
      <c r="P130" s="111"/>
      <c r="Q130" s="111"/>
      <c r="R130" s="137"/>
      <c r="S130" s="135"/>
      <c r="T130" s="89"/>
      <c r="U130" s="89"/>
      <c r="V130" s="89"/>
      <c r="W130" s="89"/>
      <c r="X130" s="89"/>
      <c r="Y130" s="89"/>
      <c r="Z130" s="89"/>
      <c r="AA130" s="89"/>
      <c r="AB130" s="89"/>
      <c r="AI130" s="22">
        <f t="shared" si="9"/>
        <v>0</v>
      </c>
      <c r="AK130" s="426"/>
    </row>
    <row r="131" spans="1:37" ht="36.6" customHeight="1" thickBot="1" x14ac:dyDescent="0.4">
      <c r="A131" s="29"/>
      <c r="B131" s="397"/>
      <c r="C131" s="119" t="s">
        <v>89</v>
      </c>
      <c r="D131" s="128" t="s">
        <v>251</v>
      </c>
      <c r="E131" s="105"/>
      <c r="F131" s="105"/>
      <c r="G131" s="105"/>
      <c r="H131" s="105"/>
      <c r="I131" s="105"/>
      <c r="J131" s="105"/>
      <c r="K131" s="105"/>
      <c r="L131" s="105"/>
      <c r="M131" s="160"/>
      <c r="N131" s="111"/>
      <c r="O131" s="160"/>
      <c r="P131" s="111"/>
      <c r="Q131" s="160"/>
      <c r="R131" s="137"/>
      <c r="S131" s="135"/>
      <c r="T131" s="89"/>
      <c r="U131" s="89"/>
      <c r="V131" s="89"/>
      <c r="W131" s="89"/>
      <c r="X131" s="89"/>
      <c r="Y131" s="89"/>
      <c r="Z131" s="89"/>
      <c r="AA131" s="89"/>
      <c r="AB131" s="89"/>
      <c r="AI131" s="22">
        <f t="shared" si="9"/>
        <v>0</v>
      </c>
      <c r="AK131" s="426"/>
    </row>
    <row r="132" spans="1:37" ht="36.6" customHeight="1" thickBot="1" x14ac:dyDescent="0.4">
      <c r="A132" s="29"/>
      <c r="B132" s="397"/>
      <c r="C132" s="119" t="s">
        <v>90</v>
      </c>
      <c r="D132" s="128" t="s">
        <v>252</v>
      </c>
      <c r="E132" s="105"/>
      <c r="F132" s="105"/>
      <c r="G132" s="105"/>
      <c r="H132" s="105"/>
      <c r="I132" s="105"/>
      <c r="J132" s="105"/>
      <c r="K132" s="105"/>
      <c r="L132" s="105"/>
      <c r="M132" s="111"/>
      <c r="N132" s="111"/>
      <c r="O132" s="111"/>
      <c r="P132" s="111"/>
      <c r="Q132" s="111"/>
      <c r="R132" s="137"/>
      <c r="S132" s="135"/>
      <c r="T132" s="89"/>
      <c r="U132" s="89"/>
      <c r="V132" s="89"/>
      <c r="W132" s="89"/>
      <c r="X132" s="89"/>
      <c r="Y132" s="89"/>
      <c r="Z132" s="89"/>
      <c r="AA132" s="89"/>
      <c r="AB132" s="89"/>
      <c r="AI132" s="22">
        <f t="shared" si="9"/>
        <v>0</v>
      </c>
      <c r="AK132" s="426"/>
    </row>
    <row r="133" spans="1:37" ht="36.6" customHeight="1" thickBot="1" x14ac:dyDescent="0.4">
      <c r="A133" s="29"/>
      <c r="B133" s="409"/>
      <c r="C133" s="122" t="s">
        <v>605</v>
      </c>
      <c r="D133" s="131" t="s">
        <v>253</v>
      </c>
      <c r="E133" s="105"/>
      <c r="F133" s="105"/>
      <c r="G133" s="105"/>
      <c r="H133" s="105"/>
      <c r="I133" s="105"/>
      <c r="J133" s="105"/>
      <c r="K133" s="105"/>
      <c r="L133" s="105"/>
      <c r="M133" s="115"/>
      <c r="N133" s="116"/>
      <c r="O133" s="115"/>
      <c r="P133" s="116"/>
      <c r="Q133" s="115"/>
      <c r="R133" s="140"/>
      <c r="S133" s="141"/>
      <c r="T133" s="103"/>
      <c r="U133" s="102"/>
      <c r="V133" s="103"/>
      <c r="W133" s="102"/>
      <c r="X133" s="103"/>
      <c r="Y133" s="102"/>
      <c r="Z133" s="103"/>
      <c r="AA133" s="102"/>
      <c r="AB133" s="103"/>
      <c r="AI133" s="81">
        <f t="shared" si="9"/>
        <v>0</v>
      </c>
      <c r="AK133" s="427"/>
    </row>
    <row r="134" spans="1:37" ht="56.65" customHeight="1" thickBot="1" x14ac:dyDescent="0.3">
      <c r="B134" s="428" t="s">
        <v>103</v>
      </c>
      <c r="C134" s="429"/>
      <c r="D134" s="429"/>
      <c r="E134" s="429"/>
      <c r="F134" s="429"/>
      <c r="G134" s="429"/>
      <c r="H134" s="429"/>
      <c r="I134" s="429"/>
      <c r="J134" s="429"/>
      <c r="K134" s="429"/>
      <c r="L134" s="429"/>
      <c r="M134" s="429"/>
      <c r="N134" s="429"/>
      <c r="O134" s="429"/>
      <c r="P134" s="429"/>
      <c r="Q134" s="429"/>
      <c r="R134" s="429"/>
      <c r="S134" s="429"/>
      <c r="T134" s="429"/>
      <c r="U134" s="429"/>
      <c r="V134" s="429"/>
      <c r="W134" s="429"/>
      <c r="X134" s="429"/>
      <c r="Y134" s="429"/>
      <c r="Z134" s="429"/>
      <c r="AA134" s="429"/>
      <c r="AB134" s="429"/>
      <c r="AC134" s="429"/>
      <c r="AD134" s="429"/>
      <c r="AE134" s="429"/>
      <c r="AF134" s="429"/>
      <c r="AG134" s="429"/>
      <c r="AH134" s="429"/>
      <c r="AI134" s="429"/>
      <c r="AJ134" s="429"/>
      <c r="AK134" s="430"/>
    </row>
    <row r="135" spans="1:37" ht="53.25" thickBot="1" x14ac:dyDescent="0.4">
      <c r="A135" s="29"/>
      <c r="B135" s="142" t="s">
        <v>104</v>
      </c>
      <c r="C135" s="121" t="s">
        <v>90</v>
      </c>
      <c r="D135" s="130" t="s">
        <v>254</v>
      </c>
      <c r="E135" s="100"/>
      <c r="F135" s="100"/>
      <c r="G135" s="100"/>
      <c r="H135" s="100"/>
      <c r="I135" s="100"/>
      <c r="J135" s="100"/>
      <c r="K135" s="100"/>
      <c r="L135" s="100"/>
      <c r="M135" s="114"/>
      <c r="N135" s="114"/>
      <c r="O135" s="114"/>
      <c r="P135" s="114"/>
      <c r="Q135" s="114"/>
      <c r="R135" s="114"/>
      <c r="S135" s="143"/>
      <c r="T135" s="143"/>
      <c r="U135" s="143"/>
      <c r="V135" s="143"/>
      <c r="W135" s="143"/>
      <c r="X135" s="143"/>
      <c r="Y135" s="143"/>
      <c r="Z135" s="143"/>
      <c r="AA135" s="143"/>
      <c r="AB135" s="143"/>
      <c r="AI135" s="19">
        <f t="shared" si="9"/>
        <v>0</v>
      </c>
      <c r="AK135" s="425" t="str">
        <f>CONCATENATE(AJ135,AJ136,AJ137,AJ138,AJ139,AJ140,AJ141,AJ142,AJ143,AJ144,AJ145,AJ146,AJ147)</f>
        <v/>
      </c>
    </row>
    <row r="136" spans="1:37" ht="44.65" customHeight="1" thickBot="1" x14ac:dyDescent="0.4">
      <c r="A136" s="29"/>
      <c r="B136" s="410" t="s">
        <v>105</v>
      </c>
      <c r="C136" s="119" t="s">
        <v>90</v>
      </c>
      <c r="D136" s="128" t="s">
        <v>255</v>
      </c>
      <c r="E136" s="100"/>
      <c r="F136" s="100"/>
      <c r="G136" s="100"/>
      <c r="H136" s="100"/>
      <c r="I136" s="100"/>
      <c r="J136" s="100"/>
      <c r="K136" s="100"/>
      <c r="L136" s="100"/>
      <c r="M136" s="111"/>
      <c r="N136" s="111"/>
      <c r="O136" s="111"/>
      <c r="P136" s="111"/>
      <c r="Q136" s="111"/>
      <c r="R136" s="111"/>
      <c r="S136" s="101"/>
      <c r="T136" s="101"/>
      <c r="U136" s="101"/>
      <c r="V136" s="101"/>
      <c r="W136" s="101"/>
      <c r="X136" s="101"/>
      <c r="Y136" s="101"/>
      <c r="Z136" s="101"/>
      <c r="AA136" s="101"/>
      <c r="AB136" s="101"/>
      <c r="AI136" s="22">
        <f t="shared" ref="AI136:AI198" si="14">SUM(M136:AB136)</f>
        <v>0</v>
      </c>
      <c r="AK136" s="426"/>
    </row>
    <row r="137" spans="1:37" ht="44.65" customHeight="1" thickBot="1" x14ac:dyDescent="0.4">
      <c r="A137" s="29"/>
      <c r="B137" s="411"/>
      <c r="C137" s="122" t="s">
        <v>605</v>
      </c>
      <c r="D137" s="131" t="s">
        <v>256</v>
      </c>
      <c r="E137" s="100"/>
      <c r="F137" s="100"/>
      <c r="G137" s="100"/>
      <c r="H137" s="100"/>
      <c r="I137" s="100"/>
      <c r="J137" s="100"/>
      <c r="K137" s="100"/>
      <c r="L137" s="100"/>
      <c r="M137" s="115"/>
      <c r="N137" s="116"/>
      <c r="O137" s="115"/>
      <c r="P137" s="116"/>
      <c r="Q137" s="115"/>
      <c r="R137" s="116"/>
      <c r="S137" s="102"/>
      <c r="T137" s="144"/>
      <c r="U137" s="102"/>
      <c r="V137" s="144"/>
      <c r="W137" s="102"/>
      <c r="X137" s="144"/>
      <c r="Y137" s="102"/>
      <c r="Z137" s="144"/>
      <c r="AA137" s="102"/>
      <c r="AB137" s="144"/>
      <c r="AI137" s="81">
        <f t="shared" si="14"/>
        <v>0</v>
      </c>
      <c r="AK137" s="426"/>
    </row>
    <row r="138" spans="1:37" ht="44.65" customHeight="1" thickBot="1" x14ac:dyDescent="0.4">
      <c r="A138" s="29"/>
      <c r="B138" s="412" t="s">
        <v>106</v>
      </c>
      <c r="C138" s="118" t="s">
        <v>602</v>
      </c>
      <c r="D138" s="127" t="s">
        <v>257</v>
      </c>
      <c r="E138" s="104"/>
      <c r="F138" s="104"/>
      <c r="G138" s="104"/>
      <c r="H138" s="104"/>
      <c r="I138" s="104"/>
      <c r="J138" s="104"/>
      <c r="K138" s="104"/>
      <c r="L138" s="104"/>
      <c r="M138" s="234"/>
      <c r="N138" s="234"/>
      <c r="O138" s="234"/>
      <c r="P138" s="234"/>
      <c r="Q138" s="234"/>
      <c r="R138" s="234"/>
      <c r="S138" s="145"/>
      <c r="T138" s="145"/>
      <c r="U138" s="145"/>
      <c r="V138" s="145"/>
      <c r="W138" s="145"/>
      <c r="X138" s="145"/>
      <c r="Y138" s="145"/>
      <c r="Z138" s="145"/>
      <c r="AA138" s="145"/>
      <c r="AB138" s="145"/>
      <c r="AC138" s="32"/>
      <c r="AD138" s="32"/>
      <c r="AE138" s="32"/>
      <c r="AF138" s="32"/>
      <c r="AG138" s="32"/>
      <c r="AH138" s="32"/>
      <c r="AI138" s="22">
        <f t="shared" si="14"/>
        <v>0</v>
      </c>
      <c r="AK138" s="426"/>
    </row>
    <row r="139" spans="1:37" ht="44.65" customHeight="1" thickBot="1" x14ac:dyDescent="0.4">
      <c r="A139" s="29"/>
      <c r="B139" s="413"/>
      <c r="C139" s="119" t="s">
        <v>603</v>
      </c>
      <c r="D139" s="128" t="s">
        <v>258</v>
      </c>
      <c r="E139" s="105"/>
      <c r="F139" s="105"/>
      <c r="G139" s="105"/>
      <c r="H139" s="105"/>
      <c r="I139" s="105"/>
      <c r="J139" s="105"/>
      <c r="K139" s="105"/>
      <c r="L139" s="105"/>
      <c r="M139" s="110"/>
      <c r="N139" s="111"/>
      <c r="O139" s="110"/>
      <c r="P139" s="111"/>
      <c r="Q139" s="110"/>
      <c r="R139" s="110"/>
      <c r="S139" s="88"/>
      <c r="T139" s="101"/>
      <c r="U139" s="88"/>
      <c r="V139" s="101"/>
      <c r="W139" s="88"/>
      <c r="X139" s="101"/>
      <c r="Y139" s="88"/>
      <c r="Z139" s="101"/>
      <c r="AA139" s="88"/>
      <c r="AB139" s="101"/>
      <c r="AC139" s="15"/>
      <c r="AD139" s="15"/>
      <c r="AE139" s="15"/>
      <c r="AF139" s="15"/>
      <c r="AG139" s="15"/>
      <c r="AH139" s="15"/>
      <c r="AI139" s="22">
        <f t="shared" si="14"/>
        <v>0</v>
      </c>
      <c r="AK139" s="426"/>
    </row>
    <row r="140" spans="1:37" ht="44.65" customHeight="1" thickBot="1" x14ac:dyDescent="0.4">
      <c r="A140" s="29"/>
      <c r="B140" s="413"/>
      <c r="C140" s="119" t="s">
        <v>606</v>
      </c>
      <c r="D140" s="128" t="s">
        <v>259</v>
      </c>
      <c r="E140" s="105"/>
      <c r="F140" s="105"/>
      <c r="G140" s="105"/>
      <c r="H140" s="105"/>
      <c r="I140" s="105"/>
      <c r="J140" s="105"/>
      <c r="K140" s="105"/>
      <c r="L140" s="105"/>
      <c r="M140" s="111"/>
      <c r="N140" s="110"/>
      <c r="O140" s="111"/>
      <c r="P140" s="110"/>
      <c r="Q140" s="111"/>
      <c r="R140" s="110"/>
      <c r="S140" s="101"/>
      <c r="T140" s="88"/>
      <c r="U140" s="101"/>
      <c r="V140" s="88"/>
      <c r="W140" s="101"/>
      <c r="X140" s="88"/>
      <c r="Y140" s="101"/>
      <c r="Z140" s="88"/>
      <c r="AA140" s="101"/>
      <c r="AB140" s="88"/>
      <c r="AC140" s="15"/>
      <c r="AD140" s="15"/>
      <c r="AE140" s="15"/>
      <c r="AF140" s="15"/>
      <c r="AG140" s="15"/>
      <c r="AH140" s="15"/>
      <c r="AI140" s="22">
        <f t="shared" si="14"/>
        <v>0</v>
      </c>
      <c r="AK140" s="426"/>
    </row>
    <row r="141" spans="1:37" ht="44.65" customHeight="1" thickBot="1" x14ac:dyDescent="0.4">
      <c r="A141" s="29"/>
      <c r="B141" s="413"/>
      <c r="C141" s="119" t="s">
        <v>88</v>
      </c>
      <c r="D141" s="128" t="s">
        <v>260</v>
      </c>
      <c r="E141" s="105"/>
      <c r="F141" s="105"/>
      <c r="G141" s="105"/>
      <c r="H141" s="105"/>
      <c r="I141" s="105"/>
      <c r="J141" s="105"/>
      <c r="K141" s="105"/>
      <c r="L141" s="105"/>
      <c r="M141" s="111"/>
      <c r="N141" s="110"/>
      <c r="O141" s="111"/>
      <c r="P141" s="110"/>
      <c r="Q141" s="111"/>
      <c r="R141" s="110"/>
      <c r="S141" s="101"/>
      <c r="T141" s="88"/>
      <c r="U141" s="101"/>
      <c r="V141" s="88"/>
      <c r="W141" s="101"/>
      <c r="X141" s="88"/>
      <c r="Y141" s="101"/>
      <c r="Z141" s="88"/>
      <c r="AA141" s="101"/>
      <c r="AB141" s="88"/>
      <c r="AC141" s="15"/>
      <c r="AD141" s="15"/>
      <c r="AE141" s="15"/>
      <c r="AF141" s="15"/>
      <c r="AG141" s="15"/>
      <c r="AH141" s="15"/>
      <c r="AI141" s="22">
        <f t="shared" si="14"/>
        <v>0</v>
      </c>
      <c r="AK141" s="426"/>
    </row>
    <row r="142" spans="1:37" ht="44.65" customHeight="1" thickBot="1" x14ac:dyDescent="0.4">
      <c r="A142" s="29"/>
      <c r="B142" s="413"/>
      <c r="C142" s="119" t="s">
        <v>604</v>
      </c>
      <c r="D142" s="128" t="s">
        <v>261</v>
      </c>
      <c r="E142" s="105"/>
      <c r="F142" s="105"/>
      <c r="G142" s="105"/>
      <c r="H142" s="105"/>
      <c r="I142" s="105"/>
      <c r="J142" s="105"/>
      <c r="K142" s="105"/>
      <c r="L142" s="105"/>
      <c r="M142" s="110"/>
      <c r="N142" s="111"/>
      <c r="O142" s="110"/>
      <c r="P142" s="111"/>
      <c r="Q142" s="110"/>
      <c r="R142" s="111"/>
      <c r="S142" s="88"/>
      <c r="T142" s="101"/>
      <c r="U142" s="88"/>
      <c r="V142" s="101"/>
      <c r="W142" s="88"/>
      <c r="X142" s="101"/>
      <c r="Y142" s="88"/>
      <c r="Z142" s="101"/>
      <c r="AA142" s="88"/>
      <c r="AB142" s="101"/>
      <c r="AC142" s="15"/>
      <c r="AD142" s="15"/>
      <c r="AE142" s="15"/>
      <c r="AF142" s="15"/>
      <c r="AG142" s="15"/>
      <c r="AH142" s="15"/>
      <c r="AI142" s="22">
        <f t="shared" si="14"/>
        <v>0</v>
      </c>
      <c r="AK142" s="426"/>
    </row>
    <row r="143" spans="1:37" ht="44.65" customHeight="1" thickBot="1" x14ac:dyDescent="0.4">
      <c r="A143" s="29"/>
      <c r="B143" s="413"/>
      <c r="C143" s="119" t="s">
        <v>607</v>
      </c>
      <c r="D143" s="128" t="s">
        <v>262</v>
      </c>
      <c r="E143" s="105"/>
      <c r="F143" s="105"/>
      <c r="G143" s="105"/>
      <c r="H143" s="105"/>
      <c r="I143" s="105"/>
      <c r="J143" s="105"/>
      <c r="K143" s="105"/>
      <c r="L143" s="105"/>
      <c r="M143" s="111"/>
      <c r="N143" s="111"/>
      <c r="O143" s="111"/>
      <c r="P143" s="111"/>
      <c r="Q143" s="111"/>
      <c r="R143" s="111"/>
      <c r="S143" s="101"/>
      <c r="T143" s="101"/>
      <c r="U143" s="101"/>
      <c r="V143" s="101"/>
      <c r="W143" s="101"/>
      <c r="X143" s="101"/>
      <c r="Y143" s="101"/>
      <c r="Z143" s="101"/>
      <c r="AA143" s="101"/>
      <c r="AB143" s="101"/>
      <c r="AC143" s="15"/>
      <c r="AD143" s="15"/>
      <c r="AE143" s="15"/>
      <c r="AF143" s="15"/>
      <c r="AG143" s="15"/>
      <c r="AH143" s="15"/>
      <c r="AI143" s="22">
        <f t="shared" si="14"/>
        <v>0</v>
      </c>
      <c r="AK143" s="426"/>
    </row>
    <row r="144" spans="1:37" ht="44.65" customHeight="1" thickBot="1" x14ac:dyDescent="0.4">
      <c r="A144" s="29"/>
      <c r="B144" s="413"/>
      <c r="C144" s="119" t="s">
        <v>89</v>
      </c>
      <c r="D144" s="128" t="s">
        <v>263</v>
      </c>
      <c r="E144" s="105"/>
      <c r="F144" s="105"/>
      <c r="G144" s="105"/>
      <c r="H144" s="105"/>
      <c r="I144" s="105"/>
      <c r="J144" s="105"/>
      <c r="K144" s="105"/>
      <c r="L144" s="105"/>
      <c r="M144" s="160"/>
      <c r="N144" s="111"/>
      <c r="O144" s="160"/>
      <c r="P144" s="111"/>
      <c r="Q144" s="160"/>
      <c r="R144" s="111"/>
      <c r="S144" s="101"/>
      <c r="T144" s="101"/>
      <c r="U144" s="101"/>
      <c r="V144" s="101"/>
      <c r="W144" s="101"/>
      <c r="X144" s="101"/>
      <c r="Y144" s="101"/>
      <c r="Z144" s="101"/>
      <c r="AA144" s="101"/>
      <c r="AB144" s="101"/>
      <c r="AC144" s="15"/>
      <c r="AD144" s="15"/>
      <c r="AE144" s="15"/>
      <c r="AF144" s="15"/>
      <c r="AG144" s="15"/>
      <c r="AH144" s="15"/>
      <c r="AI144" s="22">
        <f t="shared" si="14"/>
        <v>0</v>
      </c>
      <c r="AK144" s="426"/>
    </row>
    <row r="145" spans="1:37" ht="44.65" customHeight="1" thickBot="1" x14ac:dyDescent="0.4">
      <c r="A145" s="29"/>
      <c r="B145" s="413"/>
      <c r="C145" s="119" t="s">
        <v>90</v>
      </c>
      <c r="D145" s="128" t="s">
        <v>264</v>
      </c>
      <c r="E145" s="105"/>
      <c r="F145" s="105"/>
      <c r="G145" s="105"/>
      <c r="H145" s="105"/>
      <c r="I145" s="105"/>
      <c r="J145" s="105"/>
      <c r="K145" s="105"/>
      <c r="L145" s="105"/>
      <c r="M145" s="111"/>
      <c r="N145" s="111"/>
      <c r="O145" s="111"/>
      <c r="P145" s="111"/>
      <c r="Q145" s="111"/>
      <c r="R145" s="111"/>
      <c r="S145" s="101"/>
      <c r="T145" s="101"/>
      <c r="U145" s="101"/>
      <c r="V145" s="101"/>
      <c r="W145" s="101"/>
      <c r="X145" s="101"/>
      <c r="Y145" s="101"/>
      <c r="Z145" s="101"/>
      <c r="AA145" s="101"/>
      <c r="AB145" s="101"/>
      <c r="AC145" s="15"/>
      <c r="AD145" s="15"/>
      <c r="AE145" s="15"/>
      <c r="AF145" s="15"/>
      <c r="AG145" s="15"/>
      <c r="AH145" s="15"/>
      <c r="AI145" s="22">
        <f t="shared" si="14"/>
        <v>0</v>
      </c>
      <c r="AK145" s="426"/>
    </row>
    <row r="146" spans="1:37" ht="44.65" customHeight="1" thickBot="1" x14ac:dyDescent="0.4">
      <c r="A146" s="29"/>
      <c r="B146" s="413"/>
      <c r="C146" s="119" t="s">
        <v>107</v>
      </c>
      <c r="D146" s="128" t="s">
        <v>265</v>
      </c>
      <c r="E146" s="105"/>
      <c r="F146" s="105"/>
      <c r="G146" s="105"/>
      <c r="H146" s="105"/>
      <c r="I146" s="105"/>
      <c r="J146" s="105"/>
      <c r="K146" s="105"/>
      <c r="L146" s="105"/>
      <c r="M146" s="111"/>
      <c r="N146" s="111"/>
      <c r="O146" s="111"/>
      <c r="P146" s="111"/>
      <c r="Q146" s="111"/>
      <c r="R146" s="111"/>
      <c r="S146" s="101"/>
      <c r="T146" s="101"/>
      <c r="U146" s="101"/>
      <c r="V146" s="101"/>
      <c r="W146" s="101"/>
      <c r="X146" s="101"/>
      <c r="Y146" s="101"/>
      <c r="Z146" s="101"/>
      <c r="AA146" s="101"/>
      <c r="AB146" s="101"/>
      <c r="AC146" s="15"/>
      <c r="AD146" s="15"/>
      <c r="AE146" s="15"/>
      <c r="AF146" s="15"/>
      <c r="AG146" s="15"/>
      <c r="AH146" s="15"/>
      <c r="AI146" s="22">
        <f t="shared" si="14"/>
        <v>0</v>
      </c>
      <c r="AK146" s="426"/>
    </row>
    <row r="147" spans="1:37" ht="44.65" customHeight="1" thickBot="1" x14ac:dyDescent="0.4">
      <c r="A147" s="29"/>
      <c r="B147" s="414"/>
      <c r="C147" s="120" t="s">
        <v>605</v>
      </c>
      <c r="D147" s="129" t="s">
        <v>266</v>
      </c>
      <c r="E147" s="106"/>
      <c r="F147" s="106"/>
      <c r="G147" s="106"/>
      <c r="H147" s="106"/>
      <c r="I147" s="106"/>
      <c r="J147" s="106"/>
      <c r="K147" s="106"/>
      <c r="L147" s="106"/>
      <c r="M147" s="112"/>
      <c r="N147" s="113"/>
      <c r="O147" s="112"/>
      <c r="P147" s="113"/>
      <c r="Q147" s="112"/>
      <c r="R147" s="113"/>
      <c r="S147" s="94"/>
      <c r="T147" s="146"/>
      <c r="U147" s="94"/>
      <c r="V147" s="146"/>
      <c r="W147" s="94"/>
      <c r="X147" s="146"/>
      <c r="Y147" s="94"/>
      <c r="Z147" s="146"/>
      <c r="AA147" s="94"/>
      <c r="AB147" s="146"/>
      <c r="AC147" s="33"/>
      <c r="AD147" s="33"/>
      <c r="AE147" s="33"/>
      <c r="AF147" s="33"/>
      <c r="AG147" s="33"/>
      <c r="AH147" s="33"/>
      <c r="AI147" s="35">
        <f t="shared" si="14"/>
        <v>0</v>
      </c>
      <c r="AK147" s="427"/>
    </row>
    <row r="148" spans="1:37" ht="36.6" customHeight="1" thickBot="1" x14ac:dyDescent="0.4">
      <c r="A148" s="29"/>
      <c r="B148" s="415" t="s">
        <v>108</v>
      </c>
      <c r="C148" s="118" t="s">
        <v>602</v>
      </c>
      <c r="D148" s="127" t="s">
        <v>267</v>
      </c>
      <c r="E148" s="104"/>
      <c r="F148" s="104"/>
      <c r="G148" s="104"/>
      <c r="H148" s="104"/>
      <c r="I148" s="104"/>
      <c r="J148" s="104"/>
      <c r="K148" s="104"/>
      <c r="L148" s="104"/>
      <c r="M148" s="234"/>
      <c r="N148" s="234"/>
      <c r="O148" s="234"/>
      <c r="P148" s="234"/>
      <c r="Q148" s="234"/>
      <c r="R148" s="234"/>
      <c r="S148" s="85"/>
      <c r="T148" s="85"/>
      <c r="U148" s="85"/>
      <c r="V148" s="85"/>
      <c r="W148" s="85"/>
      <c r="X148" s="85"/>
      <c r="Y148" s="85"/>
      <c r="Z148" s="85"/>
      <c r="AA148" s="85"/>
      <c r="AB148" s="85"/>
      <c r="AC148" s="32"/>
      <c r="AD148" s="32"/>
      <c r="AE148" s="32"/>
      <c r="AF148" s="32"/>
      <c r="AG148" s="32"/>
      <c r="AH148" s="32"/>
      <c r="AI148" s="22">
        <f t="shared" si="14"/>
        <v>0</v>
      </c>
      <c r="AK148" s="449" t="str">
        <f>CONCATENATE(AJ148,AJ149,AJ150,AJ151,AJ152,AJ153,AJ154,AJ155,AJ156,AJ157,AJ158,AJ159,AJ160,AJ161,AJ162,AJ163,AJ164,AJ165)</f>
        <v/>
      </c>
    </row>
    <row r="149" spans="1:37" ht="36.6" customHeight="1" thickBot="1" x14ac:dyDescent="0.4">
      <c r="A149" s="29"/>
      <c r="B149" s="416"/>
      <c r="C149" s="119" t="s">
        <v>603</v>
      </c>
      <c r="D149" s="128" t="s">
        <v>268</v>
      </c>
      <c r="E149" s="105"/>
      <c r="F149" s="105"/>
      <c r="G149" s="105"/>
      <c r="H149" s="105"/>
      <c r="I149" s="105"/>
      <c r="J149" s="105"/>
      <c r="K149" s="105"/>
      <c r="L149" s="105"/>
      <c r="M149" s="110"/>
      <c r="N149" s="111"/>
      <c r="O149" s="110"/>
      <c r="P149" s="111"/>
      <c r="Q149" s="110"/>
      <c r="R149" s="110"/>
      <c r="S149" s="88"/>
      <c r="T149" s="89"/>
      <c r="U149" s="88"/>
      <c r="V149" s="89"/>
      <c r="W149" s="88"/>
      <c r="X149" s="89"/>
      <c r="Y149" s="88"/>
      <c r="Z149" s="89"/>
      <c r="AA149" s="88"/>
      <c r="AB149" s="89"/>
      <c r="AC149" s="15"/>
      <c r="AD149" s="15"/>
      <c r="AE149" s="15"/>
      <c r="AF149" s="15"/>
      <c r="AG149" s="15"/>
      <c r="AH149" s="15"/>
      <c r="AI149" s="22">
        <f t="shared" si="14"/>
        <v>0</v>
      </c>
      <c r="AK149" s="450"/>
    </row>
    <row r="150" spans="1:37" ht="36.6" customHeight="1" thickBot="1" x14ac:dyDescent="0.4">
      <c r="A150" s="29"/>
      <c r="B150" s="416"/>
      <c r="C150" s="119" t="s">
        <v>606</v>
      </c>
      <c r="D150" s="128" t="s">
        <v>269</v>
      </c>
      <c r="E150" s="105"/>
      <c r="F150" s="105"/>
      <c r="G150" s="105"/>
      <c r="H150" s="105"/>
      <c r="I150" s="105"/>
      <c r="J150" s="105"/>
      <c r="K150" s="105"/>
      <c r="L150" s="105"/>
      <c r="M150" s="111"/>
      <c r="N150" s="110"/>
      <c r="O150" s="111"/>
      <c r="P150" s="110"/>
      <c r="Q150" s="111"/>
      <c r="R150" s="110"/>
      <c r="S150" s="89"/>
      <c r="T150" s="88"/>
      <c r="U150" s="89"/>
      <c r="V150" s="88"/>
      <c r="W150" s="89"/>
      <c r="X150" s="88"/>
      <c r="Y150" s="89"/>
      <c r="Z150" s="88"/>
      <c r="AA150" s="89"/>
      <c r="AB150" s="88"/>
      <c r="AC150" s="15"/>
      <c r="AD150" s="15"/>
      <c r="AE150" s="15"/>
      <c r="AF150" s="15"/>
      <c r="AG150" s="15"/>
      <c r="AH150" s="15"/>
      <c r="AI150" s="22">
        <f t="shared" si="14"/>
        <v>0</v>
      </c>
      <c r="AK150" s="450"/>
    </row>
    <row r="151" spans="1:37" ht="36.6" customHeight="1" thickBot="1" x14ac:dyDescent="0.4">
      <c r="A151" s="29"/>
      <c r="B151" s="416"/>
      <c r="C151" s="119" t="s">
        <v>88</v>
      </c>
      <c r="D151" s="128" t="s">
        <v>270</v>
      </c>
      <c r="E151" s="105"/>
      <c r="F151" s="105"/>
      <c r="G151" s="105"/>
      <c r="H151" s="105"/>
      <c r="I151" s="105"/>
      <c r="J151" s="105"/>
      <c r="K151" s="105"/>
      <c r="L151" s="105"/>
      <c r="M151" s="111"/>
      <c r="N151" s="110"/>
      <c r="O151" s="111"/>
      <c r="P151" s="110"/>
      <c r="Q151" s="111"/>
      <c r="R151" s="110"/>
      <c r="S151" s="89"/>
      <c r="T151" s="88"/>
      <c r="U151" s="89"/>
      <c r="V151" s="88"/>
      <c r="W151" s="89"/>
      <c r="X151" s="88"/>
      <c r="Y151" s="89"/>
      <c r="Z151" s="88"/>
      <c r="AA151" s="89"/>
      <c r="AB151" s="88"/>
      <c r="AC151" s="15"/>
      <c r="AD151" s="15"/>
      <c r="AE151" s="15"/>
      <c r="AF151" s="15"/>
      <c r="AG151" s="15"/>
      <c r="AH151" s="15"/>
      <c r="AI151" s="22">
        <f t="shared" si="14"/>
        <v>0</v>
      </c>
      <c r="AK151" s="450"/>
    </row>
    <row r="152" spans="1:37" ht="36.6" customHeight="1" thickBot="1" x14ac:dyDescent="0.4">
      <c r="A152" s="29"/>
      <c r="B152" s="416"/>
      <c r="C152" s="119" t="s">
        <v>604</v>
      </c>
      <c r="D152" s="128" t="s">
        <v>271</v>
      </c>
      <c r="E152" s="105"/>
      <c r="F152" s="105"/>
      <c r="G152" s="105"/>
      <c r="H152" s="105"/>
      <c r="I152" s="105"/>
      <c r="J152" s="105"/>
      <c r="K152" s="105"/>
      <c r="L152" s="105"/>
      <c r="M152" s="110"/>
      <c r="N152" s="111"/>
      <c r="O152" s="110"/>
      <c r="P152" s="111"/>
      <c r="Q152" s="110"/>
      <c r="R152" s="111"/>
      <c r="S152" s="88"/>
      <c r="T152" s="89"/>
      <c r="U152" s="88"/>
      <c r="V152" s="89"/>
      <c r="W152" s="88"/>
      <c r="X152" s="89"/>
      <c r="Y152" s="88"/>
      <c r="Z152" s="89"/>
      <c r="AA152" s="88"/>
      <c r="AB152" s="89"/>
      <c r="AC152" s="15"/>
      <c r="AD152" s="15"/>
      <c r="AE152" s="15"/>
      <c r="AF152" s="15"/>
      <c r="AG152" s="15"/>
      <c r="AH152" s="15"/>
      <c r="AI152" s="22">
        <f t="shared" si="14"/>
        <v>0</v>
      </c>
      <c r="AK152" s="450"/>
    </row>
    <row r="153" spans="1:37" ht="36.6" customHeight="1" thickBot="1" x14ac:dyDescent="0.4">
      <c r="A153" s="29"/>
      <c r="B153" s="416"/>
      <c r="C153" s="119" t="s">
        <v>607</v>
      </c>
      <c r="D153" s="128" t="s">
        <v>272</v>
      </c>
      <c r="E153" s="105"/>
      <c r="F153" s="105"/>
      <c r="G153" s="105"/>
      <c r="H153" s="105"/>
      <c r="I153" s="105"/>
      <c r="J153" s="105"/>
      <c r="K153" s="105"/>
      <c r="L153" s="105"/>
      <c r="M153" s="111"/>
      <c r="N153" s="111"/>
      <c r="O153" s="111"/>
      <c r="P153" s="111"/>
      <c r="Q153" s="111"/>
      <c r="R153" s="111"/>
      <c r="S153" s="89"/>
      <c r="T153" s="89"/>
      <c r="U153" s="89"/>
      <c r="V153" s="89"/>
      <c r="W153" s="89"/>
      <c r="X153" s="89"/>
      <c r="Y153" s="89"/>
      <c r="Z153" s="89"/>
      <c r="AA153" s="89"/>
      <c r="AB153" s="89"/>
      <c r="AC153" s="15"/>
      <c r="AD153" s="15"/>
      <c r="AE153" s="15"/>
      <c r="AF153" s="15"/>
      <c r="AG153" s="15"/>
      <c r="AH153" s="15"/>
      <c r="AI153" s="22">
        <f t="shared" si="14"/>
        <v>0</v>
      </c>
      <c r="AK153" s="450"/>
    </row>
    <row r="154" spans="1:37" ht="36.6" customHeight="1" thickBot="1" x14ac:dyDescent="0.4">
      <c r="A154" s="29"/>
      <c r="B154" s="416"/>
      <c r="C154" s="119" t="s">
        <v>89</v>
      </c>
      <c r="D154" s="128" t="s">
        <v>273</v>
      </c>
      <c r="E154" s="105"/>
      <c r="F154" s="105"/>
      <c r="G154" s="105"/>
      <c r="H154" s="105"/>
      <c r="I154" s="105"/>
      <c r="J154" s="105"/>
      <c r="K154" s="105"/>
      <c r="L154" s="105"/>
      <c r="M154" s="160"/>
      <c r="N154" s="111"/>
      <c r="O154" s="160"/>
      <c r="P154" s="111"/>
      <c r="Q154" s="160"/>
      <c r="R154" s="111"/>
      <c r="S154" s="89"/>
      <c r="T154" s="89"/>
      <c r="U154" s="89"/>
      <c r="V154" s="89"/>
      <c r="W154" s="89"/>
      <c r="X154" s="89"/>
      <c r="Y154" s="89"/>
      <c r="Z154" s="89"/>
      <c r="AA154" s="89"/>
      <c r="AB154" s="89"/>
      <c r="AC154" s="15"/>
      <c r="AD154" s="15"/>
      <c r="AE154" s="15"/>
      <c r="AF154" s="15"/>
      <c r="AG154" s="15"/>
      <c r="AH154" s="15"/>
      <c r="AI154" s="22">
        <f t="shared" si="14"/>
        <v>0</v>
      </c>
      <c r="AK154" s="450"/>
    </row>
    <row r="155" spans="1:37" ht="36.6" customHeight="1" thickBot="1" x14ac:dyDescent="0.4">
      <c r="A155" s="29"/>
      <c r="B155" s="416"/>
      <c r="C155" s="119" t="s">
        <v>90</v>
      </c>
      <c r="D155" s="128" t="s">
        <v>274</v>
      </c>
      <c r="E155" s="105"/>
      <c r="F155" s="105"/>
      <c r="G155" s="105"/>
      <c r="H155" s="105"/>
      <c r="I155" s="105"/>
      <c r="J155" s="105"/>
      <c r="K155" s="105"/>
      <c r="L155" s="105"/>
      <c r="M155" s="111"/>
      <c r="N155" s="111"/>
      <c r="O155" s="111"/>
      <c r="P155" s="111"/>
      <c r="Q155" s="111"/>
      <c r="R155" s="111"/>
      <c r="S155" s="89"/>
      <c r="T155" s="89"/>
      <c r="U155" s="89"/>
      <c r="V155" s="89"/>
      <c r="W155" s="89"/>
      <c r="X155" s="89"/>
      <c r="Y155" s="89"/>
      <c r="Z155" s="89"/>
      <c r="AA155" s="89"/>
      <c r="AB155" s="89"/>
      <c r="AC155" s="15"/>
      <c r="AD155" s="15"/>
      <c r="AE155" s="15"/>
      <c r="AF155" s="15"/>
      <c r="AG155" s="15"/>
      <c r="AH155" s="15"/>
      <c r="AI155" s="22">
        <f t="shared" si="14"/>
        <v>0</v>
      </c>
      <c r="AK155" s="450"/>
    </row>
    <row r="156" spans="1:37" ht="36.6" customHeight="1" thickBot="1" x14ac:dyDescent="0.4">
      <c r="A156" s="29"/>
      <c r="B156" s="417"/>
      <c r="C156" s="120" t="s">
        <v>605</v>
      </c>
      <c r="D156" s="129" t="s">
        <v>275</v>
      </c>
      <c r="E156" s="106"/>
      <c r="F156" s="106"/>
      <c r="G156" s="106"/>
      <c r="H156" s="106"/>
      <c r="I156" s="106"/>
      <c r="J156" s="106"/>
      <c r="K156" s="106"/>
      <c r="L156" s="106"/>
      <c r="M156" s="112"/>
      <c r="N156" s="113"/>
      <c r="O156" s="112"/>
      <c r="P156" s="113"/>
      <c r="Q156" s="112"/>
      <c r="R156" s="113"/>
      <c r="S156" s="94"/>
      <c r="T156" s="95"/>
      <c r="U156" s="94"/>
      <c r="V156" s="95"/>
      <c r="W156" s="94"/>
      <c r="X156" s="95"/>
      <c r="Y156" s="94"/>
      <c r="Z156" s="95"/>
      <c r="AA156" s="94"/>
      <c r="AB156" s="95"/>
      <c r="AC156" s="33"/>
      <c r="AD156" s="33"/>
      <c r="AE156" s="33"/>
      <c r="AF156" s="33"/>
      <c r="AG156" s="33"/>
      <c r="AH156" s="33"/>
      <c r="AI156" s="35">
        <f t="shared" si="14"/>
        <v>0</v>
      </c>
      <c r="AK156" s="450"/>
    </row>
    <row r="157" spans="1:37" ht="36.6" customHeight="1" thickBot="1" x14ac:dyDescent="0.4">
      <c r="A157" s="29"/>
      <c r="B157" s="396" t="s">
        <v>109</v>
      </c>
      <c r="C157" s="118" t="s">
        <v>602</v>
      </c>
      <c r="D157" s="127" t="s">
        <v>276</v>
      </c>
      <c r="E157" s="104"/>
      <c r="F157" s="104"/>
      <c r="G157" s="104"/>
      <c r="H157" s="104"/>
      <c r="I157" s="104"/>
      <c r="J157" s="104"/>
      <c r="K157" s="104"/>
      <c r="L157" s="104"/>
      <c r="M157" s="234"/>
      <c r="N157" s="234"/>
      <c r="O157" s="234"/>
      <c r="P157" s="234"/>
      <c r="Q157" s="234"/>
      <c r="R157" s="234"/>
      <c r="S157" s="85"/>
      <c r="T157" s="85"/>
      <c r="U157" s="85"/>
      <c r="V157" s="85"/>
      <c r="W157" s="85"/>
      <c r="X157" s="85"/>
      <c r="Y157" s="85"/>
      <c r="Z157" s="85"/>
      <c r="AA157" s="85"/>
      <c r="AB157" s="85"/>
      <c r="AC157" s="32"/>
      <c r="AD157" s="32"/>
      <c r="AE157" s="32"/>
      <c r="AF157" s="32"/>
      <c r="AG157" s="32"/>
      <c r="AH157" s="32"/>
      <c r="AI157" s="22">
        <f t="shared" si="14"/>
        <v>0</v>
      </c>
      <c r="AK157" s="450"/>
    </row>
    <row r="158" spans="1:37" ht="36.6" customHeight="1" thickBot="1" x14ac:dyDescent="0.4">
      <c r="A158" s="29"/>
      <c r="B158" s="397"/>
      <c r="C158" s="119" t="s">
        <v>603</v>
      </c>
      <c r="D158" s="128" t="s">
        <v>277</v>
      </c>
      <c r="E158" s="105"/>
      <c r="F158" s="105"/>
      <c r="G158" s="105"/>
      <c r="H158" s="105"/>
      <c r="I158" s="105"/>
      <c r="J158" s="105"/>
      <c r="K158" s="105"/>
      <c r="L158" s="105"/>
      <c r="M158" s="110"/>
      <c r="N158" s="111"/>
      <c r="O158" s="110"/>
      <c r="P158" s="111"/>
      <c r="Q158" s="110"/>
      <c r="R158" s="110"/>
      <c r="S158" s="88"/>
      <c r="T158" s="89"/>
      <c r="U158" s="88"/>
      <c r="V158" s="89"/>
      <c r="W158" s="88"/>
      <c r="X158" s="89"/>
      <c r="Y158" s="88"/>
      <c r="Z158" s="89"/>
      <c r="AA158" s="88"/>
      <c r="AB158" s="89"/>
      <c r="AC158" s="15"/>
      <c r="AD158" s="15"/>
      <c r="AE158" s="15"/>
      <c r="AF158" s="15"/>
      <c r="AG158" s="15"/>
      <c r="AH158" s="15"/>
      <c r="AI158" s="22">
        <f t="shared" si="14"/>
        <v>0</v>
      </c>
      <c r="AK158" s="450"/>
    </row>
    <row r="159" spans="1:37" ht="36.6" customHeight="1" thickBot="1" x14ac:dyDescent="0.4">
      <c r="A159" s="29"/>
      <c r="B159" s="397"/>
      <c r="C159" s="119" t="s">
        <v>606</v>
      </c>
      <c r="D159" s="128" t="s">
        <v>278</v>
      </c>
      <c r="E159" s="105"/>
      <c r="F159" s="105"/>
      <c r="G159" s="105"/>
      <c r="H159" s="105"/>
      <c r="I159" s="105"/>
      <c r="J159" s="105"/>
      <c r="K159" s="105"/>
      <c r="L159" s="105"/>
      <c r="M159" s="111"/>
      <c r="N159" s="110"/>
      <c r="O159" s="111"/>
      <c r="P159" s="110"/>
      <c r="Q159" s="111"/>
      <c r="R159" s="110"/>
      <c r="S159" s="89"/>
      <c r="T159" s="88"/>
      <c r="U159" s="89"/>
      <c r="V159" s="88"/>
      <c r="W159" s="89"/>
      <c r="X159" s="88"/>
      <c r="Y159" s="89"/>
      <c r="Z159" s="88"/>
      <c r="AA159" s="89"/>
      <c r="AB159" s="88"/>
      <c r="AC159" s="15"/>
      <c r="AD159" s="15"/>
      <c r="AE159" s="15"/>
      <c r="AF159" s="15"/>
      <c r="AG159" s="15"/>
      <c r="AH159" s="15"/>
      <c r="AI159" s="22">
        <f t="shared" si="14"/>
        <v>0</v>
      </c>
      <c r="AK159" s="450"/>
    </row>
    <row r="160" spans="1:37" ht="36.6" customHeight="1" thickBot="1" x14ac:dyDescent="0.4">
      <c r="A160" s="29"/>
      <c r="B160" s="397"/>
      <c r="C160" s="119" t="s">
        <v>88</v>
      </c>
      <c r="D160" s="128" t="s">
        <v>279</v>
      </c>
      <c r="E160" s="105"/>
      <c r="F160" s="105"/>
      <c r="G160" s="105"/>
      <c r="H160" s="105"/>
      <c r="I160" s="105"/>
      <c r="J160" s="105"/>
      <c r="K160" s="105"/>
      <c r="L160" s="105"/>
      <c r="M160" s="111"/>
      <c r="N160" s="110"/>
      <c r="O160" s="111"/>
      <c r="P160" s="110"/>
      <c r="Q160" s="111"/>
      <c r="R160" s="110"/>
      <c r="S160" s="89"/>
      <c r="T160" s="88"/>
      <c r="U160" s="89"/>
      <c r="V160" s="88"/>
      <c r="W160" s="89"/>
      <c r="X160" s="88"/>
      <c r="Y160" s="89"/>
      <c r="Z160" s="88"/>
      <c r="AA160" s="89"/>
      <c r="AB160" s="88"/>
      <c r="AC160" s="15"/>
      <c r="AD160" s="15"/>
      <c r="AE160" s="15"/>
      <c r="AF160" s="15"/>
      <c r="AG160" s="15"/>
      <c r="AH160" s="15"/>
      <c r="AI160" s="22">
        <f t="shared" si="14"/>
        <v>0</v>
      </c>
      <c r="AK160" s="450"/>
    </row>
    <row r="161" spans="1:37" ht="36.6" customHeight="1" thickBot="1" x14ac:dyDescent="0.4">
      <c r="A161" s="29"/>
      <c r="B161" s="397"/>
      <c r="C161" s="119" t="s">
        <v>604</v>
      </c>
      <c r="D161" s="128" t="s">
        <v>280</v>
      </c>
      <c r="E161" s="105"/>
      <c r="F161" s="105"/>
      <c r="G161" s="105"/>
      <c r="H161" s="105"/>
      <c r="I161" s="105"/>
      <c r="J161" s="105"/>
      <c r="K161" s="105"/>
      <c r="L161" s="105"/>
      <c r="M161" s="110"/>
      <c r="N161" s="111"/>
      <c r="O161" s="110"/>
      <c r="P161" s="111"/>
      <c r="Q161" s="110"/>
      <c r="R161" s="111"/>
      <c r="S161" s="88"/>
      <c r="T161" s="89"/>
      <c r="U161" s="88"/>
      <c r="V161" s="89"/>
      <c r="W161" s="88"/>
      <c r="X161" s="89"/>
      <c r="Y161" s="88"/>
      <c r="Z161" s="89"/>
      <c r="AA161" s="88"/>
      <c r="AB161" s="89"/>
      <c r="AC161" s="15"/>
      <c r="AD161" s="15"/>
      <c r="AE161" s="15"/>
      <c r="AF161" s="15"/>
      <c r="AG161" s="15"/>
      <c r="AH161" s="15"/>
      <c r="AI161" s="22">
        <f t="shared" si="14"/>
        <v>0</v>
      </c>
      <c r="AK161" s="450"/>
    </row>
    <row r="162" spans="1:37" ht="36.6" customHeight="1" thickBot="1" x14ac:dyDescent="0.4">
      <c r="A162" s="29"/>
      <c r="B162" s="397"/>
      <c r="C162" s="119" t="s">
        <v>607</v>
      </c>
      <c r="D162" s="128" t="s">
        <v>281</v>
      </c>
      <c r="E162" s="105"/>
      <c r="F162" s="105"/>
      <c r="G162" s="105"/>
      <c r="H162" s="105"/>
      <c r="I162" s="105"/>
      <c r="J162" s="105"/>
      <c r="K162" s="105"/>
      <c r="L162" s="105"/>
      <c r="M162" s="111"/>
      <c r="N162" s="111"/>
      <c r="O162" s="111"/>
      <c r="P162" s="111"/>
      <c r="Q162" s="111"/>
      <c r="R162" s="111"/>
      <c r="S162" s="89"/>
      <c r="T162" s="89"/>
      <c r="U162" s="89"/>
      <c r="V162" s="89"/>
      <c r="W162" s="89"/>
      <c r="X162" s="89"/>
      <c r="Y162" s="89"/>
      <c r="Z162" s="89"/>
      <c r="AA162" s="89"/>
      <c r="AB162" s="89"/>
      <c r="AC162" s="15"/>
      <c r="AD162" s="15"/>
      <c r="AE162" s="15"/>
      <c r="AF162" s="15"/>
      <c r="AG162" s="15"/>
      <c r="AH162" s="15"/>
      <c r="AI162" s="22">
        <f t="shared" si="14"/>
        <v>0</v>
      </c>
      <c r="AK162" s="450"/>
    </row>
    <row r="163" spans="1:37" ht="36.6" customHeight="1" thickBot="1" x14ac:dyDescent="0.4">
      <c r="A163" s="29"/>
      <c r="B163" s="397"/>
      <c r="C163" s="119" t="s">
        <v>89</v>
      </c>
      <c r="D163" s="128" t="s">
        <v>282</v>
      </c>
      <c r="E163" s="105"/>
      <c r="F163" s="105"/>
      <c r="G163" s="105"/>
      <c r="H163" s="105"/>
      <c r="I163" s="105"/>
      <c r="J163" s="105"/>
      <c r="K163" s="105"/>
      <c r="L163" s="105"/>
      <c r="M163" s="160"/>
      <c r="N163" s="111"/>
      <c r="O163" s="160"/>
      <c r="P163" s="111"/>
      <c r="Q163" s="160"/>
      <c r="R163" s="111"/>
      <c r="S163" s="89"/>
      <c r="T163" s="89"/>
      <c r="U163" s="89"/>
      <c r="V163" s="89"/>
      <c r="W163" s="89"/>
      <c r="X163" s="89"/>
      <c r="Y163" s="89"/>
      <c r="Z163" s="89"/>
      <c r="AA163" s="89"/>
      <c r="AB163" s="89"/>
      <c r="AC163" s="15"/>
      <c r="AD163" s="15"/>
      <c r="AE163" s="15"/>
      <c r="AF163" s="15"/>
      <c r="AG163" s="15"/>
      <c r="AH163" s="15"/>
      <c r="AI163" s="22">
        <f t="shared" si="14"/>
        <v>0</v>
      </c>
      <c r="AK163" s="450"/>
    </row>
    <row r="164" spans="1:37" ht="36.6" customHeight="1" thickBot="1" x14ac:dyDescent="0.4">
      <c r="A164" s="29"/>
      <c r="B164" s="397"/>
      <c r="C164" s="119" t="s">
        <v>90</v>
      </c>
      <c r="D164" s="128" t="s">
        <v>283</v>
      </c>
      <c r="E164" s="105"/>
      <c r="F164" s="105"/>
      <c r="G164" s="105"/>
      <c r="H164" s="105"/>
      <c r="I164" s="105"/>
      <c r="J164" s="105"/>
      <c r="K164" s="105"/>
      <c r="L164" s="105"/>
      <c r="M164" s="111"/>
      <c r="N164" s="111"/>
      <c r="O164" s="111"/>
      <c r="P164" s="111"/>
      <c r="Q164" s="111"/>
      <c r="R164" s="111"/>
      <c r="S164" s="89"/>
      <c r="T164" s="89"/>
      <c r="U164" s="89"/>
      <c r="V164" s="89"/>
      <c r="W164" s="89"/>
      <c r="X164" s="89"/>
      <c r="Y164" s="89"/>
      <c r="Z164" s="89"/>
      <c r="AA164" s="89"/>
      <c r="AB164" s="89"/>
      <c r="AC164" s="15"/>
      <c r="AD164" s="15"/>
      <c r="AE164" s="15"/>
      <c r="AF164" s="15"/>
      <c r="AG164" s="15"/>
      <c r="AH164" s="15"/>
      <c r="AI164" s="22">
        <f t="shared" si="14"/>
        <v>0</v>
      </c>
      <c r="AK164" s="450"/>
    </row>
    <row r="165" spans="1:37" ht="36.6" customHeight="1" thickBot="1" x14ac:dyDescent="0.4">
      <c r="A165" s="29"/>
      <c r="B165" s="398"/>
      <c r="C165" s="120" t="s">
        <v>605</v>
      </c>
      <c r="D165" s="129" t="s">
        <v>284</v>
      </c>
      <c r="E165" s="106"/>
      <c r="F165" s="106"/>
      <c r="G165" s="106"/>
      <c r="H165" s="106"/>
      <c r="I165" s="106"/>
      <c r="J165" s="106"/>
      <c r="K165" s="106"/>
      <c r="L165" s="106"/>
      <c r="M165" s="112"/>
      <c r="N165" s="113"/>
      <c r="O165" s="112"/>
      <c r="P165" s="113"/>
      <c r="Q165" s="112"/>
      <c r="R165" s="113"/>
      <c r="S165" s="94"/>
      <c r="T165" s="95"/>
      <c r="U165" s="94"/>
      <c r="V165" s="95"/>
      <c r="W165" s="94"/>
      <c r="X165" s="95"/>
      <c r="Y165" s="94"/>
      <c r="Z165" s="95"/>
      <c r="AA165" s="94"/>
      <c r="AB165" s="95"/>
      <c r="AC165" s="33"/>
      <c r="AD165" s="33"/>
      <c r="AE165" s="33"/>
      <c r="AF165" s="33"/>
      <c r="AG165" s="33"/>
      <c r="AH165" s="33"/>
      <c r="AI165" s="35">
        <f t="shared" si="14"/>
        <v>0</v>
      </c>
      <c r="AK165" s="451"/>
    </row>
    <row r="166" spans="1:37" ht="36.6" customHeight="1" thickBot="1" x14ac:dyDescent="0.4">
      <c r="A166" s="29"/>
      <c r="B166" s="396" t="s">
        <v>110</v>
      </c>
      <c r="C166" s="118" t="s">
        <v>602</v>
      </c>
      <c r="D166" s="127" t="s">
        <v>285</v>
      </c>
      <c r="E166" s="104"/>
      <c r="F166" s="104"/>
      <c r="G166" s="104"/>
      <c r="H166" s="104"/>
      <c r="I166" s="104"/>
      <c r="J166" s="104"/>
      <c r="K166" s="104"/>
      <c r="L166" s="104"/>
      <c r="M166" s="234"/>
      <c r="N166" s="234"/>
      <c r="O166" s="234"/>
      <c r="P166" s="234"/>
      <c r="Q166" s="234"/>
      <c r="R166" s="234"/>
      <c r="S166" s="85"/>
      <c r="T166" s="85"/>
      <c r="U166" s="85"/>
      <c r="V166" s="85"/>
      <c r="W166" s="85"/>
      <c r="X166" s="85"/>
      <c r="Y166" s="85"/>
      <c r="Z166" s="85"/>
      <c r="AA166" s="85"/>
      <c r="AB166" s="85"/>
      <c r="AC166" s="32"/>
      <c r="AD166" s="32"/>
      <c r="AE166" s="32"/>
      <c r="AF166" s="32"/>
      <c r="AG166" s="32"/>
      <c r="AH166" s="32"/>
      <c r="AI166" s="22">
        <f t="shared" si="14"/>
        <v>0</v>
      </c>
      <c r="AK166" s="425" t="str">
        <f>CONCATENATE(AJ166,AJ167,AJ168,AJ169,AJ170,AJ171,AJ172,AJ173,AJ174,AJ175,AJ176,AJ177,AJ178,AJ179,AJ180,AJ181,AJ182,AJ183)</f>
        <v/>
      </c>
    </row>
    <row r="167" spans="1:37" ht="36.6" customHeight="1" thickBot="1" x14ac:dyDescent="0.4">
      <c r="A167" s="29"/>
      <c r="B167" s="397"/>
      <c r="C167" s="119" t="s">
        <v>603</v>
      </c>
      <c r="D167" s="128" t="s">
        <v>286</v>
      </c>
      <c r="E167" s="105"/>
      <c r="F167" s="105"/>
      <c r="G167" s="105"/>
      <c r="H167" s="105"/>
      <c r="I167" s="105"/>
      <c r="J167" s="105"/>
      <c r="K167" s="105"/>
      <c r="L167" s="105"/>
      <c r="M167" s="110"/>
      <c r="N167" s="111"/>
      <c r="O167" s="110"/>
      <c r="P167" s="111"/>
      <c r="Q167" s="110"/>
      <c r="R167" s="110"/>
      <c r="S167" s="88"/>
      <c r="T167" s="89"/>
      <c r="U167" s="88"/>
      <c r="V167" s="89"/>
      <c r="W167" s="88"/>
      <c r="X167" s="89"/>
      <c r="Y167" s="88"/>
      <c r="Z167" s="89"/>
      <c r="AA167" s="88"/>
      <c r="AB167" s="89"/>
      <c r="AC167" s="15"/>
      <c r="AD167" s="15"/>
      <c r="AE167" s="15"/>
      <c r="AF167" s="15"/>
      <c r="AG167" s="15"/>
      <c r="AH167" s="15"/>
      <c r="AI167" s="22">
        <f t="shared" si="14"/>
        <v>0</v>
      </c>
      <c r="AK167" s="426"/>
    </row>
    <row r="168" spans="1:37" ht="36.6" customHeight="1" thickBot="1" x14ac:dyDescent="0.4">
      <c r="A168" s="29"/>
      <c r="B168" s="397"/>
      <c r="C168" s="119" t="s">
        <v>606</v>
      </c>
      <c r="D168" s="128" t="s">
        <v>287</v>
      </c>
      <c r="E168" s="105"/>
      <c r="F168" s="105"/>
      <c r="G168" s="105"/>
      <c r="H168" s="105"/>
      <c r="I168" s="105"/>
      <c r="J168" s="105"/>
      <c r="K168" s="105"/>
      <c r="L168" s="105"/>
      <c r="M168" s="111"/>
      <c r="N168" s="110"/>
      <c r="O168" s="111"/>
      <c r="P168" s="110"/>
      <c r="Q168" s="111"/>
      <c r="R168" s="110"/>
      <c r="S168" s="89"/>
      <c r="T168" s="88"/>
      <c r="U168" s="89"/>
      <c r="V168" s="88"/>
      <c r="W168" s="89"/>
      <c r="X168" s="88"/>
      <c r="Y168" s="89"/>
      <c r="Z168" s="88"/>
      <c r="AA168" s="89"/>
      <c r="AB168" s="88"/>
      <c r="AC168" s="15"/>
      <c r="AD168" s="15"/>
      <c r="AE168" s="15"/>
      <c r="AF168" s="15"/>
      <c r="AG168" s="15"/>
      <c r="AH168" s="15"/>
      <c r="AI168" s="22">
        <f t="shared" si="14"/>
        <v>0</v>
      </c>
      <c r="AK168" s="426"/>
    </row>
    <row r="169" spans="1:37" ht="36.6" customHeight="1" thickBot="1" x14ac:dyDescent="0.4">
      <c r="A169" s="29"/>
      <c r="B169" s="397"/>
      <c r="C169" s="119" t="s">
        <v>88</v>
      </c>
      <c r="D169" s="128" t="s">
        <v>288</v>
      </c>
      <c r="E169" s="105"/>
      <c r="F169" s="105"/>
      <c r="G169" s="105"/>
      <c r="H169" s="105"/>
      <c r="I169" s="105"/>
      <c r="J169" s="105"/>
      <c r="K169" s="105"/>
      <c r="L169" s="105"/>
      <c r="M169" s="111"/>
      <c r="N169" s="110"/>
      <c r="O169" s="111"/>
      <c r="P169" s="110"/>
      <c r="Q169" s="111"/>
      <c r="R169" s="110"/>
      <c r="S169" s="89"/>
      <c r="T169" s="88"/>
      <c r="U169" s="89"/>
      <c r="V169" s="88"/>
      <c r="W169" s="89"/>
      <c r="X169" s="88"/>
      <c r="Y169" s="89"/>
      <c r="Z169" s="88"/>
      <c r="AA169" s="89"/>
      <c r="AB169" s="88"/>
      <c r="AC169" s="15"/>
      <c r="AD169" s="15"/>
      <c r="AE169" s="15"/>
      <c r="AF169" s="15"/>
      <c r="AG169" s="15"/>
      <c r="AH169" s="15"/>
      <c r="AI169" s="22">
        <f t="shared" si="14"/>
        <v>0</v>
      </c>
      <c r="AK169" s="426"/>
    </row>
    <row r="170" spans="1:37" ht="36.6" customHeight="1" thickBot="1" x14ac:dyDescent="0.4">
      <c r="A170" s="29"/>
      <c r="B170" s="397"/>
      <c r="C170" s="119" t="s">
        <v>604</v>
      </c>
      <c r="D170" s="128" t="s">
        <v>289</v>
      </c>
      <c r="E170" s="105"/>
      <c r="F170" s="105"/>
      <c r="G170" s="105"/>
      <c r="H170" s="105"/>
      <c r="I170" s="105"/>
      <c r="J170" s="105"/>
      <c r="K170" s="105"/>
      <c r="L170" s="105"/>
      <c r="M170" s="110"/>
      <c r="N170" s="111"/>
      <c r="O170" s="110"/>
      <c r="P170" s="111"/>
      <c r="Q170" s="110"/>
      <c r="R170" s="111"/>
      <c r="S170" s="88"/>
      <c r="T170" s="89"/>
      <c r="U170" s="88"/>
      <c r="V170" s="89"/>
      <c r="W170" s="88"/>
      <c r="X170" s="89"/>
      <c r="Y170" s="88"/>
      <c r="Z170" s="89"/>
      <c r="AA170" s="88"/>
      <c r="AB170" s="89"/>
      <c r="AC170" s="15"/>
      <c r="AD170" s="15"/>
      <c r="AE170" s="15"/>
      <c r="AF170" s="15"/>
      <c r="AG170" s="15"/>
      <c r="AH170" s="15"/>
      <c r="AI170" s="22">
        <f t="shared" si="14"/>
        <v>0</v>
      </c>
      <c r="AK170" s="426"/>
    </row>
    <row r="171" spans="1:37" ht="36.6" customHeight="1" thickBot="1" x14ac:dyDescent="0.4">
      <c r="A171" s="29"/>
      <c r="B171" s="397"/>
      <c r="C171" s="119" t="s">
        <v>607</v>
      </c>
      <c r="D171" s="128" t="s">
        <v>290</v>
      </c>
      <c r="E171" s="105"/>
      <c r="F171" s="105"/>
      <c r="G171" s="105"/>
      <c r="H171" s="105"/>
      <c r="I171" s="105"/>
      <c r="J171" s="105"/>
      <c r="K171" s="105"/>
      <c r="L171" s="105"/>
      <c r="M171" s="111"/>
      <c r="N171" s="111"/>
      <c r="O171" s="111"/>
      <c r="P171" s="111"/>
      <c r="Q171" s="111"/>
      <c r="R171" s="111"/>
      <c r="S171" s="89"/>
      <c r="T171" s="89"/>
      <c r="U171" s="89"/>
      <c r="V171" s="89"/>
      <c r="W171" s="89"/>
      <c r="X171" s="89"/>
      <c r="Y171" s="89"/>
      <c r="Z171" s="89"/>
      <c r="AA171" s="89"/>
      <c r="AB171" s="89"/>
      <c r="AC171" s="15"/>
      <c r="AD171" s="15"/>
      <c r="AE171" s="15"/>
      <c r="AF171" s="15"/>
      <c r="AG171" s="15"/>
      <c r="AH171" s="15"/>
      <c r="AI171" s="22">
        <f t="shared" si="14"/>
        <v>0</v>
      </c>
      <c r="AK171" s="426"/>
    </row>
    <row r="172" spans="1:37" ht="36.6" customHeight="1" thickBot="1" x14ac:dyDescent="0.4">
      <c r="A172" s="29"/>
      <c r="B172" s="397"/>
      <c r="C172" s="119" t="s">
        <v>89</v>
      </c>
      <c r="D172" s="128" t="s">
        <v>291</v>
      </c>
      <c r="E172" s="105"/>
      <c r="F172" s="105"/>
      <c r="G172" s="105"/>
      <c r="H172" s="105"/>
      <c r="I172" s="105"/>
      <c r="J172" s="105"/>
      <c r="K172" s="105"/>
      <c r="L172" s="105"/>
      <c r="M172" s="160"/>
      <c r="N172" s="111"/>
      <c r="O172" s="160"/>
      <c r="P172" s="111"/>
      <c r="Q172" s="160"/>
      <c r="R172" s="111"/>
      <c r="S172" s="89"/>
      <c r="T172" s="89"/>
      <c r="U172" s="89"/>
      <c r="V172" s="89"/>
      <c r="W172" s="89"/>
      <c r="X172" s="89"/>
      <c r="Y172" s="89"/>
      <c r="Z172" s="89"/>
      <c r="AA172" s="89"/>
      <c r="AB172" s="89"/>
      <c r="AC172" s="15"/>
      <c r="AD172" s="15"/>
      <c r="AE172" s="15"/>
      <c r="AF172" s="15"/>
      <c r="AG172" s="15"/>
      <c r="AH172" s="15"/>
      <c r="AI172" s="22">
        <f t="shared" si="14"/>
        <v>0</v>
      </c>
      <c r="AK172" s="426"/>
    </row>
    <row r="173" spans="1:37" ht="36.6" customHeight="1" thickBot="1" x14ac:dyDescent="0.4">
      <c r="A173" s="29"/>
      <c r="B173" s="397"/>
      <c r="C173" s="119" t="s">
        <v>90</v>
      </c>
      <c r="D173" s="128" t="s">
        <v>292</v>
      </c>
      <c r="E173" s="105"/>
      <c r="F173" s="105"/>
      <c r="G173" s="105"/>
      <c r="H173" s="105"/>
      <c r="I173" s="105"/>
      <c r="J173" s="105"/>
      <c r="K173" s="105"/>
      <c r="L173" s="105"/>
      <c r="M173" s="111"/>
      <c r="N173" s="111"/>
      <c r="O173" s="111"/>
      <c r="P173" s="111"/>
      <c r="Q173" s="111"/>
      <c r="R173" s="111"/>
      <c r="S173" s="89"/>
      <c r="T173" s="89"/>
      <c r="U173" s="89"/>
      <c r="V173" s="89"/>
      <c r="W173" s="89"/>
      <c r="X173" s="89"/>
      <c r="Y173" s="89"/>
      <c r="Z173" s="89"/>
      <c r="AA173" s="89"/>
      <c r="AB173" s="89"/>
      <c r="AC173" s="15"/>
      <c r="AD173" s="15"/>
      <c r="AE173" s="15"/>
      <c r="AF173" s="15"/>
      <c r="AG173" s="15"/>
      <c r="AH173" s="15"/>
      <c r="AI173" s="22">
        <f t="shared" si="14"/>
        <v>0</v>
      </c>
      <c r="AK173" s="426"/>
    </row>
    <row r="174" spans="1:37" ht="36.6" customHeight="1" thickBot="1" x14ac:dyDescent="0.4">
      <c r="A174" s="29"/>
      <c r="B174" s="398"/>
      <c r="C174" s="120" t="s">
        <v>605</v>
      </c>
      <c r="D174" s="129" t="s">
        <v>293</v>
      </c>
      <c r="E174" s="106"/>
      <c r="F174" s="106"/>
      <c r="G174" s="106"/>
      <c r="H174" s="106"/>
      <c r="I174" s="106"/>
      <c r="J174" s="106"/>
      <c r="K174" s="106"/>
      <c r="L174" s="106"/>
      <c r="M174" s="112"/>
      <c r="N174" s="113"/>
      <c r="O174" s="112"/>
      <c r="P174" s="113"/>
      <c r="Q174" s="112"/>
      <c r="R174" s="113"/>
      <c r="S174" s="94"/>
      <c r="T174" s="95"/>
      <c r="U174" s="94"/>
      <c r="V174" s="95"/>
      <c r="W174" s="94"/>
      <c r="X174" s="95"/>
      <c r="Y174" s="94"/>
      <c r="Z174" s="95"/>
      <c r="AA174" s="94"/>
      <c r="AB174" s="95"/>
      <c r="AC174" s="33"/>
      <c r="AD174" s="33"/>
      <c r="AE174" s="33"/>
      <c r="AF174" s="33"/>
      <c r="AG174" s="33"/>
      <c r="AH174" s="33"/>
      <c r="AI174" s="35">
        <f t="shared" si="14"/>
        <v>0</v>
      </c>
      <c r="AK174" s="426"/>
    </row>
    <row r="175" spans="1:37" ht="36.6" customHeight="1" thickBot="1" x14ac:dyDescent="0.4">
      <c r="A175" s="29"/>
      <c r="B175" s="396" t="s">
        <v>111</v>
      </c>
      <c r="C175" s="118" t="s">
        <v>602</v>
      </c>
      <c r="D175" s="127" t="s">
        <v>294</v>
      </c>
      <c r="E175" s="104"/>
      <c r="F175" s="104"/>
      <c r="G175" s="104"/>
      <c r="H175" s="104"/>
      <c r="I175" s="104"/>
      <c r="J175" s="104"/>
      <c r="K175" s="104"/>
      <c r="L175" s="104"/>
      <c r="M175" s="234"/>
      <c r="N175" s="234"/>
      <c r="O175" s="234"/>
      <c r="P175" s="234"/>
      <c r="Q175" s="234"/>
      <c r="R175" s="234"/>
      <c r="S175" s="85"/>
      <c r="T175" s="85"/>
      <c r="U175" s="85"/>
      <c r="V175" s="85"/>
      <c r="W175" s="85"/>
      <c r="X175" s="85"/>
      <c r="Y175" s="85"/>
      <c r="Z175" s="85"/>
      <c r="AA175" s="85"/>
      <c r="AB175" s="85"/>
      <c r="AC175" s="32"/>
      <c r="AD175" s="32"/>
      <c r="AE175" s="32"/>
      <c r="AF175" s="32"/>
      <c r="AG175" s="32"/>
      <c r="AH175" s="32"/>
      <c r="AI175" s="22">
        <f t="shared" si="14"/>
        <v>0</v>
      </c>
      <c r="AK175" s="426"/>
    </row>
    <row r="176" spans="1:37" ht="36.6" customHeight="1" thickBot="1" x14ac:dyDescent="0.4">
      <c r="A176" s="29"/>
      <c r="B176" s="397"/>
      <c r="C176" s="119" t="s">
        <v>603</v>
      </c>
      <c r="D176" s="128" t="s">
        <v>295</v>
      </c>
      <c r="E176" s="105"/>
      <c r="F176" s="105"/>
      <c r="G176" s="105"/>
      <c r="H176" s="105"/>
      <c r="I176" s="105"/>
      <c r="J176" s="105"/>
      <c r="K176" s="105"/>
      <c r="L176" s="105"/>
      <c r="M176" s="110"/>
      <c r="N176" s="111"/>
      <c r="O176" s="110"/>
      <c r="P176" s="111"/>
      <c r="Q176" s="110"/>
      <c r="R176" s="110"/>
      <c r="S176" s="88"/>
      <c r="T176" s="89"/>
      <c r="U176" s="88"/>
      <c r="V176" s="89"/>
      <c r="W176" s="88"/>
      <c r="X176" s="89"/>
      <c r="Y176" s="88"/>
      <c r="Z176" s="89"/>
      <c r="AA176" s="88"/>
      <c r="AB176" s="89"/>
      <c r="AC176" s="15"/>
      <c r="AD176" s="15"/>
      <c r="AE176" s="15"/>
      <c r="AF176" s="15"/>
      <c r="AG176" s="15"/>
      <c r="AH176" s="15"/>
      <c r="AI176" s="22">
        <f t="shared" si="14"/>
        <v>0</v>
      </c>
      <c r="AK176" s="426"/>
    </row>
    <row r="177" spans="1:37" ht="36.6" customHeight="1" thickBot="1" x14ac:dyDescent="0.4">
      <c r="A177" s="29"/>
      <c r="B177" s="397"/>
      <c r="C177" s="119" t="s">
        <v>606</v>
      </c>
      <c r="D177" s="128" t="s">
        <v>296</v>
      </c>
      <c r="E177" s="105"/>
      <c r="F177" s="105"/>
      <c r="G177" s="105"/>
      <c r="H177" s="105"/>
      <c r="I177" s="105"/>
      <c r="J177" s="105"/>
      <c r="K177" s="105"/>
      <c r="L177" s="105"/>
      <c r="M177" s="111"/>
      <c r="N177" s="110"/>
      <c r="O177" s="111"/>
      <c r="P177" s="110"/>
      <c r="Q177" s="111"/>
      <c r="R177" s="110"/>
      <c r="S177" s="89"/>
      <c r="T177" s="88"/>
      <c r="U177" s="89"/>
      <c r="V177" s="88"/>
      <c r="W177" s="89"/>
      <c r="X177" s="88"/>
      <c r="Y177" s="89"/>
      <c r="Z177" s="88"/>
      <c r="AA177" s="89"/>
      <c r="AB177" s="88"/>
      <c r="AC177" s="15"/>
      <c r="AD177" s="15"/>
      <c r="AE177" s="15"/>
      <c r="AF177" s="15"/>
      <c r="AG177" s="15"/>
      <c r="AH177" s="15"/>
      <c r="AI177" s="22">
        <f t="shared" si="14"/>
        <v>0</v>
      </c>
      <c r="AK177" s="426"/>
    </row>
    <row r="178" spans="1:37" ht="36.6" customHeight="1" thickBot="1" x14ac:dyDescent="0.4">
      <c r="A178" s="29"/>
      <c r="B178" s="397"/>
      <c r="C178" s="119" t="s">
        <v>88</v>
      </c>
      <c r="D178" s="128" t="s">
        <v>297</v>
      </c>
      <c r="E178" s="105"/>
      <c r="F178" s="105"/>
      <c r="G178" s="105"/>
      <c r="H178" s="105"/>
      <c r="I178" s="105"/>
      <c r="J178" s="105"/>
      <c r="K178" s="105"/>
      <c r="L178" s="105"/>
      <c r="M178" s="111"/>
      <c r="N178" s="110"/>
      <c r="O178" s="111"/>
      <c r="P178" s="110"/>
      <c r="Q178" s="111"/>
      <c r="R178" s="110"/>
      <c r="S178" s="89"/>
      <c r="T178" s="88"/>
      <c r="U178" s="89"/>
      <c r="V178" s="88"/>
      <c r="W178" s="89"/>
      <c r="X178" s="88"/>
      <c r="Y178" s="89"/>
      <c r="Z178" s="88"/>
      <c r="AA178" s="89"/>
      <c r="AB178" s="88"/>
      <c r="AC178" s="15"/>
      <c r="AD178" s="15"/>
      <c r="AE178" s="15"/>
      <c r="AF178" s="15"/>
      <c r="AG178" s="15"/>
      <c r="AH178" s="15"/>
      <c r="AI178" s="22">
        <f t="shared" si="14"/>
        <v>0</v>
      </c>
      <c r="AK178" s="426"/>
    </row>
    <row r="179" spans="1:37" ht="36.6" customHeight="1" thickBot="1" x14ac:dyDescent="0.4">
      <c r="A179" s="29"/>
      <c r="B179" s="397"/>
      <c r="C179" s="119" t="s">
        <v>604</v>
      </c>
      <c r="D179" s="128" t="s">
        <v>298</v>
      </c>
      <c r="E179" s="105"/>
      <c r="F179" s="105"/>
      <c r="G179" s="105"/>
      <c r="H179" s="105"/>
      <c r="I179" s="105"/>
      <c r="J179" s="105"/>
      <c r="K179" s="105"/>
      <c r="L179" s="105"/>
      <c r="M179" s="110"/>
      <c r="N179" s="111"/>
      <c r="O179" s="110"/>
      <c r="P179" s="111"/>
      <c r="Q179" s="110"/>
      <c r="R179" s="111"/>
      <c r="S179" s="88"/>
      <c r="T179" s="89"/>
      <c r="U179" s="88"/>
      <c r="V179" s="89"/>
      <c r="W179" s="88"/>
      <c r="X179" s="89"/>
      <c r="Y179" s="88"/>
      <c r="Z179" s="89"/>
      <c r="AA179" s="88"/>
      <c r="AB179" s="89"/>
      <c r="AC179" s="15"/>
      <c r="AD179" s="15"/>
      <c r="AE179" s="15"/>
      <c r="AF179" s="15"/>
      <c r="AG179" s="15"/>
      <c r="AH179" s="15"/>
      <c r="AI179" s="22">
        <f t="shared" si="14"/>
        <v>0</v>
      </c>
      <c r="AK179" s="426"/>
    </row>
    <row r="180" spans="1:37" ht="36.6" customHeight="1" thickBot="1" x14ac:dyDescent="0.4">
      <c r="A180" s="29"/>
      <c r="B180" s="397"/>
      <c r="C180" s="119" t="s">
        <v>607</v>
      </c>
      <c r="D180" s="128" t="s">
        <v>299</v>
      </c>
      <c r="E180" s="105"/>
      <c r="F180" s="105"/>
      <c r="G180" s="105"/>
      <c r="H180" s="105"/>
      <c r="I180" s="105"/>
      <c r="J180" s="105"/>
      <c r="K180" s="105"/>
      <c r="L180" s="105"/>
      <c r="M180" s="111"/>
      <c r="N180" s="111"/>
      <c r="O180" s="111"/>
      <c r="P180" s="111"/>
      <c r="Q180" s="111"/>
      <c r="R180" s="111"/>
      <c r="S180" s="89"/>
      <c r="T180" s="89"/>
      <c r="U180" s="89"/>
      <c r="V180" s="89"/>
      <c r="W180" s="89"/>
      <c r="X180" s="89"/>
      <c r="Y180" s="89"/>
      <c r="Z180" s="89"/>
      <c r="AA180" s="89"/>
      <c r="AB180" s="89"/>
      <c r="AC180" s="15"/>
      <c r="AD180" s="15"/>
      <c r="AE180" s="15"/>
      <c r="AF180" s="15"/>
      <c r="AG180" s="15"/>
      <c r="AH180" s="15"/>
      <c r="AI180" s="22">
        <f t="shared" si="14"/>
        <v>0</v>
      </c>
      <c r="AK180" s="426"/>
    </row>
    <row r="181" spans="1:37" ht="36.6" customHeight="1" thickBot="1" x14ac:dyDescent="0.4">
      <c r="A181" s="29"/>
      <c r="B181" s="397"/>
      <c r="C181" s="119" t="s">
        <v>89</v>
      </c>
      <c r="D181" s="128" t="s">
        <v>300</v>
      </c>
      <c r="E181" s="105"/>
      <c r="F181" s="105"/>
      <c r="G181" s="105"/>
      <c r="H181" s="105"/>
      <c r="I181" s="105"/>
      <c r="J181" s="105"/>
      <c r="K181" s="105"/>
      <c r="L181" s="105"/>
      <c r="M181" s="160"/>
      <c r="N181" s="111"/>
      <c r="O181" s="160"/>
      <c r="P181" s="111"/>
      <c r="Q181" s="160"/>
      <c r="R181" s="111"/>
      <c r="S181" s="89"/>
      <c r="T181" s="89"/>
      <c r="U181" s="89"/>
      <c r="V181" s="89"/>
      <c r="W181" s="89"/>
      <c r="X181" s="89"/>
      <c r="Y181" s="89"/>
      <c r="Z181" s="89"/>
      <c r="AA181" s="89"/>
      <c r="AB181" s="89"/>
      <c r="AC181" s="15"/>
      <c r="AD181" s="15"/>
      <c r="AE181" s="15"/>
      <c r="AF181" s="15"/>
      <c r="AG181" s="15"/>
      <c r="AH181" s="15"/>
      <c r="AI181" s="22">
        <f t="shared" si="14"/>
        <v>0</v>
      </c>
      <c r="AK181" s="426"/>
    </row>
    <row r="182" spans="1:37" ht="36.6" customHeight="1" thickBot="1" x14ac:dyDescent="0.4">
      <c r="A182" s="29"/>
      <c r="B182" s="397"/>
      <c r="C182" s="119" t="s">
        <v>90</v>
      </c>
      <c r="D182" s="128" t="s">
        <v>301</v>
      </c>
      <c r="E182" s="105"/>
      <c r="F182" s="105"/>
      <c r="G182" s="105"/>
      <c r="H182" s="105"/>
      <c r="I182" s="105"/>
      <c r="J182" s="105"/>
      <c r="K182" s="105"/>
      <c r="L182" s="105"/>
      <c r="M182" s="111"/>
      <c r="N182" s="111"/>
      <c r="O182" s="111"/>
      <c r="P182" s="111"/>
      <c r="Q182" s="111"/>
      <c r="R182" s="111"/>
      <c r="S182" s="89"/>
      <c r="T182" s="89"/>
      <c r="U182" s="89"/>
      <c r="V182" s="89"/>
      <c r="W182" s="89"/>
      <c r="X182" s="89"/>
      <c r="Y182" s="89"/>
      <c r="Z182" s="89"/>
      <c r="AA182" s="89"/>
      <c r="AB182" s="89"/>
      <c r="AC182" s="15"/>
      <c r="AD182" s="15"/>
      <c r="AE182" s="15"/>
      <c r="AF182" s="15"/>
      <c r="AG182" s="15"/>
      <c r="AH182" s="15"/>
      <c r="AI182" s="22">
        <f t="shared" si="14"/>
        <v>0</v>
      </c>
      <c r="AK182" s="426"/>
    </row>
    <row r="183" spans="1:37" ht="36.6" customHeight="1" thickBot="1" x14ac:dyDescent="0.4">
      <c r="A183" s="29"/>
      <c r="B183" s="398"/>
      <c r="C183" s="120" t="s">
        <v>605</v>
      </c>
      <c r="D183" s="129" t="s">
        <v>302</v>
      </c>
      <c r="E183" s="106"/>
      <c r="F183" s="106"/>
      <c r="G183" s="106"/>
      <c r="H183" s="106"/>
      <c r="I183" s="106"/>
      <c r="J183" s="106"/>
      <c r="K183" s="106"/>
      <c r="L183" s="106"/>
      <c r="M183" s="112"/>
      <c r="N183" s="113"/>
      <c r="O183" s="112"/>
      <c r="P183" s="113"/>
      <c r="Q183" s="112"/>
      <c r="R183" s="113"/>
      <c r="S183" s="94"/>
      <c r="T183" s="95"/>
      <c r="U183" s="94"/>
      <c r="V183" s="95"/>
      <c r="W183" s="94"/>
      <c r="X183" s="95"/>
      <c r="Y183" s="94"/>
      <c r="Z183" s="95"/>
      <c r="AA183" s="94"/>
      <c r="AB183" s="95"/>
      <c r="AC183" s="33"/>
      <c r="AD183" s="33"/>
      <c r="AE183" s="33"/>
      <c r="AF183" s="33"/>
      <c r="AG183" s="33"/>
      <c r="AH183" s="33"/>
      <c r="AI183" s="35">
        <f t="shared" si="14"/>
        <v>0</v>
      </c>
      <c r="AK183" s="427"/>
    </row>
    <row r="184" spans="1:37" ht="36.6" customHeight="1" thickBot="1" x14ac:dyDescent="0.4">
      <c r="A184" s="29"/>
      <c r="B184" s="396" t="s">
        <v>112</v>
      </c>
      <c r="C184" s="118" t="s">
        <v>602</v>
      </c>
      <c r="D184" s="127" t="s">
        <v>303</v>
      </c>
      <c r="E184" s="104"/>
      <c r="F184" s="104"/>
      <c r="G184" s="104"/>
      <c r="H184" s="104"/>
      <c r="I184" s="104"/>
      <c r="J184" s="104"/>
      <c r="K184" s="104"/>
      <c r="L184" s="104"/>
      <c r="M184" s="234"/>
      <c r="N184" s="234"/>
      <c r="O184" s="234"/>
      <c r="P184" s="234"/>
      <c r="Q184" s="234"/>
      <c r="R184" s="234"/>
      <c r="S184" s="85"/>
      <c r="T184" s="85"/>
      <c r="U184" s="85"/>
      <c r="V184" s="85"/>
      <c r="W184" s="85"/>
      <c r="X184" s="85"/>
      <c r="Y184" s="85"/>
      <c r="Z184" s="85"/>
      <c r="AA184" s="85"/>
      <c r="AB184" s="85"/>
      <c r="AC184" s="32"/>
      <c r="AD184" s="32"/>
      <c r="AE184" s="32"/>
      <c r="AF184" s="32"/>
      <c r="AG184" s="32"/>
      <c r="AH184" s="32"/>
      <c r="AI184" s="22">
        <f t="shared" si="14"/>
        <v>0</v>
      </c>
      <c r="AK184" s="431" t="str">
        <f>CONCATENATE(AJ184,AJ185,AJ186,AJ187,AJ188,AJ189,AJ190,AJ191,AJ192,AJ193,AJ194,AJ195,AJ196,AJ197,AJ198,AJ199,AJ200,AJ201,AJ203,AJ204,AJ205,AJ206,AJ207,AJ208,AJ209,AJ210,AJ211)</f>
        <v/>
      </c>
    </row>
    <row r="185" spans="1:37" ht="36.6" customHeight="1" thickBot="1" x14ac:dyDescent="0.4">
      <c r="A185" s="29"/>
      <c r="B185" s="397"/>
      <c r="C185" s="119" t="s">
        <v>603</v>
      </c>
      <c r="D185" s="128" t="s">
        <v>304</v>
      </c>
      <c r="E185" s="105"/>
      <c r="F185" s="105"/>
      <c r="G185" s="105"/>
      <c r="H185" s="105"/>
      <c r="I185" s="105"/>
      <c r="J185" s="105"/>
      <c r="K185" s="105"/>
      <c r="L185" s="105"/>
      <c r="M185" s="110"/>
      <c r="N185" s="111"/>
      <c r="O185" s="110"/>
      <c r="P185" s="111"/>
      <c r="Q185" s="110"/>
      <c r="R185" s="110"/>
      <c r="S185" s="88"/>
      <c r="T185" s="89"/>
      <c r="U185" s="88"/>
      <c r="V185" s="89"/>
      <c r="W185" s="88"/>
      <c r="X185" s="89"/>
      <c r="Y185" s="88"/>
      <c r="Z185" s="89"/>
      <c r="AA185" s="88"/>
      <c r="AB185" s="89"/>
      <c r="AC185" s="15"/>
      <c r="AD185" s="15"/>
      <c r="AE185" s="15"/>
      <c r="AF185" s="15"/>
      <c r="AG185" s="15"/>
      <c r="AH185" s="15"/>
      <c r="AI185" s="22">
        <f t="shared" si="14"/>
        <v>0</v>
      </c>
      <c r="AK185" s="432"/>
    </row>
    <row r="186" spans="1:37" ht="36.6" customHeight="1" thickBot="1" x14ac:dyDescent="0.4">
      <c r="A186" s="29"/>
      <c r="B186" s="397"/>
      <c r="C186" s="119" t="s">
        <v>606</v>
      </c>
      <c r="D186" s="128" t="s">
        <v>305</v>
      </c>
      <c r="E186" s="105"/>
      <c r="F186" s="105"/>
      <c r="G186" s="105"/>
      <c r="H186" s="105"/>
      <c r="I186" s="105"/>
      <c r="J186" s="105"/>
      <c r="K186" s="105"/>
      <c r="L186" s="105"/>
      <c r="M186" s="111"/>
      <c r="N186" s="110"/>
      <c r="O186" s="111"/>
      <c r="P186" s="110"/>
      <c r="Q186" s="111"/>
      <c r="R186" s="110"/>
      <c r="S186" s="89"/>
      <c r="T186" s="88"/>
      <c r="U186" s="89"/>
      <c r="V186" s="88"/>
      <c r="W186" s="89"/>
      <c r="X186" s="88"/>
      <c r="Y186" s="89"/>
      <c r="Z186" s="88"/>
      <c r="AA186" s="89"/>
      <c r="AB186" s="88"/>
      <c r="AC186" s="15"/>
      <c r="AD186" s="15"/>
      <c r="AE186" s="15"/>
      <c r="AF186" s="15"/>
      <c r="AG186" s="15"/>
      <c r="AH186" s="15"/>
      <c r="AI186" s="22">
        <f t="shared" si="14"/>
        <v>0</v>
      </c>
      <c r="AK186" s="432"/>
    </row>
    <row r="187" spans="1:37" ht="36.6" customHeight="1" thickBot="1" x14ac:dyDescent="0.4">
      <c r="A187" s="29"/>
      <c r="B187" s="397"/>
      <c r="C187" s="119" t="s">
        <v>88</v>
      </c>
      <c r="D187" s="128" t="s">
        <v>306</v>
      </c>
      <c r="E187" s="105"/>
      <c r="F187" s="105"/>
      <c r="G187" s="105"/>
      <c r="H187" s="105"/>
      <c r="I187" s="105"/>
      <c r="J187" s="105"/>
      <c r="K187" s="105"/>
      <c r="L187" s="105"/>
      <c r="M187" s="111"/>
      <c r="N187" s="110"/>
      <c r="O187" s="111"/>
      <c r="P187" s="110"/>
      <c r="Q187" s="111"/>
      <c r="R187" s="110"/>
      <c r="S187" s="89"/>
      <c r="T187" s="88"/>
      <c r="U187" s="89"/>
      <c r="V187" s="88"/>
      <c r="W187" s="89"/>
      <c r="X187" s="88"/>
      <c r="Y187" s="89"/>
      <c r="Z187" s="88"/>
      <c r="AA187" s="89"/>
      <c r="AB187" s="88"/>
      <c r="AC187" s="15"/>
      <c r="AD187" s="15"/>
      <c r="AE187" s="15"/>
      <c r="AF187" s="15"/>
      <c r="AG187" s="15"/>
      <c r="AH187" s="15"/>
      <c r="AI187" s="22">
        <f t="shared" si="14"/>
        <v>0</v>
      </c>
      <c r="AK187" s="432"/>
    </row>
    <row r="188" spans="1:37" ht="36.6" customHeight="1" thickBot="1" x14ac:dyDescent="0.4">
      <c r="A188" s="29"/>
      <c r="B188" s="397"/>
      <c r="C188" s="119" t="s">
        <v>604</v>
      </c>
      <c r="D188" s="128" t="s">
        <v>307</v>
      </c>
      <c r="E188" s="105"/>
      <c r="F188" s="105"/>
      <c r="G188" s="105"/>
      <c r="H188" s="105"/>
      <c r="I188" s="105"/>
      <c r="J188" s="105"/>
      <c r="K188" s="105"/>
      <c r="L188" s="105"/>
      <c r="M188" s="110"/>
      <c r="N188" s="111"/>
      <c r="O188" s="110"/>
      <c r="P188" s="111"/>
      <c r="Q188" s="110"/>
      <c r="R188" s="111"/>
      <c r="S188" s="88"/>
      <c r="T188" s="89"/>
      <c r="U188" s="88"/>
      <c r="V188" s="89"/>
      <c r="W188" s="88"/>
      <c r="X188" s="89"/>
      <c r="Y188" s="88"/>
      <c r="Z188" s="89"/>
      <c r="AA188" s="88"/>
      <c r="AB188" s="89"/>
      <c r="AC188" s="15"/>
      <c r="AD188" s="15"/>
      <c r="AE188" s="15"/>
      <c r="AF188" s="15"/>
      <c r="AG188" s="15"/>
      <c r="AH188" s="15"/>
      <c r="AI188" s="22">
        <f t="shared" si="14"/>
        <v>0</v>
      </c>
      <c r="AK188" s="432"/>
    </row>
    <row r="189" spans="1:37" ht="36.6" customHeight="1" thickBot="1" x14ac:dyDescent="0.4">
      <c r="A189" s="29"/>
      <c r="B189" s="397"/>
      <c r="C189" s="119" t="s">
        <v>607</v>
      </c>
      <c r="D189" s="128" t="s">
        <v>308</v>
      </c>
      <c r="E189" s="105"/>
      <c r="F189" s="105"/>
      <c r="G189" s="105"/>
      <c r="H189" s="105"/>
      <c r="I189" s="105"/>
      <c r="J189" s="105"/>
      <c r="K189" s="105"/>
      <c r="L189" s="105"/>
      <c r="M189" s="111"/>
      <c r="N189" s="111"/>
      <c r="O189" s="111"/>
      <c r="P189" s="111"/>
      <c r="Q189" s="111"/>
      <c r="R189" s="111"/>
      <c r="S189" s="89"/>
      <c r="T189" s="89"/>
      <c r="U189" s="89"/>
      <c r="V189" s="89"/>
      <c r="W189" s="89"/>
      <c r="X189" s="89"/>
      <c r="Y189" s="89"/>
      <c r="Z189" s="89"/>
      <c r="AA189" s="89"/>
      <c r="AB189" s="89"/>
      <c r="AC189" s="15"/>
      <c r="AD189" s="15"/>
      <c r="AE189" s="15"/>
      <c r="AF189" s="15"/>
      <c r="AG189" s="15"/>
      <c r="AH189" s="15"/>
      <c r="AI189" s="22">
        <f t="shared" si="14"/>
        <v>0</v>
      </c>
      <c r="AK189" s="432"/>
    </row>
    <row r="190" spans="1:37" ht="36.6" customHeight="1" thickBot="1" x14ac:dyDescent="0.4">
      <c r="A190" s="29"/>
      <c r="B190" s="397"/>
      <c r="C190" s="119" t="s">
        <v>89</v>
      </c>
      <c r="D190" s="128" t="s">
        <v>309</v>
      </c>
      <c r="E190" s="105"/>
      <c r="F190" s="105"/>
      <c r="G190" s="105"/>
      <c r="H190" s="105"/>
      <c r="I190" s="105"/>
      <c r="J190" s="105"/>
      <c r="K190" s="105"/>
      <c r="L190" s="105"/>
      <c r="M190" s="160"/>
      <c r="N190" s="111"/>
      <c r="O190" s="160"/>
      <c r="P190" s="111"/>
      <c r="Q190" s="160"/>
      <c r="R190" s="111"/>
      <c r="S190" s="89"/>
      <c r="T190" s="89"/>
      <c r="U190" s="89"/>
      <c r="V190" s="89"/>
      <c r="W190" s="89"/>
      <c r="X190" s="89"/>
      <c r="Y190" s="89"/>
      <c r="Z190" s="89"/>
      <c r="AA190" s="89"/>
      <c r="AB190" s="89"/>
      <c r="AC190" s="15"/>
      <c r="AD190" s="15"/>
      <c r="AE190" s="15"/>
      <c r="AF190" s="15"/>
      <c r="AG190" s="15"/>
      <c r="AH190" s="15"/>
      <c r="AI190" s="22">
        <f t="shared" si="14"/>
        <v>0</v>
      </c>
      <c r="AK190" s="432"/>
    </row>
    <row r="191" spans="1:37" ht="36.6" customHeight="1" thickBot="1" x14ac:dyDescent="0.4">
      <c r="A191" s="29"/>
      <c r="B191" s="397"/>
      <c r="C191" s="119" t="s">
        <v>90</v>
      </c>
      <c r="D191" s="128" t="s">
        <v>310</v>
      </c>
      <c r="E191" s="105"/>
      <c r="F191" s="105"/>
      <c r="G191" s="105"/>
      <c r="H191" s="105"/>
      <c r="I191" s="105"/>
      <c r="J191" s="105"/>
      <c r="K191" s="105"/>
      <c r="L191" s="105"/>
      <c r="M191" s="111"/>
      <c r="N191" s="111"/>
      <c r="O191" s="111"/>
      <c r="P191" s="111"/>
      <c r="Q191" s="111"/>
      <c r="R191" s="111"/>
      <c r="S191" s="89"/>
      <c r="T191" s="89"/>
      <c r="U191" s="89"/>
      <c r="V191" s="89"/>
      <c r="W191" s="89"/>
      <c r="X191" s="89"/>
      <c r="Y191" s="89"/>
      <c r="Z191" s="89"/>
      <c r="AA191" s="89"/>
      <c r="AB191" s="89"/>
      <c r="AC191" s="15"/>
      <c r="AD191" s="15"/>
      <c r="AE191" s="15"/>
      <c r="AF191" s="15"/>
      <c r="AG191" s="15"/>
      <c r="AH191" s="15"/>
      <c r="AI191" s="22">
        <f t="shared" si="14"/>
        <v>0</v>
      </c>
      <c r="AK191" s="432"/>
    </row>
    <row r="192" spans="1:37" ht="36.6" customHeight="1" thickBot="1" x14ac:dyDescent="0.4">
      <c r="A192" s="29"/>
      <c r="B192" s="398"/>
      <c r="C192" s="120" t="s">
        <v>605</v>
      </c>
      <c r="D192" s="129" t="s">
        <v>311</v>
      </c>
      <c r="E192" s="106"/>
      <c r="F192" s="106"/>
      <c r="G192" s="106"/>
      <c r="H192" s="106"/>
      <c r="I192" s="106"/>
      <c r="J192" s="106"/>
      <c r="K192" s="106"/>
      <c r="L192" s="106"/>
      <c r="M192" s="112"/>
      <c r="N192" s="113"/>
      <c r="O192" s="112"/>
      <c r="P192" s="113"/>
      <c r="Q192" s="112"/>
      <c r="R192" s="113"/>
      <c r="S192" s="94"/>
      <c r="T192" s="95"/>
      <c r="U192" s="94"/>
      <c r="V192" s="95"/>
      <c r="W192" s="94"/>
      <c r="X192" s="95"/>
      <c r="Y192" s="94"/>
      <c r="Z192" s="95"/>
      <c r="AA192" s="94"/>
      <c r="AB192" s="95"/>
      <c r="AC192" s="33"/>
      <c r="AD192" s="33"/>
      <c r="AE192" s="33"/>
      <c r="AF192" s="33"/>
      <c r="AG192" s="33"/>
      <c r="AH192" s="33"/>
      <c r="AI192" s="35">
        <f t="shared" si="14"/>
        <v>0</v>
      </c>
      <c r="AK192" s="432"/>
    </row>
    <row r="193" spans="1:37" ht="53.25" thickBot="1" x14ac:dyDescent="0.4">
      <c r="A193" s="29"/>
      <c r="B193" s="154" t="s">
        <v>113</v>
      </c>
      <c r="C193" s="155" t="s">
        <v>607</v>
      </c>
      <c r="D193" s="156" t="s">
        <v>312</v>
      </c>
      <c r="E193" s="104"/>
      <c r="F193" s="104"/>
      <c r="G193" s="104"/>
      <c r="H193" s="104"/>
      <c r="I193" s="104"/>
      <c r="J193" s="104"/>
      <c r="K193" s="104"/>
      <c r="L193" s="104"/>
      <c r="M193" s="231"/>
      <c r="N193" s="231"/>
      <c r="O193" s="231"/>
      <c r="P193" s="231"/>
      <c r="Q193" s="231"/>
      <c r="R193" s="231"/>
      <c r="S193" s="157"/>
      <c r="T193" s="157"/>
      <c r="U193" s="157"/>
      <c r="V193" s="157"/>
      <c r="W193" s="157"/>
      <c r="X193" s="157"/>
      <c r="Y193" s="157"/>
      <c r="Z193" s="157"/>
      <c r="AA193" s="157"/>
      <c r="AB193" s="157"/>
      <c r="AC193" s="32"/>
      <c r="AD193" s="32"/>
      <c r="AE193" s="32"/>
      <c r="AF193" s="32"/>
      <c r="AG193" s="32"/>
      <c r="AH193" s="32"/>
      <c r="AI193" s="81">
        <f t="shared" si="14"/>
        <v>0</v>
      </c>
      <c r="AK193" s="432"/>
    </row>
    <row r="194" spans="1:37" ht="36.6" customHeight="1" thickBot="1" x14ac:dyDescent="0.4">
      <c r="A194" s="29"/>
      <c r="B194" s="431" t="s">
        <v>114</v>
      </c>
      <c r="C194" s="158" t="s">
        <v>602</v>
      </c>
      <c r="D194" s="127" t="s">
        <v>313</v>
      </c>
      <c r="E194" s="104"/>
      <c r="F194" s="104"/>
      <c r="G194" s="104"/>
      <c r="H194" s="104"/>
      <c r="I194" s="104"/>
      <c r="J194" s="104"/>
      <c r="K194" s="104"/>
      <c r="L194" s="104"/>
      <c r="M194" s="234"/>
      <c r="N194" s="234"/>
      <c r="O194" s="234"/>
      <c r="P194" s="234"/>
      <c r="Q194" s="234"/>
      <c r="R194" s="234"/>
      <c r="S194" s="145"/>
      <c r="T194" s="145"/>
      <c r="U194" s="145"/>
      <c r="V194" s="145"/>
      <c r="W194" s="145"/>
      <c r="X194" s="145"/>
      <c r="Y194" s="145"/>
      <c r="Z194" s="145"/>
      <c r="AA194" s="145"/>
      <c r="AB194" s="145"/>
      <c r="AC194" s="32"/>
      <c r="AD194" s="32"/>
      <c r="AE194" s="32"/>
      <c r="AF194" s="32"/>
      <c r="AG194" s="32"/>
      <c r="AH194" s="32"/>
      <c r="AI194" s="22">
        <f t="shared" si="14"/>
        <v>0</v>
      </c>
      <c r="AK194" s="432"/>
    </row>
    <row r="195" spans="1:37" ht="36.6" customHeight="1" thickBot="1" x14ac:dyDescent="0.4">
      <c r="A195" s="29"/>
      <c r="B195" s="432"/>
      <c r="C195" s="152" t="s">
        <v>603</v>
      </c>
      <c r="D195" s="128" t="s">
        <v>314</v>
      </c>
      <c r="E195" s="105"/>
      <c r="F195" s="105"/>
      <c r="G195" s="105"/>
      <c r="H195" s="105"/>
      <c r="I195" s="105"/>
      <c r="J195" s="105"/>
      <c r="K195" s="105"/>
      <c r="L195" s="105"/>
      <c r="M195" s="110"/>
      <c r="N195" s="111"/>
      <c r="O195" s="110"/>
      <c r="P195" s="111"/>
      <c r="Q195" s="110"/>
      <c r="R195" s="110"/>
      <c r="S195" s="88"/>
      <c r="T195" s="101"/>
      <c r="U195" s="88"/>
      <c r="V195" s="101"/>
      <c r="W195" s="88"/>
      <c r="X195" s="101"/>
      <c r="Y195" s="88"/>
      <c r="Z195" s="101"/>
      <c r="AA195" s="88"/>
      <c r="AB195" s="101"/>
      <c r="AC195" s="15"/>
      <c r="AD195" s="15"/>
      <c r="AE195" s="15"/>
      <c r="AF195" s="15"/>
      <c r="AG195" s="15"/>
      <c r="AH195" s="15"/>
      <c r="AI195" s="22">
        <f t="shared" si="14"/>
        <v>0</v>
      </c>
      <c r="AK195" s="432"/>
    </row>
    <row r="196" spans="1:37" ht="36.6" customHeight="1" thickBot="1" x14ac:dyDescent="0.4">
      <c r="A196" s="29"/>
      <c r="B196" s="432"/>
      <c r="C196" s="152" t="s">
        <v>606</v>
      </c>
      <c r="D196" s="128" t="s">
        <v>315</v>
      </c>
      <c r="E196" s="105"/>
      <c r="F196" s="105"/>
      <c r="G196" s="105"/>
      <c r="H196" s="105"/>
      <c r="I196" s="105"/>
      <c r="J196" s="105"/>
      <c r="K196" s="105"/>
      <c r="L196" s="105"/>
      <c r="M196" s="111"/>
      <c r="N196" s="110"/>
      <c r="O196" s="111"/>
      <c r="P196" s="110"/>
      <c r="Q196" s="111"/>
      <c r="R196" s="110"/>
      <c r="S196" s="101"/>
      <c r="T196" s="88"/>
      <c r="U196" s="101"/>
      <c r="V196" s="88"/>
      <c r="W196" s="101"/>
      <c r="X196" s="88"/>
      <c r="Y196" s="101"/>
      <c r="Z196" s="88"/>
      <c r="AA196" s="101"/>
      <c r="AB196" s="88"/>
      <c r="AC196" s="15"/>
      <c r="AD196" s="15"/>
      <c r="AE196" s="15"/>
      <c r="AF196" s="15"/>
      <c r="AG196" s="15"/>
      <c r="AH196" s="15"/>
      <c r="AI196" s="22">
        <f t="shared" si="14"/>
        <v>0</v>
      </c>
      <c r="AK196" s="432"/>
    </row>
    <row r="197" spans="1:37" ht="36.6" customHeight="1" thickBot="1" x14ac:dyDescent="0.4">
      <c r="A197" s="29"/>
      <c r="B197" s="432"/>
      <c r="C197" s="152" t="s">
        <v>88</v>
      </c>
      <c r="D197" s="128" t="s">
        <v>316</v>
      </c>
      <c r="E197" s="105"/>
      <c r="F197" s="105"/>
      <c r="G197" s="105"/>
      <c r="H197" s="105"/>
      <c r="I197" s="105"/>
      <c r="J197" s="105"/>
      <c r="K197" s="105"/>
      <c r="L197" s="105"/>
      <c r="M197" s="111"/>
      <c r="N197" s="110"/>
      <c r="O197" s="111"/>
      <c r="P197" s="110"/>
      <c r="Q197" s="111"/>
      <c r="R197" s="110"/>
      <c r="S197" s="101"/>
      <c r="T197" s="88"/>
      <c r="U197" s="101"/>
      <c r="V197" s="88"/>
      <c r="W197" s="101"/>
      <c r="X197" s="88"/>
      <c r="Y197" s="101"/>
      <c r="Z197" s="88"/>
      <c r="AA197" s="101"/>
      <c r="AB197" s="88"/>
      <c r="AC197" s="15"/>
      <c r="AD197" s="15"/>
      <c r="AE197" s="15"/>
      <c r="AF197" s="15"/>
      <c r="AG197" s="15"/>
      <c r="AH197" s="15"/>
      <c r="AI197" s="22">
        <f t="shared" si="14"/>
        <v>0</v>
      </c>
      <c r="AK197" s="432"/>
    </row>
    <row r="198" spans="1:37" ht="36.6" customHeight="1" thickBot="1" x14ac:dyDescent="0.4">
      <c r="A198" s="29"/>
      <c r="B198" s="432"/>
      <c r="C198" s="152" t="s">
        <v>604</v>
      </c>
      <c r="D198" s="128" t="s">
        <v>317</v>
      </c>
      <c r="E198" s="105"/>
      <c r="F198" s="105"/>
      <c r="G198" s="105"/>
      <c r="H198" s="105"/>
      <c r="I198" s="105"/>
      <c r="J198" s="105"/>
      <c r="K198" s="105"/>
      <c r="L198" s="105"/>
      <c r="M198" s="110"/>
      <c r="N198" s="111"/>
      <c r="O198" s="110"/>
      <c r="P198" s="111"/>
      <c r="Q198" s="110"/>
      <c r="R198" s="111"/>
      <c r="S198" s="88"/>
      <c r="T198" s="101"/>
      <c r="U198" s="88"/>
      <c r="V198" s="101"/>
      <c r="W198" s="88"/>
      <c r="X198" s="101"/>
      <c r="Y198" s="88"/>
      <c r="Z198" s="101"/>
      <c r="AA198" s="88"/>
      <c r="AB198" s="101"/>
      <c r="AC198" s="15"/>
      <c r="AD198" s="15"/>
      <c r="AE198" s="15"/>
      <c r="AF198" s="15"/>
      <c r="AG198" s="15"/>
      <c r="AH198" s="15"/>
      <c r="AI198" s="22">
        <f t="shared" si="14"/>
        <v>0</v>
      </c>
      <c r="AK198" s="432"/>
    </row>
    <row r="199" spans="1:37" ht="36.6" customHeight="1" thickBot="1" x14ac:dyDescent="0.4">
      <c r="A199" s="29"/>
      <c r="B199" s="432"/>
      <c r="C199" s="152" t="s">
        <v>607</v>
      </c>
      <c r="D199" s="128" t="s">
        <v>318</v>
      </c>
      <c r="E199" s="105"/>
      <c r="F199" s="105"/>
      <c r="G199" s="105"/>
      <c r="H199" s="105"/>
      <c r="I199" s="105"/>
      <c r="J199" s="105"/>
      <c r="K199" s="105"/>
      <c r="L199" s="105"/>
      <c r="M199" s="111"/>
      <c r="N199" s="111"/>
      <c r="O199" s="111"/>
      <c r="P199" s="111"/>
      <c r="Q199" s="111"/>
      <c r="R199" s="111"/>
      <c r="S199" s="101"/>
      <c r="T199" s="101"/>
      <c r="U199" s="101"/>
      <c r="V199" s="101"/>
      <c r="W199" s="101"/>
      <c r="X199" s="101"/>
      <c r="Y199" s="101"/>
      <c r="Z199" s="101"/>
      <c r="AA199" s="101"/>
      <c r="AB199" s="101"/>
      <c r="AC199" s="15"/>
      <c r="AD199" s="15"/>
      <c r="AE199" s="15"/>
      <c r="AF199" s="15"/>
      <c r="AG199" s="15"/>
      <c r="AH199" s="15"/>
      <c r="AI199" s="22">
        <f t="shared" ref="AI199:AI263" si="15">SUM(M199:AB199)</f>
        <v>0</v>
      </c>
      <c r="AK199" s="432"/>
    </row>
    <row r="200" spans="1:37" ht="36.6" customHeight="1" thickBot="1" x14ac:dyDescent="0.4">
      <c r="A200" s="29"/>
      <c r="B200" s="432"/>
      <c r="C200" s="152" t="s">
        <v>89</v>
      </c>
      <c r="D200" s="128" t="s">
        <v>319</v>
      </c>
      <c r="E200" s="105"/>
      <c r="F200" s="105"/>
      <c r="G200" s="105"/>
      <c r="H200" s="105"/>
      <c r="I200" s="105"/>
      <c r="J200" s="105"/>
      <c r="K200" s="105"/>
      <c r="L200" s="105"/>
      <c r="M200" s="160"/>
      <c r="N200" s="111"/>
      <c r="O200" s="160"/>
      <c r="P200" s="111"/>
      <c r="Q200" s="160"/>
      <c r="R200" s="111"/>
      <c r="S200" s="101"/>
      <c r="T200" s="101"/>
      <c r="U200" s="101"/>
      <c r="V200" s="101"/>
      <c r="W200" s="101"/>
      <c r="X200" s="101"/>
      <c r="Y200" s="101"/>
      <c r="Z200" s="101"/>
      <c r="AA200" s="101"/>
      <c r="AB200" s="101"/>
      <c r="AC200" s="15"/>
      <c r="AD200" s="15"/>
      <c r="AE200" s="15"/>
      <c r="AF200" s="15"/>
      <c r="AG200" s="15"/>
      <c r="AH200" s="15"/>
      <c r="AI200" s="22">
        <f t="shared" si="15"/>
        <v>0</v>
      </c>
      <c r="AK200" s="432"/>
    </row>
    <row r="201" spans="1:37" ht="36.6" customHeight="1" thickBot="1" x14ac:dyDescent="0.4">
      <c r="A201" s="29"/>
      <c r="B201" s="432"/>
      <c r="C201" s="153" t="s">
        <v>90</v>
      </c>
      <c r="D201" s="129" t="s">
        <v>320</v>
      </c>
      <c r="E201" s="106"/>
      <c r="F201" s="106"/>
      <c r="G201" s="106"/>
      <c r="H201" s="106"/>
      <c r="I201" s="106"/>
      <c r="J201" s="106"/>
      <c r="K201" s="106"/>
      <c r="L201" s="106"/>
      <c r="M201" s="113"/>
      <c r="N201" s="113"/>
      <c r="O201" s="113"/>
      <c r="P201" s="113"/>
      <c r="Q201" s="113"/>
      <c r="R201" s="113"/>
      <c r="S201" s="146"/>
      <c r="T201" s="146"/>
      <c r="U201" s="146"/>
      <c r="V201" s="146"/>
      <c r="W201" s="146"/>
      <c r="X201" s="146"/>
      <c r="Y201" s="146"/>
      <c r="Z201" s="146"/>
      <c r="AA201" s="146"/>
      <c r="AB201" s="146"/>
      <c r="AC201" s="33"/>
      <c r="AD201" s="33"/>
      <c r="AE201" s="33"/>
      <c r="AF201" s="33"/>
      <c r="AG201" s="33"/>
      <c r="AH201" s="33"/>
      <c r="AI201" s="35">
        <f t="shared" si="15"/>
        <v>0</v>
      </c>
      <c r="AK201" s="432"/>
    </row>
    <row r="202" spans="1:37" ht="36.6" customHeight="1" thickBot="1" x14ac:dyDescent="0.4">
      <c r="A202" s="29"/>
      <c r="B202" s="433"/>
      <c r="C202" s="153" t="s">
        <v>605</v>
      </c>
      <c r="D202" s="129" t="s">
        <v>321</v>
      </c>
      <c r="E202" s="106"/>
      <c r="F202" s="106"/>
      <c r="G202" s="106"/>
      <c r="H202" s="106"/>
      <c r="I202" s="106"/>
      <c r="J202" s="106"/>
      <c r="K202" s="106"/>
      <c r="L202" s="106"/>
      <c r="M202" s="112"/>
      <c r="N202" s="113"/>
      <c r="O202" s="112"/>
      <c r="P202" s="113"/>
      <c r="Q202" s="112"/>
      <c r="R202" s="113"/>
      <c r="S202" s="94"/>
      <c r="T202" s="95"/>
      <c r="U202" s="94"/>
      <c r="V202" s="95"/>
      <c r="W202" s="94"/>
      <c r="X202" s="95"/>
      <c r="Y202" s="94"/>
      <c r="Z202" s="95"/>
      <c r="AA202" s="94"/>
      <c r="AB202" s="95"/>
      <c r="AC202" s="33"/>
      <c r="AD202" s="33"/>
      <c r="AE202" s="33"/>
      <c r="AF202" s="33"/>
      <c r="AG202" s="33"/>
      <c r="AH202" s="33"/>
      <c r="AI202" s="35">
        <f t="shared" si="15"/>
        <v>0</v>
      </c>
      <c r="AK202" s="432"/>
    </row>
    <row r="203" spans="1:37" ht="36.6" customHeight="1" thickBot="1" x14ac:dyDescent="0.4">
      <c r="A203" s="29"/>
      <c r="B203" s="421" t="s">
        <v>115</v>
      </c>
      <c r="C203" s="121" t="s">
        <v>602</v>
      </c>
      <c r="D203" s="130" t="s">
        <v>322</v>
      </c>
      <c r="E203" s="100"/>
      <c r="F203" s="100"/>
      <c r="G203" s="100"/>
      <c r="H203" s="100"/>
      <c r="I203" s="100"/>
      <c r="J203" s="100"/>
      <c r="K203" s="100"/>
      <c r="L203" s="100"/>
      <c r="M203" s="159">
        <f>(M26+M44)-(M138+M148+M157+M166+M175+M184+M194)</f>
        <v>0</v>
      </c>
      <c r="N203" s="159">
        <f t="shared" ref="N203:Q203" si="16">(N26+N44)-(N138+N148+N157+N166+N175+N184+N194)</f>
        <v>0</v>
      </c>
      <c r="O203" s="159">
        <f t="shared" si="16"/>
        <v>0</v>
      </c>
      <c r="P203" s="159">
        <f t="shared" si="16"/>
        <v>0</v>
      </c>
      <c r="Q203" s="159">
        <f t="shared" si="16"/>
        <v>0</v>
      </c>
      <c r="R203" s="159">
        <f>(R26+R44)-(R138+R148+R157+R166+R175+R184+R194)</f>
        <v>0</v>
      </c>
      <c r="S203" s="99"/>
      <c r="T203" s="99"/>
      <c r="U203" s="99"/>
      <c r="V203" s="99"/>
      <c r="W203" s="99"/>
      <c r="X203" s="99"/>
      <c r="Y203" s="99"/>
      <c r="Z203" s="99"/>
      <c r="AA203" s="99"/>
      <c r="AB203" s="99"/>
      <c r="AI203" s="19">
        <f t="shared" si="15"/>
        <v>0</v>
      </c>
      <c r="AJ203" t="str">
        <f>IF(COUNTIF(M203:R203,"&lt;0")&gt;0,"Ensure that Reasons for Initiating Prep for "&amp;C203&amp;" Population is equal to sum of New on Prep + Number Restarted On Prep"&amp;" "&amp;CHAR(10),"")</f>
        <v/>
      </c>
      <c r="AK203" s="432"/>
    </row>
    <row r="204" spans="1:37" ht="36.6" customHeight="1" thickBot="1" x14ac:dyDescent="0.4">
      <c r="A204" s="29"/>
      <c r="B204" s="422"/>
      <c r="C204" s="119" t="s">
        <v>603</v>
      </c>
      <c r="D204" s="130" t="s">
        <v>323</v>
      </c>
      <c r="E204" s="100"/>
      <c r="F204" s="100"/>
      <c r="G204" s="100"/>
      <c r="H204" s="100"/>
      <c r="I204" s="100"/>
      <c r="J204" s="100"/>
      <c r="K204" s="100"/>
      <c r="L204" s="100"/>
      <c r="M204" s="160"/>
      <c r="N204" s="159">
        <f>(N27+N45)-(N139+N149+N158+N167+N176+N185+N195)</f>
        <v>0</v>
      </c>
      <c r="O204" s="160"/>
      <c r="P204" s="159">
        <f>(P27+P45)-(P139+P149+P158+P167+P176+P185+P195)</f>
        <v>0</v>
      </c>
      <c r="Q204" s="160"/>
      <c r="R204" s="160"/>
      <c r="S204" s="88"/>
      <c r="T204" s="89"/>
      <c r="U204" s="88"/>
      <c r="V204" s="89"/>
      <c r="W204" s="88"/>
      <c r="X204" s="89"/>
      <c r="Y204" s="88"/>
      <c r="Z204" s="89"/>
      <c r="AA204" s="88"/>
      <c r="AB204" s="89"/>
      <c r="AI204" s="22">
        <f t="shared" si="15"/>
        <v>0</v>
      </c>
      <c r="AJ204" t="str">
        <f t="shared" ref="AJ204:AJ211" si="17">IF(COUNTIF(M204:R204,"&lt;0")&gt;0,"Ensure that Reasons for Initiating Prep for "&amp;C204&amp;" Population is equal to sum of New on Prep + Number Restarted On Prep"&amp;" "&amp;CHAR(10),"")</f>
        <v/>
      </c>
      <c r="AK204" s="432"/>
    </row>
    <row r="205" spans="1:37" ht="36.6" customHeight="1" thickBot="1" x14ac:dyDescent="0.4">
      <c r="A205" s="29"/>
      <c r="B205" s="422"/>
      <c r="C205" s="119" t="s">
        <v>606</v>
      </c>
      <c r="D205" s="130" t="s">
        <v>324</v>
      </c>
      <c r="E205" s="100"/>
      <c r="F205" s="100"/>
      <c r="G205" s="100"/>
      <c r="H205" s="100"/>
      <c r="I205" s="100"/>
      <c r="J205" s="100"/>
      <c r="K205" s="100"/>
      <c r="L205" s="100"/>
      <c r="M205" s="159">
        <f>(M28+M46)-(M140+M150+M159+M168+M177+M186+M196)</f>
        <v>0</v>
      </c>
      <c r="N205" s="160"/>
      <c r="O205" s="159">
        <f>(O28+O46)-(O140+O150+O159+O168+O177+O186+O196)</f>
        <v>0</v>
      </c>
      <c r="P205" s="160"/>
      <c r="Q205" s="159">
        <f>(Q28+Q46)-(Q140+Q150+Q159+Q168+Q177+Q186+Q196)</f>
        <v>0</v>
      </c>
      <c r="R205" s="160"/>
      <c r="S205" s="89"/>
      <c r="T205" s="88"/>
      <c r="U205" s="89"/>
      <c r="V205" s="88"/>
      <c r="W205" s="89"/>
      <c r="X205" s="88"/>
      <c r="Y205" s="89"/>
      <c r="Z205" s="88"/>
      <c r="AA205" s="89"/>
      <c r="AB205" s="88"/>
      <c r="AI205" s="22">
        <f t="shared" si="15"/>
        <v>0</v>
      </c>
      <c r="AJ205" t="str">
        <f t="shared" si="17"/>
        <v/>
      </c>
      <c r="AK205" s="432"/>
    </row>
    <row r="206" spans="1:37" ht="36.6" customHeight="1" thickBot="1" x14ac:dyDescent="0.4">
      <c r="A206" s="29"/>
      <c r="B206" s="422"/>
      <c r="C206" s="119" t="s">
        <v>88</v>
      </c>
      <c r="D206" s="130" t="s">
        <v>325</v>
      </c>
      <c r="E206" s="100"/>
      <c r="F206" s="100"/>
      <c r="G206" s="100"/>
      <c r="H206" s="100"/>
      <c r="I206" s="100"/>
      <c r="J206" s="100"/>
      <c r="K206" s="100"/>
      <c r="L206" s="100"/>
      <c r="M206" s="159">
        <f>(M29+M47)-(M141+M151+M160+M169+M178+M187+M197)</f>
        <v>0</v>
      </c>
      <c r="N206" s="160"/>
      <c r="O206" s="159">
        <f>(O29+O47)-(O141+O151+O160+O169+O178+O187+O197)</f>
        <v>0</v>
      </c>
      <c r="P206" s="160"/>
      <c r="Q206" s="159">
        <f>(Q29+Q47)-(Q141+Q151+Q160+Q169+Q178+Q187+Q197)</f>
        <v>0</v>
      </c>
      <c r="R206" s="160"/>
      <c r="S206" s="89"/>
      <c r="T206" s="88"/>
      <c r="U206" s="89"/>
      <c r="V206" s="88"/>
      <c r="W206" s="89"/>
      <c r="X206" s="88"/>
      <c r="Y206" s="89"/>
      <c r="Z206" s="88"/>
      <c r="AA206" s="89"/>
      <c r="AB206" s="88"/>
      <c r="AI206" s="22">
        <f t="shared" si="15"/>
        <v>0</v>
      </c>
      <c r="AJ206" t="str">
        <f t="shared" si="17"/>
        <v/>
      </c>
      <c r="AK206" s="432"/>
    </row>
    <row r="207" spans="1:37" ht="36.6" customHeight="1" thickBot="1" x14ac:dyDescent="0.4">
      <c r="A207" s="29"/>
      <c r="B207" s="422"/>
      <c r="C207" s="119" t="s">
        <v>604</v>
      </c>
      <c r="D207" s="130" t="s">
        <v>326</v>
      </c>
      <c r="E207" s="100"/>
      <c r="F207" s="100"/>
      <c r="G207" s="100"/>
      <c r="H207" s="100"/>
      <c r="I207" s="100"/>
      <c r="J207" s="100"/>
      <c r="K207" s="100"/>
      <c r="L207" s="100"/>
      <c r="M207" s="160"/>
      <c r="N207" s="159">
        <f>(N30+N48)-(N142+N152+N161+N170+N179+N188+N198)</f>
        <v>0</v>
      </c>
      <c r="O207" s="160"/>
      <c r="P207" s="159">
        <f>(P30+P48)-(P142+P152+P161+P170+P179+P188+P198)</f>
        <v>0</v>
      </c>
      <c r="Q207" s="160"/>
      <c r="R207" s="159">
        <f>(R30+R48)-(R142+R152+R161+R170+R179+R188+R198)</f>
        <v>0</v>
      </c>
      <c r="S207" s="88"/>
      <c r="T207" s="89"/>
      <c r="U207" s="88"/>
      <c r="V207" s="89"/>
      <c r="W207" s="88"/>
      <c r="X207" s="89"/>
      <c r="Y207" s="88"/>
      <c r="Z207" s="89"/>
      <c r="AA207" s="88"/>
      <c r="AB207" s="89"/>
      <c r="AI207" s="22">
        <f t="shared" si="15"/>
        <v>0</v>
      </c>
      <c r="AJ207" t="str">
        <f t="shared" si="17"/>
        <v/>
      </c>
      <c r="AK207" s="432"/>
    </row>
    <row r="208" spans="1:37" ht="36.6" customHeight="1" thickBot="1" x14ac:dyDescent="0.4">
      <c r="A208" s="29"/>
      <c r="B208" s="422"/>
      <c r="C208" s="119" t="s">
        <v>607</v>
      </c>
      <c r="D208" s="130" t="s">
        <v>327</v>
      </c>
      <c r="E208" s="100"/>
      <c r="F208" s="100"/>
      <c r="G208" s="100"/>
      <c r="H208" s="100"/>
      <c r="I208" s="100"/>
      <c r="J208" s="100"/>
      <c r="K208" s="100"/>
      <c r="L208" s="100"/>
      <c r="M208" s="159">
        <f>(M31+M49)-(M143+M153+M162+M171+M180+M189+M199+M193)</f>
        <v>0</v>
      </c>
      <c r="N208" s="159">
        <f t="shared" ref="N208:Q208" si="18">(N31+N49)-(N143+N153+N162+N171+N180+N189+N199+N193)</f>
        <v>0</v>
      </c>
      <c r="O208" s="159">
        <f t="shared" si="18"/>
        <v>0</v>
      </c>
      <c r="P208" s="159">
        <f t="shared" si="18"/>
        <v>0</v>
      </c>
      <c r="Q208" s="159">
        <f t="shared" si="18"/>
        <v>0</v>
      </c>
      <c r="R208" s="159">
        <f>(R31+R49)-(R143+R153+R162+R171+R180+R189+R199+R193)</f>
        <v>0</v>
      </c>
      <c r="S208" s="89"/>
      <c r="T208" s="89"/>
      <c r="U208" s="89"/>
      <c r="V208" s="89"/>
      <c r="W208" s="89"/>
      <c r="X208" s="89"/>
      <c r="Y208" s="89"/>
      <c r="Z208" s="89"/>
      <c r="AA208" s="89"/>
      <c r="AB208" s="89"/>
      <c r="AI208" s="22">
        <f t="shared" si="15"/>
        <v>0</v>
      </c>
      <c r="AJ208" t="str">
        <f t="shared" si="17"/>
        <v/>
      </c>
      <c r="AK208" s="432"/>
    </row>
    <row r="209" spans="1:37" ht="36.6" customHeight="1" thickBot="1" x14ac:dyDescent="0.4">
      <c r="A209" s="29"/>
      <c r="B209" s="422"/>
      <c r="C209" s="119" t="s">
        <v>89</v>
      </c>
      <c r="D209" s="130" t="s">
        <v>328</v>
      </c>
      <c r="E209" s="100"/>
      <c r="F209" s="100"/>
      <c r="G209" s="100"/>
      <c r="H209" s="100"/>
      <c r="I209" s="100"/>
      <c r="J209" s="100"/>
      <c r="K209" s="100"/>
      <c r="L209" s="100"/>
      <c r="M209" s="159">
        <f>(M32+M50)-(M144+M154+M163+M172+M181+M190+M200)</f>
        <v>0</v>
      </c>
      <c r="N209" s="159">
        <f t="shared" ref="N209:AH209" si="19">(N32+N50)-(N144+N154+N163+N172+N181+N190+N200)</f>
        <v>0</v>
      </c>
      <c r="O209" s="159">
        <f t="shared" si="19"/>
        <v>0</v>
      </c>
      <c r="P209" s="159">
        <f t="shared" si="19"/>
        <v>0</v>
      </c>
      <c r="Q209" s="159">
        <f t="shared" si="19"/>
        <v>0</v>
      </c>
      <c r="R209" s="159">
        <f>(R32+R50)-(R144+R154+R163+R172+R181+R190+R200)</f>
        <v>0</v>
      </c>
      <c r="S209" s="159">
        <f t="shared" si="19"/>
        <v>0</v>
      </c>
      <c r="T209" s="159">
        <f t="shared" si="19"/>
        <v>0</v>
      </c>
      <c r="U209" s="159">
        <f t="shared" si="19"/>
        <v>0</v>
      </c>
      <c r="V209" s="159">
        <f t="shared" si="19"/>
        <v>0</v>
      </c>
      <c r="W209" s="159">
        <f t="shared" si="19"/>
        <v>0</v>
      </c>
      <c r="X209" s="159">
        <f t="shared" si="19"/>
        <v>0</v>
      </c>
      <c r="Y209" s="159">
        <f t="shared" si="19"/>
        <v>0</v>
      </c>
      <c r="Z209" s="159">
        <f t="shared" si="19"/>
        <v>0</v>
      </c>
      <c r="AA209" s="159">
        <f t="shared" si="19"/>
        <v>0</v>
      </c>
      <c r="AB209" s="159">
        <f t="shared" si="19"/>
        <v>0</v>
      </c>
      <c r="AC209" s="159">
        <f t="shared" si="19"/>
        <v>0</v>
      </c>
      <c r="AD209" s="159">
        <f t="shared" si="19"/>
        <v>0</v>
      </c>
      <c r="AE209" s="159">
        <f t="shared" si="19"/>
        <v>0</v>
      </c>
      <c r="AF209" s="159">
        <f t="shared" si="19"/>
        <v>0</v>
      </c>
      <c r="AG209" s="159">
        <f t="shared" si="19"/>
        <v>0</v>
      </c>
      <c r="AH209" s="159">
        <f t="shared" si="19"/>
        <v>0</v>
      </c>
      <c r="AI209" s="22">
        <f t="shared" si="15"/>
        <v>0</v>
      </c>
      <c r="AJ209" t="str">
        <f t="shared" si="17"/>
        <v/>
      </c>
      <c r="AK209" s="432"/>
    </row>
    <row r="210" spans="1:37" ht="36.6" customHeight="1" thickBot="1" x14ac:dyDescent="0.4">
      <c r="A210" s="29"/>
      <c r="B210" s="422"/>
      <c r="C210" s="119" t="s">
        <v>90</v>
      </c>
      <c r="D210" s="130" t="s">
        <v>329</v>
      </c>
      <c r="E210" s="100"/>
      <c r="F210" s="100"/>
      <c r="G210" s="100"/>
      <c r="H210" s="100"/>
      <c r="I210" s="100"/>
      <c r="J210" s="100"/>
      <c r="K210" s="100"/>
      <c r="L210" s="100"/>
      <c r="M210" s="159">
        <f>(M33+M51)-(M145+M155+M164+M173+M182+M191+M201+M135+M136+M146)</f>
        <v>0</v>
      </c>
      <c r="N210" s="159">
        <f t="shared" ref="N210:Q210" si="20">(N33+N51)-(N145+N155+N164+N173+N182+N191+N201+N135+N136+N146)</f>
        <v>0</v>
      </c>
      <c r="O210" s="159">
        <f t="shared" si="20"/>
        <v>0</v>
      </c>
      <c r="P210" s="159">
        <f t="shared" si="20"/>
        <v>0</v>
      </c>
      <c r="Q210" s="159">
        <f t="shared" si="20"/>
        <v>0</v>
      </c>
      <c r="R210" s="159">
        <f>(R33+R51)-(R145+R155+R164+R173+R182+R191+R201+R135+R136+R146)</f>
        <v>0</v>
      </c>
      <c r="S210" s="89"/>
      <c r="T210" s="89"/>
      <c r="U210" s="89"/>
      <c r="V210" s="89"/>
      <c r="W210" s="89"/>
      <c r="X210" s="89"/>
      <c r="Y210" s="89"/>
      <c r="Z210" s="89"/>
      <c r="AA210" s="89"/>
      <c r="AB210" s="89"/>
      <c r="AI210" s="22">
        <f t="shared" si="15"/>
        <v>0</v>
      </c>
      <c r="AJ210" t="str">
        <f t="shared" si="17"/>
        <v/>
      </c>
      <c r="AK210" s="432"/>
    </row>
    <row r="211" spans="1:37" ht="36.6" customHeight="1" thickBot="1" x14ac:dyDescent="0.4">
      <c r="A211" s="29"/>
      <c r="B211" s="423"/>
      <c r="C211" s="122" t="s">
        <v>605</v>
      </c>
      <c r="D211" s="130" t="s">
        <v>549</v>
      </c>
      <c r="E211" s="100"/>
      <c r="F211" s="100"/>
      <c r="G211" s="100"/>
      <c r="H211" s="100"/>
      <c r="I211" s="100"/>
      <c r="J211" s="100"/>
      <c r="K211" s="100"/>
      <c r="L211" s="100"/>
      <c r="M211" s="161"/>
      <c r="N211" s="159">
        <f>(N34+N52)-(N147+N156+N165+N174+N183+N192+N202+N137)</f>
        <v>0</v>
      </c>
      <c r="O211" s="161"/>
      <c r="P211" s="159">
        <f>(P34+P52)-(P147+P156+P165+P174+P183+P192+P202+P137)</f>
        <v>0</v>
      </c>
      <c r="Q211" s="161"/>
      <c r="R211" s="159">
        <f>(R34+R52)-(R147+R156+R165+R174+R183+R192+R202+R137)</f>
        <v>0</v>
      </c>
      <c r="S211" s="102"/>
      <c r="T211" s="103"/>
      <c r="U211" s="102"/>
      <c r="V211" s="103"/>
      <c r="W211" s="102"/>
      <c r="X211" s="103"/>
      <c r="Y211" s="102"/>
      <c r="Z211" s="103"/>
      <c r="AA211" s="102"/>
      <c r="AB211" s="103"/>
      <c r="AI211" s="81">
        <f t="shared" si="15"/>
        <v>0</v>
      </c>
      <c r="AJ211" t="str">
        <f t="shared" si="17"/>
        <v/>
      </c>
      <c r="AK211" s="432"/>
    </row>
    <row r="212" spans="1:37" ht="55.15" customHeight="1" thickBot="1" x14ac:dyDescent="0.3">
      <c r="B212" s="452" t="s">
        <v>116</v>
      </c>
      <c r="C212" s="453"/>
      <c r="D212" s="453"/>
      <c r="E212" s="453"/>
      <c r="F212" s="453"/>
      <c r="G212" s="453"/>
      <c r="H212" s="453"/>
      <c r="I212" s="453"/>
      <c r="J212" s="453"/>
      <c r="K212" s="453"/>
      <c r="L212" s="453"/>
      <c r="M212" s="453"/>
      <c r="N212" s="453"/>
      <c r="O212" s="453"/>
      <c r="P212" s="453"/>
      <c r="Q212" s="453"/>
      <c r="R212" s="453"/>
      <c r="S212" s="453"/>
      <c r="T212" s="453"/>
      <c r="U212" s="453"/>
      <c r="V212" s="453"/>
      <c r="W212" s="453"/>
      <c r="X212" s="453"/>
      <c r="Y212" s="453"/>
      <c r="Z212" s="453"/>
      <c r="AA212" s="453"/>
      <c r="AB212" s="453"/>
      <c r="AC212" s="453"/>
      <c r="AD212" s="453"/>
      <c r="AE212" s="453"/>
      <c r="AF212" s="453"/>
      <c r="AG212" s="453"/>
      <c r="AH212" s="453"/>
      <c r="AI212" s="453"/>
      <c r="AJ212" s="453"/>
      <c r="AK212" s="454"/>
    </row>
    <row r="213" spans="1:37" ht="36.6" customHeight="1" thickBot="1" x14ac:dyDescent="0.4">
      <c r="A213" s="29"/>
      <c r="B213" s="424" t="s">
        <v>117</v>
      </c>
      <c r="C213" s="121" t="s">
        <v>602</v>
      </c>
      <c r="D213" s="130" t="s">
        <v>550</v>
      </c>
      <c r="E213" s="105"/>
      <c r="F213" s="105"/>
      <c r="G213" s="105"/>
      <c r="H213" s="105"/>
      <c r="I213" s="105"/>
      <c r="J213" s="105"/>
      <c r="K213" s="105"/>
      <c r="L213" s="105"/>
      <c r="M213" s="235"/>
      <c r="N213" s="235"/>
      <c r="O213" s="235"/>
      <c r="P213" s="235"/>
      <c r="Q213" s="235"/>
      <c r="R213" s="235"/>
      <c r="S213" s="99"/>
      <c r="T213" s="99"/>
      <c r="U213" s="99"/>
      <c r="V213" s="99"/>
      <c r="W213" s="99"/>
      <c r="X213" s="99"/>
      <c r="Y213" s="99"/>
      <c r="Z213" s="99"/>
      <c r="AA213" s="99"/>
      <c r="AB213" s="99"/>
      <c r="AC213" s="15"/>
      <c r="AD213" s="15"/>
      <c r="AE213" s="15"/>
      <c r="AF213" s="15"/>
      <c r="AG213" s="15"/>
      <c r="AH213" s="15"/>
      <c r="AI213" s="19">
        <f t="shared" si="15"/>
        <v>0</v>
      </c>
      <c r="AK213" s="425" t="str">
        <f>CONCATENATE(AJ230,AJ229,AJ228,AJ227,AJ226,AJ225,AJ224,AJ223,AJ222,AJ221,AJ220,AJ219,AJ218,AJ217,AJ216,AJ215,AJ214,AJ213)</f>
        <v/>
      </c>
    </row>
    <row r="214" spans="1:37" ht="36.6" customHeight="1" thickBot="1" x14ac:dyDescent="0.4">
      <c r="A214" s="29"/>
      <c r="B214" s="397"/>
      <c r="C214" s="119" t="s">
        <v>603</v>
      </c>
      <c r="D214" s="128" t="s">
        <v>330</v>
      </c>
      <c r="E214" s="105"/>
      <c r="F214" s="105"/>
      <c r="G214" s="105"/>
      <c r="H214" s="105"/>
      <c r="I214" s="105"/>
      <c r="J214" s="105"/>
      <c r="K214" s="105"/>
      <c r="L214" s="105"/>
      <c r="M214" s="110"/>
      <c r="N214" s="111"/>
      <c r="O214" s="110"/>
      <c r="P214" s="111"/>
      <c r="Q214" s="110"/>
      <c r="R214" s="110"/>
      <c r="S214" s="88"/>
      <c r="T214" s="89"/>
      <c r="U214" s="88"/>
      <c r="V214" s="89"/>
      <c r="W214" s="88"/>
      <c r="X214" s="89"/>
      <c r="Y214" s="88"/>
      <c r="Z214" s="89"/>
      <c r="AA214" s="88"/>
      <c r="AB214" s="89"/>
      <c r="AC214" s="15"/>
      <c r="AD214" s="15"/>
      <c r="AE214" s="15"/>
      <c r="AF214" s="15"/>
      <c r="AG214" s="15"/>
      <c r="AH214" s="15"/>
      <c r="AI214" s="22">
        <f t="shared" si="15"/>
        <v>0</v>
      </c>
      <c r="AK214" s="426"/>
    </row>
    <row r="215" spans="1:37" ht="36.6" customHeight="1" thickBot="1" x14ac:dyDescent="0.4">
      <c r="A215" s="29"/>
      <c r="B215" s="397"/>
      <c r="C215" s="119" t="s">
        <v>606</v>
      </c>
      <c r="D215" s="128" t="s">
        <v>331</v>
      </c>
      <c r="E215" s="105"/>
      <c r="F215" s="105"/>
      <c r="G215" s="105"/>
      <c r="H215" s="105"/>
      <c r="I215" s="105"/>
      <c r="J215" s="105"/>
      <c r="K215" s="105"/>
      <c r="L215" s="105"/>
      <c r="M215" s="111"/>
      <c r="N215" s="110"/>
      <c r="O215" s="111"/>
      <c r="P215" s="110"/>
      <c r="Q215" s="111"/>
      <c r="R215" s="110"/>
      <c r="S215" s="89"/>
      <c r="T215" s="88"/>
      <c r="U215" s="89"/>
      <c r="V215" s="88"/>
      <c r="W215" s="89"/>
      <c r="X215" s="88"/>
      <c r="Y215" s="89"/>
      <c r="Z215" s="88"/>
      <c r="AA215" s="89"/>
      <c r="AB215" s="88"/>
      <c r="AC215" s="15"/>
      <c r="AD215" s="15"/>
      <c r="AE215" s="15"/>
      <c r="AF215" s="15"/>
      <c r="AG215" s="15"/>
      <c r="AH215" s="15"/>
      <c r="AI215" s="22">
        <f t="shared" si="15"/>
        <v>0</v>
      </c>
      <c r="AK215" s="426"/>
    </row>
    <row r="216" spans="1:37" ht="36.6" customHeight="1" thickBot="1" x14ac:dyDescent="0.4">
      <c r="A216" s="29"/>
      <c r="B216" s="397"/>
      <c r="C216" s="119" t="s">
        <v>88</v>
      </c>
      <c r="D216" s="128" t="s">
        <v>332</v>
      </c>
      <c r="E216" s="105"/>
      <c r="F216" s="105"/>
      <c r="G216" s="105"/>
      <c r="H216" s="105"/>
      <c r="I216" s="105"/>
      <c r="J216" s="105"/>
      <c r="K216" s="105"/>
      <c r="L216" s="105"/>
      <c r="M216" s="111"/>
      <c r="N216" s="110"/>
      <c r="O216" s="111"/>
      <c r="P216" s="110"/>
      <c r="Q216" s="111"/>
      <c r="R216" s="110"/>
      <c r="S216" s="89"/>
      <c r="T216" s="88"/>
      <c r="U216" s="89"/>
      <c r="V216" s="88"/>
      <c r="W216" s="89"/>
      <c r="X216" s="88"/>
      <c r="Y216" s="89"/>
      <c r="Z216" s="88"/>
      <c r="AA216" s="89"/>
      <c r="AB216" s="88"/>
      <c r="AC216" s="15"/>
      <c r="AD216" s="15"/>
      <c r="AE216" s="15"/>
      <c r="AF216" s="15"/>
      <c r="AG216" s="15"/>
      <c r="AH216" s="15"/>
      <c r="AI216" s="22">
        <f t="shared" si="15"/>
        <v>0</v>
      </c>
      <c r="AK216" s="426"/>
    </row>
    <row r="217" spans="1:37" ht="36.6" customHeight="1" thickBot="1" x14ac:dyDescent="0.4">
      <c r="A217" s="29"/>
      <c r="B217" s="397"/>
      <c r="C217" s="119" t="s">
        <v>604</v>
      </c>
      <c r="D217" s="128" t="s">
        <v>333</v>
      </c>
      <c r="E217" s="105"/>
      <c r="F217" s="105"/>
      <c r="G217" s="105"/>
      <c r="H217" s="105"/>
      <c r="I217" s="105"/>
      <c r="J217" s="105"/>
      <c r="K217" s="105"/>
      <c r="L217" s="105"/>
      <c r="M217" s="110"/>
      <c r="N217" s="111"/>
      <c r="O217" s="110"/>
      <c r="P217" s="111"/>
      <c r="Q217" s="110"/>
      <c r="R217" s="111"/>
      <c r="S217" s="88"/>
      <c r="T217" s="89"/>
      <c r="U217" s="88"/>
      <c r="V217" s="89"/>
      <c r="W217" s="88"/>
      <c r="X217" s="89"/>
      <c r="Y217" s="88"/>
      <c r="Z217" s="89"/>
      <c r="AA217" s="88"/>
      <c r="AB217" s="89"/>
      <c r="AC217" s="15"/>
      <c r="AD217" s="15"/>
      <c r="AE217" s="15"/>
      <c r="AF217" s="15"/>
      <c r="AG217" s="15"/>
      <c r="AH217" s="15"/>
      <c r="AI217" s="22">
        <f t="shared" si="15"/>
        <v>0</v>
      </c>
      <c r="AK217" s="426"/>
    </row>
    <row r="218" spans="1:37" ht="36.6" customHeight="1" thickBot="1" x14ac:dyDescent="0.4">
      <c r="A218" s="29"/>
      <c r="B218" s="397"/>
      <c r="C218" s="119" t="s">
        <v>607</v>
      </c>
      <c r="D218" s="128" t="s">
        <v>334</v>
      </c>
      <c r="E218" s="105"/>
      <c r="F218" s="105"/>
      <c r="G218" s="105"/>
      <c r="H218" s="105"/>
      <c r="I218" s="105"/>
      <c r="J218" s="105"/>
      <c r="K218" s="105"/>
      <c r="L218" s="105"/>
      <c r="M218" s="111"/>
      <c r="N218" s="111"/>
      <c r="O218" s="111"/>
      <c r="P218" s="111"/>
      <c r="Q218" s="111"/>
      <c r="R218" s="111"/>
      <c r="S218" s="89"/>
      <c r="T218" s="89"/>
      <c r="U218" s="89"/>
      <c r="V218" s="89"/>
      <c r="W218" s="89"/>
      <c r="X218" s="89"/>
      <c r="Y218" s="89"/>
      <c r="Z218" s="89"/>
      <c r="AA218" s="89"/>
      <c r="AB218" s="89"/>
      <c r="AC218" s="15"/>
      <c r="AD218" s="15"/>
      <c r="AE218" s="15"/>
      <c r="AF218" s="15"/>
      <c r="AG218" s="15"/>
      <c r="AH218" s="15"/>
      <c r="AI218" s="22">
        <f t="shared" si="15"/>
        <v>0</v>
      </c>
      <c r="AK218" s="426"/>
    </row>
    <row r="219" spans="1:37" ht="36.6" customHeight="1" thickBot="1" x14ac:dyDescent="0.4">
      <c r="A219" s="29"/>
      <c r="B219" s="397"/>
      <c r="C219" s="119" t="s">
        <v>89</v>
      </c>
      <c r="D219" s="128" t="s">
        <v>335</v>
      </c>
      <c r="E219" s="105"/>
      <c r="F219" s="105"/>
      <c r="G219" s="105"/>
      <c r="H219" s="105"/>
      <c r="I219" s="105"/>
      <c r="J219" s="105"/>
      <c r="K219" s="105"/>
      <c r="L219" s="105"/>
      <c r="M219" s="160"/>
      <c r="N219" s="111"/>
      <c r="O219" s="160"/>
      <c r="P219" s="111"/>
      <c r="Q219" s="160"/>
      <c r="R219" s="111"/>
      <c r="S219" s="89"/>
      <c r="T219" s="89"/>
      <c r="U219" s="89"/>
      <c r="V219" s="89"/>
      <c r="W219" s="89"/>
      <c r="X219" s="89"/>
      <c r="Y219" s="89"/>
      <c r="Z219" s="89"/>
      <c r="AA219" s="89"/>
      <c r="AB219" s="89"/>
      <c r="AC219" s="15"/>
      <c r="AD219" s="15"/>
      <c r="AE219" s="15"/>
      <c r="AF219" s="15"/>
      <c r="AG219" s="15"/>
      <c r="AH219" s="15"/>
      <c r="AI219" s="22">
        <f t="shared" si="15"/>
        <v>0</v>
      </c>
      <c r="AK219" s="426"/>
    </row>
    <row r="220" spans="1:37" ht="36.6" customHeight="1" thickBot="1" x14ac:dyDescent="0.4">
      <c r="A220" s="29"/>
      <c r="B220" s="397"/>
      <c r="C220" s="119" t="s">
        <v>90</v>
      </c>
      <c r="D220" s="128" t="s">
        <v>336</v>
      </c>
      <c r="E220" s="105"/>
      <c r="F220" s="105"/>
      <c r="G220" s="105"/>
      <c r="H220" s="105"/>
      <c r="I220" s="105"/>
      <c r="J220" s="105"/>
      <c r="K220" s="105"/>
      <c r="L220" s="105"/>
      <c r="M220" s="111"/>
      <c r="N220" s="111"/>
      <c r="O220" s="111"/>
      <c r="P220" s="111"/>
      <c r="Q220" s="111"/>
      <c r="R220" s="111"/>
      <c r="S220" s="89"/>
      <c r="T220" s="89"/>
      <c r="U220" s="89"/>
      <c r="V220" s="89"/>
      <c r="W220" s="89"/>
      <c r="X220" s="89"/>
      <c r="Y220" s="89"/>
      <c r="Z220" s="89"/>
      <c r="AA220" s="89"/>
      <c r="AB220" s="89"/>
      <c r="AC220" s="15"/>
      <c r="AD220" s="15"/>
      <c r="AE220" s="15"/>
      <c r="AF220" s="15"/>
      <c r="AG220" s="15"/>
      <c r="AH220" s="15"/>
      <c r="AI220" s="22">
        <f t="shared" si="15"/>
        <v>0</v>
      </c>
      <c r="AK220" s="426"/>
    </row>
    <row r="221" spans="1:37" ht="36.6" customHeight="1" thickBot="1" x14ac:dyDescent="0.4">
      <c r="A221" s="29"/>
      <c r="B221" s="398"/>
      <c r="C221" s="120" t="s">
        <v>605</v>
      </c>
      <c r="D221" s="128" t="s">
        <v>337</v>
      </c>
      <c r="E221" s="106"/>
      <c r="F221" s="106"/>
      <c r="G221" s="106"/>
      <c r="H221" s="106"/>
      <c r="I221" s="106"/>
      <c r="J221" s="106"/>
      <c r="K221" s="106"/>
      <c r="L221" s="106"/>
      <c r="M221" s="112"/>
      <c r="N221" s="113"/>
      <c r="O221" s="112"/>
      <c r="P221" s="113"/>
      <c r="Q221" s="112"/>
      <c r="R221" s="113"/>
      <c r="S221" s="94"/>
      <c r="T221" s="95"/>
      <c r="U221" s="94"/>
      <c r="V221" s="95"/>
      <c r="W221" s="94"/>
      <c r="X221" s="95"/>
      <c r="Y221" s="94"/>
      <c r="Z221" s="95"/>
      <c r="AA221" s="94"/>
      <c r="AB221" s="95"/>
      <c r="AC221" s="33"/>
      <c r="AD221" s="33"/>
      <c r="AE221" s="33"/>
      <c r="AF221" s="33"/>
      <c r="AG221" s="33"/>
      <c r="AH221" s="33"/>
      <c r="AI221" s="35">
        <f t="shared" si="15"/>
        <v>0</v>
      </c>
      <c r="AK221" s="426"/>
    </row>
    <row r="222" spans="1:37" ht="36.6" customHeight="1" thickBot="1" x14ac:dyDescent="0.4">
      <c r="A222" s="29"/>
      <c r="B222" s="396" t="s">
        <v>27</v>
      </c>
      <c r="C222" s="118" t="s">
        <v>602</v>
      </c>
      <c r="D222" s="127" t="s">
        <v>338</v>
      </c>
      <c r="E222" s="104"/>
      <c r="F222" s="104"/>
      <c r="G222" s="104"/>
      <c r="H222" s="104"/>
      <c r="I222" s="104"/>
      <c r="J222" s="104"/>
      <c r="K222" s="104"/>
      <c r="L222" s="104"/>
      <c r="M222" s="234"/>
      <c r="N222" s="234"/>
      <c r="O222" s="234"/>
      <c r="P222" s="234"/>
      <c r="Q222" s="234"/>
      <c r="R222" s="234"/>
      <c r="S222" s="85"/>
      <c r="T222" s="85"/>
      <c r="U222" s="85"/>
      <c r="V222" s="85"/>
      <c r="W222" s="85"/>
      <c r="X222" s="85"/>
      <c r="Y222" s="85"/>
      <c r="Z222" s="85"/>
      <c r="AA222" s="85"/>
      <c r="AB222" s="85"/>
      <c r="AC222" s="32"/>
      <c r="AD222" s="32"/>
      <c r="AE222" s="32"/>
      <c r="AF222" s="32"/>
      <c r="AG222" s="32"/>
      <c r="AH222" s="32"/>
      <c r="AI222" s="22">
        <f t="shared" si="15"/>
        <v>0</v>
      </c>
      <c r="AK222" s="426"/>
    </row>
    <row r="223" spans="1:37" ht="36.6" customHeight="1" thickBot="1" x14ac:dyDescent="0.4">
      <c r="A223" s="29"/>
      <c r="B223" s="397"/>
      <c r="C223" s="119" t="s">
        <v>603</v>
      </c>
      <c r="D223" s="128" t="s">
        <v>339</v>
      </c>
      <c r="E223" s="105"/>
      <c r="F223" s="105"/>
      <c r="G223" s="105"/>
      <c r="H223" s="105"/>
      <c r="I223" s="105"/>
      <c r="J223" s="105"/>
      <c r="K223" s="105"/>
      <c r="L223" s="105"/>
      <c r="M223" s="110"/>
      <c r="N223" s="111"/>
      <c r="O223" s="110"/>
      <c r="P223" s="111"/>
      <c r="Q223" s="110"/>
      <c r="R223" s="110"/>
      <c r="S223" s="88"/>
      <c r="T223" s="89"/>
      <c r="U223" s="88"/>
      <c r="V223" s="89"/>
      <c r="W223" s="88"/>
      <c r="X223" s="89"/>
      <c r="Y223" s="88"/>
      <c r="Z223" s="89"/>
      <c r="AA223" s="88"/>
      <c r="AB223" s="89"/>
      <c r="AC223" s="15"/>
      <c r="AD223" s="15"/>
      <c r="AE223" s="15"/>
      <c r="AF223" s="15"/>
      <c r="AG223" s="15"/>
      <c r="AH223" s="15"/>
      <c r="AI223" s="22">
        <f t="shared" si="15"/>
        <v>0</v>
      </c>
      <c r="AK223" s="426"/>
    </row>
    <row r="224" spans="1:37" ht="36.6" customHeight="1" thickBot="1" x14ac:dyDescent="0.4">
      <c r="A224" s="29"/>
      <c r="B224" s="397"/>
      <c r="C224" s="119" t="s">
        <v>606</v>
      </c>
      <c r="D224" s="128" t="s">
        <v>340</v>
      </c>
      <c r="E224" s="105"/>
      <c r="F224" s="105"/>
      <c r="G224" s="105"/>
      <c r="H224" s="105"/>
      <c r="I224" s="105"/>
      <c r="J224" s="105"/>
      <c r="K224" s="105"/>
      <c r="L224" s="105"/>
      <c r="M224" s="111"/>
      <c r="N224" s="110"/>
      <c r="O224" s="111"/>
      <c r="P224" s="110"/>
      <c r="Q224" s="111"/>
      <c r="R224" s="110"/>
      <c r="S224" s="89"/>
      <c r="T224" s="88"/>
      <c r="U224" s="89"/>
      <c r="V224" s="88"/>
      <c r="W224" s="89"/>
      <c r="X224" s="88"/>
      <c r="Y224" s="89"/>
      <c r="Z224" s="88"/>
      <c r="AA224" s="89"/>
      <c r="AB224" s="88"/>
      <c r="AC224" s="15"/>
      <c r="AD224" s="15"/>
      <c r="AE224" s="15"/>
      <c r="AF224" s="15"/>
      <c r="AG224" s="15"/>
      <c r="AH224" s="15"/>
      <c r="AI224" s="22">
        <f t="shared" si="15"/>
        <v>0</v>
      </c>
      <c r="AK224" s="426"/>
    </row>
    <row r="225" spans="1:37" ht="36.6" customHeight="1" thickBot="1" x14ac:dyDescent="0.4">
      <c r="A225" s="29"/>
      <c r="B225" s="397"/>
      <c r="C225" s="119" t="s">
        <v>88</v>
      </c>
      <c r="D225" s="128" t="s">
        <v>341</v>
      </c>
      <c r="E225" s="105"/>
      <c r="F225" s="105"/>
      <c r="G225" s="105"/>
      <c r="H225" s="105"/>
      <c r="I225" s="105"/>
      <c r="J225" s="105"/>
      <c r="K225" s="105"/>
      <c r="L225" s="105"/>
      <c r="M225" s="111"/>
      <c r="N225" s="110"/>
      <c r="O225" s="111"/>
      <c r="P225" s="110"/>
      <c r="Q225" s="111"/>
      <c r="R225" s="110"/>
      <c r="S225" s="89"/>
      <c r="T225" s="88"/>
      <c r="U225" s="89"/>
      <c r="V225" s="88"/>
      <c r="W225" s="89"/>
      <c r="X225" s="88"/>
      <c r="Y225" s="89"/>
      <c r="Z225" s="88"/>
      <c r="AA225" s="89"/>
      <c r="AB225" s="88"/>
      <c r="AC225" s="15"/>
      <c r="AD225" s="15"/>
      <c r="AE225" s="15"/>
      <c r="AF225" s="15"/>
      <c r="AG225" s="15"/>
      <c r="AH225" s="15"/>
      <c r="AI225" s="22">
        <f t="shared" si="15"/>
        <v>0</v>
      </c>
      <c r="AK225" s="426"/>
    </row>
    <row r="226" spans="1:37" ht="36.6" customHeight="1" thickBot="1" x14ac:dyDescent="0.4">
      <c r="A226" s="29"/>
      <c r="B226" s="397"/>
      <c r="C226" s="119" t="s">
        <v>604</v>
      </c>
      <c r="D226" s="128" t="s">
        <v>342</v>
      </c>
      <c r="E226" s="105"/>
      <c r="F226" s="105"/>
      <c r="G226" s="105"/>
      <c r="H226" s="105"/>
      <c r="I226" s="105"/>
      <c r="J226" s="105"/>
      <c r="K226" s="105"/>
      <c r="L226" s="105"/>
      <c r="M226" s="110"/>
      <c r="N226" s="111"/>
      <c r="O226" s="110"/>
      <c r="P226" s="111"/>
      <c r="Q226" s="110"/>
      <c r="R226" s="111"/>
      <c r="S226" s="88"/>
      <c r="T226" s="89"/>
      <c r="U226" s="88"/>
      <c r="V226" s="89"/>
      <c r="W226" s="88"/>
      <c r="X226" s="89"/>
      <c r="Y226" s="88"/>
      <c r="Z226" s="89"/>
      <c r="AA226" s="88"/>
      <c r="AB226" s="89"/>
      <c r="AC226" s="15"/>
      <c r="AD226" s="15"/>
      <c r="AE226" s="15"/>
      <c r="AF226" s="15"/>
      <c r="AG226" s="15"/>
      <c r="AH226" s="15"/>
      <c r="AI226" s="22">
        <f t="shared" si="15"/>
        <v>0</v>
      </c>
      <c r="AK226" s="426"/>
    </row>
    <row r="227" spans="1:37" ht="36.6" customHeight="1" thickBot="1" x14ac:dyDescent="0.4">
      <c r="A227" s="29"/>
      <c r="B227" s="397"/>
      <c r="C227" s="119" t="s">
        <v>607</v>
      </c>
      <c r="D227" s="128" t="s">
        <v>343</v>
      </c>
      <c r="E227" s="105"/>
      <c r="F227" s="105"/>
      <c r="G227" s="105"/>
      <c r="H227" s="105"/>
      <c r="I227" s="105"/>
      <c r="J227" s="105"/>
      <c r="K227" s="105"/>
      <c r="L227" s="105"/>
      <c r="M227" s="111"/>
      <c r="N227" s="111"/>
      <c r="O227" s="111"/>
      <c r="P227" s="111"/>
      <c r="Q227" s="111"/>
      <c r="R227" s="111"/>
      <c r="S227" s="89"/>
      <c r="T227" s="89"/>
      <c r="U227" s="89"/>
      <c r="V227" s="89"/>
      <c r="W227" s="89"/>
      <c r="X227" s="89"/>
      <c r="Y227" s="89"/>
      <c r="Z227" s="89"/>
      <c r="AA227" s="89"/>
      <c r="AB227" s="89"/>
      <c r="AC227" s="15"/>
      <c r="AD227" s="15"/>
      <c r="AE227" s="15"/>
      <c r="AF227" s="15"/>
      <c r="AG227" s="15"/>
      <c r="AH227" s="15"/>
      <c r="AI227" s="22">
        <f t="shared" si="15"/>
        <v>0</v>
      </c>
      <c r="AK227" s="426"/>
    </row>
    <row r="228" spans="1:37" ht="36.6" customHeight="1" thickBot="1" x14ac:dyDescent="0.4">
      <c r="A228" s="29"/>
      <c r="B228" s="397"/>
      <c r="C228" s="119" t="s">
        <v>89</v>
      </c>
      <c r="D228" s="128" t="s">
        <v>344</v>
      </c>
      <c r="E228" s="105"/>
      <c r="F228" s="105"/>
      <c r="G228" s="105"/>
      <c r="H228" s="105"/>
      <c r="I228" s="105"/>
      <c r="J228" s="105"/>
      <c r="K228" s="105"/>
      <c r="L228" s="105"/>
      <c r="M228" s="160"/>
      <c r="N228" s="111"/>
      <c r="O228" s="160"/>
      <c r="P228" s="111"/>
      <c r="Q228" s="160"/>
      <c r="R228" s="111"/>
      <c r="S228" s="89"/>
      <c r="T228" s="89"/>
      <c r="U228" s="89"/>
      <c r="V228" s="89"/>
      <c r="W228" s="89"/>
      <c r="X228" s="89"/>
      <c r="Y228" s="89"/>
      <c r="Z228" s="89"/>
      <c r="AA228" s="89"/>
      <c r="AB228" s="89"/>
      <c r="AC228" s="15"/>
      <c r="AD228" s="15"/>
      <c r="AE228" s="15"/>
      <c r="AF228" s="15"/>
      <c r="AG228" s="15"/>
      <c r="AH228" s="15"/>
      <c r="AI228" s="22">
        <f t="shared" si="15"/>
        <v>0</v>
      </c>
      <c r="AK228" s="426"/>
    </row>
    <row r="229" spans="1:37" ht="36.6" customHeight="1" thickBot="1" x14ac:dyDescent="0.4">
      <c r="A229" s="29"/>
      <c r="B229" s="397"/>
      <c r="C229" s="119" t="s">
        <v>90</v>
      </c>
      <c r="D229" s="128" t="s">
        <v>345</v>
      </c>
      <c r="E229" s="105"/>
      <c r="F229" s="105"/>
      <c r="G229" s="105"/>
      <c r="H229" s="105"/>
      <c r="I229" s="105"/>
      <c r="J229" s="105"/>
      <c r="K229" s="105"/>
      <c r="L229" s="105"/>
      <c r="M229" s="111"/>
      <c r="N229" s="111"/>
      <c r="O229" s="111"/>
      <c r="P229" s="111"/>
      <c r="Q229" s="111"/>
      <c r="R229" s="111"/>
      <c r="S229" s="89"/>
      <c r="T229" s="89"/>
      <c r="U229" s="89"/>
      <c r="V229" s="89"/>
      <c r="W229" s="89"/>
      <c r="X229" s="89"/>
      <c r="Y229" s="89"/>
      <c r="Z229" s="89"/>
      <c r="AA229" s="89"/>
      <c r="AB229" s="89"/>
      <c r="AC229" s="15"/>
      <c r="AD229" s="15"/>
      <c r="AE229" s="15"/>
      <c r="AF229" s="15"/>
      <c r="AG229" s="15"/>
      <c r="AH229" s="15"/>
      <c r="AI229" s="22">
        <f t="shared" si="15"/>
        <v>0</v>
      </c>
      <c r="AK229" s="426"/>
    </row>
    <row r="230" spans="1:37" ht="36.6" customHeight="1" thickBot="1" x14ac:dyDescent="0.4">
      <c r="A230" s="29"/>
      <c r="B230" s="398"/>
      <c r="C230" s="120" t="s">
        <v>605</v>
      </c>
      <c r="D230" s="128" t="s">
        <v>346</v>
      </c>
      <c r="E230" s="106"/>
      <c r="F230" s="106"/>
      <c r="G230" s="106"/>
      <c r="H230" s="106"/>
      <c r="I230" s="106"/>
      <c r="J230" s="106"/>
      <c r="K230" s="106"/>
      <c r="L230" s="106"/>
      <c r="M230" s="112"/>
      <c r="N230" s="113"/>
      <c r="O230" s="112"/>
      <c r="P230" s="113"/>
      <c r="Q230" s="112"/>
      <c r="R230" s="113"/>
      <c r="S230" s="94"/>
      <c r="T230" s="95"/>
      <c r="U230" s="94"/>
      <c r="V230" s="95"/>
      <c r="W230" s="94"/>
      <c r="X230" s="95"/>
      <c r="Y230" s="94"/>
      <c r="Z230" s="95"/>
      <c r="AA230" s="94"/>
      <c r="AB230" s="95"/>
      <c r="AC230" s="33"/>
      <c r="AD230" s="33"/>
      <c r="AE230" s="33"/>
      <c r="AF230" s="33"/>
      <c r="AG230" s="33"/>
      <c r="AH230" s="33"/>
      <c r="AI230" s="35">
        <f t="shared" si="15"/>
        <v>0</v>
      </c>
      <c r="AK230" s="427"/>
    </row>
    <row r="231" spans="1:37" ht="36.6" customHeight="1" thickBot="1" x14ac:dyDescent="0.4">
      <c r="A231" s="29"/>
      <c r="B231" s="396" t="s">
        <v>118</v>
      </c>
      <c r="C231" s="118" t="s">
        <v>602</v>
      </c>
      <c r="D231" s="127" t="s">
        <v>347</v>
      </c>
      <c r="E231" s="104"/>
      <c r="F231" s="104"/>
      <c r="G231" s="104"/>
      <c r="H231" s="104"/>
      <c r="I231" s="104"/>
      <c r="J231" s="104"/>
      <c r="K231" s="104"/>
      <c r="L231" s="104"/>
      <c r="M231" s="234"/>
      <c r="N231" s="234"/>
      <c r="O231" s="234"/>
      <c r="P231" s="234"/>
      <c r="Q231" s="234"/>
      <c r="R231" s="234"/>
      <c r="S231" s="85"/>
      <c r="T231" s="85"/>
      <c r="U231" s="85"/>
      <c r="V231" s="85"/>
      <c r="W231" s="85"/>
      <c r="X231" s="85"/>
      <c r="Y231" s="85"/>
      <c r="Z231" s="85"/>
      <c r="AA231" s="85"/>
      <c r="AB231" s="85"/>
      <c r="AC231" s="32"/>
      <c r="AD231" s="32"/>
      <c r="AE231" s="32"/>
      <c r="AF231" s="32"/>
      <c r="AG231" s="32"/>
      <c r="AH231" s="32"/>
      <c r="AI231" s="22">
        <f t="shared" si="15"/>
        <v>0</v>
      </c>
      <c r="AK231" s="431" t="str">
        <f>CONCATENATE(AJ248,AJ247,AJ246,AJ245,AJ244,AJ243,AJ242,AJ241,AJ240,AJ239,AJ238,AJ237,AJ236,AJ235,AJ234,AJ233,AJ232,AJ231)</f>
        <v/>
      </c>
    </row>
    <row r="232" spans="1:37" ht="36.6" customHeight="1" thickBot="1" x14ac:dyDescent="0.4">
      <c r="A232" s="29"/>
      <c r="B232" s="397"/>
      <c r="C232" s="119" t="s">
        <v>603</v>
      </c>
      <c r="D232" s="128" t="s">
        <v>348</v>
      </c>
      <c r="E232" s="105"/>
      <c r="F232" s="105"/>
      <c r="G232" s="105"/>
      <c r="H232" s="105"/>
      <c r="I232" s="105"/>
      <c r="J232" s="105"/>
      <c r="K232" s="105"/>
      <c r="L232" s="105"/>
      <c r="M232" s="110"/>
      <c r="N232" s="111"/>
      <c r="O232" s="110"/>
      <c r="P232" s="111"/>
      <c r="Q232" s="110"/>
      <c r="R232" s="110"/>
      <c r="S232" s="88"/>
      <c r="T232" s="89"/>
      <c r="U232" s="88"/>
      <c r="V232" s="89"/>
      <c r="W232" s="88"/>
      <c r="X232" s="89"/>
      <c r="Y232" s="88"/>
      <c r="Z232" s="89"/>
      <c r="AA232" s="88"/>
      <c r="AB232" s="89"/>
      <c r="AC232" s="15"/>
      <c r="AD232" s="15"/>
      <c r="AE232" s="15"/>
      <c r="AF232" s="15"/>
      <c r="AG232" s="15"/>
      <c r="AH232" s="15"/>
      <c r="AI232" s="22">
        <f t="shared" si="15"/>
        <v>0</v>
      </c>
      <c r="AK232" s="432"/>
    </row>
    <row r="233" spans="1:37" ht="36.6" customHeight="1" thickBot="1" x14ac:dyDescent="0.4">
      <c r="A233" s="29"/>
      <c r="B233" s="397"/>
      <c r="C233" s="119" t="s">
        <v>606</v>
      </c>
      <c r="D233" s="128" t="s">
        <v>349</v>
      </c>
      <c r="E233" s="105"/>
      <c r="F233" s="105"/>
      <c r="G233" s="105"/>
      <c r="H233" s="105"/>
      <c r="I233" s="105"/>
      <c r="J233" s="105"/>
      <c r="K233" s="105"/>
      <c r="L233" s="105"/>
      <c r="M233" s="111"/>
      <c r="N233" s="110"/>
      <c r="O233" s="111"/>
      <c r="P233" s="110"/>
      <c r="Q233" s="111"/>
      <c r="R233" s="110"/>
      <c r="S233" s="89"/>
      <c r="T233" s="88"/>
      <c r="U233" s="89"/>
      <c r="V233" s="88"/>
      <c r="W233" s="89"/>
      <c r="X233" s="88"/>
      <c r="Y233" s="89"/>
      <c r="Z233" s="88"/>
      <c r="AA233" s="89"/>
      <c r="AB233" s="88"/>
      <c r="AC233" s="15"/>
      <c r="AD233" s="15"/>
      <c r="AE233" s="15"/>
      <c r="AF233" s="15"/>
      <c r="AG233" s="15"/>
      <c r="AH233" s="15"/>
      <c r="AI233" s="22">
        <f t="shared" si="15"/>
        <v>0</v>
      </c>
      <c r="AK233" s="432"/>
    </row>
    <row r="234" spans="1:37" ht="36.6" customHeight="1" thickBot="1" x14ac:dyDescent="0.4">
      <c r="A234" s="29"/>
      <c r="B234" s="397"/>
      <c r="C234" s="119" t="s">
        <v>88</v>
      </c>
      <c r="D234" s="128" t="s">
        <v>350</v>
      </c>
      <c r="E234" s="105"/>
      <c r="F234" s="105"/>
      <c r="G234" s="105"/>
      <c r="H234" s="105"/>
      <c r="I234" s="105"/>
      <c r="J234" s="105"/>
      <c r="K234" s="105"/>
      <c r="L234" s="105"/>
      <c r="M234" s="111"/>
      <c r="N234" s="110"/>
      <c r="O234" s="111"/>
      <c r="P234" s="110"/>
      <c r="Q234" s="111"/>
      <c r="R234" s="110"/>
      <c r="S234" s="89"/>
      <c r="T234" s="88"/>
      <c r="U234" s="89"/>
      <c r="V234" s="88"/>
      <c r="W234" s="89"/>
      <c r="X234" s="88"/>
      <c r="Y234" s="89"/>
      <c r="Z234" s="88"/>
      <c r="AA234" s="89"/>
      <c r="AB234" s="88"/>
      <c r="AC234" s="15"/>
      <c r="AD234" s="15"/>
      <c r="AE234" s="15"/>
      <c r="AF234" s="15"/>
      <c r="AG234" s="15"/>
      <c r="AH234" s="15"/>
      <c r="AI234" s="22">
        <f t="shared" si="15"/>
        <v>0</v>
      </c>
      <c r="AK234" s="432"/>
    </row>
    <row r="235" spans="1:37" ht="36.6" customHeight="1" thickBot="1" x14ac:dyDescent="0.4">
      <c r="A235" s="29"/>
      <c r="B235" s="397"/>
      <c r="C235" s="119" t="s">
        <v>604</v>
      </c>
      <c r="D235" s="128" t="s">
        <v>351</v>
      </c>
      <c r="E235" s="105"/>
      <c r="F235" s="105"/>
      <c r="G235" s="105"/>
      <c r="H235" s="105"/>
      <c r="I235" s="105"/>
      <c r="J235" s="105"/>
      <c r="K235" s="105"/>
      <c r="L235" s="105"/>
      <c r="M235" s="110"/>
      <c r="N235" s="111"/>
      <c r="O235" s="110"/>
      <c r="P235" s="111"/>
      <c r="Q235" s="110"/>
      <c r="R235" s="111"/>
      <c r="S235" s="88"/>
      <c r="T235" s="89"/>
      <c r="U235" s="88"/>
      <c r="V235" s="89"/>
      <c r="W235" s="88"/>
      <c r="X235" s="89"/>
      <c r="Y235" s="88"/>
      <c r="Z235" s="89"/>
      <c r="AA235" s="88"/>
      <c r="AB235" s="89"/>
      <c r="AC235" s="15"/>
      <c r="AD235" s="15"/>
      <c r="AE235" s="15"/>
      <c r="AF235" s="15"/>
      <c r="AG235" s="15"/>
      <c r="AH235" s="15"/>
      <c r="AI235" s="22">
        <f t="shared" si="15"/>
        <v>0</v>
      </c>
      <c r="AK235" s="432"/>
    </row>
    <row r="236" spans="1:37" ht="36.6" customHeight="1" thickBot="1" x14ac:dyDescent="0.4">
      <c r="A236" s="29"/>
      <c r="B236" s="397"/>
      <c r="C236" s="119" t="s">
        <v>607</v>
      </c>
      <c r="D236" s="128" t="s">
        <v>352</v>
      </c>
      <c r="E236" s="105"/>
      <c r="F236" s="105"/>
      <c r="G236" s="105"/>
      <c r="H236" s="105"/>
      <c r="I236" s="105"/>
      <c r="J236" s="105"/>
      <c r="K236" s="105"/>
      <c r="L236" s="105"/>
      <c r="M236" s="111"/>
      <c r="N236" s="111"/>
      <c r="O236" s="111"/>
      <c r="P236" s="111"/>
      <c r="Q236" s="111"/>
      <c r="R236" s="111"/>
      <c r="S236" s="89"/>
      <c r="T236" s="89"/>
      <c r="U236" s="89"/>
      <c r="V236" s="89"/>
      <c r="W236" s="89"/>
      <c r="X236" s="89"/>
      <c r="Y236" s="89"/>
      <c r="Z236" s="89"/>
      <c r="AA236" s="89"/>
      <c r="AB236" s="89"/>
      <c r="AC236" s="15"/>
      <c r="AD236" s="15"/>
      <c r="AE236" s="15"/>
      <c r="AF236" s="15"/>
      <c r="AG236" s="15"/>
      <c r="AH236" s="15"/>
      <c r="AI236" s="22">
        <f t="shared" si="15"/>
        <v>0</v>
      </c>
      <c r="AK236" s="432"/>
    </row>
    <row r="237" spans="1:37" ht="36.6" customHeight="1" thickBot="1" x14ac:dyDescent="0.4">
      <c r="A237" s="29"/>
      <c r="B237" s="397"/>
      <c r="C237" s="119" t="s">
        <v>89</v>
      </c>
      <c r="D237" s="128" t="s">
        <v>353</v>
      </c>
      <c r="E237" s="105"/>
      <c r="F237" s="105"/>
      <c r="G237" s="105"/>
      <c r="H237" s="105"/>
      <c r="I237" s="105"/>
      <c r="J237" s="105"/>
      <c r="K237" s="105"/>
      <c r="L237" s="105"/>
      <c r="M237" s="160"/>
      <c r="N237" s="111"/>
      <c r="O237" s="160"/>
      <c r="P237" s="111"/>
      <c r="Q237" s="160"/>
      <c r="R237" s="111"/>
      <c r="S237" s="89"/>
      <c r="T237" s="89"/>
      <c r="U237" s="89"/>
      <c r="V237" s="89"/>
      <c r="W237" s="89"/>
      <c r="X237" s="89"/>
      <c r="Y237" s="89"/>
      <c r="Z237" s="89"/>
      <c r="AA237" s="89"/>
      <c r="AB237" s="89"/>
      <c r="AC237" s="15"/>
      <c r="AD237" s="15"/>
      <c r="AE237" s="15"/>
      <c r="AF237" s="15"/>
      <c r="AG237" s="15"/>
      <c r="AH237" s="15"/>
      <c r="AI237" s="22">
        <f t="shared" si="15"/>
        <v>0</v>
      </c>
      <c r="AK237" s="432"/>
    </row>
    <row r="238" spans="1:37" ht="36.6" customHeight="1" thickBot="1" x14ac:dyDescent="0.4">
      <c r="A238" s="29"/>
      <c r="B238" s="397"/>
      <c r="C238" s="119" t="s">
        <v>90</v>
      </c>
      <c r="D238" s="128" t="s">
        <v>354</v>
      </c>
      <c r="E238" s="105"/>
      <c r="F238" s="105"/>
      <c r="G238" s="105"/>
      <c r="H238" s="105"/>
      <c r="I238" s="105"/>
      <c r="J238" s="105"/>
      <c r="K238" s="105"/>
      <c r="L238" s="105"/>
      <c r="M238" s="111"/>
      <c r="N238" s="111"/>
      <c r="O238" s="111"/>
      <c r="P238" s="111"/>
      <c r="Q238" s="111"/>
      <c r="R238" s="111"/>
      <c r="S238" s="89"/>
      <c r="T238" s="89"/>
      <c r="U238" s="89"/>
      <c r="V238" s="89"/>
      <c r="W238" s="89"/>
      <c r="X238" s="89"/>
      <c r="Y238" s="89"/>
      <c r="Z238" s="89"/>
      <c r="AA238" s="89"/>
      <c r="AB238" s="89"/>
      <c r="AC238" s="15"/>
      <c r="AD238" s="15"/>
      <c r="AE238" s="15"/>
      <c r="AF238" s="15"/>
      <c r="AG238" s="15"/>
      <c r="AH238" s="15"/>
      <c r="AI238" s="22">
        <f t="shared" si="15"/>
        <v>0</v>
      </c>
      <c r="AK238" s="432"/>
    </row>
    <row r="239" spans="1:37" ht="36.6" customHeight="1" thickBot="1" x14ac:dyDescent="0.4">
      <c r="A239" s="29"/>
      <c r="B239" s="398"/>
      <c r="C239" s="120" t="s">
        <v>605</v>
      </c>
      <c r="D239" s="128" t="s">
        <v>355</v>
      </c>
      <c r="E239" s="106"/>
      <c r="F239" s="106"/>
      <c r="G239" s="106"/>
      <c r="H239" s="106"/>
      <c r="I239" s="106"/>
      <c r="J239" s="106"/>
      <c r="K239" s="106"/>
      <c r="L239" s="106"/>
      <c r="M239" s="112"/>
      <c r="N239" s="113"/>
      <c r="O239" s="112"/>
      <c r="P239" s="113"/>
      <c r="Q239" s="112"/>
      <c r="R239" s="113"/>
      <c r="S239" s="94"/>
      <c r="T239" s="95"/>
      <c r="U239" s="94"/>
      <c r="V239" s="95"/>
      <c r="W239" s="94"/>
      <c r="X239" s="95"/>
      <c r="Y239" s="94"/>
      <c r="Z239" s="95"/>
      <c r="AA239" s="94"/>
      <c r="AB239" s="95"/>
      <c r="AC239" s="33"/>
      <c r="AD239" s="33"/>
      <c r="AE239" s="33"/>
      <c r="AF239" s="33"/>
      <c r="AG239" s="33"/>
      <c r="AH239" s="33"/>
      <c r="AI239" s="35">
        <f t="shared" si="15"/>
        <v>0</v>
      </c>
      <c r="AK239" s="432"/>
    </row>
    <row r="240" spans="1:37" ht="36.6" customHeight="1" thickBot="1" x14ac:dyDescent="0.4">
      <c r="A240" s="29"/>
      <c r="B240" s="396" t="s">
        <v>119</v>
      </c>
      <c r="C240" s="118" t="s">
        <v>602</v>
      </c>
      <c r="D240" s="127" t="s">
        <v>356</v>
      </c>
      <c r="E240" s="104"/>
      <c r="F240" s="104"/>
      <c r="G240" s="104"/>
      <c r="H240" s="104"/>
      <c r="I240" s="104"/>
      <c r="J240" s="104"/>
      <c r="K240" s="104"/>
      <c r="L240" s="104"/>
      <c r="M240" s="234"/>
      <c r="N240" s="234"/>
      <c r="O240" s="234"/>
      <c r="P240" s="234"/>
      <c r="Q240" s="234"/>
      <c r="R240" s="234"/>
      <c r="S240" s="85"/>
      <c r="T240" s="85"/>
      <c r="U240" s="85"/>
      <c r="V240" s="85"/>
      <c r="W240" s="85"/>
      <c r="X240" s="85"/>
      <c r="Y240" s="85"/>
      <c r="Z240" s="85"/>
      <c r="AA240" s="85"/>
      <c r="AB240" s="85"/>
      <c r="AC240" s="32"/>
      <c r="AD240" s="32"/>
      <c r="AE240" s="32"/>
      <c r="AF240" s="32"/>
      <c r="AG240" s="32"/>
      <c r="AH240" s="32"/>
      <c r="AI240" s="22">
        <f t="shared" si="15"/>
        <v>0</v>
      </c>
      <c r="AK240" s="432"/>
    </row>
    <row r="241" spans="1:37" ht="36.6" customHeight="1" thickBot="1" x14ac:dyDescent="0.4">
      <c r="A241" s="29"/>
      <c r="B241" s="397"/>
      <c r="C241" s="119" t="s">
        <v>603</v>
      </c>
      <c r="D241" s="127" t="s">
        <v>357</v>
      </c>
      <c r="E241" s="105"/>
      <c r="F241" s="105"/>
      <c r="G241" s="105"/>
      <c r="H241" s="105"/>
      <c r="I241" s="105"/>
      <c r="J241" s="105"/>
      <c r="K241" s="105"/>
      <c r="L241" s="105"/>
      <c r="M241" s="110"/>
      <c r="N241" s="111"/>
      <c r="O241" s="110"/>
      <c r="P241" s="111"/>
      <c r="Q241" s="110"/>
      <c r="R241" s="110"/>
      <c r="S241" s="88"/>
      <c r="T241" s="89"/>
      <c r="U241" s="88"/>
      <c r="V241" s="89"/>
      <c r="W241" s="88"/>
      <c r="X241" s="89"/>
      <c r="Y241" s="88"/>
      <c r="Z241" s="89"/>
      <c r="AA241" s="88"/>
      <c r="AB241" s="89"/>
      <c r="AC241" s="15"/>
      <c r="AD241" s="15"/>
      <c r="AE241" s="15"/>
      <c r="AF241" s="15"/>
      <c r="AG241" s="15"/>
      <c r="AH241" s="15"/>
      <c r="AI241" s="22">
        <f t="shared" si="15"/>
        <v>0</v>
      </c>
      <c r="AK241" s="432"/>
    </row>
    <row r="242" spans="1:37" ht="36.6" customHeight="1" thickBot="1" x14ac:dyDescent="0.4">
      <c r="A242" s="29"/>
      <c r="B242" s="397"/>
      <c r="C242" s="119" t="s">
        <v>606</v>
      </c>
      <c r="D242" s="127" t="s">
        <v>358</v>
      </c>
      <c r="E242" s="105"/>
      <c r="F242" s="105"/>
      <c r="G242" s="105"/>
      <c r="H242" s="105"/>
      <c r="I242" s="105"/>
      <c r="J242" s="105"/>
      <c r="K242" s="105"/>
      <c r="L242" s="105"/>
      <c r="M242" s="111"/>
      <c r="N242" s="110"/>
      <c r="O242" s="111"/>
      <c r="P242" s="110"/>
      <c r="Q242" s="111"/>
      <c r="R242" s="110"/>
      <c r="S242" s="89"/>
      <c r="T242" s="88"/>
      <c r="U242" s="89"/>
      <c r="V242" s="88"/>
      <c r="W242" s="89"/>
      <c r="X242" s="88"/>
      <c r="Y242" s="89"/>
      <c r="Z242" s="88"/>
      <c r="AA242" s="89"/>
      <c r="AB242" s="88"/>
      <c r="AC242" s="15"/>
      <c r="AD242" s="15"/>
      <c r="AE242" s="15"/>
      <c r="AF242" s="15"/>
      <c r="AG242" s="15"/>
      <c r="AH242" s="15"/>
      <c r="AI242" s="22">
        <f t="shared" si="15"/>
        <v>0</v>
      </c>
      <c r="AK242" s="432"/>
    </row>
    <row r="243" spans="1:37" ht="36.6" customHeight="1" thickBot="1" x14ac:dyDescent="0.4">
      <c r="A243" s="29"/>
      <c r="B243" s="397"/>
      <c r="C243" s="119" t="s">
        <v>88</v>
      </c>
      <c r="D243" s="127" t="s">
        <v>359</v>
      </c>
      <c r="E243" s="105"/>
      <c r="F243" s="105"/>
      <c r="G243" s="105"/>
      <c r="H243" s="105"/>
      <c r="I243" s="105"/>
      <c r="J243" s="105"/>
      <c r="K243" s="105"/>
      <c r="L243" s="105"/>
      <c r="M243" s="111"/>
      <c r="N243" s="110"/>
      <c r="O243" s="111"/>
      <c r="P243" s="110"/>
      <c r="Q243" s="111"/>
      <c r="R243" s="110"/>
      <c r="S243" s="89"/>
      <c r="T243" s="88"/>
      <c r="U243" s="89"/>
      <c r="V243" s="88"/>
      <c r="W243" s="89"/>
      <c r="X243" s="88"/>
      <c r="Y243" s="89"/>
      <c r="Z243" s="88"/>
      <c r="AA243" s="89"/>
      <c r="AB243" s="88"/>
      <c r="AC243" s="15"/>
      <c r="AD243" s="15"/>
      <c r="AE243" s="15"/>
      <c r="AF243" s="15"/>
      <c r="AG243" s="15"/>
      <c r="AH243" s="15"/>
      <c r="AI243" s="22">
        <f t="shared" si="15"/>
        <v>0</v>
      </c>
      <c r="AK243" s="432"/>
    </row>
    <row r="244" spans="1:37" ht="36.6" customHeight="1" thickBot="1" x14ac:dyDescent="0.4">
      <c r="A244" s="29"/>
      <c r="B244" s="397"/>
      <c r="C244" s="119" t="s">
        <v>604</v>
      </c>
      <c r="D244" s="127" t="s">
        <v>360</v>
      </c>
      <c r="E244" s="105"/>
      <c r="F244" s="105"/>
      <c r="G244" s="105"/>
      <c r="H244" s="105"/>
      <c r="I244" s="105"/>
      <c r="J244" s="105"/>
      <c r="K244" s="105"/>
      <c r="L244" s="105"/>
      <c r="M244" s="110"/>
      <c r="N244" s="111"/>
      <c r="O244" s="110"/>
      <c r="P244" s="111"/>
      <c r="Q244" s="110"/>
      <c r="R244" s="111"/>
      <c r="S244" s="88"/>
      <c r="T244" s="89"/>
      <c r="U244" s="88"/>
      <c r="V244" s="89"/>
      <c r="W244" s="88"/>
      <c r="X244" s="89"/>
      <c r="Y244" s="88"/>
      <c r="Z244" s="89"/>
      <c r="AA244" s="88"/>
      <c r="AB244" s="89"/>
      <c r="AC244" s="15"/>
      <c r="AD244" s="15"/>
      <c r="AE244" s="15"/>
      <c r="AF244" s="15"/>
      <c r="AG244" s="15"/>
      <c r="AH244" s="15"/>
      <c r="AI244" s="22">
        <f t="shared" si="15"/>
        <v>0</v>
      </c>
      <c r="AK244" s="432"/>
    </row>
    <row r="245" spans="1:37" ht="36.6" customHeight="1" thickBot="1" x14ac:dyDescent="0.4">
      <c r="A245" s="29"/>
      <c r="B245" s="397"/>
      <c r="C245" s="119" t="s">
        <v>607</v>
      </c>
      <c r="D245" s="127" t="s">
        <v>361</v>
      </c>
      <c r="E245" s="105"/>
      <c r="F245" s="105"/>
      <c r="G245" s="105"/>
      <c r="H245" s="105"/>
      <c r="I245" s="105"/>
      <c r="J245" s="105"/>
      <c r="K245" s="105"/>
      <c r="L245" s="105"/>
      <c r="M245" s="111"/>
      <c r="N245" s="111"/>
      <c r="O245" s="111"/>
      <c r="P245" s="111"/>
      <c r="Q245" s="111"/>
      <c r="R245" s="111"/>
      <c r="S245" s="89"/>
      <c r="T245" s="89"/>
      <c r="U245" s="89"/>
      <c r="V245" s="89"/>
      <c r="W245" s="89"/>
      <c r="X245" s="89"/>
      <c r="Y245" s="89"/>
      <c r="Z245" s="89"/>
      <c r="AA245" s="89"/>
      <c r="AB245" s="89"/>
      <c r="AC245" s="15"/>
      <c r="AD245" s="15"/>
      <c r="AE245" s="15"/>
      <c r="AF245" s="15"/>
      <c r="AG245" s="15"/>
      <c r="AH245" s="15"/>
      <c r="AI245" s="22">
        <f t="shared" si="15"/>
        <v>0</v>
      </c>
      <c r="AK245" s="432"/>
    </row>
    <row r="246" spans="1:37" ht="36.6" customHeight="1" thickBot="1" x14ac:dyDescent="0.4">
      <c r="A246" s="29"/>
      <c r="B246" s="397"/>
      <c r="C246" s="119" t="s">
        <v>89</v>
      </c>
      <c r="D246" s="127" t="s">
        <v>362</v>
      </c>
      <c r="E246" s="105"/>
      <c r="F246" s="105"/>
      <c r="G246" s="105"/>
      <c r="H246" s="105"/>
      <c r="I246" s="105"/>
      <c r="J246" s="105"/>
      <c r="K246" s="105"/>
      <c r="L246" s="105"/>
      <c r="M246" s="160"/>
      <c r="N246" s="111"/>
      <c r="O246" s="160"/>
      <c r="P246" s="111"/>
      <c r="Q246" s="160"/>
      <c r="R246" s="111"/>
      <c r="S246" s="89"/>
      <c r="T246" s="89"/>
      <c r="U246" s="89"/>
      <c r="V246" s="89"/>
      <c r="W246" s="89"/>
      <c r="X246" s="89"/>
      <c r="Y246" s="89"/>
      <c r="Z246" s="89"/>
      <c r="AA246" s="89"/>
      <c r="AB246" s="89"/>
      <c r="AC246" s="15"/>
      <c r="AD246" s="15"/>
      <c r="AE246" s="15"/>
      <c r="AF246" s="15"/>
      <c r="AG246" s="15"/>
      <c r="AH246" s="15"/>
      <c r="AI246" s="22">
        <f t="shared" si="15"/>
        <v>0</v>
      </c>
      <c r="AK246" s="432"/>
    </row>
    <row r="247" spans="1:37" ht="36.6" customHeight="1" thickBot="1" x14ac:dyDescent="0.4">
      <c r="A247" s="29"/>
      <c r="B247" s="397"/>
      <c r="C247" s="119" t="s">
        <v>90</v>
      </c>
      <c r="D247" s="127" t="s">
        <v>363</v>
      </c>
      <c r="E247" s="105"/>
      <c r="F247" s="105"/>
      <c r="G247" s="105"/>
      <c r="H247" s="105"/>
      <c r="I247" s="105"/>
      <c r="J247" s="105"/>
      <c r="K247" s="105"/>
      <c r="L247" s="105"/>
      <c r="M247" s="111"/>
      <c r="N247" s="111"/>
      <c r="O247" s="111"/>
      <c r="P247" s="111"/>
      <c r="Q247" s="111"/>
      <c r="R247" s="111"/>
      <c r="S247" s="89"/>
      <c r="T247" s="89"/>
      <c r="U247" s="89"/>
      <c r="V247" s="89"/>
      <c r="W247" s="89"/>
      <c r="X247" s="89"/>
      <c r="Y247" s="89"/>
      <c r="Z247" s="89"/>
      <c r="AA247" s="89"/>
      <c r="AB247" s="89"/>
      <c r="AC247" s="15"/>
      <c r="AD247" s="15"/>
      <c r="AE247" s="15"/>
      <c r="AF247" s="15"/>
      <c r="AG247" s="15"/>
      <c r="AH247" s="15"/>
      <c r="AI247" s="22">
        <f t="shared" si="15"/>
        <v>0</v>
      </c>
      <c r="AK247" s="432"/>
    </row>
    <row r="248" spans="1:37" ht="36.6" customHeight="1" thickBot="1" x14ac:dyDescent="0.4">
      <c r="A248" s="29"/>
      <c r="B248" s="398"/>
      <c r="C248" s="120" t="s">
        <v>605</v>
      </c>
      <c r="D248" s="127" t="s">
        <v>364</v>
      </c>
      <c r="E248" s="106"/>
      <c r="F248" s="106"/>
      <c r="G248" s="106"/>
      <c r="H248" s="106"/>
      <c r="I248" s="106"/>
      <c r="J248" s="106"/>
      <c r="K248" s="106"/>
      <c r="L248" s="106"/>
      <c r="M248" s="112"/>
      <c r="N248" s="113"/>
      <c r="O248" s="112"/>
      <c r="P248" s="113"/>
      <c r="Q248" s="112"/>
      <c r="R248" s="113"/>
      <c r="S248" s="94"/>
      <c r="T248" s="95"/>
      <c r="U248" s="94"/>
      <c r="V248" s="95"/>
      <c r="W248" s="94"/>
      <c r="X248" s="95"/>
      <c r="Y248" s="94"/>
      <c r="Z248" s="95"/>
      <c r="AA248" s="94"/>
      <c r="AB248" s="95"/>
      <c r="AC248" s="33"/>
      <c r="AD248" s="33"/>
      <c r="AE248" s="33"/>
      <c r="AF248" s="33"/>
      <c r="AG248" s="33"/>
      <c r="AH248" s="33"/>
      <c r="AI248" s="35">
        <f t="shared" si="15"/>
        <v>0</v>
      </c>
      <c r="AK248" s="433"/>
    </row>
    <row r="249" spans="1:37" ht="36.6" customHeight="1" thickBot="1" x14ac:dyDescent="0.4">
      <c r="A249" s="29"/>
      <c r="B249" s="396" t="s">
        <v>120</v>
      </c>
      <c r="C249" s="118" t="s">
        <v>602</v>
      </c>
      <c r="D249" s="127" t="s">
        <v>365</v>
      </c>
      <c r="E249" s="104"/>
      <c r="F249" s="104"/>
      <c r="G249" s="104"/>
      <c r="H249" s="104"/>
      <c r="I249" s="104"/>
      <c r="J249" s="104"/>
      <c r="K249" s="104"/>
      <c r="L249" s="104"/>
      <c r="M249" s="147"/>
      <c r="N249" s="147"/>
      <c r="O249" s="147"/>
      <c r="P249" s="147"/>
      <c r="Q249" s="147"/>
      <c r="R249" s="147"/>
      <c r="S249" s="148"/>
      <c r="T249" s="148"/>
      <c r="U249" s="148"/>
      <c r="V249" s="148"/>
      <c r="W249" s="148"/>
      <c r="X249" s="148"/>
      <c r="Y249" s="148"/>
      <c r="Z249" s="148"/>
      <c r="AA249" s="148"/>
      <c r="AB249" s="148"/>
      <c r="AC249" s="32"/>
      <c r="AD249" s="32"/>
      <c r="AE249" s="32"/>
      <c r="AF249" s="32"/>
      <c r="AG249" s="32"/>
      <c r="AH249" s="32"/>
      <c r="AI249" s="22">
        <f t="shared" si="15"/>
        <v>0</v>
      </c>
      <c r="AK249" s="431" t="str">
        <f>CONCATENATE(AJ266,AJ265,AJ264,AJ263,AJ262,AJ261,AJ260,AJ259,AJ258,AJ257,AJ256,AJ255,AJ254,AJ253,AJ252,AJ251,AJ250,AJ249)</f>
        <v/>
      </c>
    </row>
    <row r="250" spans="1:37" ht="36.6" customHeight="1" thickBot="1" x14ac:dyDescent="0.4">
      <c r="A250" s="29"/>
      <c r="B250" s="397"/>
      <c r="C250" s="119" t="s">
        <v>603</v>
      </c>
      <c r="D250" s="127" t="s">
        <v>366</v>
      </c>
      <c r="E250" s="105"/>
      <c r="F250" s="105"/>
      <c r="G250" s="105"/>
      <c r="H250" s="105"/>
      <c r="I250" s="105"/>
      <c r="J250" s="105"/>
      <c r="K250" s="105"/>
      <c r="L250" s="105"/>
      <c r="M250" s="110"/>
      <c r="N250" s="110"/>
      <c r="O250" s="110"/>
      <c r="P250" s="110"/>
      <c r="Q250" s="110"/>
      <c r="R250" s="110"/>
      <c r="S250" s="88"/>
      <c r="T250" s="88"/>
      <c r="U250" s="88"/>
      <c r="V250" s="88"/>
      <c r="W250" s="88"/>
      <c r="X250" s="88"/>
      <c r="Y250" s="88"/>
      <c r="Z250" s="88"/>
      <c r="AA250" s="88"/>
      <c r="AB250" s="88"/>
      <c r="AC250" s="15"/>
      <c r="AD250" s="15"/>
      <c r="AE250" s="15"/>
      <c r="AF250" s="15"/>
      <c r="AG250" s="15"/>
      <c r="AH250" s="15"/>
      <c r="AI250" s="22">
        <f t="shared" si="15"/>
        <v>0</v>
      </c>
      <c r="AK250" s="432"/>
    </row>
    <row r="251" spans="1:37" ht="36.6" customHeight="1" thickBot="1" x14ac:dyDescent="0.4">
      <c r="A251" s="29"/>
      <c r="B251" s="397"/>
      <c r="C251" s="119" t="s">
        <v>606</v>
      </c>
      <c r="D251" s="127" t="s">
        <v>367</v>
      </c>
      <c r="E251" s="105"/>
      <c r="F251" s="105"/>
      <c r="G251" s="105"/>
      <c r="H251" s="105"/>
      <c r="I251" s="105"/>
      <c r="J251" s="105"/>
      <c r="K251" s="105"/>
      <c r="L251" s="105"/>
      <c r="M251" s="110"/>
      <c r="N251" s="110"/>
      <c r="O251" s="110"/>
      <c r="P251" s="110"/>
      <c r="Q251" s="110"/>
      <c r="R251" s="110"/>
      <c r="S251" s="88"/>
      <c r="T251" s="88"/>
      <c r="U251" s="88"/>
      <c r="V251" s="88"/>
      <c r="W251" s="88"/>
      <c r="X251" s="88"/>
      <c r="Y251" s="88"/>
      <c r="Z251" s="88"/>
      <c r="AA251" s="88"/>
      <c r="AB251" s="88"/>
      <c r="AC251" s="15"/>
      <c r="AD251" s="15"/>
      <c r="AE251" s="15"/>
      <c r="AF251" s="15"/>
      <c r="AG251" s="15"/>
      <c r="AH251" s="15"/>
      <c r="AI251" s="22">
        <f t="shared" si="15"/>
        <v>0</v>
      </c>
      <c r="AK251" s="432"/>
    </row>
    <row r="252" spans="1:37" ht="36.6" customHeight="1" thickBot="1" x14ac:dyDescent="0.4">
      <c r="A252" s="29"/>
      <c r="B252" s="397"/>
      <c r="C252" s="119" t="s">
        <v>88</v>
      </c>
      <c r="D252" s="127" t="s">
        <v>368</v>
      </c>
      <c r="E252" s="105"/>
      <c r="F252" s="105"/>
      <c r="G252" s="105"/>
      <c r="H252" s="105"/>
      <c r="I252" s="105"/>
      <c r="J252" s="105"/>
      <c r="K252" s="105"/>
      <c r="L252" s="105"/>
      <c r="M252" s="110"/>
      <c r="N252" s="110"/>
      <c r="O252" s="110"/>
      <c r="P252" s="110"/>
      <c r="Q252" s="110"/>
      <c r="R252" s="110"/>
      <c r="S252" s="88"/>
      <c r="T252" s="88"/>
      <c r="U252" s="88"/>
      <c r="V252" s="88"/>
      <c r="W252" s="88"/>
      <c r="X252" s="88"/>
      <c r="Y252" s="88"/>
      <c r="Z252" s="88"/>
      <c r="AA252" s="88"/>
      <c r="AB252" s="88"/>
      <c r="AC252" s="15"/>
      <c r="AD252" s="15"/>
      <c r="AE252" s="15"/>
      <c r="AF252" s="15"/>
      <c r="AG252" s="15"/>
      <c r="AH252" s="15"/>
      <c r="AI252" s="22">
        <f t="shared" si="15"/>
        <v>0</v>
      </c>
      <c r="AK252" s="432"/>
    </row>
    <row r="253" spans="1:37" ht="36.6" customHeight="1" thickBot="1" x14ac:dyDescent="0.4">
      <c r="A253" s="29"/>
      <c r="B253" s="397"/>
      <c r="C253" s="119" t="s">
        <v>604</v>
      </c>
      <c r="D253" s="127" t="s">
        <v>369</v>
      </c>
      <c r="E253" s="105"/>
      <c r="F253" s="105"/>
      <c r="G253" s="105"/>
      <c r="H253" s="105"/>
      <c r="I253" s="105"/>
      <c r="J253" s="105"/>
      <c r="K253" s="105"/>
      <c r="L253" s="105"/>
      <c r="M253" s="110"/>
      <c r="N253" s="110"/>
      <c r="O253" s="110"/>
      <c r="P253" s="110"/>
      <c r="Q253" s="110"/>
      <c r="R253" s="110"/>
      <c r="S253" s="88"/>
      <c r="T253" s="88"/>
      <c r="U253" s="88"/>
      <c r="V253" s="88"/>
      <c r="W253" s="88"/>
      <c r="X253" s="88"/>
      <c r="Y253" s="88"/>
      <c r="Z253" s="88"/>
      <c r="AA253" s="88"/>
      <c r="AB253" s="88"/>
      <c r="AC253" s="15"/>
      <c r="AD253" s="15"/>
      <c r="AE253" s="15"/>
      <c r="AF253" s="15"/>
      <c r="AG253" s="15"/>
      <c r="AH253" s="15"/>
      <c r="AI253" s="22">
        <f t="shared" si="15"/>
        <v>0</v>
      </c>
      <c r="AK253" s="432"/>
    </row>
    <row r="254" spans="1:37" ht="36.6" customHeight="1" thickBot="1" x14ac:dyDescent="0.4">
      <c r="A254" s="29"/>
      <c r="B254" s="397"/>
      <c r="C254" s="119" t="s">
        <v>607</v>
      </c>
      <c r="D254" s="127" t="s">
        <v>370</v>
      </c>
      <c r="E254" s="105"/>
      <c r="F254" s="105"/>
      <c r="G254" s="105"/>
      <c r="H254" s="105"/>
      <c r="I254" s="105"/>
      <c r="J254" s="105"/>
      <c r="K254" s="105"/>
      <c r="L254" s="105"/>
      <c r="M254" s="110"/>
      <c r="N254" s="110"/>
      <c r="O254" s="110"/>
      <c r="P254" s="110"/>
      <c r="Q254" s="110"/>
      <c r="R254" s="110"/>
      <c r="S254" s="88"/>
      <c r="T254" s="88"/>
      <c r="U254" s="88"/>
      <c r="V254" s="88"/>
      <c r="W254" s="88"/>
      <c r="X254" s="88"/>
      <c r="Y254" s="88"/>
      <c r="Z254" s="88"/>
      <c r="AA254" s="88"/>
      <c r="AB254" s="88"/>
      <c r="AC254" s="15"/>
      <c r="AD254" s="15"/>
      <c r="AE254" s="15"/>
      <c r="AF254" s="15"/>
      <c r="AG254" s="15"/>
      <c r="AH254" s="15"/>
      <c r="AI254" s="22">
        <f t="shared" si="15"/>
        <v>0</v>
      </c>
      <c r="AK254" s="432"/>
    </row>
    <row r="255" spans="1:37" ht="36.6" customHeight="1" thickBot="1" x14ac:dyDescent="0.4">
      <c r="A255" s="29"/>
      <c r="B255" s="397"/>
      <c r="C255" s="119" t="s">
        <v>89</v>
      </c>
      <c r="D255" s="127" t="s">
        <v>371</v>
      </c>
      <c r="E255" s="105"/>
      <c r="F255" s="105"/>
      <c r="G255" s="105"/>
      <c r="H255" s="105"/>
      <c r="I255" s="105"/>
      <c r="J255" s="105"/>
      <c r="K255" s="105"/>
      <c r="L255" s="105"/>
      <c r="M255" s="110"/>
      <c r="N255" s="110"/>
      <c r="O255" s="110"/>
      <c r="P255" s="110"/>
      <c r="Q255" s="110"/>
      <c r="R255" s="110"/>
      <c r="S255" s="88"/>
      <c r="T255" s="88"/>
      <c r="U255" s="88"/>
      <c r="V255" s="88"/>
      <c r="W255" s="88"/>
      <c r="X255" s="88"/>
      <c r="Y255" s="88"/>
      <c r="Z255" s="88"/>
      <c r="AA255" s="88"/>
      <c r="AB255" s="88"/>
      <c r="AC255" s="15"/>
      <c r="AD255" s="15"/>
      <c r="AE255" s="15"/>
      <c r="AF255" s="15"/>
      <c r="AG255" s="15"/>
      <c r="AH255" s="15"/>
      <c r="AI255" s="22">
        <f t="shared" si="15"/>
        <v>0</v>
      </c>
      <c r="AK255" s="432"/>
    </row>
    <row r="256" spans="1:37" ht="36.6" customHeight="1" thickBot="1" x14ac:dyDescent="0.4">
      <c r="A256" s="29"/>
      <c r="B256" s="397"/>
      <c r="C256" s="119" t="s">
        <v>90</v>
      </c>
      <c r="D256" s="127" t="s">
        <v>372</v>
      </c>
      <c r="E256" s="105"/>
      <c r="F256" s="105"/>
      <c r="G256" s="105"/>
      <c r="H256" s="105"/>
      <c r="I256" s="105"/>
      <c r="J256" s="105"/>
      <c r="K256" s="105"/>
      <c r="L256" s="105"/>
      <c r="M256" s="111"/>
      <c r="N256" s="111"/>
      <c r="O256" s="111"/>
      <c r="P256" s="111"/>
      <c r="Q256" s="111"/>
      <c r="R256" s="111"/>
      <c r="S256" s="89"/>
      <c r="T256" s="89"/>
      <c r="U256" s="89"/>
      <c r="V256" s="89"/>
      <c r="W256" s="89"/>
      <c r="X256" s="89"/>
      <c r="Y256" s="89"/>
      <c r="Z256" s="89"/>
      <c r="AA256" s="89"/>
      <c r="AB256" s="89"/>
      <c r="AC256" s="15"/>
      <c r="AD256" s="15"/>
      <c r="AE256" s="15"/>
      <c r="AF256" s="15"/>
      <c r="AG256" s="15"/>
      <c r="AH256" s="15"/>
      <c r="AI256" s="22">
        <f t="shared" si="15"/>
        <v>0</v>
      </c>
      <c r="AK256" s="432"/>
    </row>
    <row r="257" spans="1:37" ht="36.6" customHeight="1" thickBot="1" x14ac:dyDescent="0.4">
      <c r="A257" s="29"/>
      <c r="B257" s="398"/>
      <c r="C257" s="120" t="s">
        <v>605</v>
      </c>
      <c r="D257" s="127" t="s">
        <v>373</v>
      </c>
      <c r="E257" s="106"/>
      <c r="F257" s="106"/>
      <c r="G257" s="106"/>
      <c r="H257" s="106"/>
      <c r="I257" s="106"/>
      <c r="J257" s="106"/>
      <c r="K257" s="106"/>
      <c r="L257" s="106"/>
      <c r="M257" s="112"/>
      <c r="N257" s="112"/>
      <c r="O257" s="112"/>
      <c r="P257" s="112"/>
      <c r="Q257" s="112"/>
      <c r="R257" s="112"/>
      <c r="S257" s="94"/>
      <c r="T257" s="94"/>
      <c r="U257" s="94"/>
      <c r="V257" s="94"/>
      <c r="W257" s="94"/>
      <c r="X257" s="94"/>
      <c r="Y257" s="94"/>
      <c r="Z257" s="94"/>
      <c r="AA257" s="94"/>
      <c r="AB257" s="94"/>
      <c r="AC257" s="33"/>
      <c r="AD257" s="33"/>
      <c r="AE257" s="33"/>
      <c r="AF257" s="33"/>
      <c r="AG257" s="33"/>
      <c r="AH257" s="33"/>
      <c r="AI257" s="35">
        <f t="shared" si="15"/>
        <v>0</v>
      </c>
      <c r="AK257" s="432"/>
    </row>
    <row r="258" spans="1:37" ht="36.6" customHeight="1" thickBot="1" x14ac:dyDescent="0.4">
      <c r="A258" s="29"/>
      <c r="B258" s="403" t="s">
        <v>121</v>
      </c>
      <c r="C258" s="121" t="s">
        <v>602</v>
      </c>
      <c r="D258" s="130" t="s">
        <v>374</v>
      </c>
      <c r="E258" s="100"/>
      <c r="F258" s="100"/>
      <c r="G258" s="100"/>
      <c r="H258" s="100"/>
      <c r="I258" s="100"/>
      <c r="J258" s="100"/>
      <c r="K258" s="100"/>
      <c r="L258" s="100"/>
      <c r="M258" s="235"/>
      <c r="N258" s="235"/>
      <c r="O258" s="235"/>
      <c r="P258" s="235"/>
      <c r="Q258" s="235"/>
      <c r="R258" s="235"/>
      <c r="S258" s="99"/>
      <c r="T258" s="99"/>
      <c r="U258" s="99"/>
      <c r="V258" s="99"/>
      <c r="W258" s="99"/>
      <c r="X258" s="99"/>
      <c r="Y258" s="99"/>
      <c r="Z258" s="99"/>
      <c r="AA258" s="99"/>
      <c r="AB258" s="99"/>
      <c r="AI258" s="19">
        <f t="shared" si="15"/>
        <v>0</v>
      </c>
      <c r="AK258" s="432"/>
    </row>
    <row r="259" spans="1:37" ht="36.6" customHeight="1" thickBot="1" x14ac:dyDescent="0.4">
      <c r="A259" s="29"/>
      <c r="B259" s="404"/>
      <c r="C259" s="119" t="s">
        <v>603</v>
      </c>
      <c r="D259" s="128" t="s">
        <v>375</v>
      </c>
      <c r="E259" s="100"/>
      <c r="F259" s="100"/>
      <c r="G259" s="100"/>
      <c r="H259" s="100"/>
      <c r="I259" s="100"/>
      <c r="J259" s="100"/>
      <c r="K259" s="100"/>
      <c r="L259" s="100"/>
      <c r="M259" s="110"/>
      <c r="N259" s="111"/>
      <c r="O259" s="110"/>
      <c r="P259" s="111"/>
      <c r="Q259" s="110"/>
      <c r="R259" s="110"/>
      <c r="S259" s="88"/>
      <c r="T259" s="89"/>
      <c r="U259" s="88"/>
      <c r="V259" s="89"/>
      <c r="W259" s="88"/>
      <c r="X259" s="89"/>
      <c r="Y259" s="88"/>
      <c r="Z259" s="89"/>
      <c r="AA259" s="88"/>
      <c r="AB259" s="89"/>
      <c r="AI259" s="22">
        <f t="shared" si="15"/>
        <v>0</v>
      </c>
      <c r="AK259" s="432"/>
    </row>
    <row r="260" spans="1:37" ht="36.6" customHeight="1" thickBot="1" x14ac:dyDescent="0.4">
      <c r="A260" s="29"/>
      <c r="B260" s="404"/>
      <c r="C260" s="119" t="s">
        <v>606</v>
      </c>
      <c r="D260" s="128" t="s">
        <v>376</v>
      </c>
      <c r="E260" s="100"/>
      <c r="F260" s="100"/>
      <c r="G260" s="100"/>
      <c r="H260" s="100"/>
      <c r="I260" s="100"/>
      <c r="J260" s="100"/>
      <c r="K260" s="100"/>
      <c r="L260" s="100"/>
      <c r="M260" s="111"/>
      <c r="N260" s="110"/>
      <c r="O260" s="111"/>
      <c r="P260" s="110"/>
      <c r="Q260" s="111"/>
      <c r="R260" s="110"/>
      <c r="S260" s="89"/>
      <c r="T260" s="88"/>
      <c r="U260" s="89"/>
      <c r="V260" s="88"/>
      <c r="W260" s="89"/>
      <c r="X260" s="88"/>
      <c r="Y260" s="89"/>
      <c r="Z260" s="88"/>
      <c r="AA260" s="89"/>
      <c r="AB260" s="88"/>
      <c r="AI260" s="22">
        <f t="shared" si="15"/>
        <v>0</v>
      </c>
      <c r="AK260" s="432"/>
    </row>
    <row r="261" spans="1:37" ht="36.6" customHeight="1" thickBot="1" x14ac:dyDescent="0.4">
      <c r="A261" s="29"/>
      <c r="B261" s="404"/>
      <c r="C261" s="119" t="s">
        <v>88</v>
      </c>
      <c r="D261" s="128" t="s">
        <v>377</v>
      </c>
      <c r="E261" s="100"/>
      <c r="F261" s="100"/>
      <c r="G261" s="100"/>
      <c r="H261" s="100"/>
      <c r="I261" s="100"/>
      <c r="J261" s="100"/>
      <c r="K261" s="100"/>
      <c r="L261" s="100"/>
      <c r="M261" s="111"/>
      <c r="N261" s="110"/>
      <c r="O261" s="111"/>
      <c r="P261" s="110"/>
      <c r="Q261" s="111"/>
      <c r="R261" s="110"/>
      <c r="S261" s="89"/>
      <c r="T261" s="88"/>
      <c r="U261" s="89"/>
      <c r="V261" s="88"/>
      <c r="W261" s="89"/>
      <c r="X261" s="88"/>
      <c r="Y261" s="89"/>
      <c r="Z261" s="88"/>
      <c r="AA261" s="89"/>
      <c r="AB261" s="88"/>
      <c r="AI261" s="22">
        <f t="shared" si="15"/>
        <v>0</v>
      </c>
      <c r="AK261" s="432"/>
    </row>
    <row r="262" spans="1:37" ht="36.6" customHeight="1" thickBot="1" x14ac:dyDescent="0.4">
      <c r="A262" s="29"/>
      <c r="B262" s="404"/>
      <c r="C262" s="119" t="s">
        <v>604</v>
      </c>
      <c r="D262" s="128" t="s">
        <v>378</v>
      </c>
      <c r="E262" s="100"/>
      <c r="F262" s="100"/>
      <c r="G262" s="100"/>
      <c r="H262" s="100"/>
      <c r="I262" s="100"/>
      <c r="J262" s="100"/>
      <c r="K262" s="100"/>
      <c r="L262" s="100"/>
      <c r="M262" s="110"/>
      <c r="N262" s="111"/>
      <c r="O262" s="110"/>
      <c r="P262" s="111"/>
      <c r="Q262" s="110"/>
      <c r="R262" s="111"/>
      <c r="S262" s="88"/>
      <c r="T262" s="89"/>
      <c r="U262" s="88"/>
      <c r="V262" s="89"/>
      <c r="W262" s="88"/>
      <c r="X262" s="89"/>
      <c r="Y262" s="88"/>
      <c r="Z262" s="89"/>
      <c r="AA262" s="88"/>
      <c r="AB262" s="89"/>
      <c r="AI262" s="22">
        <f t="shared" si="15"/>
        <v>0</v>
      </c>
      <c r="AK262" s="432"/>
    </row>
    <row r="263" spans="1:37" ht="36.6" customHeight="1" thickBot="1" x14ac:dyDescent="0.4">
      <c r="A263" s="29"/>
      <c r="B263" s="404"/>
      <c r="C263" s="119" t="s">
        <v>607</v>
      </c>
      <c r="D263" s="128" t="s">
        <v>379</v>
      </c>
      <c r="E263" s="100"/>
      <c r="F263" s="100"/>
      <c r="G263" s="100"/>
      <c r="H263" s="100"/>
      <c r="I263" s="100"/>
      <c r="J263" s="100"/>
      <c r="K263" s="100"/>
      <c r="L263" s="100"/>
      <c r="M263" s="111"/>
      <c r="N263" s="111"/>
      <c r="O263" s="111"/>
      <c r="P263" s="111"/>
      <c r="Q263" s="111"/>
      <c r="R263" s="111"/>
      <c r="S263" s="89"/>
      <c r="T263" s="89"/>
      <c r="U263" s="89"/>
      <c r="V263" s="89"/>
      <c r="W263" s="89"/>
      <c r="X263" s="89"/>
      <c r="Y263" s="89"/>
      <c r="Z263" s="89"/>
      <c r="AA263" s="89"/>
      <c r="AB263" s="89"/>
      <c r="AI263" s="22">
        <f t="shared" si="15"/>
        <v>0</v>
      </c>
      <c r="AK263" s="432"/>
    </row>
    <row r="264" spans="1:37" ht="36.6" customHeight="1" thickBot="1" x14ac:dyDescent="0.4">
      <c r="A264" s="29"/>
      <c r="B264" s="404"/>
      <c r="C264" s="119" t="s">
        <v>89</v>
      </c>
      <c r="D264" s="128" t="s">
        <v>380</v>
      </c>
      <c r="E264" s="100"/>
      <c r="F264" s="100"/>
      <c r="G264" s="100"/>
      <c r="H264" s="100"/>
      <c r="I264" s="100"/>
      <c r="J264" s="100"/>
      <c r="K264" s="100"/>
      <c r="L264" s="100"/>
      <c r="M264" s="160"/>
      <c r="N264" s="111"/>
      <c r="O264" s="160"/>
      <c r="P264" s="111"/>
      <c r="Q264" s="160"/>
      <c r="R264" s="111"/>
      <c r="S264" s="89"/>
      <c r="T264" s="89"/>
      <c r="U264" s="89"/>
      <c r="V264" s="89"/>
      <c r="W264" s="89"/>
      <c r="X264" s="89"/>
      <c r="Y264" s="89"/>
      <c r="Z264" s="89"/>
      <c r="AA264" s="89"/>
      <c r="AB264" s="89"/>
      <c r="AI264" s="22">
        <f t="shared" ref="AI264:AI320" si="21">SUM(M264:AB264)</f>
        <v>0</v>
      </c>
      <c r="AK264" s="432"/>
    </row>
    <row r="265" spans="1:37" ht="36.6" customHeight="1" thickBot="1" x14ac:dyDescent="0.4">
      <c r="A265" s="29"/>
      <c r="B265" s="404"/>
      <c r="C265" s="119" t="s">
        <v>90</v>
      </c>
      <c r="D265" s="128" t="s">
        <v>381</v>
      </c>
      <c r="E265" s="100"/>
      <c r="F265" s="100"/>
      <c r="G265" s="100"/>
      <c r="H265" s="100"/>
      <c r="I265" s="100"/>
      <c r="J265" s="100"/>
      <c r="K265" s="100"/>
      <c r="L265" s="100"/>
      <c r="M265" s="111"/>
      <c r="N265" s="111"/>
      <c r="O265" s="111"/>
      <c r="P265" s="111"/>
      <c r="Q265" s="111"/>
      <c r="R265" s="111"/>
      <c r="S265" s="89"/>
      <c r="T265" s="89"/>
      <c r="U265" s="89"/>
      <c r="V265" s="89"/>
      <c r="W265" s="89"/>
      <c r="X265" s="89"/>
      <c r="Y265" s="89"/>
      <c r="Z265" s="89"/>
      <c r="AA265" s="89"/>
      <c r="AB265" s="89"/>
      <c r="AI265" s="22">
        <f t="shared" si="21"/>
        <v>0</v>
      </c>
      <c r="AK265" s="432"/>
    </row>
    <row r="266" spans="1:37" ht="36.6" customHeight="1" thickBot="1" x14ac:dyDescent="0.4">
      <c r="A266" s="29"/>
      <c r="B266" s="405"/>
      <c r="C266" s="122" t="s">
        <v>605</v>
      </c>
      <c r="D266" s="131" t="s">
        <v>382</v>
      </c>
      <c r="E266" s="100"/>
      <c r="F266" s="100"/>
      <c r="G266" s="100"/>
      <c r="H266" s="100"/>
      <c r="I266" s="100"/>
      <c r="J266" s="100"/>
      <c r="K266" s="100"/>
      <c r="L266" s="100"/>
      <c r="M266" s="115"/>
      <c r="N266" s="116"/>
      <c r="O266" s="115"/>
      <c r="P266" s="116"/>
      <c r="Q266" s="115"/>
      <c r="R266" s="116"/>
      <c r="S266" s="102"/>
      <c r="T266" s="103"/>
      <c r="U266" s="102"/>
      <c r="V266" s="103"/>
      <c r="W266" s="102"/>
      <c r="X266" s="103"/>
      <c r="Y266" s="102"/>
      <c r="Z266" s="103"/>
      <c r="AA266" s="102"/>
      <c r="AB266" s="103"/>
      <c r="AI266" s="81">
        <f t="shared" si="21"/>
        <v>0</v>
      </c>
      <c r="AK266" s="433"/>
    </row>
    <row r="267" spans="1:37" ht="36.6" customHeight="1" thickBot="1" x14ac:dyDescent="0.4">
      <c r="A267" s="29"/>
      <c r="B267" s="396" t="s">
        <v>122</v>
      </c>
      <c r="C267" s="162" t="s">
        <v>602</v>
      </c>
      <c r="D267" s="165" t="s">
        <v>383</v>
      </c>
      <c r="E267" s="104"/>
      <c r="F267" s="104"/>
      <c r="G267" s="104"/>
      <c r="H267" s="104"/>
      <c r="I267" s="104"/>
      <c r="J267" s="104"/>
      <c r="K267" s="104"/>
      <c r="L267" s="104"/>
      <c r="M267" s="234"/>
      <c r="N267" s="234"/>
      <c r="O267" s="234"/>
      <c r="P267" s="234"/>
      <c r="Q267" s="234"/>
      <c r="R267" s="234"/>
      <c r="S267" s="85"/>
      <c r="T267" s="85"/>
      <c r="U267" s="85"/>
      <c r="V267" s="85"/>
      <c r="W267" s="85"/>
      <c r="X267" s="85"/>
      <c r="Y267" s="85"/>
      <c r="Z267" s="85"/>
      <c r="AA267" s="85"/>
      <c r="AB267" s="85"/>
      <c r="AC267" s="32"/>
      <c r="AD267" s="32"/>
      <c r="AE267" s="32"/>
      <c r="AF267" s="32"/>
      <c r="AG267" s="32"/>
      <c r="AH267" s="32"/>
      <c r="AI267" s="22">
        <f t="shared" si="21"/>
        <v>0</v>
      </c>
      <c r="AK267" s="446" t="str">
        <f>CONCATENATE(AJ284,AJ283,AJ282,AJ281,AJ280,AJ279,AJ278,AJ277,AJ276,AJ275,AJ274,AJ273,AJ272,AJ271,AJ270,AJ269,AJ268,AJ267)</f>
        <v/>
      </c>
    </row>
    <row r="268" spans="1:37" ht="36.6" customHeight="1" thickBot="1" x14ac:dyDescent="0.4">
      <c r="A268" s="29"/>
      <c r="B268" s="397"/>
      <c r="C268" s="163" t="s">
        <v>603</v>
      </c>
      <c r="D268" s="166" t="s">
        <v>384</v>
      </c>
      <c r="E268" s="105"/>
      <c r="F268" s="105"/>
      <c r="G268" s="105"/>
      <c r="H268" s="105"/>
      <c r="I268" s="105"/>
      <c r="J268" s="105"/>
      <c r="K268" s="105"/>
      <c r="L268" s="105"/>
      <c r="M268" s="110"/>
      <c r="N268" s="111"/>
      <c r="O268" s="110"/>
      <c r="P268" s="111"/>
      <c r="Q268" s="110"/>
      <c r="R268" s="110"/>
      <c r="S268" s="88"/>
      <c r="T268" s="89"/>
      <c r="U268" s="88"/>
      <c r="V268" s="89"/>
      <c r="W268" s="88"/>
      <c r="X268" s="89"/>
      <c r="Y268" s="88"/>
      <c r="Z268" s="89"/>
      <c r="AA268" s="88"/>
      <c r="AB268" s="89"/>
      <c r="AC268" s="15"/>
      <c r="AD268" s="15"/>
      <c r="AE268" s="15"/>
      <c r="AF268" s="15"/>
      <c r="AG268" s="15"/>
      <c r="AH268" s="15"/>
      <c r="AI268" s="22">
        <f t="shared" si="21"/>
        <v>0</v>
      </c>
      <c r="AK268" s="447"/>
    </row>
    <row r="269" spans="1:37" ht="36.6" customHeight="1" thickBot="1" x14ac:dyDescent="0.4">
      <c r="A269" s="29"/>
      <c r="B269" s="397"/>
      <c r="C269" s="163" t="s">
        <v>606</v>
      </c>
      <c r="D269" s="166" t="s">
        <v>385</v>
      </c>
      <c r="E269" s="105"/>
      <c r="F269" s="105"/>
      <c r="G269" s="105"/>
      <c r="H269" s="105"/>
      <c r="I269" s="105"/>
      <c r="J269" s="105"/>
      <c r="K269" s="105"/>
      <c r="L269" s="105"/>
      <c r="M269" s="111"/>
      <c r="N269" s="110"/>
      <c r="O269" s="111"/>
      <c r="P269" s="110"/>
      <c r="Q269" s="111"/>
      <c r="R269" s="110"/>
      <c r="S269" s="89"/>
      <c r="T269" s="88"/>
      <c r="U269" s="89"/>
      <c r="V269" s="88"/>
      <c r="W269" s="89"/>
      <c r="X269" s="88"/>
      <c r="Y269" s="89"/>
      <c r="Z269" s="88"/>
      <c r="AA269" s="89"/>
      <c r="AB269" s="88"/>
      <c r="AC269" s="15"/>
      <c r="AD269" s="15"/>
      <c r="AE269" s="15"/>
      <c r="AF269" s="15"/>
      <c r="AG269" s="15"/>
      <c r="AH269" s="15"/>
      <c r="AI269" s="22">
        <f t="shared" si="21"/>
        <v>0</v>
      </c>
      <c r="AK269" s="447"/>
    </row>
    <row r="270" spans="1:37" ht="36.6" customHeight="1" thickBot="1" x14ac:dyDescent="0.4">
      <c r="A270" s="29"/>
      <c r="B270" s="397"/>
      <c r="C270" s="163" t="s">
        <v>88</v>
      </c>
      <c r="D270" s="166" t="s">
        <v>386</v>
      </c>
      <c r="E270" s="105"/>
      <c r="F270" s="105"/>
      <c r="G270" s="105"/>
      <c r="H270" s="105"/>
      <c r="I270" s="105"/>
      <c r="J270" s="105"/>
      <c r="K270" s="105"/>
      <c r="L270" s="105"/>
      <c r="M270" s="111"/>
      <c r="N270" s="110"/>
      <c r="O270" s="111"/>
      <c r="P270" s="110"/>
      <c r="Q270" s="111"/>
      <c r="R270" s="110"/>
      <c r="S270" s="89"/>
      <c r="T270" s="88"/>
      <c r="U270" s="89"/>
      <c r="V270" s="88"/>
      <c r="W270" s="89"/>
      <c r="X270" s="88"/>
      <c r="Y270" s="89"/>
      <c r="Z270" s="88"/>
      <c r="AA270" s="89"/>
      <c r="AB270" s="88"/>
      <c r="AC270" s="15"/>
      <c r="AD270" s="15"/>
      <c r="AE270" s="15"/>
      <c r="AF270" s="15"/>
      <c r="AG270" s="15"/>
      <c r="AH270" s="15"/>
      <c r="AI270" s="22">
        <f t="shared" si="21"/>
        <v>0</v>
      </c>
      <c r="AK270" s="447"/>
    </row>
    <row r="271" spans="1:37" ht="36.6" customHeight="1" thickBot="1" x14ac:dyDescent="0.4">
      <c r="A271" s="29"/>
      <c r="B271" s="397"/>
      <c r="C271" s="163" t="s">
        <v>604</v>
      </c>
      <c r="D271" s="166" t="s">
        <v>387</v>
      </c>
      <c r="E271" s="105"/>
      <c r="F271" s="105"/>
      <c r="G271" s="105"/>
      <c r="H271" s="105"/>
      <c r="I271" s="105"/>
      <c r="J271" s="105"/>
      <c r="K271" s="105"/>
      <c r="L271" s="105"/>
      <c r="M271" s="110"/>
      <c r="N271" s="111"/>
      <c r="O271" s="110"/>
      <c r="P271" s="111"/>
      <c r="Q271" s="110"/>
      <c r="R271" s="111"/>
      <c r="S271" s="88"/>
      <c r="T271" s="89"/>
      <c r="U271" s="88"/>
      <c r="V271" s="89"/>
      <c r="W271" s="88"/>
      <c r="X271" s="89"/>
      <c r="Y271" s="88"/>
      <c r="Z271" s="89"/>
      <c r="AA271" s="88"/>
      <c r="AB271" s="89"/>
      <c r="AC271" s="15"/>
      <c r="AD271" s="15"/>
      <c r="AE271" s="15"/>
      <c r="AF271" s="15"/>
      <c r="AG271" s="15"/>
      <c r="AH271" s="15"/>
      <c r="AI271" s="22">
        <f t="shared" si="21"/>
        <v>0</v>
      </c>
      <c r="AK271" s="447"/>
    </row>
    <row r="272" spans="1:37" ht="36.6" customHeight="1" thickBot="1" x14ac:dyDescent="0.4">
      <c r="A272" s="29"/>
      <c r="B272" s="397"/>
      <c r="C272" s="163" t="s">
        <v>607</v>
      </c>
      <c r="D272" s="166" t="s">
        <v>388</v>
      </c>
      <c r="E272" s="105"/>
      <c r="F272" s="105"/>
      <c r="G272" s="105"/>
      <c r="H272" s="105"/>
      <c r="I272" s="105"/>
      <c r="J272" s="105"/>
      <c r="K272" s="105"/>
      <c r="L272" s="105"/>
      <c r="M272" s="111"/>
      <c r="N272" s="111"/>
      <c r="O272" s="111"/>
      <c r="P272" s="111"/>
      <c r="Q272" s="111"/>
      <c r="R272" s="111"/>
      <c r="S272" s="89"/>
      <c r="T272" s="89"/>
      <c r="U272" s="89"/>
      <c r="V272" s="89"/>
      <c r="W272" s="89"/>
      <c r="X272" s="89"/>
      <c r="Y272" s="89"/>
      <c r="Z272" s="89"/>
      <c r="AA272" s="89"/>
      <c r="AB272" s="89"/>
      <c r="AC272" s="15"/>
      <c r="AD272" s="15"/>
      <c r="AE272" s="15"/>
      <c r="AF272" s="15"/>
      <c r="AG272" s="15"/>
      <c r="AH272" s="15"/>
      <c r="AI272" s="22">
        <f t="shared" si="21"/>
        <v>0</v>
      </c>
      <c r="AK272" s="447"/>
    </row>
    <row r="273" spans="1:37" ht="36.6" customHeight="1" thickBot="1" x14ac:dyDescent="0.4">
      <c r="A273" s="29"/>
      <c r="B273" s="397"/>
      <c r="C273" s="163" t="s">
        <v>89</v>
      </c>
      <c r="D273" s="166" t="s">
        <v>389</v>
      </c>
      <c r="E273" s="105"/>
      <c r="F273" s="105"/>
      <c r="G273" s="105"/>
      <c r="H273" s="105"/>
      <c r="I273" s="105"/>
      <c r="J273" s="105"/>
      <c r="K273" s="105"/>
      <c r="L273" s="105"/>
      <c r="M273" s="160"/>
      <c r="N273" s="111"/>
      <c r="O273" s="160"/>
      <c r="P273" s="111"/>
      <c r="Q273" s="160"/>
      <c r="R273" s="111"/>
      <c r="S273" s="89"/>
      <c r="T273" s="89"/>
      <c r="U273" s="89"/>
      <c r="V273" s="89"/>
      <c r="W273" s="89"/>
      <c r="X273" s="89"/>
      <c r="Y273" s="89"/>
      <c r="Z273" s="89"/>
      <c r="AA273" s="89"/>
      <c r="AB273" s="89"/>
      <c r="AC273" s="15"/>
      <c r="AD273" s="15"/>
      <c r="AE273" s="15"/>
      <c r="AF273" s="15"/>
      <c r="AG273" s="15"/>
      <c r="AH273" s="15"/>
      <c r="AI273" s="22">
        <f t="shared" si="21"/>
        <v>0</v>
      </c>
      <c r="AK273" s="447"/>
    </row>
    <row r="274" spans="1:37" ht="36.6" customHeight="1" thickBot="1" x14ac:dyDescent="0.4">
      <c r="A274" s="29"/>
      <c r="B274" s="397"/>
      <c r="C274" s="163" t="s">
        <v>90</v>
      </c>
      <c r="D274" s="166" t="s">
        <v>390</v>
      </c>
      <c r="E274" s="105"/>
      <c r="F274" s="105"/>
      <c r="G274" s="105"/>
      <c r="H274" s="105"/>
      <c r="I274" s="105"/>
      <c r="J274" s="105"/>
      <c r="K274" s="105"/>
      <c r="L274" s="105"/>
      <c r="M274" s="111"/>
      <c r="N274" s="111"/>
      <c r="O274" s="111"/>
      <c r="P274" s="111"/>
      <c r="Q274" s="111"/>
      <c r="R274" s="111"/>
      <c r="S274" s="89"/>
      <c r="T274" s="89"/>
      <c r="U274" s="89"/>
      <c r="V274" s="89"/>
      <c r="W274" s="89"/>
      <c r="X274" s="89"/>
      <c r="Y274" s="89"/>
      <c r="Z274" s="89"/>
      <c r="AA274" s="89"/>
      <c r="AB274" s="89"/>
      <c r="AC274" s="15"/>
      <c r="AD274" s="15"/>
      <c r="AE274" s="15"/>
      <c r="AF274" s="15"/>
      <c r="AG274" s="15"/>
      <c r="AH274" s="15"/>
      <c r="AI274" s="22">
        <f t="shared" si="21"/>
        <v>0</v>
      </c>
      <c r="AK274" s="447"/>
    </row>
    <row r="275" spans="1:37" ht="36.6" customHeight="1" thickBot="1" x14ac:dyDescent="0.4">
      <c r="A275" s="29"/>
      <c r="B275" s="398"/>
      <c r="C275" s="164" t="s">
        <v>605</v>
      </c>
      <c r="D275" s="168" t="s">
        <v>391</v>
      </c>
      <c r="E275" s="106"/>
      <c r="F275" s="106"/>
      <c r="G275" s="106"/>
      <c r="H275" s="106"/>
      <c r="I275" s="106"/>
      <c r="J275" s="106"/>
      <c r="K275" s="106"/>
      <c r="L275" s="106"/>
      <c r="M275" s="112"/>
      <c r="N275" s="113"/>
      <c r="O275" s="112"/>
      <c r="P275" s="113"/>
      <c r="Q275" s="112"/>
      <c r="R275" s="113"/>
      <c r="S275" s="94"/>
      <c r="T275" s="95"/>
      <c r="U275" s="94"/>
      <c r="V275" s="95"/>
      <c r="W275" s="94"/>
      <c r="X275" s="95"/>
      <c r="Y275" s="94"/>
      <c r="Z275" s="95"/>
      <c r="AA275" s="94"/>
      <c r="AB275" s="95"/>
      <c r="AC275" s="33"/>
      <c r="AD275" s="33"/>
      <c r="AE275" s="33"/>
      <c r="AF275" s="33"/>
      <c r="AG275" s="33"/>
      <c r="AH275" s="33"/>
      <c r="AI275" s="35">
        <f t="shared" si="21"/>
        <v>0</v>
      </c>
      <c r="AK275" s="447"/>
    </row>
    <row r="276" spans="1:37" ht="36.6" customHeight="1" thickBot="1" x14ac:dyDescent="0.4">
      <c r="A276" s="29"/>
      <c r="B276" s="396" t="s">
        <v>123</v>
      </c>
      <c r="C276" s="162" t="s">
        <v>602</v>
      </c>
      <c r="D276" s="165" t="s">
        <v>392</v>
      </c>
      <c r="E276" s="104"/>
      <c r="F276" s="104"/>
      <c r="G276" s="104"/>
      <c r="H276" s="104"/>
      <c r="I276" s="104"/>
      <c r="J276" s="104"/>
      <c r="K276" s="104"/>
      <c r="L276" s="104"/>
      <c r="M276" s="234"/>
      <c r="N276" s="234"/>
      <c r="O276" s="234"/>
      <c r="P276" s="234"/>
      <c r="Q276" s="234"/>
      <c r="R276" s="234"/>
      <c r="S276" s="85"/>
      <c r="T276" s="85"/>
      <c r="U276" s="85"/>
      <c r="V276" s="85"/>
      <c r="W276" s="85"/>
      <c r="X276" s="85"/>
      <c r="Y276" s="85"/>
      <c r="Z276" s="85"/>
      <c r="AA276" s="85"/>
      <c r="AB276" s="85"/>
      <c r="AC276" s="32"/>
      <c r="AD276" s="32"/>
      <c r="AE276" s="32"/>
      <c r="AF276" s="32"/>
      <c r="AG276" s="32"/>
      <c r="AH276" s="32"/>
      <c r="AI276" s="22">
        <f t="shared" si="21"/>
        <v>0</v>
      </c>
      <c r="AK276" s="447"/>
    </row>
    <row r="277" spans="1:37" ht="36.6" customHeight="1" thickBot="1" x14ac:dyDescent="0.4">
      <c r="A277" s="29"/>
      <c r="B277" s="397"/>
      <c r="C277" s="163" t="s">
        <v>603</v>
      </c>
      <c r="D277" s="166" t="s">
        <v>393</v>
      </c>
      <c r="E277" s="105"/>
      <c r="F277" s="105"/>
      <c r="G277" s="105"/>
      <c r="H277" s="105"/>
      <c r="I277" s="105"/>
      <c r="J277" s="105"/>
      <c r="K277" s="105"/>
      <c r="L277" s="105"/>
      <c r="M277" s="110"/>
      <c r="N277" s="111"/>
      <c r="O277" s="110"/>
      <c r="P277" s="111"/>
      <c r="Q277" s="110"/>
      <c r="R277" s="110"/>
      <c r="S277" s="88"/>
      <c r="T277" s="89"/>
      <c r="U277" s="88"/>
      <c r="V277" s="89"/>
      <c r="W277" s="88"/>
      <c r="X277" s="89"/>
      <c r="Y277" s="88"/>
      <c r="Z277" s="89"/>
      <c r="AA277" s="88"/>
      <c r="AB277" s="89"/>
      <c r="AC277" s="15"/>
      <c r="AD277" s="15"/>
      <c r="AE277" s="15"/>
      <c r="AF277" s="15"/>
      <c r="AG277" s="15"/>
      <c r="AH277" s="15"/>
      <c r="AI277" s="22">
        <f t="shared" si="21"/>
        <v>0</v>
      </c>
      <c r="AK277" s="447"/>
    </row>
    <row r="278" spans="1:37" ht="36.6" customHeight="1" thickBot="1" x14ac:dyDescent="0.4">
      <c r="A278" s="29"/>
      <c r="B278" s="397"/>
      <c r="C278" s="163" t="s">
        <v>606</v>
      </c>
      <c r="D278" s="166" t="s">
        <v>394</v>
      </c>
      <c r="E278" s="105"/>
      <c r="F278" s="105"/>
      <c r="G278" s="105"/>
      <c r="H278" s="105"/>
      <c r="I278" s="105"/>
      <c r="J278" s="105"/>
      <c r="K278" s="105"/>
      <c r="L278" s="105"/>
      <c r="M278" s="111"/>
      <c r="N278" s="110"/>
      <c r="O278" s="111"/>
      <c r="P278" s="110"/>
      <c r="Q278" s="111"/>
      <c r="R278" s="110"/>
      <c r="S278" s="89"/>
      <c r="T278" s="88"/>
      <c r="U278" s="89"/>
      <c r="V278" s="88"/>
      <c r="W278" s="89"/>
      <c r="X278" s="88"/>
      <c r="Y278" s="89"/>
      <c r="Z278" s="88"/>
      <c r="AA278" s="89"/>
      <c r="AB278" s="88"/>
      <c r="AC278" s="15"/>
      <c r="AD278" s="15"/>
      <c r="AE278" s="15"/>
      <c r="AF278" s="15"/>
      <c r="AG278" s="15"/>
      <c r="AH278" s="15"/>
      <c r="AI278" s="22">
        <f t="shared" si="21"/>
        <v>0</v>
      </c>
      <c r="AK278" s="447"/>
    </row>
    <row r="279" spans="1:37" ht="36.6" customHeight="1" thickBot="1" x14ac:dyDescent="0.4">
      <c r="A279" s="29"/>
      <c r="B279" s="397"/>
      <c r="C279" s="163" t="s">
        <v>88</v>
      </c>
      <c r="D279" s="166" t="s">
        <v>395</v>
      </c>
      <c r="E279" s="105"/>
      <c r="F279" s="105"/>
      <c r="G279" s="105"/>
      <c r="H279" s="105"/>
      <c r="I279" s="105"/>
      <c r="J279" s="105"/>
      <c r="K279" s="105"/>
      <c r="L279" s="105"/>
      <c r="M279" s="111"/>
      <c r="N279" s="110"/>
      <c r="O279" s="111"/>
      <c r="P279" s="110"/>
      <c r="Q279" s="111"/>
      <c r="R279" s="110"/>
      <c r="S279" s="89"/>
      <c r="T279" s="88"/>
      <c r="U279" s="89"/>
      <c r="V279" s="88"/>
      <c r="W279" s="89"/>
      <c r="X279" s="88"/>
      <c r="Y279" s="89"/>
      <c r="Z279" s="88"/>
      <c r="AA279" s="89"/>
      <c r="AB279" s="88"/>
      <c r="AC279" s="15"/>
      <c r="AD279" s="15"/>
      <c r="AE279" s="15"/>
      <c r="AF279" s="15"/>
      <c r="AG279" s="15"/>
      <c r="AH279" s="15"/>
      <c r="AI279" s="22">
        <f t="shared" si="21"/>
        <v>0</v>
      </c>
      <c r="AK279" s="447"/>
    </row>
    <row r="280" spans="1:37" ht="36.6" customHeight="1" thickBot="1" x14ac:dyDescent="0.4">
      <c r="A280" s="29"/>
      <c r="B280" s="397"/>
      <c r="C280" s="163" t="s">
        <v>604</v>
      </c>
      <c r="D280" s="166" t="s">
        <v>396</v>
      </c>
      <c r="E280" s="105"/>
      <c r="F280" s="105"/>
      <c r="G280" s="105"/>
      <c r="H280" s="105"/>
      <c r="I280" s="105"/>
      <c r="J280" s="105"/>
      <c r="K280" s="105"/>
      <c r="L280" s="105"/>
      <c r="M280" s="110"/>
      <c r="N280" s="111"/>
      <c r="O280" s="110"/>
      <c r="P280" s="111"/>
      <c r="Q280" s="110"/>
      <c r="R280" s="111"/>
      <c r="S280" s="88"/>
      <c r="T280" s="89"/>
      <c r="U280" s="88"/>
      <c r="V280" s="89"/>
      <c r="W280" s="88"/>
      <c r="X280" s="89"/>
      <c r="Y280" s="88"/>
      <c r="Z280" s="89"/>
      <c r="AA280" s="88"/>
      <c r="AB280" s="89"/>
      <c r="AC280" s="15"/>
      <c r="AD280" s="15"/>
      <c r="AE280" s="15"/>
      <c r="AF280" s="15"/>
      <c r="AG280" s="15"/>
      <c r="AH280" s="15"/>
      <c r="AI280" s="22">
        <f t="shared" si="21"/>
        <v>0</v>
      </c>
      <c r="AK280" s="447"/>
    </row>
    <row r="281" spans="1:37" ht="36.6" customHeight="1" thickBot="1" x14ac:dyDescent="0.4">
      <c r="A281" s="29"/>
      <c r="B281" s="397"/>
      <c r="C281" s="163" t="s">
        <v>607</v>
      </c>
      <c r="D281" s="166" t="s">
        <v>397</v>
      </c>
      <c r="E281" s="105"/>
      <c r="F281" s="105"/>
      <c r="G281" s="105"/>
      <c r="H281" s="105"/>
      <c r="I281" s="105"/>
      <c r="J281" s="105"/>
      <c r="K281" s="105"/>
      <c r="L281" s="105"/>
      <c r="M281" s="111"/>
      <c r="N281" s="111"/>
      <c r="O281" s="111"/>
      <c r="P281" s="111"/>
      <c r="Q281" s="111"/>
      <c r="R281" s="111"/>
      <c r="S281" s="89"/>
      <c r="T281" s="89"/>
      <c r="U281" s="89"/>
      <c r="V281" s="89"/>
      <c r="W281" s="89"/>
      <c r="X281" s="89"/>
      <c r="Y281" s="89"/>
      <c r="Z281" s="89"/>
      <c r="AA281" s="89"/>
      <c r="AB281" s="89"/>
      <c r="AC281" s="15"/>
      <c r="AD281" s="15"/>
      <c r="AE281" s="15"/>
      <c r="AF281" s="15"/>
      <c r="AG281" s="15"/>
      <c r="AH281" s="15"/>
      <c r="AI281" s="22">
        <f t="shared" si="21"/>
        <v>0</v>
      </c>
      <c r="AK281" s="447"/>
    </row>
    <row r="282" spans="1:37" ht="36.6" customHeight="1" thickBot="1" x14ac:dyDescent="0.4">
      <c r="A282" s="29"/>
      <c r="B282" s="397"/>
      <c r="C282" s="163" t="s">
        <v>89</v>
      </c>
      <c r="D282" s="166" t="s">
        <v>398</v>
      </c>
      <c r="E282" s="105"/>
      <c r="F282" s="105"/>
      <c r="G282" s="105"/>
      <c r="H282" s="105"/>
      <c r="I282" s="105"/>
      <c r="J282" s="105"/>
      <c r="K282" s="105"/>
      <c r="L282" s="105"/>
      <c r="M282" s="160"/>
      <c r="N282" s="111"/>
      <c r="O282" s="160"/>
      <c r="P282" s="111"/>
      <c r="Q282" s="160"/>
      <c r="R282" s="111"/>
      <c r="S282" s="89"/>
      <c r="T282" s="89"/>
      <c r="U282" s="89"/>
      <c r="V282" s="89"/>
      <c r="W282" s="89"/>
      <c r="X282" s="89"/>
      <c r="Y282" s="89"/>
      <c r="Z282" s="89"/>
      <c r="AA282" s="89"/>
      <c r="AB282" s="89"/>
      <c r="AC282" s="15"/>
      <c r="AD282" s="15"/>
      <c r="AE282" s="15"/>
      <c r="AF282" s="15"/>
      <c r="AG282" s="15"/>
      <c r="AH282" s="15"/>
      <c r="AI282" s="22">
        <f t="shared" si="21"/>
        <v>0</v>
      </c>
      <c r="AK282" s="447"/>
    </row>
    <row r="283" spans="1:37" ht="36.6" customHeight="1" thickBot="1" x14ac:dyDescent="0.4">
      <c r="A283" s="29"/>
      <c r="B283" s="397"/>
      <c r="C283" s="163" t="s">
        <v>90</v>
      </c>
      <c r="D283" s="166" t="s">
        <v>399</v>
      </c>
      <c r="E283" s="105"/>
      <c r="F283" s="105"/>
      <c r="G283" s="105"/>
      <c r="H283" s="105"/>
      <c r="I283" s="105"/>
      <c r="J283" s="105"/>
      <c r="K283" s="105"/>
      <c r="L283" s="105"/>
      <c r="M283" s="111"/>
      <c r="N283" s="111"/>
      <c r="O283" s="111"/>
      <c r="P283" s="111"/>
      <c r="Q283" s="111"/>
      <c r="R283" s="111"/>
      <c r="S283" s="89"/>
      <c r="T283" s="89"/>
      <c r="U283" s="89"/>
      <c r="V283" s="89"/>
      <c r="W283" s="89"/>
      <c r="X283" s="89"/>
      <c r="Y283" s="89"/>
      <c r="Z283" s="89"/>
      <c r="AA283" s="89"/>
      <c r="AB283" s="89"/>
      <c r="AC283" s="15"/>
      <c r="AD283" s="15"/>
      <c r="AE283" s="15"/>
      <c r="AF283" s="15"/>
      <c r="AG283" s="15"/>
      <c r="AH283" s="15"/>
      <c r="AI283" s="22">
        <f t="shared" si="21"/>
        <v>0</v>
      </c>
      <c r="AK283" s="447"/>
    </row>
    <row r="284" spans="1:37" ht="36.6" customHeight="1" thickBot="1" x14ac:dyDescent="0.4">
      <c r="A284" s="29"/>
      <c r="B284" s="398"/>
      <c r="C284" s="164" t="s">
        <v>605</v>
      </c>
      <c r="D284" s="167" t="s">
        <v>400</v>
      </c>
      <c r="E284" s="106"/>
      <c r="F284" s="106"/>
      <c r="G284" s="106"/>
      <c r="H284" s="106"/>
      <c r="I284" s="106"/>
      <c r="J284" s="106"/>
      <c r="K284" s="106"/>
      <c r="L284" s="106"/>
      <c r="M284" s="112"/>
      <c r="N284" s="113"/>
      <c r="O284" s="112"/>
      <c r="P284" s="113"/>
      <c r="Q284" s="112"/>
      <c r="R284" s="113"/>
      <c r="S284" s="94"/>
      <c r="T284" s="95"/>
      <c r="U284" s="94"/>
      <c r="V284" s="95"/>
      <c r="W284" s="94"/>
      <c r="X284" s="95"/>
      <c r="Y284" s="94"/>
      <c r="Z284" s="95"/>
      <c r="AA284" s="94"/>
      <c r="AB284" s="95"/>
      <c r="AC284" s="33"/>
      <c r="AD284" s="33"/>
      <c r="AE284" s="33"/>
      <c r="AF284" s="33"/>
      <c r="AG284" s="33"/>
      <c r="AH284" s="33"/>
      <c r="AI284" s="35">
        <f t="shared" si="21"/>
        <v>0</v>
      </c>
      <c r="AK284" s="448"/>
    </row>
    <row r="285" spans="1:37" ht="36.6" customHeight="1" thickBot="1" x14ac:dyDescent="0.4">
      <c r="A285" s="29"/>
      <c r="B285" s="396" t="s">
        <v>124</v>
      </c>
      <c r="C285" s="162" t="s">
        <v>602</v>
      </c>
      <c r="D285" s="169" t="s">
        <v>401</v>
      </c>
      <c r="E285" s="104"/>
      <c r="F285" s="104"/>
      <c r="G285" s="104"/>
      <c r="H285" s="104"/>
      <c r="I285" s="104"/>
      <c r="J285" s="104"/>
      <c r="K285" s="104"/>
      <c r="L285" s="104"/>
      <c r="M285" s="234"/>
      <c r="N285" s="234"/>
      <c r="O285" s="234"/>
      <c r="P285" s="234"/>
      <c r="Q285" s="234"/>
      <c r="R285" s="234"/>
      <c r="S285" s="85"/>
      <c r="T285" s="85"/>
      <c r="U285" s="85"/>
      <c r="V285" s="85"/>
      <c r="W285" s="85"/>
      <c r="X285" s="85"/>
      <c r="Y285" s="85"/>
      <c r="Z285" s="85"/>
      <c r="AA285" s="85"/>
      <c r="AB285" s="85"/>
      <c r="AC285" s="32"/>
      <c r="AD285" s="32"/>
      <c r="AE285" s="32"/>
      <c r="AF285" s="32"/>
      <c r="AG285" s="32"/>
      <c r="AH285" s="32"/>
      <c r="AI285" s="22">
        <f t="shared" si="21"/>
        <v>0</v>
      </c>
      <c r="AJ285" s="133"/>
      <c r="AK285" s="431" t="str">
        <f>CONCATENATE(AJ285,AJ286,AJ287,AJ288,AJ289,AJ290,AJ291,AJ292,AJ293,AJ294,AJ295,AJ296,AJ297,AJ298,AJ299,AJ300,AJ301,AJ302,AJ303,AJ304,AJ305,AJ306,AJ307,AJ308,AJ309,AJ310,AJ311,AJ312,AJ313,AJ314,AJ315,AJ316,AJ317,AJ318,AJ319,AJ320)</f>
        <v/>
      </c>
    </row>
    <row r="286" spans="1:37" ht="36.6" customHeight="1" thickBot="1" x14ac:dyDescent="0.4">
      <c r="A286" s="29"/>
      <c r="B286" s="397"/>
      <c r="C286" s="163" t="s">
        <v>603</v>
      </c>
      <c r="D286" s="166" t="s">
        <v>402</v>
      </c>
      <c r="E286" s="105"/>
      <c r="F286" s="105"/>
      <c r="G286" s="105"/>
      <c r="H286" s="105"/>
      <c r="I286" s="105"/>
      <c r="J286" s="105"/>
      <c r="K286" s="105"/>
      <c r="L286" s="105"/>
      <c r="M286" s="110"/>
      <c r="N286" s="111"/>
      <c r="O286" s="110"/>
      <c r="P286" s="111"/>
      <c r="Q286" s="110"/>
      <c r="R286" s="110"/>
      <c r="S286" s="88"/>
      <c r="T286" s="89"/>
      <c r="U286" s="88"/>
      <c r="V286" s="89"/>
      <c r="W286" s="88"/>
      <c r="X286" s="89"/>
      <c r="Y286" s="88"/>
      <c r="Z286" s="89"/>
      <c r="AA286" s="88"/>
      <c r="AB286" s="89"/>
      <c r="AC286" s="15"/>
      <c r="AD286" s="15"/>
      <c r="AE286" s="15"/>
      <c r="AF286" s="15"/>
      <c r="AG286" s="15"/>
      <c r="AH286" s="15"/>
      <c r="AI286" s="22">
        <f t="shared" si="21"/>
        <v>0</v>
      </c>
      <c r="AJ286" s="134"/>
      <c r="AK286" s="432"/>
    </row>
    <row r="287" spans="1:37" ht="36.6" customHeight="1" thickBot="1" x14ac:dyDescent="0.4">
      <c r="A287" s="29"/>
      <c r="B287" s="397"/>
      <c r="C287" s="163" t="s">
        <v>606</v>
      </c>
      <c r="D287" s="166" t="s">
        <v>403</v>
      </c>
      <c r="E287" s="105"/>
      <c r="F287" s="105"/>
      <c r="G287" s="105"/>
      <c r="H287" s="105"/>
      <c r="I287" s="105"/>
      <c r="J287" s="105"/>
      <c r="K287" s="105"/>
      <c r="L287" s="105"/>
      <c r="M287" s="111"/>
      <c r="N287" s="110"/>
      <c r="O287" s="111"/>
      <c r="P287" s="110"/>
      <c r="Q287" s="111"/>
      <c r="R287" s="110"/>
      <c r="S287" s="89"/>
      <c r="T287" s="88"/>
      <c r="U287" s="89"/>
      <c r="V287" s="88"/>
      <c r="W287" s="89"/>
      <c r="X287" s="88"/>
      <c r="Y287" s="89"/>
      <c r="Z287" s="88"/>
      <c r="AA287" s="89"/>
      <c r="AB287" s="88"/>
      <c r="AC287" s="15"/>
      <c r="AD287" s="15"/>
      <c r="AE287" s="15"/>
      <c r="AF287" s="15"/>
      <c r="AG287" s="15"/>
      <c r="AH287" s="15"/>
      <c r="AI287" s="22">
        <f t="shared" si="21"/>
        <v>0</v>
      </c>
      <c r="AJ287" s="134"/>
      <c r="AK287" s="432"/>
    </row>
    <row r="288" spans="1:37" ht="36.6" customHeight="1" thickBot="1" x14ac:dyDescent="0.4">
      <c r="A288" s="29"/>
      <c r="B288" s="397"/>
      <c r="C288" s="163" t="s">
        <v>88</v>
      </c>
      <c r="D288" s="166" t="s">
        <v>404</v>
      </c>
      <c r="E288" s="105"/>
      <c r="F288" s="105"/>
      <c r="G288" s="105"/>
      <c r="H288" s="105"/>
      <c r="I288" s="105"/>
      <c r="J288" s="105"/>
      <c r="K288" s="105"/>
      <c r="L288" s="105"/>
      <c r="M288" s="111"/>
      <c r="N288" s="110"/>
      <c r="O288" s="111"/>
      <c r="P288" s="110"/>
      <c r="Q288" s="111"/>
      <c r="R288" s="110"/>
      <c r="S288" s="89"/>
      <c r="T288" s="88"/>
      <c r="U288" s="89"/>
      <c r="V288" s="88"/>
      <c r="W288" s="89"/>
      <c r="X288" s="88"/>
      <c r="Y288" s="89"/>
      <c r="Z288" s="88"/>
      <c r="AA288" s="89"/>
      <c r="AB288" s="88"/>
      <c r="AC288" s="15"/>
      <c r="AD288" s="15"/>
      <c r="AE288" s="15"/>
      <c r="AF288" s="15"/>
      <c r="AG288" s="15"/>
      <c r="AH288" s="15"/>
      <c r="AI288" s="22">
        <f t="shared" si="21"/>
        <v>0</v>
      </c>
      <c r="AJ288" s="134"/>
      <c r="AK288" s="432"/>
    </row>
    <row r="289" spans="1:37" ht="36.6" customHeight="1" thickBot="1" x14ac:dyDescent="0.4">
      <c r="A289" s="29"/>
      <c r="B289" s="397"/>
      <c r="C289" s="163" t="s">
        <v>604</v>
      </c>
      <c r="D289" s="166" t="s">
        <v>405</v>
      </c>
      <c r="E289" s="105"/>
      <c r="F289" s="105"/>
      <c r="G289" s="105"/>
      <c r="H289" s="105"/>
      <c r="I289" s="105"/>
      <c r="J289" s="105"/>
      <c r="K289" s="105"/>
      <c r="L289" s="105"/>
      <c r="M289" s="110"/>
      <c r="N289" s="111"/>
      <c r="O289" s="110"/>
      <c r="P289" s="111"/>
      <c r="Q289" s="110"/>
      <c r="R289" s="111"/>
      <c r="S289" s="88"/>
      <c r="T289" s="89"/>
      <c r="U289" s="88"/>
      <c r="V289" s="89"/>
      <c r="W289" s="88"/>
      <c r="X289" s="89"/>
      <c r="Y289" s="88"/>
      <c r="Z289" s="89"/>
      <c r="AA289" s="88"/>
      <c r="AB289" s="89"/>
      <c r="AC289" s="15"/>
      <c r="AD289" s="15"/>
      <c r="AE289" s="15"/>
      <c r="AF289" s="15"/>
      <c r="AG289" s="15"/>
      <c r="AH289" s="15"/>
      <c r="AI289" s="22">
        <f t="shared" si="21"/>
        <v>0</v>
      </c>
      <c r="AJ289" s="134"/>
      <c r="AK289" s="432"/>
    </row>
    <row r="290" spans="1:37" ht="36.6" customHeight="1" thickBot="1" x14ac:dyDescent="0.4">
      <c r="A290" s="29"/>
      <c r="B290" s="397"/>
      <c r="C290" s="163" t="s">
        <v>607</v>
      </c>
      <c r="D290" s="166" t="s">
        <v>406</v>
      </c>
      <c r="E290" s="105"/>
      <c r="F290" s="105"/>
      <c r="G290" s="105"/>
      <c r="H290" s="105"/>
      <c r="I290" s="105"/>
      <c r="J290" s="105"/>
      <c r="K290" s="105"/>
      <c r="L290" s="105"/>
      <c r="M290" s="111"/>
      <c r="N290" s="111"/>
      <c r="O290" s="111"/>
      <c r="P290" s="111"/>
      <c r="Q290" s="111"/>
      <c r="R290" s="111"/>
      <c r="S290" s="89"/>
      <c r="T290" s="89"/>
      <c r="U290" s="89"/>
      <c r="V290" s="89"/>
      <c r="W290" s="89"/>
      <c r="X290" s="89"/>
      <c r="Y290" s="89"/>
      <c r="Z290" s="89"/>
      <c r="AA290" s="89"/>
      <c r="AB290" s="89"/>
      <c r="AC290" s="15"/>
      <c r="AD290" s="15"/>
      <c r="AE290" s="15"/>
      <c r="AF290" s="15"/>
      <c r="AG290" s="15"/>
      <c r="AH290" s="15"/>
      <c r="AI290" s="22">
        <f t="shared" si="21"/>
        <v>0</v>
      </c>
      <c r="AJ290" s="134"/>
      <c r="AK290" s="432"/>
    </row>
    <row r="291" spans="1:37" ht="36.6" customHeight="1" thickBot="1" x14ac:dyDescent="0.4">
      <c r="A291" s="29"/>
      <c r="B291" s="397"/>
      <c r="C291" s="163" t="s">
        <v>89</v>
      </c>
      <c r="D291" s="166" t="s">
        <v>407</v>
      </c>
      <c r="E291" s="105"/>
      <c r="F291" s="105"/>
      <c r="G291" s="105"/>
      <c r="H291" s="105"/>
      <c r="I291" s="105"/>
      <c r="J291" s="105"/>
      <c r="K291" s="105"/>
      <c r="L291" s="105"/>
      <c r="M291" s="160"/>
      <c r="N291" s="111"/>
      <c r="O291" s="160"/>
      <c r="P291" s="111"/>
      <c r="Q291" s="160"/>
      <c r="R291" s="111"/>
      <c r="S291" s="89"/>
      <c r="T291" s="89"/>
      <c r="U291" s="89"/>
      <c r="V291" s="89"/>
      <c r="W291" s="89"/>
      <c r="X291" s="89"/>
      <c r="Y291" s="89"/>
      <c r="Z291" s="89"/>
      <c r="AA291" s="89"/>
      <c r="AB291" s="89"/>
      <c r="AC291" s="15"/>
      <c r="AD291" s="15"/>
      <c r="AE291" s="15"/>
      <c r="AF291" s="15"/>
      <c r="AG291" s="15"/>
      <c r="AH291" s="15"/>
      <c r="AI291" s="22">
        <f t="shared" si="21"/>
        <v>0</v>
      </c>
      <c r="AJ291" s="134"/>
      <c r="AK291" s="432"/>
    </row>
    <row r="292" spans="1:37" ht="36.6" customHeight="1" thickBot="1" x14ac:dyDescent="0.4">
      <c r="A292" s="29"/>
      <c r="B292" s="397"/>
      <c r="C292" s="163" t="s">
        <v>90</v>
      </c>
      <c r="D292" s="166" t="s">
        <v>408</v>
      </c>
      <c r="E292" s="105"/>
      <c r="F292" s="105"/>
      <c r="G292" s="105"/>
      <c r="H292" s="105"/>
      <c r="I292" s="105"/>
      <c r="J292" s="105"/>
      <c r="K292" s="105"/>
      <c r="L292" s="105"/>
      <c r="M292" s="111"/>
      <c r="N292" s="111"/>
      <c r="O292" s="111"/>
      <c r="P292" s="111"/>
      <c r="Q292" s="111"/>
      <c r="R292" s="111"/>
      <c r="S292" s="89"/>
      <c r="T292" s="89"/>
      <c r="U292" s="89"/>
      <c r="V292" s="89"/>
      <c r="W292" s="89"/>
      <c r="X292" s="89"/>
      <c r="Y292" s="89"/>
      <c r="Z292" s="89"/>
      <c r="AA292" s="89"/>
      <c r="AB292" s="89"/>
      <c r="AC292" s="15"/>
      <c r="AD292" s="15"/>
      <c r="AE292" s="15"/>
      <c r="AF292" s="15"/>
      <c r="AG292" s="15"/>
      <c r="AH292" s="15"/>
      <c r="AI292" s="22">
        <f t="shared" si="21"/>
        <v>0</v>
      </c>
      <c r="AJ292" s="134"/>
      <c r="AK292" s="432"/>
    </row>
    <row r="293" spans="1:37" ht="36.6" customHeight="1" thickBot="1" x14ac:dyDescent="0.4">
      <c r="A293" s="29"/>
      <c r="B293" s="398"/>
      <c r="C293" s="164" t="s">
        <v>605</v>
      </c>
      <c r="D293" s="167" t="s">
        <v>409</v>
      </c>
      <c r="E293" s="106"/>
      <c r="F293" s="106"/>
      <c r="G293" s="106"/>
      <c r="H293" s="106"/>
      <c r="I293" s="106"/>
      <c r="J293" s="106"/>
      <c r="K293" s="106"/>
      <c r="L293" s="106"/>
      <c r="M293" s="112"/>
      <c r="N293" s="113"/>
      <c r="O293" s="112"/>
      <c r="P293" s="113"/>
      <c r="Q293" s="112"/>
      <c r="R293" s="113"/>
      <c r="S293" s="94"/>
      <c r="T293" s="95"/>
      <c r="U293" s="94"/>
      <c r="V293" s="95"/>
      <c r="W293" s="94"/>
      <c r="X293" s="95"/>
      <c r="Y293" s="94"/>
      <c r="Z293" s="95"/>
      <c r="AA293" s="94"/>
      <c r="AB293" s="95"/>
      <c r="AC293" s="33"/>
      <c r="AD293" s="33"/>
      <c r="AE293" s="33"/>
      <c r="AF293" s="33"/>
      <c r="AG293" s="33"/>
      <c r="AH293" s="33"/>
      <c r="AI293" s="35">
        <f t="shared" si="21"/>
        <v>0</v>
      </c>
      <c r="AJ293" s="134"/>
      <c r="AK293" s="432"/>
    </row>
    <row r="294" spans="1:37" ht="36.6" customHeight="1" thickBot="1" x14ac:dyDescent="0.4">
      <c r="A294" s="29"/>
      <c r="B294" s="418" t="s">
        <v>125</v>
      </c>
      <c r="C294" s="118" t="s">
        <v>602</v>
      </c>
      <c r="D294" s="130" t="s">
        <v>410</v>
      </c>
      <c r="E294" s="104"/>
      <c r="F294" s="104"/>
      <c r="G294" s="104"/>
      <c r="H294" s="104"/>
      <c r="I294" s="104"/>
      <c r="J294" s="104"/>
      <c r="K294" s="104"/>
      <c r="L294" s="104"/>
      <c r="M294" s="234"/>
      <c r="N294" s="234"/>
      <c r="O294" s="234"/>
      <c r="P294" s="234"/>
      <c r="Q294" s="234"/>
      <c r="R294" s="234"/>
      <c r="S294" s="85"/>
      <c r="T294" s="85"/>
      <c r="U294" s="85"/>
      <c r="V294" s="85"/>
      <c r="W294" s="85"/>
      <c r="X294" s="85"/>
      <c r="Y294" s="85"/>
      <c r="Z294" s="85"/>
      <c r="AA294" s="85"/>
      <c r="AB294" s="85"/>
      <c r="AC294" s="32"/>
      <c r="AD294" s="32"/>
      <c r="AE294" s="32"/>
      <c r="AF294" s="32"/>
      <c r="AG294" s="32"/>
      <c r="AH294" s="32"/>
      <c r="AI294" s="22">
        <f t="shared" si="21"/>
        <v>0</v>
      </c>
      <c r="AJ294" s="134"/>
      <c r="AK294" s="432"/>
    </row>
    <row r="295" spans="1:37" ht="36.6" customHeight="1" thickBot="1" x14ac:dyDescent="0.4">
      <c r="A295" s="29"/>
      <c r="B295" s="419"/>
      <c r="C295" s="119" t="s">
        <v>603</v>
      </c>
      <c r="D295" s="128" t="s">
        <v>411</v>
      </c>
      <c r="E295" s="105"/>
      <c r="F295" s="105"/>
      <c r="G295" s="105"/>
      <c r="H295" s="105"/>
      <c r="I295" s="105"/>
      <c r="J295" s="105"/>
      <c r="K295" s="105"/>
      <c r="L295" s="105"/>
      <c r="M295" s="110"/>
      <c r="N295" s="111"/>
      <c r="O295" s="110"/>
      <c r="P295" s="111"/>
      <c r="Q295" s="110"/>
      <c r="R295" s="110"/>
      <c r="S295" s="88"/>
      <c r="T295" s="89"/>
      <c r="U295" s="88"/>
      <c r="V295" s="89"/>
      <c r="W295" s="88"/>
      <c r="X295" s="89"/>
      <c r="Y295" s="88"/>
      <c r="Z295" s="89"/>
      <c r="AA295" s="88"/>
      <c r="AB295" s="89"/>
      <c r="AC295" s="15"/>
      <c r="AD295" s="15"/>
      <c r="AE295" s="15"/>
      <c r="AF295" s="15"/>
      <c r="AG295" s="15"/>
      <c r="AH295" s="15"/>
      <c r="AI295" s="22">
        <f t="shared" si="21"/>
        <v>0</v>
      </c>
      <c r="AJ295" s="134"/>
      <c r="AK295" s="432"/>
    </row>
    <row r="296" spans="1:37" ht="36.6" customHeight="1" thickBot="1" x14ac:dyDescent="0.4">
      <c r="A296" s="29"/>
      <c r="B296" s="419"/>
      <c r="C296" s="119" t="s">
        <v>606</v>
      </c>
      <c r="D296" s="130" t="s">
        <v>412</v>
      </c>
      <c r="E296" s="105"/>
      <c r="F296" s="105"/>
      <c r="G296" s="105"/>
      <c r="H296" s="105"/>
      <c r="I296" s="105"/>
      <c r="J296" s="105"/>
      <c r="K296" s="105"/>
      <c r="L296" s="105"/>
      <c r="M296" s="111"/>
      <c r="N296" s="110"/>
      <c r="O296" s="111"/>
      <c r="P296" s="110"/>
      <c r="Q296" s="111"/>
      <c r="R296" s="110"/>
      <c r="S296" s="89"/>
      <c r="T296" s="88"/>
      <c r="U296" s="89"/>
      <c r="V296" s="88"/>
      <c r="W296" s="89"/>
      <c r="X296" s="88"/>
      <c r="Y296" s="89"/>
      <c r="Z296" s="88"/>
      <c r="AA296" s="89"/>
      <c r="AB296" s="88"/>
      <c r="AC296" s="15"/>
      <c r="AD296" s="15"/>
      <c r="AE296" s="15"/>
      <c r="AF296" s="15"/>
      <c r="AG296" s="15"/>
      <c r="AH296" s="15"/>
      <c r="AI296" s="22">
        <f t="shared" si="21"/>
        <v>0</v>
      </c>
      <c r="AJ296" s="134"/>
      <c r="AK296" s="432"/>
    </row>
    <row r="297" spans="1:37" ht="36.6" customHeight="1" thickBot="1" x14ac:dyDescent="0.4">
      <c r="A297" s="29"/>
      <c r="B297" s="419"/>
      <c r="C297" s="119" t="s">
        <v>88</v>
      </c>
      <c r="D297" s="128" t="s">
        <v>413</v>
      </c>
      <c r="E297" s="105"/>
      <c r="F297" s="105"/>
      <c r="G297" s="105"/>
      <c r="H297" s="105"/>
      <c r="I297" s="105"/>
      <c r="J297" s="105"/>
      <c r="K297" s="105"/>
      <c r="L297" s="105"/>
      <c r="M297" s="111"/>
      <c r="N297" s="110"/>
      <c r="O297" s="111"/>
      <c r="P297" s="110"/>
      <c r="Q297" s="111"/>
      <c r="R297" s="110"/>
      <c r="S297" s="89"/>
      <c r="T297" s="88"/>
      <c r="U297" s="89"/>
      <c r="V297" s="88"/>
      <c r="W297" s="89"/>
      <c r="X297" s="88"/>
      <c r="Y297" s="89"/>
      <c r="Z297" s="88"/>
      <c r="AA297" s="89"/>
      <c r="AB297" s="88"/>
      <c r="AC297" s="15"/>
      <c r="AD297" s="15"/>
      <c r="AE297" s="15"/>
      <c r="AF297" s="15"/>
      <c r="AG297" s="15"/>
      <c r="AH297" s="15"/>
      <c r="AI297" s="22">
        <f t="shared" si="21"/>
        <v>0</v>
      </c>
      <c r="AJ297" s="134"/>
      <c r="AK297" s="432"/>
    </row>
    <row r="298" spans="1:37" ht="36.6" customHeight="1" thickBot="1" x14ac:dyDescent="0.4">
      <c r="A298" s="29"/>
      <c r="B298" s="419"/>
      <c r="C298" s="119" t="s">
        <v>604</v>
      </c>
      <c r="D298" s="130" t="s">
        <v>414</v>
      </c>
      <c r="E298" s="105"/>
      <c r="F298" s="105"/>
      <c r="G298" s="105"/>
      <c r="H298" s="105"/>
      <c r="I298" s="105"/>
      <c r="J298" s="105"/>
      <c r="K298" s="105"/>
      <c r="L298" s="105"/>
      <c r="M298" s="110"/>
      <c r="N298" s="111"/>
      <c r="O298" s="110"/>
      <c r="P298" s="111"/>
      <c r="Q298" s="110"/>
      <c r="R298" s="111"/>
      <c r="S298" s="88"/>
      <c r="T298" s="89"/>
      <c r="U298" s="88"/>
      <c r="V298" s="89"/>
      <c r="W298" s="88"/>
      <c r="X298" s="89"/>
      <c r="Y298" s="88"/>
      <c r="Z298" s="89"/>
      <c r="AA298" s="88"/>
      <c r="AB298" s="89"/>
      <c r="AC298" s="15"/>
      <c r="AD298" s="15"/>
      <c r="AE298" s="15"/>
      <c r="AF298" s="15"/>
      <c r="AG298" s="15"/>
      <c r="AH298" s="15"/>
      <c r="AI298" s="22">
        <f t="shared" si="21"/>
        <v>0</v>
      </c>
      <c r="AJ298" s="134"/>
      <c r="AK298" s="432"/>
    </row>
    <row r="299" spans="1:37" ht="36.6" customHeight="1" thickBot="1" x14ac:dyDescent="0.4">
      <c r="A299" s="29"/>
      <c r="B299" s="419"/>
      <c r="C299" s="119" t="s">
        <v>607</v>
      </c>
      <c r="D299" s="128" t="s">
        <v>415</v>
      </c>
      <c r="E299" s="105"/>
      <c r="F299" s="105"/>
      <c r="G299" s="105"/>
      <c r="H299" s="105"/>
      <c r="I299" s="105"/>
      <c r="J299" s="105"/>
      <c r="K299" s="105"/>
      <c r="L299" s="105"/>
      <c r="M299" s="111"/>
      <c r="N299" s="111"/>
      <c r="O299" s="111"/>
      <c r="P299" s="111"/>
      <c r="Q299" s="111"/>
      <c r="R299" s="111"/>
      <c r="S299" s="89"/>
      <c r="T299" s="89"/>
      <c r="U299" s="89"/>
      <c r="V299" s="89"/>
      <c r="W299" s="89"/>
      <c r="X299" s="89"/>
      <c r="Y299" s="89"/>
      <c r="Z299" s="89"/>
      <c r="AA299" s="89"/>
      <c r="AB299" s="89"/>
      <c r="AC299" s="15"/>
      <c r="AD299" s="15"/>
      <c r="AE299" s="15"/>
      <c r="AF299" s="15"/>
      <c r="AG299" s="15"/>
      <c r="AH299" s="15"/>
      <c r="AI299" s="22">
        <f t="shared" si="21"/>
        <v>0</v>
      </c>
      <c r="AJ299" s="134"/>
      <c r="AK299" s="432"/>
    </row>
    <row r="300" spans="1:37" ht="36.6" customHeight="1" thickBot="1" x14ac:dyDescent="0.4">
      <c r="A300" s="29"/>
      <c r="B300" s="419"/>
      <c r="C300" s="119" t="s">
        <v>89</v>
      </c>
      <c r="D300" s="130" t="s">
        <v>416</v>
      </c>
      <c r="E300" s="105"/>
      <c r="F300" s="105"/>
      <c r="G300" s="105"/>
      <c r="H300" s="105"/>
      <c r="I300" s="105"/>
      <c r="J300" s="105"/>
      <c r="K300" s="105"/>
      <c r="L300" s="105"/>
      <c r="M300" s="160"/>
      <c r="N300" s="111"/>
      <c r="O300" s="160"/>
      <c r="P300" s="111"/>
      <c r="Q300" s="160"/>
      <c r="R300" s="111"/>
      <c r="S300" s="89"/>
      <c r="T300" s="89"/>
      <c r="U300" s="89"/>
      <c r="V300" s="89"/>
      <c r="W300" s="89"/>
      <c r="X300" s="89"/>
      <c r="Y300" s="89"/>
      <c r="Z300" s="89"/>
      <c r="AA300" s="89"/>
      <c r="AB300" s="89"/>
      <c r="AC300" s="15"/>
      <c r="AD300" s="15"/>
      <c r="AE300" s="15"/>
      <c r="AF300" s="15"/>
      <c r="AG300" s="15"/>
      <c r="AH300" s="15"/>
      <c r="AI300" s="22">
        <f t="shared" si="21"/>
        <v>0</v>
      </c>
      <c r="AJ300" s="134"/>
      <c r="AK300" s="432"/>
    </row>
    <row r="301" spans="1:37" ht="36.6" customHeight="1" thickBot="1" x14ac:dyDescent="0.4">
      <c r="A301" s="29"/>
      <c r="B301" s="419"/>
      <c r="C301" s="119" t="s">
        <v>90</v>
      </c>
      <c r="D301" s="128" t="s">
        <v>417</v>
      </c>
      <c r="E301" s="105"/>
      <c r="F301" s="105"/>
      <c r="G301" s="105"/>
      <c r="H301" s="105"/>
      <c r="I301" s="105"/>
      <c r="J301" s="105"/>
      <c r="K301" s="105"/>
      <c r="L301" s="105"/>
      <c r="M301" s="111"/>
      <c r="N301" s="111"/>
      <c r="O301" s="111"/>
      <c r="P301" s="111"/>
      <c r="Q301" s="111"/>
      <c r="R301" s="111"/>
      <c r="S301" s="89"/>
      <c r="T301" s="89"/>
      <c r="U301" s="89"/>
      <c r="V301" s="89"/>
      <c r="W301" s="89"/>
      <c r="X301" s="89"/>
      <c r="Y301" s="89"/>
      <c r="Z301" s="89"/>
      <c r="AA301" s="89"/>
      <c r="AB301" s="89"/>
      <c r="AC301" s="15"/>
      <c r="AD301" s="15"/>
      <c r="AE301" s="15"/>
      <c r="AF301" s="15"/>
      <c r="AG301" s="15"/>
      <c r="AH301" s="15"/>
      <c r="AI301" s="22">
        <f t="shared" si="21"/>
        <v>0</v>
      </c>
      <c r="AJ301" s="134"/>
      <c r="AK301" s="432"/>
    </row>
    <row r="302" spans="1:37" ht="36.6" customHeight="1" thickBot="1" x14ac:dyDescent="0.4">
      <c r="A302" s="29"/>
      <c r="B302" s="420"/>
      <c r="C302" s="120" t="s">
        <v>605</v>
      </c>
      <c r="D302" s="130" t="s">
        <v>418</v>
      </c>
      <c r="E302" s="106"/>
      <c r="F302" s="106"/>
      <c r="G302" s="106"/>
      <c r="H302" s="106"/>
      <c r="I302" s="106"/>
      <c r="J302" s="106"/>
      <c r="K302" s="106"/>
      <c r="L302" s="106"/>
      <c r="M302" s="112"/>
      <c r="N302" s="113"/>
      <c r="O302" s="112"/>
      <c r="P302" s="113"/>
      <c r="Q302" s="112"/>
      <c r="R302" s="113"/>
      <c r="S302" s="94"/>
      <c r="T302" s="95"/>
      <c r="U302" s="94"/>
      <c r="V302" s="95"/>
      <c r="W302" s="94"/>
      <c r="X302" s="95"/>
      <c r="Y302" s="94"/>
      <c r="Z302" s="95"/>
      <c r="AA302" s="94"/>
      <c r="AB302" s="95"/>
      <c r="AC302" s="33"/>
      <c r="AD302" s="33"/>
      <c r="AE302" s="33"/>
      <c r="AF302" s="33"/>
      <c r="AG302" s="33"/>
      <c r="AH302" s="33"/>
      <c r="AI302" s="35">
        <f t="shared" si="21"/>
        <v>0</v>
      </c>
      <c r="AJ302" s="134"/>
      <c r="AK302" s="432"/>
    </row>
    <row r="303" spans="1:37" ht="36.6" customHeight="1" thickBot="1" x14ac:dyDescent="0.4">
      <c r="A303" s="29"/>
      <c r="B303" s="403" t="s">
        <v>126</v>
      </c>
      <c r="C303" s="121" t="s">
        <v>602</v>
      </c>
      <c r="D303" s="130" t="s">
        <v>419</v>
      </c>
      <c r="E303" s="100"/>
      <c r="F303" s="100"/>
      <c r="G303" s="100"/>
      <c r="H303" s="100"/>
      <c r="I303" s="100"/>
      <c r="J303" s="100"/>
      <c r="K303" s="100"/>
      <c r="L303" s="100"/>
      <c r="M303" s="235"/>
      <c r="N303" s="235"/>
      <c r="O303" s="235"/>
      <c r="P303" s="235"/>
      <c r="Q303" s="235"/>
      <c r="R303" s="235"/>
      <c r="S303" s="99"/>
      <c r="T303" s="99"/>
      <c r="U303" s="99"/>
      <c r="V303" s="99"/>
      <c r="W303" s="99"/>
      <c r="X303" s="99"/>
      <c r="Y303" s="99"/>
      <c r="Z303" s="99"/>
      <c r="AA303" s="99"/>
      <c r="AB303" s="99"/>
      <c r="AI303" s="19">
        <f t="shared" si="21"/>
        <v>0</v>
      </c>
      <c r="AJ303" s="134"/>
      <c r="AK303" s="432"/>
    </row>
    <row r="304" spans="1:37" ht="36.6" customHeight="1" thickBot="1" x14ac:dyDescent="0.4">
      <c r="A304" s="29"/>
      <c r="B304" s="404"/>
      <c r="C304" s="119" t="s">
        <v>603</v>
      </c>
      <c r="D304" s="128" t="s">
        <v>420</v>
      </c>
      <c r="E304" s="100"/>
      <c r="F304" s="100"/>
      <c r="G304" s="100"/>
      <c r="H304" s="100"/>
      <c r="I304" s="100"/>
      <c r="J304" s="100"/>
      <c r="K304" s="100"/>
      <c r="L304" s="100"/>
      <c r="M304" s="110"/>
      <c r="N304" s="111"/>
      <c r="O304" s="110"/>
      <c r="P304" s="111"/>
      <c r="Q304" s="110"/>
      <c r="R304" s="110"/>
      <c r="S304" s="88"/>
      <c r="T304" s="89"/>
      <c r="U304" s="88"/>
      <c r="V304" s="89"/>
      <c r="W304" s="88"/>
      <c r="X304" s="89"/>
      <c r="Y304" s="88"/>
      <c r="Z304" s="89"/>
      <c r="AA304" s="88"/>
      <c r="AB304" s="89"/>
      <c r="AI304" s="22">
        <f t="shared" si="21"/>
        <v>0</v>
      </c>
      <c r="AJ304" s="134"/>
      <c r="AK304" s="432"/>
    </row>
    <row r="305" spans="1:37" ht="36.6" customHeight="1" thickBot="1" x14ac:dyDescent="0.4">
      <c r="A305" s="29"/>
      <c r="B305" s="404"/>
      <c r="C305" s="119" t="s">
        <v>606</v>
      </c>
      <c r="D305" s="128" t="s">
        <v>421</v>
      </c>
      <c r="E305" s="100"/>
      <c r="F305" s="100"/>
      <c r="G305" s="100"/>
      <c r="H305" s="100"/>
      <c r="I305" s="100"/>
      <c r="J305" s="100"/>
      <c r="K305" s="100"/>
      <c r="L305" s="100"/>
      <c r="M305" s="111"/>
      <c r="N305" s="110"/>
      <c r="O305" s="111"/>
      <c r="P305" s="110"/>
      <c r="Q305" s="111"/>
      <c r="R305" s="110"/>
      <c r="S305" s="89"/>
      <c r="T305" s="88"/>
      <c r="U305" s="89"/>
      <c r="V305" s="88"/>
      <c r="W305" s="89"/>
      <c r="X305" s="88"/>
      <c r="Y305" s="89"/>
      <c r="Z305" s="88"/>
      <c r="AA305" s="89"/>
      <c r="AB305" s="88"/>
      <c r="AI305" s="22">
        <f t="shared" si="21"/>
        <v>0</v>
      </c>
      <c r="AJ305" s="134"/>
      <c r="AK305" s="432"/>
    </row>
    <row r="306" spans="1:37" ht="36.6" customHeight="1" thickBot="1" x14ac:dyDescent="0.4">
      <c r="A306" s="29"/>
      <c r="B306" s="404"/>
      <c r="C306" s="119" t="s">
        <v>88</v>
      </c>
      <c r="D306" s="128" t="s">
        <v>422</v>
      </c>
      <c r="E306" s="100"/>
      <c r="F306" s="100"/>
      <c r="G306" s="100"/>
      <c r="H306" s="100"/>
      <c r="I306" s="100"/>
      <c r="J306" s="100"/>
      <c r="K306" s="100"/>
      <c r="L306" s="100"/>
      <c r="M306" s="111"/>
      <c r="N306" s="110"/>
      <c r="O306" s="111"/>
      <c r="P306" s="110"/>
      <c r="Q306" s="111"/>
      <c r="R306" s="110"/>
      <c r="S306" s="89"/>
      <c r="T306" s="88"/>
      <c r="U306" s="89"/>
      <c r="V306" s="88"/>
      <c r="W306" s="89"/>
      <c r="X306" s="88"/>
      <c r="Y306" s="89"/>
      <c r="Z306" s="88"/>
      <c r="AA306" s="89"/>
      <c r="AB306" s="88"/>
      <c r="AI306" s="22">
        <f t="shared" si="21"/>
        <v>0</v>
      </c>
      <c r="AJ306" s="134"/>
      <c r="AK306" s="432"/>
    </row>
    <row r="307" spans="1:37" ht="36.6" customHeight="1" thickBot="1" x14ac:dyDescent="0.4">
      <c r="A307" s="29"/>
      <c r="B307" s="404"/>
      <c r="C307" s="119" t="s">
        <v>604</v>
      </c>
      <c r="D307" s="128" t="s">
        <v>423</v>
      </c>
      <c r="E307" s="100"/>
      <c r="F307" s="100"/>
      <c r="G307" s="100"/>
      <c r="H307" s="100"/>
      <c r="I307" s="100"/>
      <c r="J307" s="100"/>
      <c r="K307" s="100"/>
      <c r="L307" s="100"/>
      <c r="M307" s="110"/>
      <c r="N307" s="111"/>
      <c r="O307" s="110"/>
      <c r="P307" s="111"/>
      <c r="Q307" s="110"/>
      <c r="R307" s="111"/>
      <c r="S307" s="88"/>
      <c r="T307" s="89"/>
      <c r="U307" s="88"/>
      <c r="V307" s="89"/>
      <c r="W307" s="88"/>
      <c r="X307" s="89"/>
      <c r="Y307" s="88"/>
      <c r="Z307" s="89"/>
      <c r="AA307" s="88"/>
      <c r="AB307" s="89"/>
      <c r="AI307" s="22">
        <f t="shared" si="21"/>
        <v>0</v>
      </c>
      <c r="AJ307" s="134"/>
      <c r="AK307" s="432"/>
    </row>
    <row r="308" spans="1:37" ht="36.6" customHeight="1" thickBot="1" x14ac:dyDescent="0.4">
      <c r="A308" s="29"/>
      <c r="B308" s="404"/>
      <c r="C308" s="119" t="s">
        <v>607</v>
      </c>
      <c r="D308" s="128" t="s">
        <v>424</v>
      </c>
      <c r="E308" s="100"/>
      <c r="F308" s="100"/>
      <c r="G308" s="100"/>
      <c r="H308" s="100"/>
      <c r="I308" s="100"/>
      <c r="J308" s="100"/>
      <c r="K308" s="100"/>
      <c r="L308" s="100"/>
      <c r="M308" s="111"/>
      <c r="N308" s="111"/>
      <c r="O308" s="111"/>
      <c r="P308" s="111"/>
      <c r="Q308" s="111"/>
      <c r="R308" s="111"/>
      <c r="S308" s="89"/>
      <c r="T308" s="89"/>
      <c r="U308" s="89"/>
      <c r="V308" s="89"/>
      <c r="W308" s="89"/>
      <c r="X308" s="89"/>
      <c r="Y308" s="89"/>
      <c r="Z308" s="89"/>
      <c r="AA308" s="89"/>
      <c r="AB308" s="89"/>
      <c r="AI308" s="22">
        <f t="shared" si="21"/>
        <v>0</v>
      </c>
      <c r="AJ308" s="134"/>
      <c r="AK308" s="432"/>
    </row>
    <row r="309" spans="1:37" ht="36.6" customHeight="1" thickBot="1" x14ac:dyDescent="0.4">
      <c r="A309" s="29"/>
      <c r="B309" s="404"/>
      <c r="C309" s="119" t="s">
        <v>89</v>
      </c>
      <c r="D309" s="128" t="s">
        <v>425</v>
      </c>
      <c r="E309" s="100"/>
      <c r="F309" s="100"/>
      <c r="G309" s="100"/>
      <c r="H309" s="100"/>
      <c r="I309" s="100"/>
      <c r="J309" s="100"/>
      <c r="K309" s="100"/>
      <c r="L309" s="100"/>
      <c r="M309" s="160"/>
      <c r="N309" s="111"/>
      <c r="O309" s="160"/>
      <c r="P309" s="111"/>
      <c r="Q309" s="160"/>
      <c r="R309" s="111"/>
      <c r="S309" s="89"/>
      <c r="T309" s="89"/>
      <c r="U309" s="89"/>
      <c r="V309" s="89"/>
      <c r="W309" s="89"/>
      <c r="X309" s="89"/>
      <c r="Y309" s="89"/>
      <c r="Z309" s="89"/>
      <c r="AA309" s="89"/>
      <c r="AB309" s="89"/>
      <c r="AI309" s="22">
        <f t="shared" si="21"/>
        <v>0</v>
      </c>
      <c r="AJ309" s="134"/>
      <c r="AK309" s="432"/>
    </row>
    <row r="310" spans="1:37" ht="36.6" customHeight="1" thickBot="1" x14ac:dyDescent="0.4">
      <c r="A310" s="29"/>
      <c r="B310" s="404"/>
      <c r="C310" s="119" t="s">
        <v>90</v>
      </c>
      <c r="D310" s="128" t="s">
        <v>426</v>
      </c>
      <c r="E310" s="100"/>
      <c r="F310" s="100"/>
      <c r="G310" s="100"/>
      <c r="H310" s="100"/>
      <c r="I310" s="100"/>
      <c r="J310" s="100"/>
      <c r="K310" s="100"/>
      <c r="L310" s="100"/>
      <c r="M310" s="111"/>
      <c r="N310" s="111"/>
      <c r="O310" s="111"/>
      <c r="P310" s="111"/>
      <c r="Q310" s="111"/>
      <c r="R310" s="111"/>
      <c r="S310" s="89"/>
      <c r="T310" s="89"/>
      <c r="U310" s="89"/>
      <c r="V310" s="89"/>
      <c r="W310" s="89"/>
      <c r="X310" s="89"/>
      <c r="Y310" s="89"/>
      <c r="Z310" s="89"/>
      <c r="AA310" s="89"/>
      <c r="AB310" s="89"/>
      <c r="AI310" s="22">
        <f t="shared" si="21"/>
        <v>0</v>
      </c>
      <c r="AJ310" s="134"/>
      <c r="AK310" s="432"/>
    </row>
    <row r="311" spans="1:37" ht="36.6" customHeight="1" thickBot="1" x14ac:dyDescent="0.4">
      <c r="A311" s="29"/>
      <c r="B311" s="405"/>
      <c r="C311" s="122" t="s">
        <v>605</v>
      </c>
      <c r="D311" s="128" t="s">
        <v>427</v>
      </c>
      <c r="E311" s="100"/>
      <c r="F311" s="100"/>
      <c r="G311" s="100"/>
      <c r="H311" s="100"/>
      <c r="I311" s="100"/>
      <c r="J311" s="100"/>
      <c r="K311" s="100"/>
      <c r="L311" s="100"/>
      <c r="M311" s="115"/>
      <c r="N311" s="116"/>
      <c r="O311" s="115"/>
      <c r="P311" s="116"/>
      <c r="Q311" s="115"/>
      <c r="R311" s="116"/>
      <c r="S311" s="102"/>
      <c r="T311" s="103"/>
      <c r="U311" s="102"/>
      <c r="V311" s="103"/>
      <c r="W311" s="102"/>
      <c r="X311" s="103"/>
      <c r="Y311" s="102"/>
      <c r="Z311" s="103"/>
      <c r="AA311" s="102"/>
      <c r="AB311" s="103"/>
      <c r="AI311" s="81">
        <f t="shared" si="21"/>
        <v>0</v>
      </c>
      <c r="AJ311" s="134"/>
      <c r="AK311" s="432"/>
    </row>
    <row r="312" spans="1:37" ht="36.6" customHeight="1" thickBot="1" x14ac:dyDescent="0.4">
      <c r="A312" s="29"/>
      <c r="B312" s="396" t="s">
        <v>127</v>
      </c>
      <c r="C312" s="118" t="s">
        <v>602</v>
      </c>
      <c r="D312" s="127" t="s">
        <v>428</v>
      </c>
      <c r="E312" s="104"/>
      <c r="F312" s="104"/>
      <c r="G312" s="104"/>
      <c r="H312" s="104"/>
      <c r="I312" s="104"/>
      <c r="J312" s="104"/>
      <c r="K312" s="104"/>
      <c r="L312" s="104"/>
      <c r="M312" s="248">
        <f>M125-(M213+M222+M231+M240+M249+M258+M267+M276+M285+M294+M303)</f>
        <v>0</v>
      </c>
      <c r="N312" s="248">
        <f t="shared" ref="N312:R312" si="22">N125-(N213+N222+N231+N240+N249+N258+N267+N276+N285+N294+N303)</f>
        <v>0</v>
      </c>
      <c r="O312" s="248">
        <f t="shared" si="22"/>
        <v>0</v>
      </c>
      <c r="P312" s="248">
        <f t="shared" si="22"/>
        <v>0</v>
      </c>
      <c r="Q312" s="248">
        <f t="shared" si="22"/>
        <v>0</v>
      </c>
      <c r="R312" s="248">
        <f t="shared" si="22"/>
        <v>0</v>
      </c>
      <c r="S312" s="85"/>
      <c r="T312" s="85"/>
      <c r="U312" s="85"/>
      <c r="V312" s="85"/>
      <c r="W312" s="85"/>
      <c r="X312" s="85"/>
      <c r="Y312" s="85"/>
      <c r="Z312" s="85"/>
      <c r="AA312" s="85"/>
      <c r="AB312" s="85"/>
      <c r="AC312" s="32"/>
      <c r="AD312" s="32"/>
      <c r="AE312" s="32"/>
      <c r="AF312" s="32"/>
      <c r="AG312" s="32"/>
      <c r="AH312" s="32"/>
      <c r="AI312" s="22">
        <f t="shared" si="21"/>
        <v>0</v>
      </c>
      <c r="AJ312" t="str">
        <f>IF(COUNTIF(M312:R312,"&lt;0")&gt;0,"Ensure that Sum of Reasons for Discontinuing Prep for "&amp;C312&amp;" Population is equal to Number Discontinued Prep this month"&amp;" "&amp;CHAR(10),"")</f>
        <v/>
      </c>
      <c r="AK312" s="432"/>
    </row>
    <row r="313" spans="1:37" ht="36.6" customHeight="1" thickBot="1" x14ac:dyDescent="0.4">
      <c r="A313" s="29"/>
      <c r="B313" s="397"/>
      <c r="C313" s="119" t="s">
        <v>603</v>
      </c>
      <c r="D313" s="128" t="s">
        <v>429</v>
      </c>
      <c r="E313" s="105"/>
      <c r="F313" s="105"/>
      <c r="G313" s="105"/>
      <c r="H313" s="105"/>
      <c r="I313" s="105"/>
      <c r="J313" s="105"/>
      <c r="K313" s="105"/>
      <c r="L313" s="105"/>
      <c r="M313" s="160"/>
      <c r="N313" s="248">
        <f>N126-(N214+N223+N232+N241+N250+N259+N268+N277+N286+N295+N304)</f>
        <v>0</v>
      </c>
      <c r="O313" s="160"/>
      <c r="P313" s="248">
        <f>P126-(P214+P223+P232+P241+P250+P259+P268+P277+P286+P295+P304)</f>
        <v>0</v>
      </c>
      <c r="Q313" s="160"/>
      <c r="R313" s="160"/>
      <c r="S313" s="88"/>
      <c r="T313" s="89"/>
      <c r="U313" s="88"/>
      <c r="V313" s="89"/>
      <c r="W313" s="88"/>
      <c r="X313" s="89"/>
      <c r="Y313" s="88"/>
      <c r="Z313" s="89"/>
      <c r="AA313" s="88"/>
      <c r="AB313" s="89"/>
      <c r="AC313" s="15"/>
      <c r="AD313" s="15"/>
      <c r="AE313" s="15"/>
      <c r="AF313" s="15"/>
      <c r="AG313" s="15"/>
      <c r="AH313" s="15"/>
      <c r="AI313" s="22">
        <f t="shared" si="21"/>
        <v>0</v>
      </c>
      <c r="AJ313" t="str">
        <f t="shared" ref="AJ313:AJ320" si="23">IF(COUNTIF(M313:R313,"&lt;0")&gt;0,"Ensure that Sum of Reasons for Discontinuing Prep for "&amp;C313&amp;" Population is equal to Number Discontinued Prep this month"&amp;" "&amp;CHAR(10),"")</f>
        <v/>
      </c>
      <c r="AK313" s="432"/>
    </row>
    <row r="314" spans="1:37" ht="36.6" customHeight="1" thickBot="1" x14ac:dyDescent="0.4">
      <c r="A314" s="29"/>
      <c r="B314" s="397"/>
      <c r="C314" s="119" t="s">
        <v>606</v>
      </c>
      <c r="D314" s="128" t="s">
        <v>430</v>
      </c>
      <c r="E314" s="105"/>
      <c r="F314" s="105"/>
      <c r="G314" s="105"/>
      <c r="H314" s="105"/>
      <c r="I314" s="105"/>
      <c r="J314" s="105"/>
      <c r="K314" s="105"/>
      <c r="L314" s="105"/>
      <c r="M314" s="248">
        <f>M127-(M215+M224+M233+M242+M251+M260+M269+M278+M287+M296+M305)</f>
        <v>0</v>
      </c>
      <c r="N314" s="160"/>
      <c r="O314" s="248">
        <f>O127-(O215+O224+O233+O242+O251+O260+O269+O278+O287+O296+O305)</f>
        <v>0</v>
      </c>
      <c r="P314" s="160"/>
      <c r="Q314" s="248">
        <f>Q127-(Q215+Q224+Q233+Q242+Q251+Q260+Q269+Q278+Q287+Q296+Q305)</f>
        <v>0</v>
      </c>
      <c r="R314" s="160"/>
      <c r="S314" s="89"/>
      <c r="T314" s="88"/>
      <c r="U314" s="89"/>
      <c r="V314" s="88"/>
      <c r="W314" s="89"/>
      <c r="X314" s="88"/>
      <c r="Y314" s="89"/>
      <c r="Z314" s="88"/>
      <c r="AA314" s="89"/>
      <c r="AB314" s="88"/>
      <c r="AC314" s="15"/>
      <c r="AD314" s="15"/>
      <c r="AE314" s="15"/>
      <c r="AF314" s="15"/>
      <c r="AG314" s="15"/>
      <c r="AH314" s="15"/>
      <c r="AI314" s="22">
        <f t="shared" si="21"/>
        <v>0</v>
      </c>
      <c r="AJ314" t="str">
        <f t="shared" si="23"/>
        <v/>
      </c>
      <c r="AK314" s="432"/>
    </row>
    <row r="315" spans="1:37" ht="36.6" customHeight="1" thickBot="1" x14ac:dyDescent="0.4">
      <c r="A315" s="29"/>
      <c r="B315" s="397"/>
      <c r="C315" s="119" t="s">
        <v>88</v>
      </c>
      <c r="D315" s="128" t="s">
        <v>431</v>
      </c>
      <c r="E315" s="105"/>
      <c r="F315" s="105"/>
      <c r="G315" s="105"/>
      <c r="H315" s="105"/>
      <c r="I315" s="105"/>
      <c r="J315" s="105"/>
      <c r="K315" s="105"/>
      <c r="L315" s="105"/>
      <c r="M315" s="248">
        <f>M128-(M216+M225+M234+M243+M252+M261+M270+M279+M288+M297+M306)</f>
        <v>0</v>
      </c>
      <c r="N315" s="160"/>
      <c r="O315" s="248">
        <f>O128-(O216+O225+O234+O243+O252+O261+O270+O279+O288+O297+O306)</f>
        <v>0</v>
      </c>
      <c r="P315" s="160"/>
      <c r="Q315" s="248">
        <f>Q128-(Q216+Q225+Q234+Q243+Q252+Q261+Q270+Q279+Q288+Q297+Q306)</f>
        <v>0</v>
      </c>
      <c r="R315" s="161"/>
      <c r="S315" s="89"/>
      <c r="T315" s="88"/>
      <c r="U315" s="89"/>
      <c r="V315" s="88"/>
      <c r="W315" s="89"/>
      <c r="X315" s="88"/>
      <c r="Y315" s="89"/>
      <c r="Z315" s="88"/>
      <c r="AA315" s="89"/>
      <c r="AB315" s="88"/>
      <c r="AC315" s="15"/>
      <c r="AD315" s="15"/>
      <c r="AE315" s="15"/>
      <c r="AF315" s="15"/>
      <c r="AG315" s="15"/>
      <c r="AH315" s="15"/>
      <c r="AI315" s="22">
        <f t="shared" si="21"/>
        <v>0</v>
      </c>
      <c r="AJ315" t="str">
        <f t="shared" si="23"/>
        <v/>
      </c>
      <c r="AK315" s="432"/>
    </row>
    <row r="316" spans="1:37" ht="36.6" customHeight="1" thickBot="1" x14ac:dyDescent="0.4">
      <c r="A316" s="29"/>
      <c r="B316" s="397"/>
      <c r="C316" s="119" t="s">
        <v>604</v>
      </c>
      <c r="D316" s="128" t="s">
        <v>432</v>
      </c>
      <c r="E316" s="105"/>
      <c r="F316" s="105"/>
      <c r="G316" s="105"/>
      <c r="H316" s="105"/>
      <c r="I316" s="105"/>
      <c r="J316" s="105"/>
      <c r="K316" s="105"/>
      <c r="L316" s="105"/>
      <c r="M316" s="160"/>
      <c r="N316" s="249">
        <f t="shared" ref="N316:R316" si="24">N129-(N217+N226+N235+N244+N253+N262+N271+N280+N289+N298+N307)</f>
        <v>0</v>
      </c>
      <c r="O316" s="160"/>
      <c r="P316" s="249">
        <f t="shared" si="24"/>
        <v>0</v>
      </c>
      <c r="Q316" s="160"/>
      <c r="R316" s="249">
        <f t="shared" si="24"/>
        <v>0</v>
      </c>
      <c r="S316" s="88"/>
      <c r="T316" s="89"/>
      <c r="U316" s="88"/>
      <c r="V316" s="89"/>
      <c r="W316" s="88"/>
      <c r="X316" s="89"/>
      <c r="Y316" s="88"/>
      <c r="Z316" s="89"/>
      <c r="AA316" s="88"/>
      <c r="AB316" s="89"/>
      <c r="AC316" s="15"/>
      <c r="AD316" s="15"/>
      <c r="AE316" s="15"/>
      <c r="AF316" s="15"/>
      <c r="AG316" s="15"/>
      <c r="AH316" s="15"/>
      <c r="AI316" s="22">
        <f t="shared" si="21"/>
        <v>0</v>
      </c>
      <c r="AJ316" t="str">
        <f t="shared" si="23"/>
        <v/>
      </c>
      <c r="AK316" s="432"/>
    </row>
    <row r="317" spans="1:37" ht="36.6" customHeight="1" thickBot="1" x14ac:dyDescent="0.4">
      <c r="A317" s="29"/>
      <c r="B317" s="397"/>
      <c r="C317" s="119" t="s">
        <v>607</v>
      </c>
      <c r="D317" s="128" t="s">
        <v>433</v>
      </c>
      <c r="E317" s="105"/>
      <c r="F317" s="105"/>
      <c r="G317" s="105"/>
      <c r="H317" s="105"/>
      <c r="I317" s="105"/>
      <c r="J317" s="105"/>
      <c r="K317" s="105"/>
      <c r="L317" s="105"/>
      <c r="M317" s="249">
        <f t="shared" ref="M317:Q318" si="25">M130-(M218+M227+M236+M245+M254+M263+M272+M281+M290+M299+M308)</f>
        <v>0</v>
      </c>
      <c r="N317" s="249">
        <f t="shared" si="25"/>
        <v>0</v>
      </c>
      <c r="O317" s="249">
        <f t="shared" si="25"/>
        <v>0</v>
      </c>
      <c r="P317" s="249">
        <f t="shared" si="25"/>
        <v>0</v>
      </c>
      <c r="Q317" s="249">
        <f t="shared" si="25"/>
        <v>0</v>
      </c>
      <c r="R317" s="249">
        <f t="shared" ref="R317" si="26">R130-(R218+R227+R236+R245+R254+R263+R272+R281+R290+R299+R308)</f>
        <v>0</v>
      </c>
      <c r="S317" s="89"/>
      <c r="T317" s="89"/>
      <c r="U317" s="89"/>
      <c r="V317" s="89"/>
      <c r="W317" s="89"/>
      <c r="X317" s="89"/>
      <c r="Y317" s="89"/>
      <c r="Z317" s="89"/>
      <c r="AA317" s="89"/>
      <c r="AB317" s="89"/>
      <c r="AC317" s="15"/>
      <c r="AD317" s="15"/>
      <c r="AE317" s="15"/>
      <c r="AF317" s="15"/>
      <c r="AG317" s="15"/>
      <c r="AH317" s="15"/>
      <c r="AI317" s="22">
        <f t="shared" si="21"/>
        <v>0</v>
      </c>
      <c r="AJ317" t="str">
        <f t="shared" si="23"/>
        <v/>
      </c>
      <c r="AK317" s="432"/>
    </row>
    <row r="318" spans="1:37" ht="36.6" customHeight="1" thickBot="1" x14ac:dyDescent="0.4">
      <c r="A318" s="29"/>
      <c r="B318" s="397"/>
      <c r="C318" s="119" t="s">
        <v>89</v>
      </c>
      <c r="D318" s="128" t="s">
        <v>434</v>
      </c>
      <c r="E318" s="105"/>
      <c r="F318" s="105"/>
      <c r="G318" s="105"/>
      <c r="H318" s="105"/>
      <c r="I318" s="105"/>
      <c r="J318" s="105"/>
      <c r="K318" s="105"/>
      <c r="L318" s="105"/>
      <c r="M318" s="249">
        <f t="shared" si="25"/>
        <v>0</v>
      </c>
      <c r="N318" s="249">
        <f t="shared" si="25"/>
        <v>0</v>
      </c>
      <c r="O318" s="249">
        <f t="shared" si="25"/>
        <v>0</v>
      </c>
      <c r="P318" s="249">
        <f t="shared" si="25"/>
        <v>0</v>
      </c>
      <c r="Q318" s="249">
        <f t="shared" si="25"/>
        <v>0</v>
      </c>
      <c r="R318" s="249">
        <f>R131-(R219+R228+R237+R246+R255+R264+R273+R282+R291+R300+R309)</f>
        <v>0</v>
      </c>
      <c r="S318" s="89"/>
      <c r="T318" s="89"/>
      <c r="U318" s="89"/>
      <c r="V318" s="89"/>
      <c r="W318" s="89"/>
      <c r="X318" s="89"/>
      <c r="Y318" s="89"/>
      <c r="Z318" s="89"/>
      <c r="AA318" s="89"/>
      <c r="AB318" s="89"/>
      <c r="AC318" s="15"/>
      <c r="AD318" s="15"/>
      <c r="AE318" s="15"/>
      <c r="AF318" s="15"/>
      <c r="AG318" s="15"/>
      <c r="AH318" s="15"/>
      <c r="AI318" s="22">
        <f t="shared" si="21"/>
        <v>0</v>
      </c>
      <c r="AJ318" t="str">
        <f t="shared" si="23"/>
        <v/>
      </c>
      <c r="AK318" s="432"/>
    </row>
    <row r="319" spans="1:37" ht="36.6" customHeight="1" thickBot="1" x14ac:dyDescent="0.4">
      <c r="A319" s="29"/>
      <c r="B319" s="397"/>
      <c r="C319" s="119" t="s">
        <v>90</v>
      </c>
      <c r="D319" s="128" t="s">
        <v>435</v>
      </c>
      <c r="E319" s="105"/>
      <c r="F319" s="105"/>
      <c r="G319" s="105"/>
      <c r="H319" s="105"/>
      <c r="I319" s="105"/>
      <c r="J319" s="105"/>
      <c r="K319" s="105"/>
      <c r="L319" s="105"/>
      <c r="M319" s="249">
        <f t="shared" ref="M319:Q319" si="27">M132-(M220+M229+M238+M247+M256+M265+M274+M283+M292+M301+M310)</f>
        <v>0</v>
      </c>
      <c r="N319" s="249">
        <f t="shared" si="27"/>
        <v>0</v>
      </c>
      <c r="O319" s="249">
        <f t="shared" si="27"/>
        <v>0</v>
      </c>
      <c r="P319" s="249">
        <f t="shared" si="27"/>
        <v>0</v>
      </c>
      <c r="Q319" s="249">
        <f t="shared" si="27"/>
        <v>0</v>
      </c>
      <c r="R319" s="249">
        <f t="shared" ref="R319" si="28">R132-(R220+R229+R238+R247+R256+R265+R274+R283+R292+R301+R310)</f>
        <v>0</v>
      </c>
      <c r="S319" s="89"/>
      <c r="T319" s="89"/>
      <c r="U319" s="89"/>
      <c r="V319" s="89"/>
      <c r="W319" s="89"/>
      <c r="X319" s="89"/>
      <c r="Y319" s="89"/>
      <c r="Z319" s="89"/>
      <c r="AA319" s="89"/>
      <c r="AB319" s="89"/>
      <c r="AC319" s="15"/>
      <c r="AD319" s="15"/>
      <c r="AE319" s="15"/>
      <c r="AF319" s="15"/>
      <c r="AG319" s="15"/>
      <c r="AH319" s="15"/>
      <c r="AI319" s="22">
        <f t="shared" si="21"/>
        <v>0</v>
      </c>
      <c r="AJ319" t="str">
        <f t="shared" si="23"/>
        <v/>
      </c>
      <c r="AK319" s="432"/>
    </row>
    <row r="320" spans="1:37" ht="36.6" customHeight="1" thickBot="1" x14ac:dyDescent="0.4">
      <c r="A320" s="29"/>
      <c r="B320" s="398"/>
      <c r="C320" s="120" t="s">
        <v>605</v>
      </c>
      <c r="D320" s="128" t="s">
        <v>436</v>
      </c>
      <c r="E320" s="106"/>
      <c r="F320" s="106"/>
      <c r="G320" s="106"/>
      <c r="H320" s="106"/>
      <c r="I320" s="106"/>
      <c r="J320" s="106"/>
      <c r="K320" s="106"/>
      <c r="L320" s="106"/>
      <c r="M320" s="250"/>
      <c r="N320" s="249">
        <f t="shared" ref="N320:R320" si="29">N133-(N221+N230+N239+N248+N257+N266+N275+N284+N293+N302+N311)</f>
        <v>0</v>
      </c>
      <c r="O320" s="250"/>
      <c r="P320" s="249">
        <f t="shared" si="29"/>
        <v>0</v>
      </c>
      <c r="Q320" s="250"/>
      <c r="R320" s="249">
        <f t="shared" si="29"/>
        <v>0</v>
      </c>
      <c r="S320" s="94"/>
      <c r="T320" s="95"/>
      <c r="U320" s="94"/>
      <c r="V320" s="95"/>
      <c r="W320" s="94"/>
      <c r="X320" s="95"/>
      <c r="Y320" s="94"/>
      <c r="Z320" s="95"/>
      <c r="AA320" s="94"/>
      <c r="AB320" s="95"/>
      <c r="AC320" s="33"/>
      <c r="AD320" s="33"/>
      <c r="AE320" s="33"/>
      <c r="AF320" s="33"/>
      <c r="AG320" s="33"/>
      <c r="AH320" s="33"/>
      <c r="AI320" s="35">
        <f t="shared" si="21"/>
        <v>0</v>
      </c>
      <c r="AJ320" t="str">
        <f t="shared" si="23"/>
        <v/>
      </c>
      <c r="AK320" s="433"/>
    </row>
    <row r="321" spans="2:37" ht="55.15" customHeight="1" thickBot="1" x14ac:dyDescent="0.3">
      <c r="B321" s="373" t="s">
        <v>547</v>
      </c>
      <c r="C321" s="374"/>
      <c r="D321" s="374"/>
      <c r="E321" s="374"/>
      <c r="F321" s="374"/>
      <c r="G321" s="374"/>
      <c r="H321" s="374"/>
      <c r="I321" s="374"/>
      <c r="J321" s="374"/>
      <c r="K321" s="374"/>
      <c r="L321" s="374"/>
      <c r="M321" s="374"/>
      <c r="N321" s="374"/>
      <c r="O321" s="374"/>
      <c r="P321" s="374"/>
      <c r="Q321" s="374"/>
      <c r="R321" s="374"/>
      <c r="S321" s="374"/>
      <c r="T321" s="374"/>
      <c r="U321" s="374"/>
      <c r="V321" s="374"/>
      <c r="W321" s="374"/>
      <c r="X321" s="374"/>
      <c r="Y321" s="374"/>
      <c r="Z321" s="374"/>
      <c r="AA321" s="374"/>
      <c r="AB321" s="374"/>
      <c r="AC321" s="374"/>
      <c r="AD321" s="374"/>
      <c r="AE321" s="374"/>
      <c r="AF321" s="374"/>
      <c r="AG321" s="374"/>
      <c r="AH321" s="374"/>
      <c r="AI321" s="374"/>
      <c r="AJ321" s="374"/>
      <c r="AK321" s="375"/>
    </row>
    <row r="322" spans="2:37" ht="26.1" customHeight="1" x14ac:dyDescent="0.25">
      <c r="B322" s="437" t="str">
        <f>CONCATENATE(AK285,AK267,AK249,AK231,AK213,AK184,AK166,AK148,AK135,AK116,AK98,AK80,AK62,AK44,AK26,AK8)</f>
        <v/>
      </c>
      <c r="C322" s="438"/>
      <c r="D322" s="438"/>
      <c r="E322" s="438"/>
      <c r="F322" s="438"/>
      <c r="G322" s="438"/>
      <c r="H322" s="438"/>
      <c r="I322" s="438"/>
      <c r="J322" s="438"/>
      <c r="K322" s="438"/>
      <c r="L322" s="438"/>
      <c r="M322" s="438"/>
      <c r="N322" s="438"/>
      <c r="O322" s="438"/>
      <c r="P322" s="438"/>
      <c r="Q322" s="438"/>
      <c r="R322" s="438"/>
      <c r="S322" s="438"/>
      <c r="T322" s="438"/>
      <c r="U322" s="438"/>
      <c r="V322" s="438"/>
      <c r="W322" s="438"/>
      <c r="X322" s="438"/>
      <c r="Y322" s="438"/>
      <c r="Z322" s="438"/>
      <c r="AA322" s="438"/>
      <c r="AB322" s="438"/>
      <c r="AC322" s="438"/>
      <c r="AD322" s="438"/>
      <c r="AE322" s="438"/>
      <c r="AF322" s="438"/>
      <c r="AG322" s="438"/>
      <c r="AH322" s="438"/>
      <c r="AI322" s="439"/>
    </row>
    <row r="323" spans="2:37" ht="15" x14ac:dyDescent="0.25">
      <c r="B323" s="440"/>
      <c r="C323" s="441"/>
      <c r="D323" s="441"/>
      <c r="E323" s="441"/>
      <c r="F323" s="441"/>
      <c r="G323" s="441"/>
      <c r="H323" s="441"/>
      <c r="I323" s="441"/>
      <c r="J323" s="441"/>
      <c r="K323" s="441"/>
      <c r="L323" s="441"/>
      <c r="M323" s="441"/>
      <c r="N323" s="441"/>
      <c r="O323" s="441"/>
      <c r="P323" s="441"/>
      <c r="Q323" s="441"/>
      <c r="R323" s="441"/>
      <c r="S323" s="441"/>
      <c r="T323" s="441"/>
      <c r="U323" s="441"/>
      <c r="V323" s="441"/>
      <c r="W323" s="441"/>
      <c r="X323" s="441"/>
      <c r="Y323" s="441"/>
      <c r="Z323" s="441"/>
      <c r="AA323" s="441"/>
      <c r="AB323" s="441"/>
      <c r="AC323" s="441"/>
      <c r="AD323" s="441"/>
      <c r="AE323" s="441"/>
      <c r="AF323" s="441"/>
      <c r="AG323" s="441"/>
      <c r="AH323" s="441"/>
      <c r="AI323" s="442"/>
    </row>
    <row r="324" spans="2:37" ht="15" x14ac:dyDescent="0.25">
      <c r="B324" s="440"/>
      <c r="C324" s="441"/>
      <c r="D324" s="441"/>
      <c r="E324" s="441"/>
      <c r="F324" s="441"/>
      <c r="G324" s="441"/>
      <c r="H324" s="441"/>
      <c r="I324" s="441"/>
      <c r="J324" s="441"/>
      <c r="K324" s="441"/>
      <c r="L324" s="441"/>
      <c r="M324" s="441"/>
      <c r="N324" s="441"/>
      <c r="O324" s="441"/>
      <c r="P324" s="441"/>
      <c r="Q324" s="441"/>
      <c r="R324" s="441"/>
      <c r="S324" s="441"/>
      <c r="T324" s="441"/>
      <c r="U324" s="441"/>
      <c r="V324" s="441"/>
      <c r="W324" s="441"/>
      <c r="X324" s="441"/>
      <c r="Y324" s="441"/>
      <c r="Z324" s="441"/>
      <c r="AA324" s="441"/>
      <c r="AB324" s="441"/>
      <c r="AC324" s="441"/>
      <c r="AD324" s="441"/>
      <c r="AE324" s="441"/>
      <c r="AF324" s="441"/>
      <c r="AG324" s="441"/>
      <c r="AH324" s="441"/>
      <c r="AI324" s="442"/>
    </row>
    <row r="325" spans="2:37" ht="15" x14ac:dyDescent="0.25">
      <c r="B325" s="440"/>
      <c r="C325" s="441"/>
      <c r="D325" s="441"/>
      <c r="E325" s="441"/>
      <c r="F325" s="441"/>
      <c r="G325" s="441"/>
      <c r="H325" s="441"/>
      <c r="I325" s="441"/>
      <c r="J325" s="441"/>
      <c r="K325" s="441"/>
      <c r="L325" s="441"/>
      <c r="M325" s="441"/>
      <c r="N325" s="441"/>
      <c r="O325" s="441"/>
      <c r="P325" s="441"/>
      <c r="Q325" s="441"/>
      <c r="R325" s="441"/>
      <c r="S325" s="441"/>
      <c r="T325" s="441"/>
      <c r="U325" s="441"/>
      <c r="V325" s="441"/>
      <c r="W325" s="441"/>
      <c r="X325" s="441"/>
      <c r="Y325" s="441"/>
      <c r="Z325" s="441"/>
      <c r="AA325" s="441"/>
      <c r="AB325" s="441"/>
      <c r="AC325" s="441"/>
      <c r="AD325" s="441"/>
      <c r="AE325" s="441"/>
      <c r="AF325" s="441"/>
      <c r="AG325" s="441"/>
      <c r="AH325" s="441"/>
      <c r="AI325" s="442"/>
    </row>
    <row r="326" spans="2:37" ht="15" x14ac:dyDescent="0.25">
      <c r="B326" s="440"/>
      <c r="C326" s="441"/>
      <c r="D326" s="441"/>
      <c r="E326" s="441"/>
      <c r="F326" s="441"/>
      <c r="G326" s="441"/>
      <c r="H326" s="441"/>
      <c r="I326" s="441"/>
      <c r="J326" s="441"/>
      <c r="K326" s="441"/>
      <c r="L326" s="441"/>
      <c r="M326" s="441"/>
      <c r="N326" s="441"/>
      <c r="O326" s="441"/>
      <c r="P326" s="441"/>
      <c r="Q326" s="441"/>
      <c r="R326" s="441"/>
      <c r="S326" s="441"/>
      <c r="T326" s="441"/>
      <c r="U326" s="441"/>
      <c r="V326" s="441"/>
      <c r="W326" s="441"/>
      <c r="X326" s="441"/>
      <c r="Y326" s="441"/>
      <c r="Z326" s="441"/>
      <c r="AA326" s="441"/>
      <c r="AB326" s="441"/>
      <c r="AC326" s="441"/>
      <c r="AD326" s="441"/>
      <c r="AE326" s="441"/>
      <c r="AF326" s="441"/>
      <c r="AG326" s="441"/>
      <c r="AH326" s="441"/>
      <c r="AI326" s="442"/>
    </row>
    <row r="327" spans="2:37" ht="15" x14ac:dyDescent="0.25">
      <c r="B327" s="440"/>
      <c r="C327" s="441"/>
      <c r="D327" s="441"/>
      <c r="E327" s="441"/>
      <c r="F327" s="441"/>
      <c r="G327" s="441"/>
      <c r="H327" s="441"/>
      <c r="I327" s="441"/>
      <c r="J327" s="441"/>
      <c r="K327" s="441"/>
      <c r="L327" s="441"/>
      <c r="M327" s="441"/>
      <c r="N327" s="441"/>
      <c r="O327" s="441"/>
      <c r="P327" s="441"/>
      <c r="Q327" s="441"/>
      <c r="R327" s="441"/>
      <c r="S327" s="441"/>
      <c r="T327" s="441"/>
      <c r="U327" s="441"/>
      <c r="V327" s="441"/>
      <c r="W327" s="441"/>
      <c r="X327" s="441"/>
      <c r="Y327" s="441"/>
      <c r="Z327" s="441"/>
      <c r="AA327" s="441"/>
      <c r="AB327" s="441"/>
      <c r="AC327" s="441"/>
      <c r="AD327" s="441"/>
      <c r="AE327" s="441"/>
      <c r="AF327" s="441"/>
      <c r="AG327" s="441"/>
      <c r="AH327" s="441"/>
      <c r="AI327" s="442"/>
    </row>
    <row r="328" spans="2:37" ht="15" x14ac:dyDescent="0.25">
      <c r="B328" s="440"/>
      <c r="C328" s="441"/>
      <c r="D328" s="441"/>
      <c r="E328" s="441"/>
      <c r="F328" s="441"/>
      <c r="G328" s="441"/>
      <c r="H328" s="441"/>
      <c r="I328" s="441"/>
      <c r="J328" s="441"/>
      <c r="K328" s="441"/>
      <c r="L328" s="441"/>
      <c r="M328" s="441"/>
      <c r="N328" s="441"/>
      <c r="O328" s="441"/>
      <c r="P328" s="441"/>
      <c r="Q328" s="441"/>
      <c r="R328" s="441"/>
      <c r="S328" s="441"/>
      <c r="T328" s="441"/>
      <c r="U328" s="441"/>
      <c r="V328" s="441"/>
      <c r="W328" s="441"/>
      <c r="X328" s="441"/>
      <c r="Y328" s="441"/>
      <c r="Z328" s="441"/>
      <c r="AA328" s="441"/>
      <c r="AB328" s="441"/>
      <c r="AC328" s="441"/>
      <c r="AD328" s="441"/>
      <c r="AE328" s="441"/>
      <c r="AF328" s="441"/>
      <c r="AG328" s="441"/>
      <c r="AH328" s="441"/>
      <c r="AI328" s="442"/>
    </row>
    <row r="329" spans="2:37" ht="15" x14ac:dyDescent="0.25">
      <c r="B329" s="440"/>
      <c r="C329" s="441"/>
      <c r="D329" s="441"/>
      <c r="E329" s="441"/>
      <c r="F329" s="441"/>
      <c r="G329" s="441"/>
      <c r="H329" s="441"/>
      <c r="I329" s="441"/>
      <c r="J329" s="441"/>
      <c r="K329" s="441"/>
      <c r="L329" s="441"/>
      <c r="M329" s="441"/>
      <c r="N329" s="441"/>
      <c r="O329" s="441"/>
      <c r="P329" s="441"/>
      <c r="Q329" s="441"/>
      <c r="R329" s="441"/>
      <c r="S329" s="441"/>
      <c r="T329" s="441"/>
      <c r="U329" s="441"/>
      <c r="V329" s="441"/>
      <c r="W329" s="441"/>
      <c r="X329" s="441"/>
      <c r="Y329" s="441"/>
      <c r="Z329" s="441"/>
      <c r="AA329" s="441"/>
      <c r="AB329" s="441"/>
      <c r="AC329" s="441"/>
      <c r="AD329" s="441"/>
      <c r="AE329" s="441"/>
      <c r="AF329" s="441"/>
      <c r="AG329" s="441"/>
      <c r="AH329" s="441"/>
      <c r="AI329" s="442"/>
    </row>
    <row r="330" spans="2:37" ht="15" x14ac:dyDescent="0.25">
      <c r="B330" s="440"/>
      <c r="C330" s="441"/>
      <c r="D330" s="441"/>
      <c r="E330" s="441"/>
      <c r="F330" s="441"/>
      <c r="G330" s="441"/>
      <c r="H330" s="441"/>
      <c r="I330" s="441"/>
      <c r="J330" s="441"/>
      <c r="K330" s="441"/>
      <c r="L330" s="441"/>
      <c r="M330" s="441"/>
      <c r="N330" s="441"/>
      <c r="O330" s="441"/>
      <c r="P330" s="441"/>
      <c r="Q330" s="441"/>
      <c r="R330" s="441"/>
      <c r="S330" s="441"/>
      <c r="T330" s="441"/>
      <c r="U330" s="441"/>
      <c r="V330" s="441"/>
      <c r="W330" s="441"/>
      <c r="X330" s="441"/>
      <c r="Y330" s="441"/>
      <c r="Z330" s="441"/>
      <c r="AA330" s="441"/>
      <c r="AB330" s="441"/>
      <c r="AC330" s="441"/>
      <c r="AD330" s="441"/>
      <c r="AE330" s="441"/>
      <c r="AF330" s="441"/>
      <c r="AG330" s="441"/>
      <c r="AH330" s="441"/>
      <c r="AI330" s="442"/>
    </row>
    <row r="331" spans="2:37" ht="15" x14ac:dyDescent="0.25">
      <c r="B331" s="440"/>
      <c r="C331" s="441"/>
      <c r="D331" s="441"/>
      <c r="E331" s="441"/>
      <c r="F331" s="441"/>
      <c r="G331" s="441"/>
      <c r="H331" s="441"/>
      <c r="I331" s="441"/>
      <c r="J331" s="441"/>
      <c r="K331" s="441"/>
      <c r="L331" s="441"/>
      <c r="M331" s="441"/>
      <c r="N331" s="441"/>
      <c r="O331" s="441"/>
      <c r="P331" s="441"/>
      <c r="Q331" s="441"/>
      <c r="R331" s="441"/>
      <c r="S331" s="441"/>
      <c r="T331" s="441"/>
      <c r="U331" s="441"/>
      <c r="V331" s="441"/>
      <c r="W331" s="441"/>
      <c r="X331" s="441"/>
      <c r="Y331" s="441"/>
      <c r="Z331" s="441"/>
      <c r="AA331" s="441"/>
      <c r="AB331" s="441"/>
      <c r="AC331" s="441"/>
      <c r="AD331" s="441"/>
      <c r="AE331" s="441"/>
      <c r="AF331" s="441"/>
      <c r="AG331" s="441"/>
      <c r="AH331" s="441"/>
      <c r="AI331" s="442"/>
    </row>
    <row r="332" spans="2:37" ht="15" x14ac:dyDescent="0.25">
      <c r="B332" s="440"/>
      <c r="C332" s="441"/>
      <c r="D332" s="441"/>
      <c r="E332" s="441"/>
      <c r="F332" s="441"/>
      <c r="G332" s="441"/>
      <c r="H332" s="441"/>
      <c r="I332" s="441"/>
      <c r="J332" s="441"/>
      <c r="K332" s="441"/>
      <c r="L332" s="441"/>
      <c r="M332" s="441"/>
      <c r="N332" s="441"/>
      <c r="O332" s="441"/>
      <c r="P332" s="441"/>
      <c r="Q332" s="441"/>
      <c r="R332" s="441"/>
      <c r="S332" s="441"/>
      <c r="T332" s="441"/>
      <c r="U332" s="441"/>
      <c r="V332" s="441"/>
      <c r="W332" s="441"/>
      <c r="X332" s="441"/>
      <c r="Y332" s="441"/>
      <c r="Z332" s="441"/>
      <c r="AA332" s="441"/>
      <c r="AB332" s="441"/>
      <c r="AC332" s="441"/>
      <c r="AD332" s="441"/>
      <c r="AE332" s="441"/>
      <c r="AF332" s="441"/>
      <c r="AG332" s="441"/>
      <c r="AH332" s="441"/>
      <c r="AI332" s="442"/>
    </row>
    <row r="333" spans="2:37" ht="15" x14ac:dyDescent="0.25">
      <c r="B333" s="440"/>
      <c r="C333" s="441"/>
      <c r="D333" s="441"/>
      <c r="E333" s="441"/>
      <c r="F333" s="441"/>
      <c r="G333" s="441"/>
      <c r="H333" s="441"/>
      <c r="I333" s="441"/>
      <c r="J333" s="441"/>
      <c r="K333" s="441"/>
      <c r="L333" s="441"/>
      <c r="M333" s="441"/>
      <c r="N333" s="441"/>
      <c r="O333" s="441"/>
      <c r="P333" s="441"/>
      <c r="Q333" s="441"/>
      <c r="R333" s="441"/>
      <c r="S333" s="441"/>
      <c r="T333" s="441"/>
      <c r="U333" s="441"/>
      <c r="V333" s="441"/>
      <c r="W333" s="441"/>
      <c r="X333" s="441"/>
      <c r="Y333" s="441"/>
      <c r="Z333" s="441"/>
      <c r="AA333" s="441"/>
      <c r="AB333" s="441"/>
      <c r="AC333" s="441"/>
      <c r="AD333" s="441"/>
      <c r="AE333" s="441"/>
      <c r="AF333" s="441"/>
      <c r="AG333" s="441"/>
      <c r="AH333" s="441"/>
      <c r="AI333" s="442"/>
    </row>
    <row r="334" spans="2:37" ht="15" x14ac:dyDescent="0.25">
      <c r="B334" s="440"/>
      <c r="C334" s="441"/>
      <c r="D334" s="441"/>
      <c r="E334" s="441"/>
      <c r="F334" s="441"/>
      <c r="G334" s="441"/>
      <c r="H334" s="441"/>
      <c r="I334" s="441"/>
      <c r="J334" s="441"/>
      <c r="K334" s="441"/>
      <c r="L334" s="441"/>
      <c r="M334" s="441"/>
      <c r="N334" s="441"/>
      <c r="O334" s="441"/>
      <c r="P334" s="441"/>
      <c r="Q334" s="441"/>
      <c r="R334" s="441"/>
      <c r="S334" s="441"/>
      <c r="T334" s="441"/>
      <c r="U334" s="441"/>
      <c r="V334" s="441"/>
      <c r="W334" s="441"/>
      <c r="X334" s="441"/>
      <c r="Y334" s="441"/>
      <c r="Z334" s="441"/>
      <c r="AA334" s="441"/>
      <c r="AB334" s="441"/>
      <c r="AC334" s="441"/>
      <c r="AD334" s="441"/>
      <c r="AE334" s="441"/>
      <c r="AF334" s="441"/>
      <c r="AG334" s="441"/>
      <c r="AH334" s="441"/>
      <c r="AI334" s="442"/>
    </row>
    <row r="335" spans="2:37" ht="15" x14ac:dyDescent="0.25">
      <c r="B335" s="440"/>
      <c r="C335" s="441"/>
      <c r="D335" s="441"/>
      <c r="E335" s="441"/>
      <c r="F335" s="441"/>
      <c r="G335" s="441"/>
      <c r="H335" s="441"/>
      <c r="I335" s="441"/>
      <c r="J335" s="441"/>
      <c r="K335" s="441"/>
      <c r="L335" s="441"/>
      <c r="M335" s="441"/>
      <c r="N335" s="441"/>
      <c r="O335" s="441"/>
      <c r="P335" s="441"/>
      <c r="Q335" s="441"/>
      <c r="R335" s="441"/>
      <c r="S335" s="441"/>
      <c r="T335" s="441"/>
      <c r="U335" s="441"/>
      <c r="V335" s="441"/>
      <c r="W335" s="441"/>
      <c r="X335" s="441"/>
      <c r="Y335" s="441"/>
      <c r="Z335" s="441"/>
      <c r="AA335" s="441"/>
      <c r="AB335" s="441"/>
      <c r="AC335" s="441"/>
      <c r="AD335" s="441"/>
      <c r="AE335" s="441"/>
      <c r="AF335" s="441"/>
      <c r="AG335" s="441"/>
      <c r="AH335" s="441"/>
      <c r="AI335" s="442"/>
    </row>
    <row r="336" spans="2:37" ht="15" x14ac:dyDescent="0.25">
      <c r="B336" s="440"/>
      <c r="C336" s="441"/>
      <c r="D336" s="441"/>
      <c r="E336" s="441"/>
      <c r="F336" s="441"/>
      <c r="G336" s="441"/>
      <c r="H336" s="441"/>
      <c r="I336" s="441"/>
      <c r="J336" s="441"/>
      <c r="K336" s="441"/>
      <c r="L336" s="441"/>
      <c r="M336" s="441"/>
      <c r="N336" s="441"/>
      <c r="O336" s="441"/>
      <c r="P336" s="441"/>
      <c r="Q336" s="441"/>
      <c r="R336" s="441"/>
      <c r="S336" s="441"/>
      <c r="T336" s="441"/>
      <c r="U336" s="441"/>
      <c r="V336" s="441"/>
      <c r="W336" s="441"/>
      <c r="X336" s="441"/>
      <c r="Y336" s="441"/>
      <c r="Z336" s="441"/>
      <c r="AA336" s="441"/>
      <c r="AB336" s="441"/>
      <c r="AC336" s="441"/>
      <c r="AD336" s="441"/>
      <c r="AE336" s="441"/>
      <c r="AF336" s="441"/>
      <c r="AG336" s="441"/>
      <c r="AH336" s="441"/>
      <c r="AI336" s="442"/>
    </row>
    <row r="337" spans="2:35" ht="15" x14ac:dyDescent="0.25">
      <c r="B337" s="440"/>
      <c r="C337" s="441"/>
      <c r="D337" s="441"/>
      <c r="E337" s="441"/>
      <c r="F337" s="441"/>
      <c r="G337" s="441"/>
      <c r="H337" s="441"/>
      <c r="I337" s="441"/>
      <c r="J337" s="441"/>
      <c r="K337" s="441"/>
      <c r="L337" s="441"/>
      <c r="M337" s="441"/>
      <c r="N337" s="441"/>
      <c r="O337" s="441"/>
      <c r="P337" s="441"/>
      <c r="Q337" s="441"/>
      <c r="R337" s="441"/>
      <c r="S337" s="441"/>
      <c r="T337" s="441"/>
      <c r="U337" s="441"/>
      <c r="V337" s="441"/>
      <c r="W337" s="441"/>
      <c r="X337" s="441"/>
      <c r="Y337" s="441"/>
      <c r="Z337" s="441"/>
      <c r="AA337" s="441"/>
      <c r="AB337" s="441"/>
      <c r="AC337" s="441"/>
      <c r="AD337" s="441"/>
      <c r="AE337" s="441"/>
      <c r="AF337" s="441"/>
      <c r="AG337" s="441"/>
      <c r="AH337" s="441"/>
      <c r="AI337" s="442"/>
    </row>
    <row r="338" spans="2:35" ht="15" x14ac:dyDescent="0.25">
      <c r="B338" s="440"/>
      <c r="C338" s="441"/>
      <c r="D338" s="441"/>
      <c r="E338" s="441"/>
      <c r="F338" s="441"/>
      <c r="G338" s="441"/>
      <c r="H338" s="441"/>
      <c r="I338" s="441"/>
      <c r="J338" s="441"/>
      <c r="K338" s="441"/>
      <c r="L338" s="441"/>
      <c r="M338" s="441"/>
      <c r="N338" s="441"/>
      <c r="O338" s="441"/>
      <c r="P338" s="441"/>
      <c r="Q338" s="441"/>
      <c r="R338" s="441"/>
      <c r="S338" s="441"/>
      <c r="T338" s="441"/>
      <c r="U338" s="441"/>
      <c r="V338" s="441"/>
      <c r="W338" s="441"/>
      <c r="X338" s="441"/>
      <c r="Y338" s="441"/>
      <c r="Z338" s="441"/>
      <c r="AA338" s="441"/>
      <c r="AB338" s="441"/>
      <c r="AC338" s="441"/>
      <c r="AD338" s="441"/>
      <c r="AE338" s="441"/>
      <c r="AF338" s="441"/>
      <c r="AG338" s="441"/>
      <c r="AH338" s="441"/>
      <c r="AI338" s="442"/>
    </row>
    <row r="339" spans="2:35" ht="15" x14ac:dyDescent="0.25">
      <c r="B339" s="440"/>
      <c r="C339" s="441"/>
      <c r="D339" s="441"/>
      <c r="E339" s="441"/>
      <c r="F339" s="441"/>
      <c r="G339" s="441"/>
      <c r="H339" s="441"/>
      <c r="I339" s="441"/>
      <c r="J339" s="441"/>
      <c r="K339" s="441"/>
      <c r="L339" s="441"/>
      <c r="M339" s="441"/>
      <c r="N339" s="441"/>
      <c r="O339" s="441"/>
      <c r="P339" s="441"/>
      <c r="Q339" s="441"/>
      <c r="R339" s="441"/>
      <c r="S339" s="441"/>
      <c r="T339" s="441"/>
      <c r="U339" s="441"/>
      <c r="V339" s="441"/>
      <c r="W339" s="441"/>
      <c r="X339" s="441"/>
      <c r="Y339" s="441"/>
      <c r="Z339" s="441"/>
      <c r="AA339" s="441"/>
      <c r="AB339" s="441"/>
      <c r="AC339" s="441"/>
      <c r="AD339" s="441"/>
      <c r="AE339" s="441"/>
      <c r="AF339" s="441"/>
      <c r="AG339" s="441"/>
      <c r="AH339" s="441"/>
      <c r="AI339" s="442"/>
    </row>
    <row r="340" spans="2:35" ht="15" x14ac:dyDescent="0.25">
      <c r="B340" s="440"/>
      <c r="C340" s="441"/>
      <c r="D340" s="441"/>
      <c r="E340" s="441"/>
      <c r="F340" s="441"/>
      <c r="G340" s="441"/>
      <c r="H340" s="441"/>
      <c r="I340" s="441"/>
      <c r="J340" s="441"/>
      <c r="K340" s="441"/>
      <c r="L340" s="441"/>
      <c r="M340" s="441"/>
      <c r="N340" s="441"/>
      <c r="O340" s="441"/>
      <c r="P340" s="441"/>
      <c r="Q340" s="441"/>
      <c r="R340" s="441"/>
      <c r="S340" s="441"/>
      <c r="T340" s="441"/>
      <c r="U340" s="441"/>
      <c r="V340" s="441"/>
      <c r="W340" s="441"/>
      <c r="X340" s="441"/>
      <c r="Y340" s="441"/>
      <c r="Z340" s="441"/>
      <c r="AA340" s="441"/>
      <c r="AB340" s="441"/>
      <c r="AC340" s="441"/>
      <c r="AD340" s="441"/>
      <c r="AE340" s="441"/>
      <c r="AF340" s="441"/>
      <c r="AG340" s="441"/>
      <c r="AH340" s="441"/>
      <c r="AI340" s="442"/>
    </row>
    <row r="341" spans="2:35" ht="15" x14ac:dyDescent="0.25">
      <c r="B341" s="440"/>
      <c r="C341" s="441"/>
      <c r="D341" s="441"/>
      <c r="E341" s="441"/>
      <c r="F341" s="441"/>
      <c r="G341" s="441"/>
      <c r="H341" s="441"/>
      <c r="I341" s="441"/>
      <c r="J341" s="441"/>
      <c r="K341" s="441"/>
      <c r="L341" s="441"/>
      <c r="M341" s="441"/>
      <c r="N341" s="441"/>
      <c r="O341" s="441"/>
      <c r="P341" s="441"/>
      <c r="Q341" s="441"/>
      <c r="R341" s="441"/>
      <c r="S341" s="441"/>
      <c r="T341" s="441"/>
      <c r="U341" s="441"/>
      <c r="V341" s="441"/>
      <c r="W341" s="441"/>
      <c r="X341" s="441"/>
      <c r="Y341" s="441"/>
      <c r="Z341" s="441"/>
      <c r="AA341" s="441"/>
      <c r="AB341" s="441"/>
      <c r="AC341" s="441"/>
      <c r="AD341" s="441"/>
      <c r="AE341" s="441"/>
      <c r="AF341" s="441"/>
      <c r="AG341" s="441"/>
      <c r="AH341" s="441"/>
      <c r="AI341" s="442"/>
    </row>
    <row r="342" spans="2:35" ht="15" x14ac:dyDescent="0.25">
      <c r="B342" s="440"/>
      <c r="C342" s="441"/>
      <c r="D342" s="441"/>
      <c r="E342" s="441"/>
      <c r="F342" s="441"/>
      <c r="G342" s="441"/>
      <c r="H342" s="441"/>
      <c r="I342" s="441"/>
      <c r="J342" s="441"/>
      <c r="K342" s="441"/>
      <c r="L342" s="441"/>
      <c r="M342" s="441"/>
      <c r="N342" s="441"/>
      <c r="O342" s="441"/>
      <c r="P342" s="441"/>
      <c r="Q342" s="441"/>
      <c r="R342" s="441"/>
      <c r="S342" s="441"/>
      <c r="T342" s="441"/>
      <c r="U342" s="441"/>
      <c r="V342" s="441"/>
      <c r="W342" s="441"/>
      <c r="X342" s="441"/>
      <c r="Y342" s="441"/>
      <c r="Z342" s="441"/>
      <c r="AA342" s="441"/>
      <c r="AB342" s="441"/>
      <c r="AC342" s="441"/>
      <c r="AD342" s="441"/>
      <c r="AE342" s="441"/>
      <c r="AF342" s="441"/>
      <c r="AG342" s="441"/>
      <c r="AH342" s="441"/>
      <c r="AI342" s="442"/>
    </row>
    <row r="343" spans="2:35" ht="15" x14ac:dyDescent="0.25">
      <c r="B343" s="440"/>
      <c r="C343" s="441"/>
      <c r="D343" s="441"/>
      <c r="E343" s="441"/>
      <c r="F343" s="441"/>
      <c r="G343" s="441"/>
      <c r="H343" s="441"/>
      <c r="I343" s="441"/>
      <c r="J343" s="441"/>
      <c r="K343" s="441"/>
      <c r="L343" s="441"/>
      <c r="M343" s="441"/>
      <c r="N343" s="441"/>
      <c r="O343" s="441"/>
      <c r="P343" s="441"/>
      <c r="Q343" s="441"/>
      <c r="R343" s="441"/>
      <c r="S343" s="441"/>
      <c r="T343" s="441"/>
      <c r="U343" s="441"/>
      <c r="V343" s="441"/>
      <c r="W343" s="441"/>
      <c r="X343" s="441"/>
      <c r="Y343" s="441"/>
      <c r="Z343" s="441"/>
      <c r="AA343" s="441"/>
      <c r="AB343" s="441"/>
      <c r="AC343" s="441"/>
      <c r="AD343" s="441"/>
      <c r="AE343" s="441"/>
      <c r="AF343" s="441"/>
      <c r="AG343" s="441"/>
      <c r="AH343" s="441"/>
      <c r="AI343" s="442"/>
    </row>
    <row r="344" spans="2:35" ht="15" x14ac:dyDescent="0.25">
      <c r="B344" s="440"/>
      <c r="C344" s="441"/>
      <c r="D344" s="441"/>
      <c r="E344" s="441"/>
      <c r="F344" s="441"/>
      <c r="G344" s="441"/>
      <c r="H344" s="441"/>
      <c r="I344" s="441"/>
      <c r="J344" s="441"/>
      <c r="K344" s="441"/>
      <c r="L344" s="441"/>
      <c r="M344" s="441"/>
      <c r="N344" s="441"/>
      <c r="O344" s="441"/>
      <c r="P344" s="441"/>
      <c r="Q344" s="441"/>
      <c r="R344" s="441"/>
      <c r="S344" s="441"/>
      <c r="T344" s="441"/>
      <c r="U344" s="441"/>
      <c r="V344" s="441"/>
      <c r="W344" s="441"/>
      <c r="X344" s="441"/>
      <c r="Y344" s="441"/>
      <c r="Z344" s="441"/>
      <c r="AA344" s="441"/>
      <c r="AB344" s="441"/>
      <c r="AC344" s="441"/>
      <c r="AD344" s="441"/>
      <c r="AE344" s="441"/>
      <c r="AF344" s="441"/>
      <c r="AG344" s="441"/>
      <c r="AH344" s="441"/>
      <c r="AI344" s="442"/>
    </row>
    <row r="345" spans="2:35" ht="15" x14ac:dyDescent="0.25">
      <c r="B345" s="440"/>
      <c r="C345" s="441"/>
      <c r="D345" s="441"/>
      <c r="E345" s="441"/>
      <c r="F345" s="441"/>
      <c r="G345" s="441"/>
      <c r="H345" s="441"/>
      <c r="I345" s="441"/>
      <c r="J345" s="441"/>
      <c r="K345" s="441"/>
      <c r="L345" s="441"/>
      <c r="M345" s="441"/>
      <c r="N345" s="441"/>
      <c r="O345" s="441"/>
      <c r="P345" s="441"/>
      <c r="Q345" s="441"/>
      <c r="R345" s="441"/>
      <c r="S345" s="441"/>
      <c r="T345" s="441"/>
      <c r="U345" s="441"/>
      <c r="V345" s="441"/>
      <c r="W345" s="441"/>
      <c r="X345" s="441"/>
      <c r="Y345" s="441"/>
      <c r="Z345" s="441"/>
      <c r="AA345" s="441"/>
      <c r="AB345" s="441"/>
      <c r="AC345" s="441"/>
      <c r="AD345" s="441"/>
      <c r="AE345" s="441"/>
      <c r="AF345" s="441"/>
      <c r="AG345" s="441"/>
      <c r="AH345" s="441"/>
      <c r="AI345" s="442"/>
    </row>
    <row r="346" spans="2:35" ht="15" x14ac:dyDescent="0.25">
      <c r="B346" s="440"/>
      <c r="C346" s="441"/>
      <c r="D346" s="441"/>
      <c r="E346" s="441"/>
      <c r="F346" s="441"/>
      <c r="G346" s="441"/>
      <c r="H346" s="441"/>
      <c r="I346" s="441"/>
      <c r="J346" s="441"/>
      <c r="K346" s="441"/>
      <c r="L346" s="441"/>
      <c r="M346" s="441"/>
      <c r="N346" s="441"/>
      <c r="O346" s="441"/>
      <c r="P346" s="441"/>
      <c r="Q346" s="441"/>
      <c r="R346" s="441"/>
      <c r="S346" s="441"/>
      <c r="T346" s="441"/>
      <c r="U346" s="441"/>
      <c r="V346" s="441"/>
      <c r="W346" s="441"/>
      <c r="X346" s="441"/>
      <c r="Y346" s="441"/>
      <c r="Z346" s="441"/>
      <c r="AA346" s="441"/>
      <c r="AB346" s="441"/>
      <c r="AC346" s="441"/>
      <c r="AD346" s="441"/>
      <c r="AE346" s="441"/>
      <c r="AF346" s="441"/>
      <c r="AG346" s="441"/>
      <c r="AH346" s="441"/>
      <c r="AI346" s="442"/>
    </row>
    <row r="347" spans="2:35" ht="15" x14ac:dyDescent="0.25">
      <c r="B347" s="440"/>
      <c r="C347" s="441"/>
      <c r="D347" s="441"/>
      <c r="E347" s="441"/>
      <c r="F347" s="441"/>
      <c r="G347" s="441"/>
      <c r="H347" s="441"/>
      <c r="I347" s="441"/>
      <c r="J347" s="441"/>
      <c r="K347" s="441"/>
      <c r="L347" s="441"/>
      <c r="M347" s="441"/>
      <c r="N347" s="441"/>
      <c r="O347" s="441"/>
      <c r="P347" s="441"/>
      <c r="Q347" s="441"/>
      <c r="R347" s="441"/>
      <c r="S347" s="441"/>
      <c r="T347" s="441"/>
      <c r="U347" s="441"/>
      <c r="V347" s="441"/>
      <c r="W347" s="441"/>
      <c r="X347" s="441"/>
      <c r="Y347" s="441"/>
      <c r="Z347" s="441"/>
      <c r="AA347" s="441"/>
      <c r="AB347" s="441"/>
      <c r="AC347" s="441"/>
      <c r="AD347" s="441"/>
      <c r="AE347" s="441"/>
      <c r="AF347" s="441"/>
      <c r="AG347" s="441"/>
      <c r="AH347" s="441"/>
      <c r="AI347" s="442"/>
    </row>
    <row r="348" spans="2:35" ht="15" x14ac:dyDescent="0.25">
      <c r="B348" s="440"/>
      <c r="C348" s="441"/>
      <c r="D348" s="441"/>
      <c r="E348" s="441"/>
      <c r="F348" s="441"/>
      <c r="G348" s="441"/>
      <c r="H348" s="441"/>
      <c r="I348" s="441"/>
      <c r="J348" s="441"/>
      <c r="K348" s="441"/>
      <c r="L348" s="441"/>
      <c r="M348" s="441"/>
      <c r="N348" s="441"/>
      <c r="O348" s="441"/>
      <c r="P348" s="441"/>
      <c r="Q348" s="441"/>
      <c r="R348" s="441"/>
      <c r="S348" s="441"/>
      <c r="T348" s="441"/>
      <c r="U348" s="441"/>
      <c r="V348" s="441"/>
      <c r="W348" s="441"/>
      <c r="X348" s="441"/>
      <c r="Y348" s="441"/>
      <c r="Z348" s="441"/>
      <c r="AA348" s="441"/>
      <c r="AB348" s="441"/>
      <c r="AC348" s="441"/>
      <c r="AD348" s="441"/>
      <c r="AE348" s="441"/>
      <c r="AF348" s="441"/>
      <c r="AG348" s="441"/>
      <c r="AH348" s="441"/>
      <c r="AI348" s="442"/>
    </row>
    <row r="349" spans="2:35" ht="15" x14ac:dyDescent="0.25">
      <c r="B349" s="440"/>
      <c r="C349" s="441"/>
      <c r="D349" s="441"/>
      <c r="E349" s="441"/>
      <c r="F349" s="441"/>
      <c r="G349" s="441"/>
      <c r="H349" s="441"/>
      <c r="I349" s="441"/>
      <c r="J349" s="441"/>
      <c r="K349" s="441"/>
      <c r="L349" s="441"/>
      <c r="M349" s="441"/>
      <c r="N349" s="441"/>
      <c r="O349" s="441"/>
      <c r="P349" s="441"/>
      <c r="Q349" s="441"/>
      <c r="R349" s="441"/>
      <c r="S349" s="441"/>
      <c r="T349" s="441"/>
      <c r="U349" s="441"/>
      <c r="V349" s="441"/>
      <c r="W349" s="441"/>
      <c r="X349" s="441"/>
      <c r="Y349" s="441"/>
      <c r="Z349" s="441"/>
      <c r="AA349" s="441"/>
      <c r="AB349" s="441"/>
      <c r="AC349" s="441"/>
      <c r="AD349" s="441"/>
      <c r="AE349" s="441"/>
      <c r="AF349" s="441"/>
      <c r="AG349" s="441"/>
      <c r="AH349" s="441"/>
      <c r="AI349" s="442"/>
    </row>
    <row r="350" spans="2:35" ht="15" x14ac:dyDescent="0.25">
      <c r="B350" s="440"/>
      <c r="C350" s="441"/>
      <c r="D350" s="441"/>
      <c r="E350" s="441"/>
      <c r="F350" s="441"/>
      <c r="G350" s="441"/>
      <c r="H350" s="441"/>
      <c r="I350" s="441"/>
      <c r="J350" s="441"/>
      <c r="K350" s="441"/>
      <c r="L350" s="441"/>
      <c r="M350" s="441"/>
      <c r="N350" s="441"/>
      <c r="O350" s="441"/>
      <c r="P350" s="441"/>
      <c r="Q350" s="441"/>
      <c r="R350" s="441"/>
      <c r="S350" s="441"/>
      <c r="T350" s="441"/>
      <c r="U350" s="441"/>
      <c r="V350" s="441"/>
      <c r="W350" s="441"/>
      <c r="X350" s="441"/>
      <c r="Y350" s="441"/>
      <c r="Z350" s="441"/>
      <c r="AA350" s="441"/>
      <c r="AB350" s="441"/>
      <c r="AC350" s="441"/>
      <c r="AD350" s="441"/>
      <c r="AE350" s="441"/>
      <c r="AF350" s="441"/>
      <c r="AG350" s="441"/>
      <c r="AH350" s="441"/>
      <c r="AI350" s="442"/>
    </row>
    <row r="351" spans="2:35" ht="15" x14ac:dyDescent="0.25">
      <c r="B351" s="440"/>
      <c r="C351" s="441"/>
      <c r="D351" s="441"/>
      <c r="E351" s="441"/>
      <c r="F351" s="441"/>
      <c r="G351" s="441"/>
      <c r="H351" s="441"/>
      <c r="I351" s="441"/>
      <c r="J351" s="441"/>
      <c r="K351" s="441"/>
      <c r="L351" s="441"/>
      <c r="M351" s="441"/>
      <c r="N351" s="441"/>
      <c r="O351" s="441"/>
      <c r="P351" s="441"/>
      <c r="Q351" s="441"/>
      <c r="R351" s="441"/>
      <c r="S351" s="441"/>
      <c r="T351" s="441"/>
      <c r="U351" s="441"/>
      <c r="V351" s="441"/>
      <c r="W351" s="441"/>
      <c r="X351" s="441"/>
      <c r="Y351" s="441"/>
      <c r="Z351" s="441"/>
      <c r="AA351" s="441"/>
      <c r="AB351" s="441"/>
      <c r="AC351" s="441"/>
      <c r="AD351" s="441"/>
      <c r="AE351" s="441"/>
      <c r="AF351" s="441"/>
      <c r="AG351" s="441"/>
      <c r="AH351" s="441"/>
      <c r="AI351" s="442"/>
    </row>
    <row r="352" spans="2:35" ht="15" x14ac:dyDescent="0.25">
      <c r="B352" s="440"/>
      <c r="C352" s="441"/>
      <c r="D352" s="441"/>
      <c r="E352" s="441"/>
      <c r="F352" s="441"/>
      <c r="G352" s="441"/>
      <c r="H352" s="441"/>
      <c r="I352" s="441"/>
      <c r="J352" s="441"/>
      <c r="K352" s="441"/>
      <c r="L352" s="441"/>
      <c r="M352" s="441"/>
      <c r="N352" s="441"/>
      <c r="O352" s="441"/>
      <c r="P352" s="441"/>
      <c r="Q352" s="441"/>
      <c r="R352" s="441"/>
      <c r="S352" s="441"/>
      <c r="T352" s="441"/>
      <c r="U352" s="441"/>
      <c r="V352" s="441"/>
      <c r="W352" s="441"/>
      <c r="X352" s="441"/>
      <c r="Y352" s="441"/>
      <c r="Z352" s="441"/>
      <c r="AA352" s="441"/>
      <c r="AB352" s="441"/>
      <c r="AC352" s="441"/>
      <c r="AD352" s="441"/>
      <c r="AE352" s="441"/>
      <c r="AF352" s="441"/>
      <c r="AG352" s="441"/>
      <c r="AH352" s="441"/>
      <c r="AI352" s="442"/>
    </row>
    <row r="353" spans="2:35" ht="15" x14ac:dyDescent="0.25">
      <c r="B353" s="440"/>
      <c r="C353" s="441"/>
      <c r="D353" s="441"/>
      <c r="E353" s="441"/>
      <c r="F353" s="441"/>
      <c r="G353" s="441"/>
      <c r="H353" s="441"/>
      <c r="I353" s="441"/>
      <c r="J353" s="441"/>
      <c r="K353" s="441"/>
      <c r="L353" s="441"/>
      <c r="M353" s="441"/>
      <c r="N353" s="441"/>
      <c r="O353" s="441"/>
      <c r="P353" s="441"/>
      <c r="Q353" s="441"/>
      <c r="R353" s="441"/>
      <c r="S353" s="441"/>
      <c r="T353" s="441"/>
      <c r="U353" s="441"/>
      <c r="V353" s="441"/>
      <c r="W353" s="441"/>
      <c r="X353" s="441"/>
      <c r="Y353" s="441"/>
      <c r="Z353" s="441"/>
      <c r="AA353" s="441"/>
      <c r="AB353" s="441"/>
      <c r="AC353" s="441"/>
      <c r="AD353" s="441"/>
      <c r="AE353" s="441"/>
      <c r="AF353" s="441"/>
      <c r="AG353" s="441"/>
      <c r="AH353" s="441"/>
      <c r="AI353" s="442"/>
    </row>
    <row r="354" spans="2:35" ht="15" x14ac:dyDescent="0.25">
      <c r="B354" s="440"/>
      <c r="C354" s="441"/>
      <c r="D354" s="441"/>
      <c r="E354" s="441"/>
      <c r="F354" s="441"/>
      <c r="G354" s="441"/>
      <c r="H354" s="441"/>
      <c r="I354" s="441"/>
      <c r="J354" s="441"/>
      <c r="K354" s="441"/>
      <c r="L354" s="441"/>
      <c r="M354" s="441"/>
      <c r="N354" s="441"/>
      <c r="O354" s="441"/>
      <c r="P354" s="441"/>
      <c r="Q354" s="441"/>
      <c r="R354" s="441"/>
      <c r="S354" s="441"/>
      <c r="T354" s="441"/>
      <c r="U354" s="441"/>
      <c r="V354" s="441"/>
      <c r="W354" s="441"/>
      <c r="X354" s="441"/>
      <c r="Y354" s="441"/>
      <c r="Z354" s="441"/>
      <c r="AA354" s="441"/>
      <c r="AB354" s="441"/>
      <c r="AC354" s="441"/>
      <c r="AD354" s="441"/>
      <c r="AE354" s="441"/>
      <c r="AF354" s="441"/>
      <c r="AG354" s="441"/>
      <c r="AH354" s="441"/>
      <c r="AI354" s="442"/>
    </row>
    <row r="355" spans="2:35" ht="15" x14ac:dyDescent="0.25">
      <c r="B355" s="440"/>
      <c r="C355" s="441"/>
      <c r="D355" s="441"/>
      <c r="E355" s="441"/>
      <c r="F355" s="441"/>
      <c r="G355" s="441"/>
      <c r="H355" s="441"/>
      <c r="I355" s="441"/>
      <c r="J355" s="441"/>
      <c r="K355" s="441"/>
      <c r="L355" s="441"/>
      <c r="M355" s="441"/>
      <c r="N355" s="441"/>
      <c r="O355" s="441"/>
      <c r="P355" s="441"/>
      <c r="Q355" s="441"/>
      <c r="R355" s="441"/>
      <c r="S355" s="441"/>
      <c r="T355" s="441"/>
      <c r="U355" s="441"/>
      <c r="V355" s="441"/>
      <c r="W355" s="441"/>
      <c r="X355" s="441"/>
      <c r="Y355" s="441"/>
      <c r="Z355" s="441"/>
      <c r="AA355" s="441"/>
      <c r="AB355" s="441"/>
      <c r="AC355" s="441"/>
      <c r="AD355" s="441"/>
      <c r="AE355" s="441"/>
      <c r="AF355" s="441"/>
      <c r="AG355" s="441"/>
      <c r="AH355" s="441"/>
      <c r="AI355" s="442"/>
    </row>
    <row r="356" spans="2:35" ht="15" x14ac:dyDescent="0.25">
      <c r="B356" s="440"/>
      <c r="C356" s="441"/>
      <c r="D356" s="441"/>
      <c r="E356" s="441"/>
      <c r="F356" s="441"/>
      <c r="G356" s="441"/>
      <c r="H356" s="441"/>
      <c r="I356" s="441"/>
      <c r="J356" s="441"/>
      <c r="K356" s="441"/>
      <c r="L356" s="441"/>
      <c r="M356" s="441"/>
      <c r="N356" s="441"/>
      <c r="O356" s="441"/>
      <c r="P356" s="441"/>
      <c r="Q356" s="441"/>
      <c r="R356" s="441"/>
      <c r="S356" s="441"/>
      <c r="T356" s="441"/>
      <c r="U356" s="441"/>
      <c r="V356" s="441"/>
      <c r="W356" s="441"/>
      <c r="X356" s="441"/>
      <c r="Y356" s="441"/>
      <c r="Z356" s="441"/>
      <c r="AA356" s="441"/>
      <c r="AB356" s="441"/>
      <c r="AC356" s="441"/>
      <c r="AD356" s="441"/>
      <c r="AE356" s="441"/>
      <c r="AF356" s="441"/>
      <c r="AG356" s="441"/>
      <c r="AH356" s="441"/>
      <c r="AI356" s="442"/>
    </row>
    <row r="357" spans="2:35" ht="15" x14ac:dyDescent="0.25">
      <c r="B357" s="440"/>
      <c r="C357" s="441"/>
      <c r="D357" s="441"/>
      <c r="E357" s="441"/>
      <c r="F357" s="441"/>
      <c r="G357" s="441"/>
      <c r="H357" s="441"/>
      <c r="I357" s="441"/>
      <c r="J357" s="441"/>
      <c r="K357" s="441"/>
      <c r="L357" s="441"/>
      <c r="M357" s="441"/>
      <c r="N357" s="441"/>
      <c r="O357" s="441"/>
      <c r="P357" s="441"/>
      <c r="Q357" s="441"/>
      <c r="R357" s="441"/>
      <c r="S357" s="441"/>
      <c r="T357" s="441"/>
      <c r="U357" s="441"/>
      <c r="V357" s="441"/>
      <c r="W357" s="441"/>
      <c r="X357" s="441"/>
      <c r="Y357" s="441"/>
      <c r="Z357" s="441"/>
      <c r="AA357" s="441"/>
      <c r="AB357" s="441"/>
      <c r="AC357" s="441"/>
      <c r="AD357" s="441"/>
      <c r="AE357" s="441"/>
      <c r="AF357" s="441"/>
      <c r="AG357" s="441"/>
      <c r="AH357" s="441"/>
      <c r="AI357" s="442"/>
    </row>
    <row r="358" spans="2:35" ht="15" x14ac:dyDescent="0.25">
      <c r="B358" s="440"/>
      <c r="C358" s="441"/>
      <c r="D358" s="441"/>
      <c r="E358" s="441"/>
      <c r="F358" s="441"/>
      <c r="G358" s="441"/>
      <c r="H358" s="441"/>
      <c r="I358" s="441"/>
      <c r="J358" s="441"/>
      <c r="K358" s="441"/>
      <c r="L358" s="441"/>
      <c r="M358" s="441"/>
      <c r="N358" s="441"/>
      <c r="O358" s="441"/>
      <c r="P358" s="441"/>
      <c r="Q358" s="441"/>
      <c r="R358" s="441"/>
      <c r="S358" s="441"/>
      <c r="T358" s="441"/>
      <c r="U358" s="441"/>
      <c r="V358" s="441"/>
      <c r="W358" s="441"/>
      <c r="X358" s="441"/>
      <c r="Y358" s="441"/>
      <c r="Z358" s="441"/>
      <c r="AA358" s="441"/>
      <c r="AB358" s="441"/>
      <c r="AC358" s="441"/>
      <c r="AD358" s="441"/>
      <c r="AE358" s="441"/>
      <c r="AF358" s="441"/>
      <c r="AG358" s="441"/>
      <c r="AH358" s="441"/>
      <c r="AI358" s="442"/>
    </row>
    <row r="359" spans="2:35" ht="15" x14ac:dyDescent="0.25">
      <c r="B359" s="440"/>
      <c r="C359" s="441"/>
      <c r="D359" s="441"/>
      <c r="E359" s="441"/>
      <c r="F359" s="441"/>
      <c r="G359" s="441"/>
      <c r="H359" s="441"/>
      <c r="I359" s="441"/>
      <c r="J359" s="441"/>
      <c r="K359" s="441"/>
      <c r="L359" s="441"/>
      <c r="M359" s="441"/>
      <c r="N359" s="441"/>
      <c r="O359" s="441"/>
      <c r="P359" s="441"/>
      <c r="Q359" s="441"/>
      <c r="R359" s="441"/>
      <c r="S359" s="441"/>
      <c r="T359" s="441"/>
      <c r="U359" s="441"/>
      <c r="V359" s="441"/>
      <c r="W359" s="441"/>
      <c r="X359" s="441"/>
      <c r="Y359" s="441"/>
      <c r="Z359" s="441"/>
      <c r="AA359" s="441"/>
      <c r="AB359" s="441"/>
      <c r="AC359" s="441"/>
      <c r="AD359" s="441"/>
      <c r="AE359" s="441"/>
      <c r="AF359" s="441"/>
      <c r="AG359" s="441"/>
      <c r="AH359" s="441"/>
      <c r="AI359" s="442"/>
    </row>
    <row r="360" spans="2:35" ht="15" x14ac:dyDescent="0.25">
      <c r="B360" s="440"/>
      <c r="C360" s="441"/>
      <c r="D360" s="441"/>
      <c r="E360" s="441"/>
      <c r="F360" s="441"/>
      <c r="G360" s="441"/>
      <c r="H360" s="441"/>
      <c r="I360" s="441"/>
      <c r="J360" s="441"/>
      <c r="K360" s="441"/>
      <c r="L360" s="441"/>
      <c r="M360" s="441"/>
      <c r="N360" s="441"/>
      <c r="O360" s="441"/>
      <c r="P360" s="441"/>
      <c r="Q360" s="441"/>
      <c r="R360" s="441"/>
      <c r="S360" s="441"/>
      <c r="T360" s="441"/>
      <c r="U360" s="441"/>
      <c r="V360" s="441"/>
      <c r="W360" s="441"/>
      <c r="X360" s="441"/>
      <c r="Y360" s="441"/>
      <c r="Z360" s="441"/>
      <c r="AA360" s="441"/>
      <c r="AB360" s="441"/>
      <c r="AC360" s="441"/>
      <c r="AD360" s="441"/>
      <c r="AE360" s="441"/>
      <c r="AF360" s="441"/>
      <c r="AG360" s="441"/>
      <c r="AH360" s="441"/>
      <c r="AI360" s="442"/>
    </row>
    <row r="361" spans="2:35" ht="15" x14ac:dyDescent="0.25">
      <c r="B361" s="440"/>
      <c r="C361" s="441"/>
      <c r="D361" s="441"/>
      <c r="E361" s="441"/>
      <c r="F361" s="441"/>
      <c r="G361" s="441"/>
      <c r="H361" s="441"/>
      <c r="I361" s="441"/>
      <c r="J361" s="441"/>
      <c r="K361" s="441"/>
      <c r="L361" s="441"/>
      <c r="M361" s="441"/>
      <c r="N361" s="441"/>
      <c r="O361" s="441"/>
      <c r="P361" s="441"/>
      <c r="Q361" s="441"/>
      <c r="R361" s="441"/>
      <c r="S361" s="441"/>
      <c r="T361" s="441"/>
      <c r="U361" s="441"/>
      <c r="V361" s="441"/>
      <c r="W361" s="441"/>
      <c r="X361" s="441"/>
      <c r="Y361" s="441"/>
      <c r="Z361" s="441"/>
      <c r="AA361" s="441"/>
      <c r="AB361" s="441"/>
      <c r="AC361" s="441"/>
      <c r="AD361" s="441"/>
      <c r="AE361" s="441"/>
      <c r="AF361" s="441"/>
      <c r="AG361" s="441"/>
      <c r="AH361" s="441"/>
      <c r="AI361" s="442"/>
    </row>
    <row r="362" spans="2:35" ht="15" x14ac:dyDescent="0.25">
      <c r="B362" s="440"/>
      <c r="C362" s="441"/>
      <c r="D362" s="441"/>
      <c r="E362" s="441"/>
      <c r="F362" s="441"/>
      <c r="G362" s="441"/>
      <c r="H362" s="441"/>
      <c r="I362" s="441"/>
      <c r="J362" s="441"/>
      <c r="K362" s="441"/>
      <c r="L362" s="441"/>
      <c r="M362" s="441"/>
      <c r="N362" s="441"/>
      <c r="O362" s="441"/>
      <c r="P362" s="441"/>
      <c r="Q362" s="441"/>
      <c r="R362" s="441"/>
      <c r="S362" s="441"/>
      <c r="T362" s="441"/>
      <c r="U362" s="441"/>
      <c r="V362" s="441"/>
      <c r="W362" s="441"/>
      <c r="X362" s="441"/>
      <c r="Y362" s="441"/>
      <c r="Z362" s="441"/>
      <c r="AA362" s="441"/>
      <c r="AB362" s="441"/>
      <c r="AC362" s="441"/>
      <c r="AD362" s="441"/>
      <c r="AE362" s="441"/>
      <c r="AF362" s="441"/>
      <c r="AG362" s="441"/>
      <c r="AH362" s="441"/>
      <c r="AI362" s="442"/>
    </row>
    <row r="363" spans="2:35" ht="15" x14ac:dyDescent="0.25">
      <c r="B363" s="440"/>
      <c r="C363" s="441"/>
      <c r="D363" s="441"/>
      <c r="E363" s="441"/>
      <c r="F363" s="441"/>
      <c r="G363" s="441"/>
      <c r="H363" s="441"/>
      <c r="I363" s="441"/>
      <c r="J363" s="441"/>
      <c r="K363" s="441"/>
      <c r="L363" s="441"/>
      <c r="M363" s="441"/>
      <c r="N363" s="441"/>
      <c r="O363" s="441"/>
      <c r="P363" s="441"/>
      <c r="Q363" s="441"/>
      <c r="R363" s="441"/>
      <c r="S363" s="441"/>
      <c r="T363" s="441"/>
      <c r="U363" s="441"/>
      <c r="V363" s="441"/>
      <c r="W363" s="441"/>
      <c r="X363" s="441"/>
      <c r="Y363" s="441"/>
      <c r="Z363" s="441"/>
      <c r="AA363" s="441"/>
      <c r="AB363" s="441"/>
      <c r="AC363" s="441"/>
      <c r="AD363" s="441"/>
      <c r="AE363" s="441"/>
      <c r="AF363" s="441"/>
      <c r="AG363" s="441"/>
      <c r="AH363" s="441"/>
      <c r="AI363" s="442"/>
    </row>
    <row r="364" spans="2:35" ht="15" x14ac:dyDescent="0.25">
      <c r="B364" s="440"/>
      <c r="C364" s="441"/>
      <c r="D364" s="441"/>
      <c r="E364" s="441"/>
      <c r="F364" s="441"/>
      <c r="G364" s="441"/>
      <c r="H364" s="441"/>
      <c r="I364" s="441"/>
      <c r="J364" s="441"/>
      <c r="K364" s="441"/>
      <c r="L364" s="441"/>
      <c r="M364" s="441"/>
      <c r="N364" s="441"/>
      <c r="O364" s="441"/>
      <c r="P364" s="441"/>
      <c r="Q364" s="441"/>
      <c r="R364" s="441"/>
      <c r="S364" s="441"/>
      <c r="T364" s="441"/>
      <c r="U364" s="441"/>
      <c r="V364" s="441"/>
      <c r="W364" s="441"/>
      <c r="X364" s="441"/>
      <c r="Y364" s="441"/>
      <c r="Z364" s="441"/>
      <c r="AA364" s="441"/>
      <c r="AB364" s="441"/>
      <c r="AC364" s="441"/>
      <c r="AD364" s="441"/>
      <c r="AE364" s="441"/>
      <c r="AF364" s="441"/>
      <c r="AG364" s="441"/>
      <c r="AH364" s="441"/>
      <c r="AI364" s="442"/>
    </row>
    <row r="365" spans="2:35" ht="15" x14ac:dyDescent="0.25">
      <c r="B365" s="440"/>
      <c r="C365" s="441"/>
      <c r="D365" s="441"/>
      <c r="E365" s="441"/>
      <c r="F365" s="441"/>
      <c r="G365" s="441"/>
      <c r="H365" s="441"/>
      <c r="I365" s="441"/>
      <c r="J365" s="441"/>
      <c r="K365" s="441"/>
      <c r="L365" s="441"/>
      <c r="M365" s="441"/>
      <c r="N365" s="441"/>
      <c r="O365" s="441"/>
      <c r="P365" s="441"/>
      <c r="Q365" s="441"/>
      <c r="R365" s="441"/>
      <c r="S365" s="441"/>
      <c r="T365" s="441"/>
      <c r="U365" s="441"/>
      <c r="V365" s="441"/>
      <c r="W365" s="441"/>
      <c r="X365" s="441"/>
      <c r="Y365" s="441"/>
      <c r="Z365" s="441"/>
      <c r="AA365" s="441"/>
      <c r="AB365" s="441"/>
      <c r="AC365" s="441"/>
      <c r="AD365" s="441"/>
      <c r="AE365" s="441"/>
      <c r="AF365" s="441"/>
      <c r="AG365" s="441"/>
      <c r="AH365" s="441"/>
      <c r="AI365" s="442"/>
    </row>
    <row r="366" spans="2:35" ht="15" x14ac:dyDescent="0.25">
      <c r="B366" s="440"/>
      <c r="C366" s="441"/>
      <c r="D366" s="441"/>
      <c r="E366" s="441"/>
      <c r="F366" s="441"/>
      <c r="G366" s="441"/>
      <c r="H366" s="441"/>
      <c r="I366" s="441"/>
      <c r="J366" s="441"/>
      <c r="K366" s="441"/>
      <c r="L366" s="441"/>
      <c r="M366" s="441"/>
      <c r="N366" s="441"/>
      <c r="O366" s="441"/>
      <c r="P366" s="441"/>
      <c r="Q366" s="441"/>
      <c r="R366" s="441"/>
      <c r="S366" s="441"/>
      <c r="T366" s="441"/>
      <c r="U366" s="441"/>
      <c r="V366" s="441"/>
      <c r="W366" s="441"/>
      <c r="X366" s="441"/>
      <c r="Y366" s="441"/>
      <c r="Z366" s="441"/>
      <c r="AA366" s="441"/>
      <c r="AB366" s="441"/>
      <c r="AC366" s="441"/>
      <c r="AD366" s="441"/>
      <c r="AE366" s="441"/>
      <c r="AF366" s="441"/>
      <c r="AG366" s="441"/>
      <c r="AH366" s="441"/>
      <c r="AI366" s="442"/>
    </row>
    <row r="367" spans="2:35" ht="15" x14ac:dyDescent="0.25">
      <c r="B367" s="440"/>
      <c r="C367" s="441"/>
      <c r="D367" s="441"/>
      <c r="E367" s="441"/>
      <c r="F367" s="441"/>
      <c r="G367" s="441"/>
      <c r="H367" s="441"/>
      <c r="I367" s="441"/>
      <c r="J367" s="441"/>
      <c r="K367" s="441"/>
      <c r="L367" s="441"/>
      <c r="M367" s="441"/>
      <c r="N367" s="441"/>
      <c r="O367" s="441"/>
      <c r="P367" s="441"/>
      <c r="Q367" s="441"/>
      <c r="R367" s="441"/>
      <c r="S367" s="441"/>
      <c r="T367" s="441"/>
      <c r="U367" s="441"/>
      <c r="V367" s="441"/>
      <c r="W367" s="441"/>
      <c r="X367" s="441"/>
      <c r="Y367" s="441"/>
      <c r="Z367" s="441"/>
      <c r="AA367" s="441"/>
      <c r="AB367" s="441"/>
      <c r="AC367" s="441"/>
      <c r="AD367" s="441"/>
      <c r="AE367" s="441"/>
      <c r="AF367" s="441"/>
      <c r="AG367" s="441"/>
      <c r="AH367" s="441"/>
      <c r="AI367" s="442"/>
    </row>
    <row r="368" spans="2:35" ht="15" x14ac:dyDescent="0.25">
      <c r="B368" s="440"/>
      <c r="C368" s="441"/>
      <c r="D368" s="441"/>
      <c r="E368" s="441"/>
      <c r="F368" s="441"/>
      <c r="G368" s="441"/>
      <c r="H368" s="441"/>
      <c r="I368" s="441"/>
      <c r="J368" s="441"/>
      <c r="K368" s="441"/>
      <c r="L368" s="441"/>
      <c r="M368" s="441"/>
      <c r="N368" s="441"/>
      <c r="O368" s="441"/>
      <c r="P368" s="441"/>
      <c r="Q368" s="441"/>
      <c r="R368" s="441"/>
      <c r="S368" s="441"/>
      <c r="T368" s="441"/>
      <c r="U368" s="441"/>
      <c r="V368" s="441"/>
      <c r="W368" s="441"/>
      <c r="X368" s="441"/>
      <c r="Y368" s="441"/>
      <c r="Z368" s="441"/>
      <c r="AA368" s="441"/>
      <c r="AB368" s="441"/>
      <c r="AC368" s="441"/>
      <c r="AD368" s="441"/>
      <c r="AE368" s="441"/>
      <c r="AF368" s="441"/>
      <c r="AG368" s="441"/>
      <c r="AH368" s="441"/>
      <c r="AI368" s="442"/>
    </row>
    <row r="369" spans="2:35" ht="15" x14ac:dyDescent="0.25">
      <c r="B369" s="440"/>
      <c r="C369" s="441"/>
      <c r="D369" s="441"/>
      <c r="E369" s="441"/>
      <c r="F369" s="441"/>
      <c r="G369" s="441"/>
      <c r="H369" s="441"/>
      <c r="I369" s="441"/>
      <c r="J369" s="441"/>
      <c r="K369" s="441"/>
      <c r="L369" s="441"/>
      <c r="M369" s="441"/>
      <c r="N369" s="441"/>
      <c r="O369" s="441"/>
      <c r="P369" s="441"/>
      <c r="Q369" s="441"/>
      <c r="R369" s="441"/>
      <c r="S369" s="441"/>
      <c r="T369" s="441"/>
      <c r="U369" s="441"/>
      <c r="V369" s="441"/>
      <c r="W369" s="441"/>
      <c r="X369" s="441"/>
      <c r="Y369" s="441"/>
      <c r="Z369" s="441"/>
      <c r="AA369" s="441"/>
      <c r="AB369" s="441"/>
      <c r="AC369" s="441"/>
      <c r="AD369" s="441"/>
      <c r="AE369" s="441"/>
      <c r="AF369" s="441"/>
      <c r="AG369" s="441"/>
      <c r="AH369" s="441"/>
      <c r="AI369" s="442"/>
    </row>
    <row r="370" spans="2:35" ht="15" x14ac:dyDescent="0.25">
      <c r="B370" s="440"/>
      <c r="C370" s="441"/>
      <c r="D370" s="441"/>
      <c r="E370" s="441"/>
      <c r="F370" s="441"/>
      <c r="G370" s="441"/>
      <c r="H370" s="441"/>
      <c r="I370" s="441"/>
      <c r="J370" s="441"/>
      <c r="K370" s="441"/>
      <c r="L370" s="441"/>
      <c r="M370" s="441"/>
      <c r="N370" s="441"/>
      <c r="O370" s="441"/>
      <c r="P370" s="441"/>
      <c r="Q370" s="441"/>
      <c r="R370" s="441"/>
      <c r="S370" s="441"/>
      <c r="T370" s="441"/>
      <c r="U370" s="441"/>
      <c r="V370" s="441"/>
      <c r="W370" s="441"/>
      <c r="X370" s="441"/>
      <c r="Y370" s="441"/>
      <c r="Z370" s="441"/>
      <c r="AA370" s="441"/>
      <c r="AB370" s="441"/>
      <c r="AC370" s="441"/>
      <c r="AD370" s="441"/>
      <c r="AE370" s="441"/>
      <c r="AF370" s="441"/>
      <c r="AG370" s="441"/>
      <c r="AH370" s="441"/>
      <c r="AI370" s="442"/>
    </row>
    <row r="371" spans="2:35" ht="15" x14ac:dyDescent="0.25">
      <c r="B371" s="440"/>
      <c r="C371" s="441"/>
      <c r="D371" s="441"/>
      <c r="E371" s="441"/>
      <c r="F371" s="441"/>
      <c r="G371" s="441"/>
      <c r="H371" s="441"/>
      <c r="I371" s="441"/>
      <c r="J371" s="441"/>
      <c r="K371" s="441"/>
      <c r="L371" s="441"/>
      <c r="M371" s="441"/>
      <c r="N371" s="441"/>
      <c r="O371" s="441"/>
      <c r="P371" s="441"/>
      <c r="Q371" s="441"/>
      <c r="R371" s="441"/>
      <c r="S371" s="441"/>
      <c r="T371" s="441"/>
      <c r="U371" s="441"/>
      <c r="V371" s="441"/>
      <c r="W371" s="441"/>
      <c r="X371" s="441"/>
      <c r="Y371" s="441"/>
      <c r="Z371" s="441"/>
      <c r="AA371" s="441"/>
      <c r="AB371" s="441"/>
      <c r="AC371" s="441"/>
      <c r="AD371" s="441"/>
      <c r="AE371" s="441"/>
      <c r="AF371" s="441"/>
      <c r="AG371" s="441"/>
      <c r="AH371" s="441"/>
      <c r="AI371" s="442"/>
    </row>
    <row r="372" spans="2:35" ht="15" x14ac:dyDescent="0.25">
      <c r="B372" s="440"/>
      <c r="C372" s="441"/>
      <c r="D372" s="441"/>
      <c r="E372" s="441"/>
      <c r="F372" s="441"/>
      <c r="G372" s="441"/>
      <c r="H372" s="441"/>
      <c r="I372" s="441"/>
      <c r="J372" s="441"/>
      <c r="K372" s="441"/>
      <c r="L372" s="441"/>
      <c r="M372" s="441"/>
      <c r="N372" s="441"/>
      <c r="O372" s="441"/>
      <c r="P372" s="441"/>
      <c r="Q372" s="441"/>
      <c r="R372" s="441"/>
      <c r="S372" s="441"/>
      <c r="T372" s="441"/>
      <c r="U372" s="441"/>
      <c r="V372" s="441"/>
      <c r="W372" s="441"/>
      <c r="X372" s="441"/>
      <c r="Y372" s="441"/>
      <c r="Z372" s="441"/>
      <c r="AA372" s="441"/>
      <c r="AB372" s="441"/>
      <c r="AC372" s="441"/>
      <c r="AD372" s="441"/>
      <c r="AE372" s="441"/>
      <c r="AF372" s="441"/>
      <c r="AG372" s="441"/>
      <c r="AH372" s="441"/>
      <c r="AI372" s="442"/>
    </row>
    <row r="373" spans="2:35" ht="15" x14ac:dyDescent="0.25">
      <c r="B373" s="440"/>
      <c r="C373" s="441"/>
      <c r="D373" s="441"/>
      <c r="E373" s="441"/>
      <c r="F373" s="441"/>
      <c r="G373" s="441"/>
      <c r="H373" s="441"/>
      <c r="I373" s="441"/>
      <c r="J373" s="441"/>
      <c r="K373" s="441"/>
      <c r="L373" s="441"/>
      <c r="M373" s="441"/>
      <c r="N373" s="441"/>
      <c r="O373" s="441"/>
      <c r="P373" s="441"/>
      <c r="Q373" s="441"/>
      <c r="R373" s="441"/>
      <c r="S373" s="441"/>
      <c r="T373" s="441"/>
      <c r="U373" s="441"/>
      <c r="V373" s="441"/>
      <c r="W373" s="441"/>
      <c r="X373" s="441"/>
      <c r="Y373" s="441"/>
      <c r="Z373" s="441"/>
      <c r="AA373" s="441"/>
      <c r="AB373" s="441"/>
      <c r="AC373" s="441"/>
      <c r="AD373" s="441"/>
      <c r="AE373" s="441"/>
      <c r="AF373" s="441"/>
      <c r="AG373" s="441"/>
      <c r="AH373" s="441"/>
      <c r="AI373" s="442"/>
    </row>
    <row r="374" spans="2:35" ht="15" x14ac:dyDescent="0.25">
      <c r="B374" s="440"/>
      <c r="C374" s="441"/>
      <c r="D374" s="441"/>
      <c r="E374" s="441"/>
      <c r="F374" s="441"/>
      <c r="G374" s="441"/>
      <c r="H374" s="441"/>
      <c r="I374" s="441"/>
      <c r="J374" s="441"/>
      <c r="K374" s="441"/>
      <c r="L374" s="441"/>
      <c r="M374" s="441"/>
      <c r="N374" s="441"/>
      <c r="O374" s="441"/>
      <c r="P374" s="441"/>
      <c r="Q374" s="441"/>
      <c r="R374" s="441"/>
      <c r="S374" s="441"/>
      <c r="T374" s="441"/>
      <c r="U374" s="441"/>
      <c r="V374" s="441"/>
      <c r="W374" s="441"/>
      <c r="X374" s="441"/>
      <c r="Y374" s="441"/>
      <c r="Z374" s="441"/>
      <c r="AA374" s="441"/>
      <c r="AB374" s="441"/>
      <c r="AC374" s="441"/>
      <c r="AD374" s="441"/>
      <c r="AE374" s="441"/>
      <c r="AF374" s="441"/>
      <c r="AG374" s="441"/>
      <c r="AH374" s="441"/>
      <c r="AI374" s="442"/>
    </row>
    <row r="375" spans="2:35" ht="15" x14ac:dyDescent="0.25">
      <c r="B375" s="440"/>
      <c r="C375" s="441"/>
      <c r="D375" s="441"/>
      <c r="E375" s="441"/>
      <c r="F375" s="441"/>
      <c r="G375" s="441"/>
      <c r="H375" s="441"/>
      <c r="I375" s="441"/>
      <c r="J375" s="441"/>
      <c r="K375" s="441"/>
      <c r="L375" s="441"/>
      <c r="M375" s="441"/>
      <c r="N375" s="441"/>
      <c r="O375" s="441"/>
      <c r="P375" s="441"/>
      <c r="Q375" s="441"/>
      <c r="R375" s="441"/>
      <c r="S375" s="441"/>
      <c r="T375" s="441"/>
      <c r="U375" s="441"/>
      <c r="V375" s="441"/>
      <c r="W375" s="441"/>
      <c r="X375" s="441"/>
      <c r="Y375" s="441"/>
      <c r="Z375" s="441"/>
      <c r="AA375" s="441"/>
      <c r="AB375" s="441"/>
      <c r="AC375" s="441"/>
      <c r="AD375" s="441"/>
      <c r="AE375" s="441"/>
      <c r="AF375" s="441"/>
      <c r="AG375" s="441"/>
      <c r="AH375" s="441"/>
      <c r="AI375" s="442"/>
    </row>
    <row r="376" spans="2:35" ht="15" x14ac:dyDescent="0.25">
      <c r="B376" s="440"/>
      <c r="C376" s="441"/>
      <c r="D376" s="441"/>
      <c r="E376" s="441"/>
      <c r="F376" s="441"/>
      <c r="G376" s="441"/>
      <c r="H376" s="441"/>
      <c r="I376" s="441"/>
      <c r="J376" s="441"/>
      <c r="K376" s="441"/>
      <c r="L376" s="441"/>
      <c r="M376" s="441"/>
      <c r="N376" s="441"/>
      <c r="O376" s="441"/>
      <c r="P376" s="441"/>
      <c r="Q376" s="441"/>
      <c r="R376" s="441"/>
      <c r="S376" s="441"/>
      <c r="T376" s="441"/>
      <c r="U376" s="441"/>
      <c r="V376" s="441"/>
      <c r="W376" s="441"/>
      <c r="X376" s="441"/>
      <c r="Y376" s="441"/>
      <c r="Z376" s="441"/>
      <c r="AA376" s="441"/>
      <c r="AB376" s="441"/>
      <c r="AC376" s="441"/>
      <c r="AD376" s="441"/>
      <c r="AE376" s="441"/>
      <c r="AF376" s="441"/>
      <c r="AG376" s="441"/>
      <c r="AH376" s="441"/>
      <c r="AI376" s="442"/>
    </row>
    <row r="377" spans="2:35" ht="15" x14ac:dyDescent="0.25">
      <c r="B377" s="440"/>
      <c r="C377" s="441"/>
      <c r="D377" s="441"/>
      <c r="E377" s="441"/>
      <c r="F377" s="441"/>
      <c r="G377" s="441"/>
      <c r="H377" s="441"/>
      <c r="I377" s="441"/>
      <c r="J377" s="441"/>
      <c r="K377" s="441"/>
      <c r="L377" s="441"/>
      <c r="M377" s="441"/>
      <c r="N377" s="441"/>
      <c r="O377" s="441"/>
      <c r="P377" s="441"/>
      <c r="Q377" s="441"/>
      <c r="R377" s="441"/>
      <c r="S377" s="441"/>
      <c r="T377" s="441"/>
      <c r="U377" s="441"/>
      <c r="V377" s="441"/>
      <c r="W377" s="441"/>
      <c r="X377" s="441"/>
      <c r="Y377" s="441"/>
      <c r="Z377" s="441"/>
      <c r="AA377" s="441"/>
      <c r="AB377" s="441"/>
      <c r="AC377" s="441"/>
      <c r="AD377" s="441"/>
      <c r="AE377" s="441"/>
      <c r="AF377" s="441"/>
      <c r="AG377" s="441"/>
      <c r="AH377" s="441"/>
      <c r="AI377" s="442"/>
    </row>
    <row r="378" spans="2:35" ht="15" x14ac:dyDescent="0.25">
      <c r="B378" s="440"/>
      <c r="C378" s="441"/>
      <c r="D378" s="441"/>
      <c r="E378" s="441"/>
      <c r="F378" s="441"/>
      <c r="G378" s="441"/>
      <c r="H378" s="441"/>
      <c r="I378" s="441"/>
      <c r="J378" s="441"/>
      <c r="K378" s="441"/>
      <c r="L378" s="441"/>
      <c r="M378" s="441"/>
      <c r="N378" s="441"/>
      <c r="O378" s="441"/>
      <c r="P378" s="441"/>
      <c r="Q378" s="441"/>
      <c r="R378" s="441"/>
      <c r="S378" s="441"/>
      <c r="T378" s="441"/>
      <c r="U378" s="441"/>
      <c r="V378" s="441"/>
      <c r="W378" s="441"/>
      <c r="X378" s="441"/>
      <c r="Y378" s="441"/>
      <c r="Z378" s="441"/>
      <c r="AA378" s="441"/>
      <c r="AB378" s="441"/>
      <c r="AC378" s="441"/>
      <c r="AD378" s="441"/>
      <c r="AE378" s="441"/>
      <c r="AF378" s="441"/>
      <c r="AG378" s="441"/>
      <c r="AH378" s="441"/>
      <c r="AI378" s="442"/>
    </row>
    <row r="379" spans="2:35" ht="15" x14ac:dyDescent="0.25">
      <c r="B379" s="440"/>
      <c r="C379" s="441"/>
      <c r="D379" s="441"/>
      <c r="E379" s="441"/>
      <c r="F379" s="441"/>
      <c r="G379" s="441"/>
      <c r="H379" s="441"/>
      <c r="I379" s="441"/>
      <c r="J379" s="441"/>
      <c r="K379" s="441"/>
      <c r="L379" s="441"/>
      <c r="M379" s="441"/>
      <c r="N379" s="441"/>
      <c r="O379" s="441"/>
      <c r="P379" s="441"/>
      <c r="Q379" s="441"/>
      <c r="R379" s="441"/>
      <c r="S379" s="441"/>
      <c r="T379" s="441"/>
      <c r="U379" s="441"/>
      <c r="V379" s="441"/>
      <c r="W379" s="441"/>
      <c r="X379" s="441"/>
      <c r="Y379" s="441"/>
      <c r="Z379" s="441"/>
      <c r="AA379" s="441"/>
      <c r="AB379" s="441"/>
      <c r="AC379" s="441"/>
      <c r="AD379" s="441"/>
      <c r="AE379" s="441"/>
      <c r="AF379" s="441"/>
      <c r="AG379" s="441"/>
      <c r="AH379" s="441"/>
      <c r="AI379" s="442"/>
    </row>
    <row r="380" spans="2:35" ht="15" x14ac:dyDescent="0.25">
      <c r="B380" s="440"/>
      <c r="C380" s="441"/>
      <c r="D380" s="441"/>
      <c r="E380" s="441"/>
      <c r="F380" s="441"/>
      <c r="G380" s="441"/>
      <c r="H380" s="441"/>
      <c r="I380" s="441"/>
      <c r="J380" s="441"/>
      <c r="K380" s="441"/>
      <c r="L380" s="441"/>
      <c r="M380" s="441"/>
      <c r="N380" s="441"/>
      <c r="O380" s="441"/>
      <c r="P380" s="441"/>
      <c r="Q380" s="441"/>
      <c r="R380" s="441"/>
      <c r="S380" s="441"/>
      <c r="T380" s="441"/>
      <c r="U380" s="441"/>
      <c r="V380" s="441"/>
      <c r="W380" s="441"/>
      <c r="X380" s="441"/>
      <c r="Y380" s="441"/>
      <c r="Z380" s="441"/>
      <c r="AA380" s="441"/>
      <c r="AB380" s="441"/>
      <c r="AC380" s="441"/>
      <c r="AD380" s="441"/>
      <c r="AE380" s="441"/>
      <c r="AF380" s="441"/>
      <c r="AG380" s="441"/>
      <c r="AH380" s="441"/>
      <c r="AI380" s="442"/>
    </row>
    <row r="381" spans="2:35" ht="15" x14ac:dyDescent="0.25">
      <c r="B381" s="440"/>
      <c r="C381" s="441"/>
      <c r="D381" s="441"/>
      <c r="E381" s="441"/>
      <c r="F381" s="441"/>
      <c r="G381" s="441"/>
      <c r="H381" s="441"/>
      <c r="I381" s="441"/>
      <c r="J381" s="441"/>
      <c r="K381" s="441"/>
      <c r="L381" s="441"/>
      <c r="M381" s="441"/>
      <c r="N381" s="441"/>
      <c r="O381" s="441"/>
      <c r="P381" s="441"/>
      <c r="Q381" s="441"/>
      <c r="R381" s="441"/>
      <c r="S381" s="441"/>
      <c r="T381" s="441"/>
      <c r="U381" s="441"/>
      <c r="V381" s="441"/>
      <c r="W381" s="441"/>
      <c r="X381" s="441"/>
      <c r="Y381" s="441"/>
      <c r="Z381" s="441"/>
      <c r="AA381" s="441"/>
      <c r="AB381" s="441"/>
      <c r="AC381" s="441"/>
      <c r="AD381" s="441"/>
      <c r="AE381" s="441"/>
      <c r="AF381" s="441"/>
      <c r="AG381" s="441"/>
      <c r="AH381" s="441"/>
      <c r="AI381" s="442"/>
    </row>
    <row r="382" spans="2:35" ht="15" x14ac:dyDescent="0.25">
      <c r="B382" s="440"/>
      <c r="C382" s="441"/>
      <c r="D382" s="441"/>
      <c r="E382" s="441"/>
      <c r="F382" s="441"/>
      <c r="G382" s="441"/>
      <c r="H382" s="441"/>
      <c r="I382" s="441"/>
      <c r="J382" s="441"/>
      <c r="K382" s="441"/>
      <c r="L382" s="441"/>
      <c r="M382" s="441"/>
      <c r="N382" s="441"/>
      <c r="O382" s="441"/>
      <c r="P382" s="441"/>
      <c r="Q382" s="441"/>
      <c r="R382" s="441"/>
      <c r="S382" s="441"/>
      <c r="T382" s="441"/>
      <c r="U382" s="441"/>
      <c r="V382" s="441"/>
      <c r="W382" s="441"/>
      <c r="X382" s="441"/>
      <c r="Y382" s="441"/>
      <c r="Z382" s="441"/>
      <c r="AA382" s="441"/>
      <c r="AB382" s="441"/>
      <c r="AC382" s="441"/>
      <c r="AD382" s="441"/>
      <c r="AE382" s="441"/>
      <c r="AF382" s="441"/>
      <c r="AG382" s="441"/>
      <c r="AH382" s="441"/>
      <c r="AI382" s="442"/>
    </row>
    <row r="383" spans="2:35" ht="15" x14ac:dyDescent="0.25">
      <c r="B383" s="440"/>
      <c r="C383" s="441"/>
      <c r="D383" s="441"/>
      <c r="E383" s="441"/>
      <c r="F383" s="441"/>
      <c r="G383" s="441"/>
      <c r="H383" s="441"/>
      <c r="I383" s="441"/>
      <c r="J383" s="441"/>
      <c r="K383" s="441"/>
      <c r="L383" s="441"/>
      <c r="M383" s="441"/>
      <c r="N383" s="441"/>
      <c r="O383" s="441"/>
      <c r="P383" s="441"/>
      <c r="Q383" s="441"/>
      <c r="R383" s="441"/>
      <c r="S383" s="441"/>
      <c r="T383" s="441"/>
      <c r="U383" s="441"/>
      <c r="V383" s="441"/>
      <c r="W383" s="441"/>
      <c r="X383" s="441"/>
      <c r="Y383" s="441"/>
      <c r="Z383" s="441"/>
      <c r="AA383" s="441"/>
      <c r="AB383" s="441"/>
      <c r="AC383" s="441"/>
      <c r="AD383" s="441"/>
      <c r="AE383" s="441"/>
      <c r="AF383" s="441"/>
      <c r="AG383" s="441"/>
      <c r="AH383" s="441"/>
      <c r="AI383" s="442"/>
    </row>
    <row r="384" spans="2:35" ht="15" x14ac:dyDescent="0.25">
      <c r="B384" s="440"/>
      <c r="C384" s="441"/>
      <c r="D384" s="441"/>
      <c r="E384" s="441"/>
      <c r="F384" s="441"/>
      <c r="G384" s="441"/>
      <c r="H384" s="441"/>
      <c r="I384" s="441"/>
      <c r="J384" s="441"/>
      <c r="K384" s="441"/>
      <c r="L384" s="441"/>
      <c r="M384" s="441"/>
      <c r="N384" s="441"/>
      <c r="O384" s="441"/>
      <c r="P384" s="441"/>
      <c r="Q384" s="441"/>
      <c r="R384" s="441"/>
      <c r="S384" s="441"/>
      <c r="T384" s="441"/>
      <c r="U384" s="441"/>
      <c r="V384" s="441"/>
      <c r="W384" s="441"/>
      <c r="X384" s="441"/>
      <c r="Y384" s="441"/>
      <c r="Z384" s="441"/>
      <c r="AA384" s="441"/>
      <c r="AB384" s="441"/>
      <c r="AC384" s="441"/>
      <c r="AD384" s="441"/>
      <c r="AE384" s="441"/>
      <c r="AF384" s="441"/>
      <c r="AG384" s="441"/>
      <c r="AH384" s="441"/>
      <c r="AI384" s="442"/>
    </row>
    <row r="385" spans="2:35" ht="15" x14ac:dyDescent="0.25">
      <c r="B385" s="440"/>
      <c r="C385" s="441"/>
      <c r="D385" s="441"/>
      <c r="E385" s="441"/>
      <c r="F385" s="441"/>
      <c r="G385" s="441"/>
      <c r="H385" s="441"/>
      <c r="I385" s="441"/>
      <c r="J385" s="441"/>
      <c r="K385" s="441"/>
      <c r="L385" s="441"/>
      <c r="M385" s="441"/>
      <c r="N385" s="441"/>
      <c r="O385" s="441"/>
      <c r="P385" s="441"/>
      <c r="Q385" s="441"/>
      <c r="R385" s="441"/>
      <c r="S385" s="441"/>
      <c r="T385" s="441"/>
      <c r="U385" s="441"/>
      <c r="V385" s="441"/>
      <c r="W385" s="441"/>
      <c r="X385" s="441"/>
      <c r="Y385" s="441"/>
      <c r="Z385" s="441"/>
      <c r="AA385" s="441"/>
      <c r="AB385" s="441"/>
      <c r="AC385" s="441"/>
      <c r="AD385" s="441"/>
      <c r="AE385" s="441"/>
      <c r="AF385" s="441"/>
      <c r="AG385" s="441"/>
      <c r="AH385" s="441"/>
      <c r="AI385" s="442"/>
    </row>
    <row r="386" spans="2:35" ht="15" x14ac:dyDescent="0.25">
      <c r="B386" s="440"/>
      <c r="C386" s="441"/>
      <c r="D386" s="441"/>
      <c r="E386" s="441"/>
      <c r="F386" s="441"/>
      <c r="G386" s="441"/>
      <c r="H386" s="441"/>
      <c r="I386" s="441"/>
      <c r="J386" s="441"/>
      <c r="K386" s="441"/>
      <c r="L386" s="441"/>
      <c r="M386" s="441"/>
      <c r="N386" s="441"/>
      <c r="O386" s="441"/>
      <c r="P386" s="441"/>
      <c r="Q386" s="441"/>
      <c r="R386" s="441"/>
      <c r="S386" s="441"/>
      <c r="T386" s="441"/>
      <c r="U386" s="441"/>
      <c r="V386" s="441"/>
      <c r="W386" s="441"/>
      <c r="X386" s="441"/>
      <c r="Y386" s="441"/>
      <c r="Z386" s="441"/>
      <c r="AA386" s="441"/>
      <c r="AB386" s="441"/>
      <c r="AC386" s="441"/>
      <c r="AD386" s="441"/>
      <c r="AE386" s="441"/>
      <c r="AF386" s="441"/>
      <c r="AG386" s="441"/>
      <c r="AH386" s="441"/>
      <c r="AI386" s="442"/>
    </row>
    <row r="387" spans="2:35" ht="15" x14ac:dyDescent="0.25">
      <c r="B387" s="440"/>
      <c r="C387" s="441"/>
      <c r="D387" s="441"/>
      <c r="E387" s="441"/>
      <c r="F387" s="441"/>
      <c r="G387" s="441"/>
      <c r="H387" s="441"/>
      <c r="I387" s="441"/>
      <c r="J387" s="441"/>
      <c r="K387" s="441"/>
      <c r="L387" s="441"/>
      <c r="M387" s="441"/>
      <c r="N387" s="441"/>
      <c r="O387" s="441"/>
      <c r="P387" s="441"/>
      <c r="Q387" s="441"/>
      <c r="R387" s="441"/>
      <c r="S387" s="441"/>
      <c r="T387" s="441"/>
      <c r="U387" s="441"/>
      <c r="V387" s="441"/>
      <c r="W387" s="441"/>
      <c r="X387" s="441"/>
      <c r="Y387" s="441"/>
      <c r="Z387" s="441"/>
      <c r="AA387" s="441"/>
      <c r="AB387" s="441"/>
      <c r="AC387" s="441"/>
      <c r="AD387" s="441"/>
      <c r="AE387" s="441"/>
      <c r="AF387" s="441"/>
      <c r="AG387" s="441"/>
      <c r="AH387" s="441"/>
      <c r="AI387" s="442"/>
    </row>
    <row r="388" spans="2:35" ht="15" x14ac:dyDescent="0.25">
      <c r="B388" s="440"/>
      <c r="C388" s="441"/>
      <c r="D388" s="441"/>
      <c r="E388" s="441"/>
      <c r="F388" s="441"/>
      <c r="G388" s="441"/>
      <c r="H388" s="441"/>
      <c r="I388" s="441"/>
      <c r="J388" s="441"/>
      <c r="K388" s="441"/>
      <c r="L388" s="441"/>
      <c r="M388" s="441"/>
      <c r="N388" s="441"/>
      <c r="O388" s="441"/>
      <c r="P388" s="441"/>
      <c r="Q388" s="441"/>
      <c r="R388" s="441"/>
      <c r="S388" s="441"/>
      <c r="T388" s="441"/>
      <c r="U388" s="441"/>
      <c r="V388" s="441"/>
      <c r="W388" s="441"/>
      <c r="X388" s="441"/>
      <c r="Y388" s="441"/>
      <c r="Z388" s="441"/>
      <c r="AA388" s="441"/>
      <c r="AB388" s="441"/>
      <c r="AC388" s="441"/>
      <c r="AD388" s="441"/>
      <c r="AE388" s="441"/>
      <c r="AF388" s="441"/>
      <c r="AG388" s="441"/>
      <c r="AH388" s="441"/>
      <c r="AI388" s="442"/>
    </row>
    <row r="389" spans="2:35" ht="15" x14ac:dyDescent="0.25">
      <c r="B389" s="440"/>
      <c r="C389" s="441"/>
      <c r="D389" s="441"/>
      <c r="E389" s="441"/>
      <c r="F389" s="441"/>
      <c r="G389" s="441"/>
      <c r="H389" s="441"/>
      <c r="I389" s="441"/>
      <c r="J389" s="441"/>
      <c r="K389" s="441"/>
      <c r="L389" s="441"/>
      <c r="M389" s="441"/>
      <c r="N389" s="441"/>
      <c r="O389" s="441"/>
      <c r="P389" s="441"/>
      <c r="Q389" s="441"/>
      <c r="R389" s="441"/>
      <c r="S389" s="441"/>
      <c r="T389" s="441"/>
      <c r="U389" s="441"/>
      <c r="V389" s="441"/>
      <c r="W389" s="441"/>
      <c r="X389" s="441"/>
      <c r="Y389" s="441"/>
      <c r="Z389" s="441"/>
      <c r="AA389" s="441"/>
      <c r="AB389" s="441"/>
      <c r="AC389" s="441"/>
      <c r="AD389" s="441"/>
      <c r="AE389" s="441"/>
      <c r="AF389" s="441"/>
      <c r="AG389" s="441"/>
      <c r="AH389" s="441"/>
      <c r="AI389" s="442"/>
    </row>
    <row r="390" spans="2:35" ht="15" x14ac:dyDescent="0.25">
      <c r="B390" s="440"/>
      <c r="C390" s="441"/>
      <c r="D390" s="441"/>
      <c r="E390" s="441"/>
      <c r="F390" s="441"/>
      <c r="G390" s="441"/>
      <c r="H390" s="441"/>
      <c r="I390" s="441"/>
      <c r="J390" s="441"/>
      <c r="K390" s="441"/>
      <c r="L390" s="441"/>
      <c r="M390" s="441"/>
      <c r="N390" s="441"/>
      <c r="O390" s="441"/>
      <c r="P390" s="441"/>
      <c r="Q390" s="441"/>
      <c r="R390" s="441"/>
      <c r="S390" s="441"/>
      <c r="T390" s="441"/>
      <c r="U390" s="441"/>
      <c r="V390" s="441"/>
      <c r="W390" s="441"/>
      <c r="X390" s="441"/>
      <c r="Y390" s="441"/>
      <c r="Z390" s="441"/>
      <c r="AA390" s="441"/>
      <c r="AB390" s="441"/>
      <c r="AC390" s="441"/>
      <c r="AD390" s="441"/>
      <c r="AE390" s="441"/>
      <c r="AF390" s="441"/>
      <c r="AG390" s="441"/>
      <c r="AH390" s="441"/>
      <c r="AI390" s="442"/>
    </row>
    <row r="391" spans="2:35" ht="15" x14ac:dyDescent="0.25">
      <c r="B391" s="440"/>
      <c r="C391" s="441"/>
      <c r="D391" s="441"/>
      <c r="E391" s="441"/>
      <c r="F391" s="441"/>
      <c r="G391" s="441"/>
      <c r="H391" s="441"/>
      <c r="I391" s="441"/>
      <c r="J391" s="441"/>
      <c r="K391" s="441"/>
      <c r="L391" s="441"/>
      <c r="M391" s="441"/>
      <c r="N391" s="441"/>
      <c r="O391" s="441"/>
      <c r="P391" s="441"/>
      <c r="Q391" s="441"/>
      <c r="R391" s="441"/>
      <c r="S391" s="441"/>
      <c r="T391" s="441"/>
      <c r="U391" s="441"/>
      <c r="V391" s="441"/>
      <c r="W391" s="441"/>
      <c r="X391" s="441"/>
      <c r="Y391" s="441"/>
      <c r="Z391" s="441"/>
      <c r="AA391" s="441"/>
      <c r="AB391" s="441"/>
      <c r="AC391" s="441"/>
      <c r="AD391" s="441"/>
      <c r="AE391" s="441"/>
      <c r="AF391" s="441"/>
      <c r="AG391" s="441"/>
      <c r="AH391" s="441"/>
      <c r="AI391" s="442"/>
    </row>
    <row r="392" spans="2:35" ht="15" x14ac:dyDescent="0.25">
      <c r="B392" s="440"/>
      <c r="C392" s="441"/>
      <c r="D392" s="441"/>
      <c r="E392" s="441"/>
      <c r="F392" s="441"/>
      <c r="G392" s="441"/>
      <c r="H392" s="441"/>
      <c r="I392" s="441"/>
      <c r="J392" s="441"/>
      <c r="K392" s="441"/>
      <c r="L392" s="441"/>
      <c r="M392" s="441"/>
      <c r="N392" s="441"/>
      <c r="O392" s="441"/>
      <c r="P392" s="441"/>
      <c r="Q392" s="441"/>
      <c r="R392" s="441"/>
      <c r="S392" s="441"/>
      <c r="T392" s="441"/>
      <c r="U392" s="441"/>
      <c r="V392" s="441"/>
      <c r="W392" s="441"/>
      <c r="X392" s="441"/>
      <c r="Y392" s="441"/>
      <c r="Z392" s="441"/>
      <c r="AA392" s="441"/>
      <c r="AB392" s="441"/>
      <c r="AC392" s="441"/>
      <c r="AD392" s="441"/>
      <c r="AE392" s="441"/>
      <c r="AF392" s="441"/>
      <c r="AG392" s="441"/>
      <c r="AH392" s="441"/>
      <c r="AI392" s="442"/>
    </row>
    <row r="393" spans="2:35" ht="15" x14ac:dyDescent="0.25">
      <c r="B393" s="440"/>
      <c r="C393" s="441"/>
      <c r="D393" s="441"/>
      <c r="E393" s="441"/>
      <c r="F393" s="441"/>
      <c r="G393" s="441"/>
      <c r="H393" s="441"/>
      <c r="I393" s="441"/>
      <c r="J393" s="441"/>
      <c r="K393" s="441"/>
      <c r="L393" s="441"/>
      <c r="M393" s="441"/>
      <c r="N393" s="441"/>
      <c r="O393" s="441"/>
      <c r="P393" s="441"/>
      <c r="Q393" s="441"/>
      <c r="R393" s="441"/>
      <c r="S393" s="441"/>
      <c r="T393" s="441"/>
      <c r="U393" s="441"/>
      <c r="V393" s="441"/>
      <c r="W393" s="441"/>
      <c r="X393" s="441"/>
      <c r="Y393" s="441"/>
      <c r="Z393" s="441"/>
      <c r="AA393" s="441"/>
      <c r="AB393" s="441"/>
      <c r="AC393" s="441"/>
      <c r="AD393" s="441"/>
      <c r="AE393" s="441"/>
      <c r="AF393" s="441"/>
      <c r="AG393" s="441"/>
      <c r="AH393" s="441"/>
      <c r="AI393" s="442"/>
    </row>
    <row r="394" spans="2:35" ht="15" x14ac:dyDescent="0.25">
      <c r="B394" s="440"/>
      <c r="C394" s="441"/>
      <c r="D394" s="441"/>
      <c r="E394" s="441"/>
      <c r="F394" s="441"/>
      <c r="G394" s="441"/>
      <c r="H394" s="441"/>
      <c r="I394" s="441"/>
      <c r="J394" s="441"/>
      <c r="K394" s="441"/>
      <c r="L394" s="441"/>
      <c r="M394" s="441"/>
      <c r="N394" s="441"/>
      <c r="O394" s="441"/>
      <c r="P394" s="441"/>
      <c r="Q394" s="441"/>
      <c r="R394" s="441"/>
      <c r="S394" s="441"/>
      <c r="T394" s="441"/>
      <c r="U394" s="441"/>
      <c r="V394" s="441"/>
      <c r="W394" s="441"/>
      <c r="X394" s="441"/>
      <c r="Y394" s="441"/>
      <c r="Z394" s="441"/>
      <c r="AA394" s="441"/>
      <c r="AB394" s="441"/>
      <c r="AC394" s="441"/>
      <c r="AD394" s="441"/>
      <c r="AE394" s="441"/>
      <c r="AF394" s="441"/>
      <c r="AG394" s="441"/>
      <c r="AH394" s="441"/>
      <c r="AI394" s="442"/>
    </row>
    <row r="395" spans="2:35" ht="15" x14ac:dyDescent="0.25">
      <c r="B395" s="440"/>
      <c r="C395" s="441"/>
      <c r="D395" s="441"/>
      <c r="E395" s="441"/>
      <c r="F395" s="441"/>
      <c r="G395" s="441"/>
      <c r="H395" s="441"/>
      <c r="I395" s="441"/>
      <c r="J395" s="441"/>
      <c r="K395" s="441"/>
      <c r="L395" s="441"/>
      <c r="M395" s="441"/>
      <c r="N395" s="441"/>
      <c r="O395" s="441"/>
      <c r="P395" s="441"/>
      <c r="Q395" s="441"/>
      <c r="R395" s="441"/>
      <c r="S395" s="441"/>
      <c r="T395" s="441"/>
      <c r="U395" s="441"/>
      <c r="V395" s="441"/>
      <c r="W395" s="441"/>
      <c r="X395" s="441"/>
      <c r="Y395" s="441"/>
      <c r="Z395" s="441"/>
      <c r="AA395" s="441"/>
      <c r="AB395" s="441"/>
      <c r="AC395" s="441"/>
      <c r="AD395" s="441"/>
      <c r="AE395" s="441"/>
      <c r="AF395" s="441"/>
      <c r="AG395" s="441"/>
      <c r="AH395" s="441"/>
      <c r="AI395" s="442"/>
    </row>
    <row r="396" spans="2:35" ht="15" x14ac:dyDescent="0.25">
      <c r="B396" s="440"/>
      <c r="C396" s="441"/>
      <c r="D396" s="441"/>
      <c r="E396" s="441"/>
      <c r="F396" s="441"/>
      <c r="G396" s="441"/>
      <c r="H396" s="441"/>
      <c r="I396" s="441"/>
      <c r="J396" s="441"/>
      <c r="K396" s="441"/>
      <c r="L396" s="441"/>
      <c r="M396" s="441"/>
      <c r="N396" s="441"/>
      <c r="O396" s="441"/>
      <c r="P396" s="441"/>
      <c r="Q396" s="441"/>
      <c r="R396" s="441"/>
      <c r="S396" s="441"/>
      <c r="T396" s="441"/>
      <c r="U396" s="441"/>
      <c r="V396" s="441"/>
      <c r="W396" s="441"/>
      <c r="X396" s="441"/>
      <c r="Y396" s="441"/>
      <c r="Z396" s="441"/>
      <c r="AA396" s="441"/>
      <c r="AB396" s="441"/>
      <c r="AC396" s="441"/>
      <c r="AD396" s="441"/>
      <c r="AE396" s="441"/>
      <c r="AF396" s="441"/>
      <c r="AG396" s="441"/>
      <c r="AH396" s="441"/>
      <c r="AI396" s="442"/>
    </row>
    <row r="397" spans="2:35" ht="15" x14ac:dyDescent="0.25">
      <c r="B397" s="440"/>
      <c r="C397" s="441"/>
      <c r="D397" s="441"/>
      <c r="E397" s="441"/>
      <c r="F397" s="441"/>
      <c r="G397" s="441"/>
      <c r="H397" s="441"/>
      <c r="I397" s="441"/>
      <c r="J397" s="441"/>
      <c r="K397" s="441"/>
      <c r="L397" s="441"/>
      <c r="M397" s="441"/>
      <c r="N397" s="441"/>
      <c r="O397" s="441"/>
      <c r="P397" s="441"/>
      <c r="Q397" s="441"/>
      <c r="R397" s="441"/>
      <c r="S397" s="441"/>
      <c r="T397" s="441"/>
      <c r="U397" s="441"/>
      <c r="V397" s="441"/>
      <c r="W397" s="441"/>
      <c r="X397" s="441"/>
      <c r="Y397" s="441"/>
      <c r="Z397" s="441"/>
      <c r="AA397" s="441"/>
      <c r="AB397" s="441"/>
      <c r="AC397" s="441"/>
      <c r="AD397" s="441"/>
      <c r="AE397" s="441"/>
      <c r="AF397" s="441"/>
      <c r="AG397" s="441"/>
      <c r="AH397" s="441"/>
      <c r="AI397" s="442"/>
    </row>
    <row r="398" spans="2:35" ht="15" x14ac:dyDescent="0.25">
      <c r="B398" s="440"/>
      <c r="C398" s="441"/>
      <c r="D398" s="441"/>
      <c r="E398" s="441"/>
      <c r="F398" s="441"/>
      <c r="G398" s="441"/>
      <c r="H398" s="441"/>
      <c r="I398" s="441"/>
      <c r="J398" s="441"/>
      <c r="K398" s="441"/>
      <c r="L398" s="441"/>
      <c r="M398" s="441"/>
      <c r="N398" s="441"/>
      <c r="O398" s="441"/>
      <c r="P398" s="441"/>
      <c r="Q398" s="441"/>
      <c r="R398" s="441"/>
      <c r="S398" s="441"/>
      <c r="T398" s="441"/>
      <c r="U398" s="441"/>
      <c r="V398" s="441"/>
      <c r="W398" s="441"/>
      <c r="X398" s="441"/>
      <c r="Y398" s="441"/>
      <c r="Z398" s="441"/>
      <c r="AA398" s="441"/>
      <c r="AB398" s="441"/>
      <c r="AC398" s="441"/>
      <c r="AD398" s="441"/>
      <c r="AE398" s="441"/>
      <c r="AF398" s="441"/>
      <c r="AG398" s="441"/>
      <c r="AH398" s="441"/>
      <c r="AI398" s="442"/>
    </row>
    <row r="399" spans="2:35" ht="15" x14ac:dyDescent="0.25">
      <c r="B399" s="440"/>
      <c r="C399" s="441"/>
      <c r="D399" s="441"/>
      <c r="E399" s="441"/>
      <c r="F399" s="441"/>
      <c r="G399" s="441"/>
      <c r="H399" s="441"/>
      <c r="I399" s="441"/>
      <c r="J399" s="441"/>
      <c r="K399" s="441"/>
      <c r="L399" s="441"/>
      <c r="M399" s="441"/>
      <c r="N399" s="441"/>
      <c r="O399" s="441"/>
      <c r="P399" s="441"/>
      <c r="Q399" s="441"/>
      <c r="R399" s="441"/>
      <c r="S399" s="441"/>
      <c r="T399" s="441"/>
      <c r="U399" s="441"/>
      <c r="V399" s="441"/>
      <c r="W399" s="441"/>
      <c r="X399" s="441"/>
      <c r="Y399" s="441"/>
      <c r="Z399" s="441"/>
      <c r="AA399" s="441"/>
      <c r="AB399" s="441"/>
      <c r="AC399" s="441"/>
      <c r="AD399" s="441"/>
      <c r="AE399" s="441"/>
      <c r="AF399" s="441"/>
      <c r="AG399" s="441"/>
      <c r="AH399" s="441"/>
      <c r="AI399" s="442"/>
    </row>
    <row r="400" spans="2:35" ht="15" x14ac:dyDescent="0.25">
      <c r="B400" s="440"/>
      <c r="C400" s="441"/>
      <c r="D400" s="441"/>
      <c r="E400" s="441"/>
      <c r="F400" s="441"/>
      <c r="G400" s="441"/>
      <c r="H400" s="441"/>
      <c r="I400" s="441"/>
      <c r="J400" s="441"/>
      <c r="K400" s="441"/>
      <c r="L400" s="441"/>
      <c r="M400" s="441"/>
      <c r="N400" s="441"/>
      <c r="O400" s="441"/>
      <c r="P400" s="441"/>
      <c r="Q400" s="441"/>
      <c r="R400" s="441"/>
      <c r="S400" s="441"/>
      <c r="T400" s="441"/>
      <c r="U400" s="441"/>
      <c r="V400" s="441"/>
      <c r="W400" s="441"/>
      <c r="X400" s="441"/>
      <c r="Y400" s="441"/>
      <c r="Z400" s="441"/>
      <c r="AA400" s="441"/>
      <c r="AB400" s="441"/>
      <c r="AC400" s="441"/>
      <c r="AD400" s="441"/>
      <c r="AE400" s="441"/>
      <c r="AF400" s="441"/>
      <c r="AG400" s="441"/>
      <c r="AH400" s="441"/>
      <c r="AI400" s="442"/>
    </row>
    <row r="401" spans="2:35" ht="15" x14ac:dyDescent="0.25">
      <c r="B401" s="440"/>
      <c r="C401" s="441"/>
      <c r="D401" s="441"/>
      <c r="E401" s="441"/>
      <c r="F401" s="441"/>
      <c r="G401" s="441"/>
      <c r="H401" s="441"/>
      <c r="I401" s="441"/>
      <c r="J401" s="441"/>
      <c r="K401" s="441"/>
      <c r="L401" s="441"/>
      <c r="M401" s="441"/>
      <c r="N401" s="441"/>
      <c r="O401" s="441"/>
      <c r="P401" s="441"/>
      <c r="Q401" s="441"/>
      <c r="R401" s="441"/>
      <c r="S401" s="441"/>
      <c r="T401" s="441"/>
      <c r="U401" s="441"/>
      <c r="V401" s="441"/>
      <c r="W401" s="441"/>
      <c r="X401" s="441"/>
      <c r="Y401" s="441"/>
      <c r="Z401" s="441"/>
      <c r="AA401" s="441"/>
      <c r="AB401" s="441"/>
      <c r="AC401" s="441"/>
      <c r="AD401" s="441"/>
      <c r="AE401" s="441"/>
      <c r="AF401" s="441"/>
      <c r="AG401" s="441"/>
      <c r="AH401" s="441"/>
      <c r="AI401" s="442"/>
    </row>
    <row r="402" spans="2:35" ht="15" x14ac:dyDescent="0.25">
      <c r="B402" s="440"/>
      <c r="C402" s="441"/>
      <c r="D402" s="441"/>
      <c r="E402" s="441"/>
      <c r="F402" s="441"/>
      <c r="G402" s="441"/>
      <c r="H402" s="441"/>
      <c r="I402" s="441"/>
      <c r="J402" s="441"/>
      <c r="K402" s="441"/>
      <c r="L402" s="441"/>
      <c r="M402" s="441"/>
      <c r="N402" s="441"/>
      <c r="O402" s="441"/>
      <c r="P402" s="441"/>
      <c r="Q402" s="441"/>
      <c r="R402" s="441"/>
      <c r="S402" s="441"/>
      <c r="T402" s="441"/>
      <c r="U402" s="441"/>
      <c r="V402" s="441"/>
      <c r="W402" s="441"/>
      <c r="X402" s="441"/>
      <c r="Y402" s="441"/>
      <c r="Z402" s="441"/>
      <c r="AA402" s="441"/>
      <c r="AB402" s="441"/>
      <c r="AC402" s="441"/>
      <c r="AD402" s="441"/>
      <c r="AE402" s="441"/>
      <c r="AF402" s="441"/>
      <c r="AG402" s="441"/>
      <c r="AH402" s="441"/>
      <c r="AI402" s="442"/>
    </row>
    <row r="403" spans="2:35" ht="15" x14ac:dyDescent="0.25">
      <c r="B403" s="440"/>
      <c r="C403" s="441"/>
      <c r="D403" s="441"/>
      <c r="E403" s="441"/>
      <c r="F403" s="441"/>
      <c r="G403" s="441"/>
      <c r="H403" s="441"/>
      <c r="I403" s="441"/>
      <c r="J403" s="441"/>
      <c r="K403" s="441"/>
      <c r="L403" s="441"/>
      <c r="M403" s="441"/>
      <c r="N403" s="441"/>
      <c r="O403" s="441"/>
      <c r="P403" s="441"/>
      <c r="Q403" s="441"/>
      <c r="R403" s="441"/>
      <c r="S403" s="441"/>
      <c r="T403" s="441"/>
      <c r="U403" s="441"/>
      <c r="V403" s="441"/>
      <c r="W403" s="441"/>
      <c r="X403" s="441"/>
      <c r="Y403" s="441"/>
      <c r="Z403" s="441"/>
      <c r="AA403" s="441"/>
      <c r="AB403" s="441"/>
      <c r="AC403" s="441"/>
      <c r="AD403" s="441"/>
      <c r="AE403" s="441"/>
      <c r="AF403" s="441"/>
      <c r="AG403" s="441"/>
      <c r="AH403" s="441"/>
      <c r="AI403" s="442"/>
    </row>
    <row r="404" spans="2:35" ht="15" x14ac:dyDescent="0.25">
      <c r="B404" s="440"/>
      <c r="C404" s="441"/>
      <c r="D404" s="441"/>
      <c r="E404" s="441"/>
      <c r="F404" s="441"/>
      <c r="G404" s="441"/>
      <c r="H404" s="441"/>
      <c r="I404" s="441"/>
      <c r="J404" s="441"/>
      <c r="K404" s="441"/>
      <c r="L404" s="441"/>
      <c r="M404" s="441"/>
      <c r="N404" s="441"/>
      <c r="O404" s="441"/>
      <c r="P404" s="441"/>
      <c r="Q404" s="441"/>
      <c r="R404" s="441"/>
      <c r="S404" s="441"/>
      <c r="T404" s="441"/>
      <c r="U404" s="441"/>
      <c r="V404" s="441"/>
      <c r="W404" s="441"/>
      <c r="X404" s="441"/>
      <c r="Y404" s="441"/>
      <c r="Z404" s="441"/>
      <c r="AA404" s="441"/>
      <c r="AB404" s="441"/>
      <c r="AC404" s="441"/>
      <c r="AD404" s="441"/>
      <c r="AE404" s="441"/>
      <c r="AF404" s="441"/>
      <c r="AG404" s="441"/>
      <c r="AH404" s="441"/>
      <c r="AI404" s="442"/>
    </row>
    <row r="405" spans="2:35" ht="15" x14ac:dyDescent="0.25">
      <c r="B405" s="440"/>
      <c r="C405" s="441"/>
      <c r="D405" s="441"/>
      <c r="E405" s="441"/>
      <c r="F405" s="441"/>
      <c r="G405" s="441"/>
      <c r="H405" s="441"/>
      <c r="I405" s="441"/>
      <c r="J405" s="441"/>
      <c r="K405" s="441"/>
      <c r="L405" s="441"/>
      <c r="M405" s="441"/>
      <c r="N405" s="441"/>
      <c r="O405" s="441"/>
      <c r="P405" s="441"/>
      <c r="Q405" s="441"/>
      <c r="R405" s="441"/>
      <c r="S405" s="441"/>
      <c r="T405" s="441"/>
      <c r="U405" s="441"/>
      <c r="V405" s="441"/>
      <c r="W405" s="441"/>
      <c r="X405" s="441"/>
      <c r="Y405" s="441"/>
      <c r="Z405" s="441"/>
      <c r="AA405" s="441"/>
      <c r="AB405" s="441"/>
      <c r="AC405" s="441"/>
      <c r="AD405" s="441"/>
      <c r="AE405" s="441"/>
      <c r="AF405" s="441"/>
      <c r="AG405" s="441"/>
      <c r="AH405" s="441"/>
      <c r="AI405" s="442"/>
    </row>
    <row r="406" spans="2:35" ht="15" x14ac:dyDescent="0.25">
      <c r="B406" s="440"/>
      <c r="C406" s="441"/>
      <c r="D406" s="441"/>
      <c r="E406" s="441"/>
      <c r="F406" s="441"/>
      <c r="G406" s="441"/>
      <c r="H406" s="441"/>
      <c r="I406" s="441"/>
      <c r="J406" s="441"/>
      <c r="K406" s="441"/>
      <c r="L406" s="441"/>
      <c r="M406" s="441"/>
      <c r="N406" s="441"/>
      <c r="O406" s="441"/>
      <c r="P406" s="441"/>
      <c r="Q406" s="441"/>
      <c r="R406" s="441"/>
      <c r="S406" s="441"/>
      <c r="T406" s="441"/>
      <c r="U406" s="441"/>
      <c r="V406" s="441"/>
      <c r="W406" s="441"/>
      <c r="X406" s="441"/>
      <c r="Y406" s="441"/>
      <c r="Z406" s="441"/>
      <c r="AA406" s="441"/>
      <c r="AB406" s="441"/>
      <c r="AC406" s="441"/>
      <c r="AD406" s="441"/>
      <c r="AE406" s="441"/>
      <c r="AF406" s="441"/>
      <c r="AG406" s="441"/>
      <c r="AH406" s="441"/>
      <c r="AI406" s="442"/>
    </row>
    <row r="407" spans="2:35" ht="15.75" thickBot="1" x14ac:dyDescent="0.3">
      <c r="B407" s="443"/>
      <c r="C407" s="444"/>
      <c r="D407" s="444"/>
      <c r="E407" s="444"/>
      <c r="F407" s="444"/>
      <c r="G407" s="444"/>
      <c r="H407" s="444"/>
      <c r="I407" s="444"/>
      <c r="J407" s="444"/>
      <c r="K407" s="444"/>
      <c r="L407" s="444"/>
      <c r="M407" s="444"/>
      <c r="N407" s="444"/>
      <c r="O407" s="444"/>
      <c r="P407" s="444"/>
      <c r="Q407" s="444"/>
      <c r="R407" s="444"/>
      <c r="S407" s="444"/>
      <c r="T407" s="444"/>
      <c r="U407" s="444"/>
      <c r="V407" s="444"/>
      <c r="W407" s="444"/>
      <c r="X407" s="444"/>
      <c r="Y407" s="444"/>
      <c r="Z407" s="444"/>
      <c r="AA407" s="444"/>
      <c r="AB407" s="444"/>
      <c r="AC407" s="444"/>
      <c r="AD407" s="444"/>
      <c r="AE407" s="444"/>
      <c r="AF407" s="444"/>
      <c r="AG407" s="444"/>
      <c r="AH407" s="444"/>
      <c r="AI407" s="445"/>
    </row>
  </sheetData>
  <sheetProtection selectLockedCells="1"/>
  <mergeCells count="88">
    <mergeCell ref="B321:AK321"/>
    <mergeCell ref="B322:AI407"/>
    <mergeCell ref="AK231:AK248"/>
    <mergeCell ref="AK267:AK284"/>
    <mergeCell ref="AK148:AK165"/>
    <mergeCell ref="AK166:AK183"/>
    <mergeCell ref="AK184:AK211"/>
    <mergeCell ref="B212:AK212"/>
    <mergeCell ref="AK213:AK230"/>
    <mergeCell ref="AK249:AK266"/>
    <mergeCell ref="AK285:AK320"/>
    <mergeCell ref="B194:B202"/>
    <mergeCell ref="B303:B311"/>
    <mergeCell ref="B312:B320"/>
    <mergeCell ref="B249:B257"/>
    <mergeCell ref="B258:B266"/>
    <mergeCell ref="AK116:AK133"/>
    <mergeCell ref="B134:AK134"/>
    <mergeCell ref="AK135:AK147"/>
    <mergeCell ref="AK26:AK43"/>
    <mergeCell ref="AK44:AK61"/>
    <mergeCell ref="AK62:AK79"/>
    <mergeCell ref="AK80:AK97"/>
    <mergeCell ref="AK98:AK115"/>
    <mergeCell ref="B44:B52"/>
    <mergeCell ref="B53:B61"/>
    <mergeCell ref="B62:B70"/>
    <mergeCell ref="B71:B79"/>
    <mergeCell ref="B80:B88"/>
    <mergeCell ref="B89:B97"/>
    <mergeCell ref="B26:B34"/>
    <mergeCell ref="B35:B43"/>
    <mergeCell ref="B267:B275"/>
    <mergeCell ref="B276:B284"/>
    <mergeCell ref="B285:B293"/>
    <mergeCell ref="B294:B302"/>
    <mergeCell ref="B203:B211"/>
    <mergeCell ref="B213:B221"/>
    <mergeCell ref="B222:B230"/>
    <mergeCell ref="B231:B239"/>
    <mergeCell ref="B240:B248"/>
    <mergeCell ref="B184:B192"/>
    <mergeCell ref="B98:B106"/>
    <mergeCell ref="B107:B115"/>
    <mergeCell ref="B116:B124"/>
    <mergeCell ref="B125:B133"/>
    <mergeCell ref="B136:B137"/>
    <mergeCell ref="B138:B147"/>
    <mergeCell ref="B148:B156"/>
    <mergeCell ref="B157:B165"/>
    <mergeCell ref="B166:B174"/>
    <mergeCell ref="B175:B183"/>
    <mergeCell ref="AG6:AH6"/>
    <mergeCell ref="AI6:AI7"/>
    <mergeCell ref="AJ6:AJ7"/>
    <mergeCell ref="AK6:AK7"/>
    <mergeCell ref="B8:B16"/>
    <mergeCell ref="Y6:Z6"/>
    <mergeCell ref="AA6:AB6"/>
    <mergeCell ref="AC6:AD6"/>
    <mergeCell ref="AE6:AF6"/>
    <mergeCell ref="AK8:AK25"/>
    <mergeCell ref="B17:B25"/>
    <mergeCell ref="U6:V6"/>
    <mergeCell ref="W6:X6"/>
    <mergeCell ref="I6:J6"/>
    <mergeCell ref="B6:B7"/>
    <mergeCell ref="C6:C7"/>
    <mergeCell ref="D6:D7"/>
    <mergeCell ref="E6:F6"/>
    <mergeCell ref="G6:H6"/>
    <mergeCell ref="K6:L6"/>
    <mergeCell ref="M6:N6"/>
    <mergeCell ref="O6:P6"/>
    <mergeCell ref="Q6:R6"/>
    <mergeCell ref="S6:T6"/>
    <mergeCell ref="X2:Y2"/>
    <mergeCell ref="Z2:AC2"/>
    <mergeCell ref="B3:C3"/>
    <mergeCell ref="AJ3:AK5"/>
    <mergeCell ref="B4:AI4"/>
    <mergeCell ref="B5:AI5"/>
    <mergeCell ref="D2:F2"/>
    <mergeCell ref="G2:H2"/>
    <mergeCell ref="I2:K2"/>
    <mergeCell ref="L2:R2"/>
    <mergeCell ref="S2:T2"/>
    <mergeCell ref="U2:W2"/>
  </mergeCells>
  <phoneticPr fontId="6" type="noConversion"/>
  <conditionalFormatting sqref="B2 AI8:AI133 AI135:AI201 AI213:AI320 AI203:AI211">
    <cfRule type="cellIs" dxfId="418" priority="295" operator="equal">
      <formula>0</formula>
    </cfRule>
  </conditionalFormatting>
  <conditionalFormatting sqref="D2">
    <cfRule type="cellIs" dxfId="417" priority="294" operator="equal">
      <formula>0</formula>
    </cfRule>
  </conditionalFormatting>
  <conditionalFormatting sqref="AK8">
    <cfRule type="notContainsBlanks" dxfId="416" priority="296">
      <formula>LEN(TRIM(AK8))&gt;0</formula>
    </cfRule>
  </conditionalFormatting>
  <conditionalFormatting sqref="AJ3:AK5">
    <cfRule type="notContainsBlanks" dxfId="415" priority="291">
      <formula>LEN(TRIM(AJ3))&gt;0</formula>
    </cfRule>
  </conditionalFormatting>
  <conditionalFormatting sqref="M8:R8 N9 P9">
    <cfRule type="expression" dxfId="414" priority="273">
      <formula>M17&gt;M8</formula>
    </cfRule>
  </conditionalFormatting>
  <conditionalFormatting sqref="N18 P18 M17:AH17">
    <cfRule type="expression" dxfId="413" priority="272">
      <formula>M17&gt;M8</formula>
    </cfRule>
  </conditionalFormatting>
  <conditionalFormatting sqref="AK26:AK43">
    <cfRule type="notContainsBlanks" dxfId="412" priority="221">
      <formula>LEN(TRIM(AK26))&gt;0</formula>
    </cfRule>
  </conditionalFormatting>
  <conditionalFormatting sqref="AK44:AK61">
    <cfRule type="notContainsBlanks" dxfId="411" priority="220">
      <formula>LEN(TRIM(AK44))&gt;0</formula>
    </cfRule>
  </conditionalFormatting>
  <conditionalFormatting sqref="AK62:AK79">
    <cfRule type="notContainsBlanks" dxfId="410" priority="219">
      <formula>LEN(TRIM(AK62))&gt;0</formula>
    </cfRule>
  </conditionalFormatting>
  <conditionalFormatting sqref="AK80">
    <cfRule type="notContainsBlanks" dxfId="409" priority="297">
      <formula>LEN(TRIM(AK80))&gt;0</formula>
    </cfRule>
  </conditionalFormatting>
  <conditionalFormatting sqref="AK98">
    <cfRule type="notContainsBlanks" dxfId="408" priority="217">
      <formula>LEN(TRIM(AK98))&gt;0</formula>
    </cfRule>
  </conditionalFormatting>
  <conditionalFormatting sqref="AK116">
    <cfRule type="notContainsBlanks" dxfId="407" priority="216">
      <formula>LEN(TRIM(AK116))&gt;0</formula>
    </cfRule>
  </conditionalFormatting>
  <conditionalFormatting sqref="AK135:AK147">
    <cfRule type="notContainsBlanks" dxfId="406" priority="215">
      <formula>LEN(TRIM(AK135))&gt;0</formula>
    </cfRule>
  </conditionalFormatting>
  <conditionalFormatting sqref="AK148:AK165">
    <cfRule type="notContainsBlanks" dxfId="405" priority="214">
      <formula>LEN(TRIM(AK148))&gt;0</formula>
    </cfRule>
  </conditionalFormatting>
  <conditionalFormatting sqref="AK166:AK183">
    <cfRule type="notContainsBlanks" dxfId="404" priority="213">
      <formula>LEN(TRIM(AK166))&gt;0</formula>
    </cfRule>
  </conditionalFormatting>
  <conditionalFormatting sqref="AK184">
    <cfRule type="notContainsBlanks" dxfId="403" priority="212">
      <formula>LEN(TRIM(AK184))&gt;0</formula>
    </cfRule>
  </conditionalFormatting>
  <conditionalFormatting sqref="AK213:AK230">
    <cfRule type="notContainsBlanks" dxfId="402" priority="211">
      <formula>LEN(TRIM(AK213))&gt;0</formula>
    </cfRule>
  </conditionalFormatting>
  <conditionalFormatting sqref="AK231:AK248">
    <cfRule type="notContainsBlanks" dxfId="401" priority="210">
      <formula>LEN(TRIM(AK231))&gt;0</formula>
    </cfRule>
  </conditionalFormatting>
  <conditionalFormatting sqref="AK249:AK266">
    <cfRule type="notContainsBlanks" dxfId="400" priority="209">
      <formula>LEN(TRIM(AK249))&gt;0</formula>
    </cfRule>
  </conditionalFormatting>
  <conditionalFormatting sqref="AK267:AK284">
    <cfRule type="notContainsBlanks" dxfId="399" priority="208">
      <formula>LEN(TRIM(AK267))&gt;0</formula>
    </cfRule>
  </conditionalFormatting>
  <conditionalFormatting sqref="AK285:AK320">
    <cfRule type="notContainsBlanks" dxfId="398" priority="207">
      <formula>LEN(TRIM(AK285))&gt;0</formula>
    </cfRule>
  </conditionalFormatting>
  <conditionalFormatting sqref="N18 P18 M17:AH17">
    <cfRule type="expression" dxfId="397" priority="206">
      <formula>M17&lt;M26</formula>
    </cfRule>
  </conditionalFormatting>
  <conditionalFormatting sqref="M26:R26 N27 P27">
    <cfRule type="expression" dxfId="396" priority="205">
      <formula>M17&lt;M26</formula>
    </cfRule>
  </conditionalFormatting>
  <conditionalFormatting sqref="Q19">
    <cfRule type="expression" dxfId="395" priority="204">
      <formula>Q19&gt;Q10</formula>
    </cfRule>
  </conditionalFormatting>
  <conditionalFormatting sqref="Q19">
    <cfRule type="expression" dxfId="394" priority="203">
      <formula>Q19&lt;Q28</formula>
    </cfRule>
  </conditionalFormatting>
  <conditionalFormatting sqref="O19">
    <cfRule type="expression" dxfId="393" priority="202">
      <formula>O19&gt;O10</formula>
    </cfRule>
  </conditionalFormatting>
  <conditionalFormatting sqref="O19">
    <cfRule type="expression" dxfId="392" priority="201">
      <formula>O19&lt;O28</formula>
    </cfRule>
  </conditionalFormatting>
  <conditionalFormatting sqref="M19">
    <cfRule type="expression" dxfId="391" priority="200">
      <formula>M19&gt;M10</formula>
    </cfRule>
  </conditionalFormatting>
  <conditionalFormatting sqref="M19">
    <cfRule type="expression" dxfId="390" priority="199">
      <formula>M19&lt;M28</formula>
    </cfRule>
  </conditionalFormatting>
  <conditionalFormatting sqref="M20">
    <cfRule type="expression" dxfId="389" priority="198">
      <formula>M20&gt;M11</formula>
    </cfRule>
  </conditionalFormatting>
  <conditionalFormatting sqref="M20">
    <cfRule type="expression" dxfId="388" priority="197">
      <formula>M20&lt;M29</formula>
    </cfRule>
  </conditionalFormatting>
  <conditionalFormatting sqref="O20">
    <cfRule type="expression" dxfId="387" priority="196">
      <formula>O20&gt;O11</formula>
    </cfRule>
  </conditionalFormatting>
  <conditionalFormatting sqref="O20">
    <cfRule type="expression" dxfId="386" priority="195">
      <formula>O20&lt;O29</formula>
    </cfRule>
  </conditionalFormatting>
  <conditionalFormatting sqref="Q20">
    <cfRule type="expression" dxfId="385" priority="194">
      <formula>Q20&gt;Q11</formula>
    </cfRule>
  </conditionalFormatting>
  <conditionalFormatting sqref="Q20">
    <cfRule type="expression" dxfId="384" priority="193">
      <formula>Q20&lt;Q29</formula>
    </cfRule>
  </conditionalFormatting>
  <conditionalFormatting sqref="N21 N25 P25 R25 P21 M22:R24">
    <cfRule type="expression" dxfId="383" priority="192">
      <formula>M21&gt;M12</formula>
    </cfRule>
  </conditionalFormatting>
  <conditionalFormatting sqref="N21 N25 P25 R25 P21 M22:R24">
    <cfRule type="expression" dxfId="382" priority="191">
      <formula>M21&lt;M30</formula>
    </cfRule>
  </conditionalFormatting>
  <conditionalFormatting sqref="R21">
    <cfRule type="expression" dxfId="381" priority="188">
      <formula>R21&gt;R12</formula>
    </cfRule>
  </conditionalFormatting>
  <conditionalFormatting sqref="R21">
    <cfRule type="expression" dxfId="380" priority="187">
      <formula>R21&lt;R30</formula>
    </cfRule>
  </conditionalFormatting>
  <conditionalFormatting sqref="M44:R44 N45 P45">
    <cfRule type="expression" dxfId="379" priority="173">
      <formula>(M44+M26)&gt;M8</formula>
    </cfRule>
  </conditionalFormatting>
  <conditionalFormatting sqref="M8:R8 N9 P9">
    <cfRule type="expression" dxfId="378" priority="172">
      <formula>(M44+M26)&gt;M8</formula>
    </cfRule>
  </conditionalFormatting>
  <conditionalFormatting sqref="M26:R26 N27 P27">
    <cfRule type="expression" dxfId="377" priority="171">
      <formula>(M44+M26)&gt;M8</formula>
    </cfRule>
  </conditionalFormatting>
  <conditionalFormatting sqref="M46:M47">
    <cfRule type="expression" dxfId="376" priority="170">
      <formula>(M46+M28)&gt;M10</formula>
    </cfRule>
  </conditionalFormatting>
  <conditionalFormatting sqref="O46:O47">
    <cfRule type="expression" dxfId="375" priority="169">
      <formula>(O46+O28)&gt;O10</formula>
    </cfRule>
  </conditionalFormatting>
  <conditionalFormatting sqref="Q46:Q47">
    <cfRule type="expression" dxfId="374" priority="168">
      <formula>(Q46+Q28)&gt;Q10</formula>
    </cfRule>
  </conditionalFormatting>
  <conditionalFormatting sqref="O49:R49 P52 N48:N52 R52 O51:R51 P50 R50">
    <cfRule type="expression" dxfId="373" priority="167">
      <formula>(N48+N30)&gt;N12</formula>
    </cfRule>
  </conditionalFormatting>
  <conditionalFormatting sqref="P48">
    <cfRule type="expression" dxfId="372" priority="166">
      <formula>(P48+P30)&gt;P12</formula>
    </cfRule>
  </conditionalFormatting>
  <conditionalFormatting sqref="R48">
    <cfRule type="expression" dxfId="371" priority="165">
      <formula>(R48+R30)&gt;R12</formula>
    </cfRule>
  </conditionalFormatting>
  <conditionalFormatting sqref="M49:M51">
    <cfRule type="expression" dxfId="370" priority="164">
      <formula>(M49+M31)&gt;M13</formula>
    </cfRule>
  </conditionalFormatting>
  <conditionalFormatting sqref="M10:M11">
    <cfRule type="expression" dxfId="369" priority="155">
      <formula>M19&gt;M10</formula>
    </cfRule>
  </conditionalFormatting>
  <conditionalFormatting sqref="M10:M11">
    <cfRule type="expression" dxfId="368" priority="154">
      <formula>(M46+M28)&gt;M10</formula>
    </cfRule>
  </conditionalFormatting>
  <conditionalFormatting sqref="O10:O11">
    <cfRule type="expression" dxfId="367" priority="153">
      <formula>O19&gt;O10</formula>
    </cfRule>
  </conditionalFormatting>
  <conditionalFormatting sqref="O10:O11">
    <cfRule type="expression" dxfId="366" priority="152">
      <formula>(O46+O28)&gt;O10</formula>
    </cfRule>
  </conditionalFormatting>
  <conditionalFormatting sqref="Q10:Q11">
    <cfRule type="expression" dxfId="365" priority="151">
      <formula>Q19&gt;Q10</formula>
    </cfRule>
  </conditionalFormatting>
  <conditionalFormatting sqref="Q10:Q11">
    <cfRule type="expression" dxfId="364" priority="150">
      <formula>(Q46+Q28)&gt;Q10</formula>
    </cfRule>
  </conditionalFormatting>
  <conditionalFormatting sqref="N12:N16 M13:M15 P12 R12 P16 R16 O13:R15">
    <cfRule type="expression" dxfId="363" priority="149">
      <formula>M21&gt;M12</formula>
    </cfRule>
  </conditionalFormatting>
  <conditionalFormatting sqref="N12:N16 M13:M15 P12 R12 P16 R16 O13:R15">
    <cfRule type="expression" dxfId="362" priority="148">
      <formula>(M48+M30)&gt;M12</formula>
    </cfRule>
  </conditionalFormatting>
  <conditionalFormatting sqref="M53:R53">
    <cfRule type="expression" dxfId="361" priority="147">
      <formula>M53&gt;M35</formula>
    </cfRule>
  </conditionalFormatting>
  <conditionalFormatting sqref="M35:R35 N36">
    <cfRule type="expression" dxfId="360" priority="146">
      <formula>M53&gt;M35</formula>
    </cfRule>
  </conditionalFormatting>
  <conditionalFormatting sqref="M62">
    <cfRule type="expression" dxfId="359" priority="137">
      <formula>M71&gt;M62</formula>
    </cfRule>
    <cfRule type="expression" dxfId="358" priority="142">
      <formula>M62&gt;M53</formula>
    </cfRule>
  </conditionalFormatting>
  <conditionalFormatting sqref="M53">
    <cfRule type="expression" dxfId="357" priority="140">
      <formula>M62&gt;M53</formula>
    </cfRule>
  </conditionalFormatting>
  <conditionalFormatting sqref="N61 P61 R57:R61 N57 P57 Q55:Q56 O55:O56 M55:M56 N54 P54 N53:R53 M58:Q60">
    <cfRule type="expression" dxfId="356" priority="139">
      <formula>M62&gt;M53</formula>
    </cfRule>
  </conditionalFormatting>
  <conditionalFormatting sqref="N61 P61 R57:R61 N57 P57 Q55:Q56 O55:O56 M55:M56 N54 P54 M58:Q60">
    <cfRule type="expression" dxfId="355" priority="138">
      <formula>M54&gt;M36</formula>
    </cfRule>
  </conditionalFormatting>
  <conditionalFormatting sqref="M71:R71">
    <cfRule type="expression" dxfId="354" priority="136">
      <formula>M71&gt;M62</formula>
    </cfRule>
  </conditionalFormatting>
  <conditionalFormatting sqref="N72 P72 Q73:Q74 O73:O74 M73:M74 P75 R75:R76 O76:R78 M76:M78 N75:N79 P79 R79">
    <cfRule type="expression" dxfId="353" priority="135">
      <formula>M72&gt;M63</formula>
    </cfRule>
  </conditionalFormatting>
  <conditionalFormatting sqref="N70 P70 R70 R66 P66 N66 M64:M65 Q64:Q65 O64:O65 P63 O62:R62 N62:N63 M67:R69">
    <cfRule type="expression" dxfId="352" priority="133">
      <formula>M71&gt;M62</formula>
    </cfRule>
    <cfRule type="expression" dxfId="351" priority="134">
      <formula>M62&gt;M53</formula>
    </cfRule>
  </conditionalFormatting>
  <conditionalFormatting sqref="M80">
    <cfRule type="expression" dxfId="350" priority="125">
      <formula>M89&gt;M80</formula>
    </cfRule>
    <cfRule type="expression" dxfId="349" priority="132">
      <formula>M80&gt;M35</formula>
    </cfRule>
  </conditionalFormatting>
  <conditionalFormatting sqref="M35">
    <cfRule type="expression" dxfId="348" priority="131">
      <formula>M80&gt;M35</formula>
    </cfRule>
  </conditionalFormatting>
  <conditionalFormatting sqref="N43 P43 P39 N39 Q37:Q38 O37:O38 M37:M38 P36 N36 N35:R35 R39:R43 M40:Q42">
    <cfRule type="expression" dxfId="347" priority="130">
      <formula>M80&gt;M35</formula>
    </cfRule>
  </conditionalFormatting>
  <conditionalFormatting sqref="N43 P43 P39 N39 Q37:Q38 O37:O38 M37:M38 P36 R39:R43 M40:Q42">
    <cfRule type="expression" dxfId="346" priority="129">
      <formula>M54&gt;M36</formula>
    </cfRule>
  </conditionalFormatting>
  <conditionalFormatting sqref="M89">
    <cfRule type="expression" dxfId="345" priority="120">
      <formula>M98&gt;M89</formula>
    </cfRule>
    <cfRule type="expression" dxfId="344" priority="126">
      <formula>M89&gt;M80</formula>
    </cfRule>
  </conditionalFormatting>
  <conditionalFormatting sqref="N88 P88 R88 N84 P84 R84 M82:M83 O82:O83 Q82:Q83 P81 N81 N80:R80 M85:R87">
    <cfRule type="expression" dxfId="343" priority="123">
      <formula>M89&gt;M80</formula>
    </cfRule>
    <cfRule type="expression" dxfId="342" priority="124">
      <formula>M80&gt;M35</formula>
    </cfRule>
  </conditionalFormatting>
  <conditionalFormatting sqref="M98">
    <cfRule type="expression" dxfId="341" priority="121">
      <formula>M98&gt;M89</formula>
    </cfRule>
  </conditionalFormatting>
  <conditionalFormatting sqref="N99 N98:R98 P99 M100:M101 O100:O101 Q100:Q101 N102 P102 M103:Q105 R102:R106 P106 N106">
    <cfRule type="expression" dxfId="340" priority="119">
      <formula>M98&gt;M89</formula>
    </cfRule>
  </conditionalFormatting>
  <conditionalFormatting sqref="R97 P97 N97 N93 P93 R93 Q91:Q92 O91:O92 M91:M92 N90 P90 N89:R89 M94:R96">
    <cfRule type="expression" dxfId="339" priority="117">
      <formula>M98&gt;M89</formula>
    </cfRule>
    <cfRule type="expression" dxfId="338" priority="118">
      <formula>M89&gt;M80</formula>
    </cfRule>
  </conditionalFormatting>
  <conditionalFormatting sqref="AI202">
    <cfRule type="cellIs" dxfId="337" priority="116" operator="equal">
      <formula>0</formula>
    </cfRule>
  </conditionalFormatting>
  <conditionalFormatting sqref="M209:AH209 M210:R211 M203:R208">
    <cfRule type="cellIs" dxfId="336" priority="114" operator="lessThan">
      <formula>0</formula>
    </cfRule>
    <cfRule type="cellIs" dxfId="335" priority="115" operator="equal">
      <formula>0</formula>
    </cfRule>
  </conditionalFormatting>
  <conditionalFormatting sqref="M312:R320">
    <cfRule type="cellIs" dxfId="334" priority="112" operator="lessThan">
      <formula>0</formula>
    </cfRule>
    <cfRule type="cellIs" dxfId="333" priority="113" operator="equal">
      <formula>0</formula>
    </cfRule>
  </conditionalFormatting>
  <conditionalFormatting sqref="D2:D320 D408:D1048576">
    <cfRule type="duplicateValues" dxfId="332" priority="111"/>
  </conditionalFormatting>
  <conditionalFormatting sqref="D321">
    <cfRule type="duplicateValues" dxfId="331" priority="110"/>
  </conditionalFormatting>
  <conditionalFormatting sqref="M28">
    <cfRule type="expression" dxfId="330" priority="108">
      <formula>M19&lt;M28</formula>
    </cfRule>
  </conditionalFormatting>
  <conditionalFormatting sqref="M28">
    <cfRule type="expression" dxfId="329" priority="107">
      <formula>(M46+M28)&gt;M10</formula>
    </cfRule>
  </conditionalFormatting>
  <conditionalFormatting sqref="O28">
    <cfRule type="expression" dxfId="328" priority="106">
      <formula>O19&lt;O28</formula>
    </cfRule>
  </conditionalFormatting>
  <conditionalFormatting sqref="O28">
    <cfRule type="expression" dxfId="327" priority="105">
      <formula>(O46+O28)&gt;O10</formula>
    </cfRule>
  </conditionalFormatting>
  <conditionalFormatting sqref="Q28">
    <cfRule type="expression" dxfId="326" priority="104">
      <formula>Q19&lt;Q28</formula>
    </cfRule>
  </conditionalFormatting>
  <conditionalFormatting sqref="Q28">
    <cfRule type="expression" dxfId="325" priority="103">
      <formula>(Q46+Q28)&gt;Q10</formula>
    </cfRule>
  </conditionalFormatting>
  <conditionalFormatting sqref="Q29">
    <cfRule type="expression" dxfId="324" priority="102">
      <formula>Q20&lt;Q29</formula>
    </cfRule>
  </conditionalFormatting>
  <conditionalFormatting sqref="Q29">
    <cfRule type="expression" dxfId="323" priority="101">
      <formula>(Q47+Q29)&gt;Q11</formula>
    </cfRule>
  </conditionalFormatting>
  <conditionalFormatting sqref="O29">
    <cfRule type="expression" dxfId="322" priority="100">
      <formula>O20&lt;O29</formula>
    </cfRule>
  </conditionalFormatting>
  <conditionalFormatting sqref="O29">
    <cfRule type="expression" dxfId="321" priority="99">
      <formula>(O47+O29)&gt;O11</formula>
    </cfRule>
  </conditionalFormatting>
  <conditionalFormatting sqref="M29">
    <cfRule type="expression" dxfId="320" priority="98">
      <formula>M20&lt;M29</formula>
    </cfRule>
  </conditionalFormatting>
  <conditionalFormatting sqref="M29">
    <cfRule type="expression" dxfId="319" priority="97">
      <formula>(M47+M29)&gt;M11</formula>
    </cfRule>
  </conditionalFormatting>
  <conditionalFormatting sqref="P30">
    <cfRule type="expression" dxfId="318" priority="94">
      <formula>P21&lt;P30</formula>
    </cfRule>
  </conditionalFormatting>
  <conditionalFormatting sqref="P30">
    <cfRule type="expression" dxfId="317" priority="93">
      <formula>(P48+P30)&gt;P12</formula>
    </cfRule>
  </conditionalFormatting>
  <conditionalFormatting sqref="N30">
    <cfRule type="expression" dxfId="316" priority="92">
      <formula>N21&lt;N30</formula>
    </cfRule>
  </conditionalFormatting>
  <conditionalFormatting sqref="N30">
    <cfRule type="expression" dxfId="315" priority="91">
      <formula>(N48+N30)&gt;N12</formula>
    </cfRule>
  </conditionalFormatting>
  <conditionalFormatting sqref="N34 P34 R34 R30 M31:R33">
    <cfRule type="expression" dxfId="314" priority="90">
      <formula>M21&lt;M30</formula>
    </cfRule>
  </conditionalFormatting>
  <conditionalFormatting sqref="N34 P34 R34 R30 M31:R33">
    <cfRule type="expression" dxfId="313" priority="89">
      <formula>(M48+M30)&gt;M12</formula>
    </cfRule>
  </conditionalFormatting>
  <conditionalFormatting sqref="O50">
    <cfRule type="expression" dxfId="312" priority="88">
      <formula>(O50+O32)&gt;O14</formula>
    </cfRule>
  </conditionalFormatting>
  <conditionalFormatting sqref="Q50">
    <cfRule type="expression" dxfId="311" priority="87">
      <formula>(Q50+Q32)&gt;Q14</formula>
    </cfRule>
  </conditionalFormatting>
  <conditionalFormatting sqref="N108">
    <cfRule type="expression" dxfId="310" priority="86">
      <formula>N108&lt;(N99+N72)</formula>
    </cfRule>
  </conditionalFormatting>
  <conditionalFormatting sqref="N99">
    <cfRule type="expression" dxfId="309" priority="85">
      <formula>N108&lt;(N99+N72)</formula>
    </cfRule>
  </conditionalFormatting>
  <conditionalFormatting sqref="N72">
    <cfRule type="expression" dxfId="308" priority="84">
      <formula>N108&lt;(N99+N72)</formula>
    </cfRule>
  </conditionalFormatting>
  <conditionalFormatting sqref="P72">
    <cfRule type="expression" dxfId="307" priority="83">
      <formula>P108&lt;(P99+P72)</formula>
    </cfRule>
  </conditionalFormatting>
  <conditionalFormatting sqref="P99">
    <cfRule type="expression" dxfId="306" priority="82">
      <formula>P108&lt;(P99+P72)</formula>
    </cfRule>
  </conditionalFormatting>
  <conditionalFormatting sqref="P108">
    <cfRule type="expression" dxfId="305" priority="81">
      <formula>P108&lt;(P99+P72)</formula>
    </cfRule>
  </conditionalFormatting>
  <conditionalFormatting sqref="M109">
    <cfRule type="expression" dxfId="304" priority="80">
      <formula>M109&lt;(M100+M73)</formula>
    </cfRule>
  </conditionalFormatting>
  <conditionalFormatting sqref="O109">
    <cfRule type="expression" dxfId="303" priority="79">
      <formula>O109&lt;(O100+O73)</formula>
    </cfRule>
  </conditionalFormatting>
  <conditionalFormatting sqref="Q109">
    <cfRule type="expression" dxfId="302" priority="78">
      <formula>Q109&lt;(Q100+Q73)</formula>
    </cfRule>
  </conditionalFormatting>
  <conditionalFormatting sqref="M110">
    <cfRule type="expression" dxfId="301" priority="77">
      <formula>M110&lt;(M101+M74)</formula>
    </cfRule>
  </conditionalFormatting>
  <conditionalFormatting sqref="O110">
    <cfRule type="expression" dxfId="300" priority="76">
      <formula>O110&lt;(O101+O74)</formula>
    </cfRule>
  </conditionalFormatting>
  <conditionalFormatting sqref="Q110">
    <cfRule type="expression" dxfId="299" priority="75">
      <formula>Q110&lt;(Q101+Q74)</formula>
    </cfRule>
  </conditionalFormatting>
  <conditionalFormatting sqref="P111">
    <cfRule type="expression" dxfId="298" priority="74">
      <formula>P111&lt;(P102+P75)</formula>
    </cfRule>
  </conditionalFormatting>
  <conditionalFormatting sqref="N111">
    <cfRule type="expression" dxfId="297" priority="73">
      <formula>N111&lt;(N102+N75)</formula>
    </cfRule>
  </conditionalFormatting>
  <conditionalFormatting sqref="M112">
    <cfRule type="expression" dxfId="296" priority="72">
      <formula>M112&lt;(M103+M76)</formula>
    </cfRule>
  </conditionalFormatting>
  <conditionalFormatting sqref="N112">
    <cfRule type="expression" dxfId="295" priority="71">
      <formula>N112&lt;(N103+N76)</formula>
    </cfRule>
  </conditionalFormatting>
  <conditionalFormatting sqref="O112">
    <cfRule type="expression" dxfId="294" priority="70">
      <formula>O112&lt;(O103+O76)</formula>
    </cfRule>
  </conditionalFormatting>
  <conditionalFormatting sqref="P112">
    <cfRule type="expression" dxfId="293" priority="69">
      <formula>P112&lt;(P103+P76)</formula>
    </cfRule>
  </conditionalFormatting>
  <conditionalFormatting sqref="Q112">
    <cfRule type="expression" dxfId="292" priority="68">
      <formula>Q112&lt;(Q103+Q76)</formula>
    </cfRule>
  </conditionalFormatting>
  <conditionalFormatting sqref="R112">
    <cfRule type="expression" dxfId="291" priority="67">
      <formula>R112&lt;(R103+R76)</formula>
    </cfRule>
  </conditionalFormatting>
  <conditionalFormatting sqref="R113">
    <cfRule type="expression" dxfId="290" priority="66">
      <formula>R113&lt;(R104+R77)</formula>
    </cfRule>
  </conditionalFormatting>
  <conditionalFormatting sqref="P113">
    <cfRule type="expression" dxfId="289" priority="65">
      <formula>P113&lt;(P104+P77)</formula>
    </cfRule>
  </conditionalFormatting>
  <conditionalFormatting sqref="N113">
    <cfRule type="expression" dxfId="288" priority="64">
      <formula>N113&lt;(N104+N77)</formula>
    </cfRule>
  </conditionalFormatting>
  <conditionalFormatting sqref="M114">
    <cfRule type="expression" dxfId="287" priority="63">
      <formula>M114&lt;(M105+M78)</formula>
    </cfRule>
  </conditionalFormatting>
  <conditionalFormatting sqref="N114">
    <cfRule type="expression" dxfId="286" priority="62">
      <formula>N114&lt;(N105+N78)</formula>
    </cfRule>
  </conditionalFormatting>
  <conditionalFormatting sqref="O114">
    <cfRule type="expression" dxfId="285" priority="61">
      <formula>O114&lt;(O105+O78)</formula>
    </cfRule>
  </conditionalFormatting>
  <conditionalFormatting sqref="P114">
    <cfRule type="expression" dxfId="284" priority="60">
      <formula>P114&lt;(P105+P78)</formula>
    </cfRule>
  </conditionalFormatting>
  <conditionalFormatting sqref="Q114">
    <cfRule type="expression" dxfId="283" priority="59">
      <formula>Q114&lt;(Q105+Q78)</formula>
    </cfRule>
  </conditionalFormatting>
  <conditionalFormatting sqref="R114">
    <cfRule type="expression" dxfId="282" priority="58">
      <formula>R114&lt;(R105+R78)</formula>
    </cfRule>
  </conditionalFormatting>
  <conditionalFormatting sqref="R115">
    <cfRule type="expression" dxfId="281" priority="57">
      <formula>R115&lt;(R106+R79)</formula>
    </cfRule>
  </conditionalFormatting>
  <conditionalFormatting sqref="P115">
    <cfRule type="expression" dxfId="280" priority="56">
      <formula>P115&lt;(P106+P79)</formula>
    </cfRule>
  </conditionalFormatting>
  <conditionalFormatting sqref="N115">
    <cfRule type="expression" dxfId="279" priority="55">
      <formula>N115&lt;(N106+N79)</formula>
    </cfRule>
  </conditionalFormatting>
  <conditionalFormatting sqref="M100">
    <cfRule type="expression" dxfId="278" priority="54">
      <formula>M109&lt;(M100+M73)</formula>
    </cfRule>
  </conditionalFormatting>
  <conditionalFormatting sqref="O100">
    <cfRule type="expression" dxfId="277" priority="53">
      <formula>O109&lt;(O100+O73)</formula>
    </cfRule>
  </conditionalFormatting>
  <conditionalFormatting sqref="Q100">
    <cfRule type="expression" dxfId="276" priority="52">
      <formula>Q109&lt;(Q100+Q73)</formula>
    </cfRule>
  </conditionalFormatting>
  <conditionalFormatting sqref="M101">
    <cfRule type="expression" dxfId="275" priority="51">
      <formula>M110&lt;(M101+M74)</formula>
    </cfRule>
  </conditionalFormatting>
  <conditionalFormatting sqref="O101">
    <cfRule type="expression" dxfId="274" priority="50">
      <formula>O110&lt;(O101+O74)</formula>
    </cfRule>
  </conditionalFormatting>
  <conditionalFormatting sqref="Q101">
    <cfRule type="expression" dxfId="273" priority="49">
      <formula>Q110&lt;(Q101+Q74)</formula>
    </cfRule>
  </conditionalFormatting>
  <conditionalFormatting sqref="N102">
    <cfRule type="expression" dxfId="272" priority="48">
      <formula>N111&lt;(N102+N75)</formula>
    </cfRule>
  </conditionalFormatting>
  <conditionalFormatting sqref="P102">
    <cfRule type="expression" dxfId="271" priority="47">
      <formula>P111&lt;(P102+P75)</formula>
    </cfRule>
  </conditionalFormatting>
  <conditionalFormatting sqref="R102">
    <cfRule type="expression" dxfId="270" priority="46">
      <formula>R111&lt;(R102+R75)</formula>
    </cfRule>
  </conditionalFormatting>
  <conditionalFormatting sqref="M103">
    <cfRule type="expression" dxfId="269" priority="45">
      <formula>M112&lt;(M103+M76)</formula>
    </cfRule>
  </conditionalFormatting>
  <conditionalFormatting sqref="N103">
    <cfRule type="expression" dxfId="268" priority="44">
      <formula>N112&lt;(N103+N76)</formula>
    </cfRule>
  </conditionalFormatting>
  <conditionalFormatting sqref="O103">
    <cfRule type="expression" dxfId="267" priority="43">
      <formula>O112&lt;(O103+O76)</formula>
    </cfRule>
  </conditionalFormatting>
  <conditionalFormatting sqref="P103">
    <cfRule type="expression" dxfId="266" priority="42">
      <formula>P112&lt;(P103+P76)</formula>
    </cfRule>
  </conditionalFormatting>
  <conditionalFormatting sqref="Q103">
    <cfRule type="expression" dxfId="265" priority="41">
      <formula>Q112&lt;(Q103+Q76)</formula>
    </cfRule>
  </conditionalFormatting>
  <conditionalFormatting sqref="R103">
    <cfRule type="expression" dxfId="264" priority="40">
      <formula>R112&lt;(R103+R76)</formula>
    </cfRule>
  </conditionalFormatting>
  <conditionalFormatting sqref="R104">
    <cfRule type="expression" dxfId="263" priority="39">
      <formula>R113&lt;(R104+R77)</formula>
    </cfRule>
  </conditionalFormatting>
  <conditionalFormatting sqref="P104">
    <cfRule type="expression" dxfId="262" priority="38">
      <formula>P113&lt;(P104+P77)</formula>
    </cfRule>
  </conditionalFormatting>
  <conditionalFormatting sqref="N104">
    <cfRule type="expression" dxfId="261" priority="37">
      <formula>N113&lt;(N104+N77)</formula>
    </cfRule>
  </conditionalFormatting>
  <conditionalFormatting sqref="M105">
    <cfRule type="expression" dxfId="260" priority="36">
      <formula>M114&lt;(M105+M78)</formula>
    </cfRule>
  </conditionalFormatting>
  <conditionalFormatting sqref="N105">
    <cfRule type="expression" dxfId="259" priority="35">
      <formula>N114&lt;(N105+N78)</formula>
    </cfRule>
  </conditionalFormatting>
  <conditionalFormatting sqref="O105">
    <cfRule type="expression" dxfId="258" priority="34">
      <formula>O114&lt;(O105+O78)</formula>
    </cfRule>
  </conditionalFormatting>
  <conditionalFormatting sqref="P105">
    <cfRule type="expression" dxfId="257" priority="33">
      <formula>P114&lt;(P105+P78)</formula>
    </cfRule>
  </conditionalFormatting>
  <conditionalFormatting sqref="Q105">
    <cfRule type="expression" dxfId="256" priority="32">
      <formula>Q114&lt;(Q105+Q78)</formula>
    </cfRule>
  </conditionalFormatting>
  <conditionalFormatting sqref="R105">
    <cfRule type="expression" dxfId="255" priority="31">
      <formula>R114&lt;(R105+R78)</formula>
    </cfRule>
  </conditionalFormatting>
  <conditionalFormatting sqref="R106">
    <cfRule type="expression" dxfId="254" priority="30">
      <formula>R115&lt;(R106+R79)</formula>
    </cfRule>
  </conditionalFormatting>
  <conditionalFormatting sqref="P106">
    <cfRule type="expression" dxfId="253" priority="29">
      <formula>P115&lt;(P106+P79)</formula>
    </cfRule>
  </conditionalFormatting>
  <conditionalFormatting sqref="N106">
    <cfRule type="expression" dxfId="252" priority="28">
      <formula>N115&lt;(N106+N79)</formula>
    </cfRule>
  </conditionalFormatting>
  <conditionalFormatting sqref="M73">
    <cfRule type="expression" dxfId="251" priority="27">
      <formula>M109&lt;(M100+M73)</formula>
    </cfRule>
  </conditionalFormatting>
  <conditionalFormatting sqref="O73">
    <cfRule type="expression" dxfId="250" priority="26">
      <formula>O109&lt;(O100+O73)</formula>
    </cfRule>
  </conditionalFormatting>
  <conditionalFormatting sqref="Q73">
    <cfRule type="expression" dxfId="249" priority="25">
      <formula>Q109&lt;(Q100+Q73)</formula>
    </cfRule>
  </conditionalFormatting>
  <conditionalFormatting sqref="Q74">
    <cfRule type="expression" dxfId="248" priority="24">
      <formula>Q110&lt;(Q101+Q74)</formula>
    </cfRule>
  </conditionalFormatting>
  <conditionalFormatting sqref="O74">
    <cfRule type="expression" dxfId="247" priority="23">
      <formula>O110&lt;(O101+O74)</formula>
    </cfRule>
  </conditionalFormatting>
  <conditionalFormatting sqref="M74">
    <cfRule type="expression" dxfId="246" priority="22">
      <formula>M110&lt;(M101+M74)</formula>
    </cfRule>
  </conditionalFormatting>
  <conditionalFormatting sqref="N75">
    <cfRule type="expression" dxfId="245" priority="21">
      <formula>N111&lt;(N102+N75)</formula>
    </cfRule>
  </conditionalFormatting>
  <conditionalFormatting sqref="P75">
    <cfRule type="expression" dxfId="244" priority="20">
      <formula>P111&lt;(P102+P75)</formula>
    </cfRule>
  </conditionalFormatting>
  <conditionalFormatting sqref="R75">
    <cfRule type="expression" dxfId="243" priority="19">
      <formula>R111&lt;(R102+R75)</formula>
    </cfRule>
  </conditionalFormatting>
  <conditionalFormatting sqref="R76">
    <cfRule type="expression" dxfId="242" priority="18">
      <formula>R112&lt;(R103+R76)</formula>
    </cfRule>
  </conditionalFormatting>
  <conditionalFormatting sqref="Q76">
    <cfRule type="expression" dxfId="241" priority="17">
      <formula>Q112&lt;(Q103+Q76)</formula>
    </cfRule>
  </conditionalFormatting>
  <conditionalFormatting sqref="P76">
    <cfRule type="expression" dxfId="240" priority="16">
      <formula>P112&lt;(P103+P76)</formula>
    </cfRule>
  </conditionalFormatting>
  <conditionalFormatting sqref="O76">
    <cfRule type="expression" dxfId="239" priority="15">
      <formula>O112&lt;(O103+O76)</formula>
    </cfRule>
  </conditionalFormatting>
  <conditionalFormatting sqref="N76">
    <cfRule type="expression" dxfId="238" priority="14">
      <formula>N112&lt;(N103+N76)</formula>
    </cfRule>
  </conditionalFormatting>
  <conditionalFormatting sqref="M76">
    <cfRule type="expression" dxfId="237" priority="13">
      <formula>M112&lt;(M103+M76)</formula>
    </cfRule>
  </conditionalFormatting>
  <conditionalFormatting sqref="N77">
    <cfRule type="expression" dxfId="236" priority="12">
      <formula>N113&lt;(N104+N77)</formula>
    </cfRule>
  </conditionalFormatting>
  <conditionalFormatting sqref="P77">
    <cfRule type="expression" dxfId="235" priority="11">
      <formula>P113&lt;(P104+P77)</formula>
    </cfRule>
  </conditionalFormatting>
  <conditionalFormatting sqref="R77">
    <cfRule type="expression" dxfId="234" priority="10">
      <formula>R113&lt;(R104+R77)</formula>
    </cfRule>
  </conditionalFormatting>
  <conditionalFormatting sqref="R78">
    <cfRule type="expression" dxfId="233" priority="9">
      <formula>R114&lt;(R105+R78)</formula>
    </cfRule>
  </conditionalFormatting>
  <conditionalFormatting sqref="Q78">
    <cfRule type="expression" dxfId="232" priority="8">
      <formula>Q114&lt;(Q105+Q78)</formula>
    </cfRule>
  </conditionalFormatting>
  <conditionalFormatting sqref="P78">
    <cfRule type="expression" dxfId="231" priority="7">
      <formula>P114&lt;(P105+P78)</formula>
    </cfRule>
  </conditionalFormatting>
  <conditionalFormatting sqref="O78">
    <cfRule type="expression" dxfId="230" priority="6">
      <formula>O114&lt;(O105+O78)</formula>
    </cfRule>
  </conditionalFormatting>
  <conditionalFormatting sqref="N78">
    <cfRule type="expression" dxfId="229" priority="5">
      <formula>N114&lt;(N105+N78)</formula>
    </cfRule>
  </conditionalFormatting>
  <conditionalFormatting sqref="M78">
    <cfRule type="expression" dxfId="228" priority="4">
      <formula>M114&lt;(M105+M78)</formula>
    </cfRule>
  </conditionalFormatting>
  <conditionalFormatting sqref="N79">
    <cfRule type="expression" dxfId="227" priority="3">
      <formula>N115&lt;(N106+N79)</formula>
    </cfRule>
  </conditionalFormatting>
  <conditionalFormatting sqref="P79">
    <cfRule type="expression" dxfId="226" priority="2">
      <formula>P115&lt;(P106+P79)</formula>
    </cfRule>
  </conditionalFormatting>
  <conditionalFormatting sqref="R79">
    <cfRule type="expression" dxfId="225" priority="1">
      <formula>R115&lt;(R106+R79)</formula>
    </cfRule>
  </conditionalFormatting>
  <dataValidations count="1">
    <dataValidation type="whole" allowBlank="1" showInputMessage="1" showErrorMessage="1" errorTitle="Non-Numeric or abnormal value" error="Enter Numbers only between 0 and 99999" sqref="E8:L27 N8:AH17 S18:AH27 S36:AH36 M8:M43 N18:R43">
      <formula1>0</formula1>
      <formula2>99999</formula2>
    </dataValidation>
  </dataValidation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249977111117893"/>
  </sheetPr>
  <dimension ref="A1:D15"/>
  <sheetViews>
    <sheetView showGridLines="0" zoomScale="80" zoomScaleNormal="80" workbookViewId="0">
      <selection activeCell="A13" sqref="A13:K13"/>
    </sheetView>
  </sheetViews>
  <sheetFormatPr defaultRowHeight="15" x14ac:dyDescent="0.25"/>
  <cols>
    <col min="1" max="1" width="13.85546875" customWidth="1"/>
    <col min="2" max="2" width="25" style="44" customWidth="1"/>
    <col min="3" max="3" width="123" style="53" customWidth="1"/>
    <col min="4" max="4" width="42.42578125" bestFit="1" customWidth="1"/>
  </cols>
  <sheetData>
    <row r="1" spans="1:4" s="52" customFormat="1" x14ac:dyDescent="0.25">
      <c r="A1" s="459" t="s">
        <v>463</v>
      </c>
      <c r="B1" s="460"/>
      <c r="C1" s="460"/>
      <c r="D1" s="45" t="s">
        <v>464</v>
      </c>
    </row>
    <row r="2" spans="1:4" x14ac:dyDescent="0.25">
      <c r="A2" s="461" t="s">
        <v>465</v>
      </c>
      <c r="B2" s="462"/>
      <c r="C2" s="40" t="s">
        <v>466</v>
      </c>
      <c r="D2" s="46" t="s">
        <v>467</v>
      </c>
    </row>
    <row r="3" spans="1:4" x14ac:dyDescent="0.25">
      <c r="A3" s="463" t="s">
        <v>468</v>
      </c>
      <c r="B3" s="47" t="s">
        <v>469</v>
      </c>
      <c r="C3" s="40" t="s">
        <v>470</v>
      </c>
      <c r="D3" s="46" t="s">
        <v>471</v>
      </c>
    </row>
    <row r="4" spans="1:4" ht="30" x14ac:dyDescent="0.25">
      <c r="A4" s="463"/>
      <c r="B4" s="43" t="s">
        <v>472</v>
      </c>
      <c r="C4" s="40" t="s">
        <v>473</v>
      </c>
      <c r="D4" s="46" t="s">
        <v>474</v>
      </c>
    </row>
    <row r="5" spans="1:4" ht="30" x14ac:dyDescent="0.25">
      <c r="A5" s="463"/>
      <c r="B5" s="43" t="s">
        <v>475</v>
      </c>
      <c r="C5" s="42" t="s">
        <v>476</v>
      </c>
      <c r="D5" s="46" t="s">
        <v>477</v>
      </c>
    </row>
    <row r="6" spans="1:4" ht="30" x14ac:dyDescent="0.25">
      <c r="A6" s="463"/>
      <c r="B6" s="43" t="s">
        <v>478</v>
      </c>
      <c r="C6" s="40" t="s">
        <v>479</v>
      </c>
      <c r="D6" s="46" t="s">
        <v>480</v>
      </c>
    </row>
    <row r="7" spans="1:4" x14ac:dyDescent="0.25">
      <c r="A7" s="455" t="s">
        <v>481</v>
      </c>
      <c r="B7" s="456"/>
      <c r="C7" s="40" t="s">
        <v>482</v>
      </c>
      <c r="D7" s="46" t="s">
        <v>483</v>
      </c>
    </row>
    <row r="8" spans="1:4" ht="45" x14ac:dyDescent="0.25">
      <c r="A8" s="48" t="s">
        <v>484</v>
      </c>
      <c r="B8" s="47"/>
      <c r="C8" s="42" t="s">
        <v>485</v>
      </c>
      <c r="D8" s="46" t="s">
        <v>486</v>
      </c>
    </row>
    <row r="9" spans="1:4" ht="30" x14ac:dyDescent="0.25">
      <c r="A9" s="49" t="s">
        <v>487</v>
      </c>
      <c r="B9" s="43"/>
      <c r="C9" s="42" t="s">
        <v>488</v>
      </c>
      <c r="D9" s="46" t="s">
        <v>486</v>
      </c>
    </row>
    <row r="10" spans="1:4" x14ac:dyDescent="0.25">
      <c r="A10" s="455" t="s">
        <v>489</v>
      </c>
      <c r="B10" s="456"/>
      <c r="C10" s="40" t="s">
        <v>490</v>
      </c>
      <c r="D10" s="46" t="s">
        <v>486</v>
      </c>
    </row>
    <row r="11" spans="1:4" ht="45" x14ac:dyDescent="0.25">
      <c r="A11" s="455" t="s">
        <v>491</v>
      </c>
      <c r="B11" s="456"/>
      <c r="C11" s="42" t="s">
        <v>492</v>
      </c>
      <c r="D11" s="46" t="s">
        <v>486</v>
      </c>
    </row>
    <row r="12" spans="1:4" x14ac:dyDescent="0.25">
      <c r="A12" s="455" t="s">
        <v>493</v>
      </c>
      <c r="B12" s="456"/>
      <c r="C12" s="40" t="s">
        <v>494</v>
      </c>
      <c r="D12" s="46" t="s">
        <v>486</v>
      </c>
    </row>
    <row r="13" spans="1:4" x14ac:dyDescent="0.25">
      <c r="A13" s="455" t="s">
        <v>495</v>
      </c>
      <c r="B13" s="456"/>
      <c r="C13" s="40" t="s">
        <v>496</v>
      </c>
      <c r="D13" s="46" t="s">
        <v>486</v>
      </c>
    </row>
    <row r="14" spans="1:4" x14ac:dyDescent="0.25">
      <c r="A14" s="455" t="s">
        <v>497</v>
      </c>
      <c r="B14" s="456"/>
      <c r="C14" s="40" t="s">
        <v>498</v>
      </c>
      <c r="D14" s="46" t="s">
        <v>486</v>
      </c>
    </row>
    <row r="15" spans="1:4" ht="30.75" thickBot="1" x14ac:dyDescent="0.3">
      <c r="A15" s="457" t="s">
        <v>499</v>
      </c>
      <c r="B15" s="458"/>
      <c r="C15" s="50" t="s">
        <v>500</v>
      </c>
      <c r="D15" s="51" t="s">
        <v>486</v>
      </c>
    </row>
  </sheetData>
  <mergeCells count="10">
    <mergeCell ref="A12:B12"/>
    <mergeCell ref="A13:B13"/>
    <mergeCell ref="A14:B14"/>
    <mergeCell ref="A15:B15"/>
    <mergeCell ref="A1:C1"/>
    <mergeCell ref="A2:B2"/>
    <mergeCell ref="A3:A6"/>
    <mergeCell ref="A7:B7"/>
    <mergeCell ref="A10:B10"/>
    <mergeCell ref="A11:B11"/>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B1:AL114"/>
  <sheetViews>
    <sheetView showGridLines="0" zoomScale="40" zoomScaleNormal="40" workbookViewId="0">
      <pane xSplit="3" ySplit="7" topLeftCell="D8" activePane="bottomRight" state="frozen"/>
      <selection activeCell="A13" sqref="A13:K13"/>
      <selection pane="topRight" activeCell="A13" sqref="A13:K13"/>
      <selection pane="bottomLeft" activeCell="A13" sqref="A13:K13"/>
      <selection pane="bottomRight" activeCell="A13" sqref="A9:K21"/>
    </sheetView>
  </sheetViews>
  <sheetFormatPr defaultRowHeight="15" x14ac:dyDescent="0.25"/>
  <cols>
    <col min="2" max="2" width="35.5703125" customWidth="1"/>
    <col min="3" max="3" width="179.85546875" customWidth="1"/>
    <col min="4" max="4" width="20" style="233" customWidth="1"/>
    <col min="5" max="13" width="10.85546875" hidden="1" customWidth="1"/>
    <col min="14" max="14" width="12" customWidth="1"/>
    <col min="15" max="15" width="12" hidden="1" customWidth="1"/>
    <col min="16" max="16" width="12" customWidth="1"/>
    <col min="17" max="17" width="12" hidden="1" customWidth="1"/>
    <col min="18" max="18" width="12" customWidth="1"/>
    <col min="19" max="19" width="12" hidden="1" customWidth="1"/>
    <col min="20" max="20" width="12" customWidth="1"/>
    <col min="21" max="21" width="12" hidden="1" customWidth="1"/>
    <col min="22" max="22" width="12" customWidth="1"/>
    <col min="23" max="23" width="12" hidden="1" customWidth="1"/>
    <col min="24" max="24" width="12" customWidth="1"/>
    <col min="25" max="25" width="12" hidden="1" customWidth="1"/>
    <col min="26" max="26" width="12" customWidth="1"/>
    <col min="27" max="27" width="12" hidden="1" customWidth="1"/>
    <col min="28" max="28" width="12" customWidth="1"/>
    <col min="29" max="34" width="10.85546875" hidden="1" customWidth="1"/>
    <col min="35" max="35" width="21" customWidth="1"/>
    <col min="36" max="36" width="142.5703125" hidden="1" customWidth="1"/>
    <col min="37" max="37" width="43.28515625" customWidth="1"/>
  </cols>
  <sheetData>
    <row r="1" spans="2:38" s="15" customFormat="1" ht="41.25" customHeight="1" thickBot="1" x14ac:dyDescent="0.3">
      <c r="B1" s="14"/>
      <c r="C1" s="14"/>
      <c r="D1" s="232"/>
      <c r="E1" s="14"/>
      <c r="F1" s="14"/>
      <c r="G1" s="14"/>
      <c r="H1" s="14"/>
      <c r="I1" s="14"/>
      <c r="J1" s="14"/>
      <c r="K1" s="14"/>
      <c r="L1" s="14"/>
      <c r="M1" s="14"/>
      <c r="N1" s="14"/>
      <c r="O1" s="14"/>
      <c r="P1" s="14"/>
      <c r="Q1" s="14"/>
      <c r="R1" s="14"/>
      <c r="S1" s="14"/>
      <c r="T1" s="14"/>
      <c r="U1" s="14"/>
      <c r="V1" s="14"/>
      <c r="W1" s="14"/>
      <c r="X1" s="14"/>
      <c r="Y1" s="14"/>
      <c r="Z1" s="14"/>
      <c r="AA1" s="14"/>
      <c r="AB1" s="14"/>
      <c r="AC1" s="14"/>
      <c r="AD1" s="14"/>
      <c r="AE1" s="14"/>
      <c r="AF1" s="14"/>
      <c r="AG1" s="14"/>
    </row>
    <row r="2" spans="2:38" ht="63.75" hidden="1" customHeight="1" thickBot="1" x14ac:dyDescent="0.55000000000000004">
      <c r="B2" s="12" t="s">
        <v>0</v>
      </c>
      <c r="C2" s="170" t="str">
        <f>'Prep Partner Performance'!C2</f>
        <v>Kisima Health Centre</v>
      </c>
      <c r="D2" s="376" t="s">
        <v>1</v>
      </c>
      <c r="E2" s="376"/>
      <c r="F2" s="376"/>
      <c r="G2" s="470">
        <f>'Prep Partner Performance'!G2</f>
        <v>14943</v>
      </c>
      <c r="H2" s="470"/>
      <c r="I2" s="378" t="s">
        <v>2</v>
      </c>
      <c r="J2" s="378"/>
      <c r="K2" s="378"/>
      <c r="L2" s="470" t="str">
        <f>'Prep Partner Performance'!L2</f>
        <v>Samburu Central</v>
      </c>
      <c r="M2" s="470"/>
      <c r="N2" s="470"/>
      <c r="O2" s="470"/>
      <c r="P2" s="470"/>
      <c r="Q2" s="470"/>
      <c r="R2" s="470"/>
      <c r="S2" s="378" t="s">
        <v>3</v>
      </c>
      <c r="T2" s="378"/>
      <c r="U2" s="470" t="str">
        <f>'Prep Partner Performance'!U2</f>
        <v>Samburu</v>
      </c>
      <c r="V2" s="470"/>
      <c r="W2" s="470"/>
      <c r="X2" s="378" t="s">
        <v>4</v>
      </c>
      <c r="Y2" s="378"/>
      <c r="Z2" s="476" t="str">
        <f>'Prep Partner Performance'!Z2</f>
        <v>05</v>
      </c>
      <c r="AA2" s="477"/>
      <c r="AB2" s="477"/>
      <c r="AC2" s="477"/>
      <c r="AD2" s="13" t="s">
        <v>5</v>
      </c>
      <c r="AE2" s="171">
        <f>'Prep Partner Performance'!AE2</f>
        <v>2022</v>
      </c>
      <c r="AF2" s="10"/>
      <c r="AG2" s="10"/>
      <c r="AH2" s="10"/>
      <c r="AI2" s="11"/>
      <c r="AL2" s="74">
        <f>DATEVALUE(AE2&amp;"-"&amp;Z2&amp;"-01")</f>
        <v>44682</v>
      </c>
    </row>
    <row r="3" spans="2:38" ht="102" customHeight="1" thickBot="1" x14ac:dyDescent="0.3">
      <c r="B3" s="362" t="s">
        <v>614</v>
      </c>
      <c r="C3" s="363"/>
      <c r="D3" s="16"/>
      <c r="E3" s="16"/>
      <c r="F3" s="16"/>
      <c r="G3" s="16"/>
      <c r="H3" s="16"/>
      <c r="I3" s="16"/>
      <c r="J3" s="16"/>
      <c r="K3" s="16"/>
      <c r="L3" s="16"/>
      <c r="M3" s="16"/>
      <c r="N3" s="16"/>
      <c r="O3" s="16"/>
      <c r="P3" s="16"/>
      <c r="Q3" s="16"/>
      <c r="R3" s="16"/>
      <c r="S3" s="16"/>
      <c r="T3" s="16"/>
      <c r="U3" s="16"/>
      <c r="V3" s="16"/>
      <c r="W3" s="16"/>
      <c r="X3" s="16"/>
      <c r="Y3" s="16"/>
      <c r="Z3" s="16"/>
      <c r="AA3" s="16"/>
      <c r="AB3" s="16"/>
      <c r="AC3" s="16"/>
      <c r="AD3" s="16"/>
      <c r="AE3" s="16"/>
      <c r="AF3" s="16"/>
      <c r="AG3" s="16"/>
      <c r="AH3" s="16"/>
      <c r="AI3" s="17"/>
      <c r="AJ3" s="495" t="str">
        <f>IF(LEN(AK9&amp;AK33&amp;AK57)&lt;1,"","Form Has Data Errors. Please correct them before uploading")</f>
        <v/>
      </c>
      <c r="AK3" s="496"/>
    </row>
    <row r="4" spans="2:38" ht="97.15" customHeight="1" thickBot="1" x14ac:dyDescent="0.3">
      <c r="B4" s="478" t="str">
        <f>"County: "&amp;U2&amp;"             sub-county: "&amp;L2&amp;"             Facility: "&amp;C2&amp;"             Mflcode: "&amp;G2&amp;"             Year: "&amp;AE2&amp;"             Month: "&amp;Z2</f>
        <v>County: Samburu             sub-county: Samburu Central             Facility: Kisima Health Centre             Mflcode: 14943             Year: 2022             Month: 05</v>
      </c>
      <c r="C4" s="479"/>
      <c r="D4" s="479"/>
      <c r="E4" s="479"/>
      <c r="F4" s="479"/>
      <c r="G4" s="479"/>
      <c r="H4" s="479"/>
      <c r="I4" s="479"/>
      <c r="J4" s="479"/>
      <c r="K4" s="479"/>
      <c r="L4" s="479"/>
      <c r="M4" s="479"/>
      <c r="N4" s="479"/>
      <c r="O4" s="479"/>
      <c r="P4" s="479"/>
      <c r="Q4" s="479"/>
      <c r="R4" s="479"/>
      <c r="S4" s="479"/>
      <c r="T4" s="479"/>
      <c r="U4" s="479"/>
      <c r="V4" s="479"/>
      <c r="W4" s="479"/>
      <c r="X4" s="479"/>
      <c r="Y4" s="479"/>
      <c r="Z4" s="479"/>
      <c r="AA4" s="479"/>
      <c r="AB4" s="479"/>
      <c r="AC4" s="479"/>
      <c r="AD4" s="479"/>
      <c r="AE4" s="479"/>
      <c r="AF4" s="479"/>
      <c r="AG4" s="479"/>
      <c r="AH4" s="479"/>
      <c r="AI4" s="480"/>
      <c r="AJ4" s="497"/>
      <c r="AK4" s="498"/>
    </row>
    <row r="5" spans="2:38" ht="45" hidden="1" customHeight="1" thickBot="1" x14ac:dyDescent="0.3">
      <c r="B5" s="373" t="s">
        <v>30</v>
      </c>
      <c r="C5" s="374"/>
      <c r="D5" s="374"/>
      <c r="E5" s="374"/>
      <c r="F5" s="374"/>
      <c r="G5" s="374"/>
      <c r="H5" s="374"/>
      <c r="I5" s="374"/>
      <c r="J5" s="374"/>
      <c r="K5" s="374"/>
      <c r="L5" s="374"/>
      <c r="M5" s="374"/>
      <c r="N5" s="374"/>
      <c r="O5" s="374"/>
      <c r="P5" s="374"/>
      <c r="Q5" s="374"/>
      <c r="R5" s="374"/>
      <c r="S5" s="374"/>
      <c r="T5" s="374"/>
      <c r="U5" s="374"/>
      <c r="V5" s="374"/>
      <c r="W5" s="374"/>
      <c r="X5" s="374"/>
      <c r="Y5" s="374"/>
      <c r="Z5" s="374"/>
      <c r="AA5" s="374"/>
      <c r="AB5" s="374"/>
      <c r="AC5" s="374"/>
      <c r="AD5" s="374"/>
      <c r="AE5" s="374"/>
      <c r="AF5" s="374"/>
      <c r="AG5" s="374"/>
      <c r="AH5" s="374"/>
      <c r="AI5" s="375"/>
      <c r="AJ5" s="499"/>
      <c r="AK5" s="500"/>
    </row>
    <row r="6" spans="2:38" ht="28.5" x14ac:dyDescent="0.25">
      <c r="B6" s="464" t="s">
        <v>6</v>
      </c>
      <c r="C6" s="466" t="s">
        <v>7</v>
      </c>
      <c r="D6" s="468" t="s">
        <v>8</v>
      </c>
      <c r="E6" s="384" t="s">
        <v>9</v>
      </c>
      <c r="F6" s="384"/>
      <c r="G6" s="384" t="s">
        <v>10</v>
      </c>
      <c r="H6" s="384"/>
      <c r="I6" s="384" t="s">
        <v>11</v>
      </c>
      <c r="J6" s="384"/>
      <c r="K6" s="384" t="s">
        <v>12</v>
      </c>
      <c r="L6" s="384"/>
      <c r="M6" s="379" t="s">
        <v>13</v>
      </c>
      <c r="N6" s="380"/>
      <c r="O6" s="379" t="s">
        <v>14</v>
      </c>
      <c r="P6" s="380"/>
      <c r="Q6" s="379" t="s">
        <v>15</v>
      </c>
      <c r="R6" s="380"/>
      <c r="S6" s="379" t="s">
        <v>16</v>
      </c>
      <c r="T6" s="380"/>
      <c r="U6" s="379" t="s">
        <v>17</v>
      </c>
      <c r="V6" s="380"/>
      <c r="W6" s="379" t="s">
        <v>18</v>
      </c>
      <c r="X6" s="380"/>
      <c r="Y6" s="379" t="s">
        <v>19</v>
      </c>
      <c r="Z6" s="380"/>
      <c r="AA6" s="379" t="s">
        <v>20</v>
      </c>
      <c r="AB6" s="380"/>
      <c r="AC6" s="384" t="s">
        <v>21</v>
      </c>
      <c r="AD6" s="384"/>
      <c r="AE6" s="384" t="s">
        <v>22</v>
      </c>
      <c r="AF6" s="384"/>
      <c r="AG6" s="384" t="s">
        <v>23</v>
      </c>
      <c r="AH6" s="384"/>
      <c r="AI6" s="385" t="s">
        <v>24</v>
      </c>
      <c r="AJ6" s="387" t="s">
        <v>84</v>
      </c>
      <c r="AK6" s="493" t="s">
        <v>85</v>
      </c>
    </row>
    <row r="7" spans="2:38" ht="28.9" customHeight="1" thickBot="1" x14ac:dyDescent="0.3">
      <c r="B7" s="465"/>
      <c r="C7" s="467"/>
      <c r="D7" s="469"/>
      <c r="E7" s="3" t="s">
        <v>25</v>
      </c>
      <c r="F7" s="3" t="s">
        <v>26</v>
      </c>
      <c r="G7" s="3" t="s">
        <v>25</v>
      </c>
      <c r="H7" s="3" t="s">
        <v>26</v>
      </c>
      <c r="I7" s="3" t="s">
        <v>25</v>
      </c>
      <c r="J7" s="3" t="s">
        <v>26</v>
      </c>
      <c r="K7" s="3" t="s">
        <v>25</v>
      </c>
      <c r="L7" s="3" t="s">
        <v>26</v>
      </c>
      <c r="M7" s="3" t="s">
        <v>25</v>
      </c>
      <c r="N7" s="3" t="s">
        <v>26</v>
      </c>
      <c r="O7" s="3" t="s">
        <v>25</v>
      </c>
      <c r="P7" s="3" t="s">
        <v>26</v>
      </c>
      <c r="Q7" s="3" t="s">
        <v>25</v>
      </c>
      <c r="R7" s="3" t="s">
        <v>26</v>
      </c>
      <c r="S7" s="3" t="s">
        <v>25</v>
      </c>
      <c r="T7" s="3" t="s">
        <v>26</v>
      </c>
      <c r="U7" s="3" t="s">
        <v>25</v>
      </c>
      <c r="V7" s="3" t="s">
        <v>26</v>
      </c>
      <c r="W7" s="3" t="s">
        <v>25</v>
      </c>
      <c r="X7" s="3" t="s">
        <v>26</v>
      </c>
      <c r="Y7" s="3" t="s">
        <v>25</v>
      </c>
      <c r="Z7" s="3" t="s">
        <v>26</v>
      </c>
      <c r="AA7" s="3" t="s">
        <v>25</v>
      </c>
      <c r="AB7" s="3" t="s">
        <v>26</v>
      </c>
      <c r="AC7" s="3" t="s">
        <v>25</v>
      </c>
      <c r="AD7" s="3" t="s">
        <v>26</v>
      </c>
      <c r="AE7" s="3" t="s">
        <v>25</v>
      </c>
      <c r="AF7" s="3" t="s">
        <v>26</v>
      </c>
      <c r="AG7" s="3" t="s">
        <v>25</v>
      </c>
      <c r="AH7" s="3" t="s">
        <v>26</v>
      </c>
      <c r="AI7" s="386"/>
      <c r="AJ7" s="388"/>
      <c r="AK7" s="494"/>
    </row>
    <row r="8" spans="2:38" ht="45" customHeight="1" thickBot="1" x14ac:dyDescent="0.3">
      <c r="B8" s="373" t="s">
        <v>30</v>
      </c>
      <c r="C8" s="374"/>
      <c r="D8" s="374"/>
      <c r="E8" s="374"/>
      <c r="F8" s="374"/>
      <c r="G8" s="374"/>
      <c r="H8" s="374"/>
      <c r="I8" s="374"/>
      <c r="J8" s="374"/>
      <c r="K8" s="374"/>
      <c r="L8" s="374"/>
      <c r="M8" s="374"/>
      <c r="N8" s="374"/>
      <c r="O8" s="374"/>
      <c r="P8" s="374"/>
      <c r="Q8" s="374"/>
      <c r="R8" s="374"/>
      <c r="S8" s="374"/>
      <c r="T8" s="374"/>
      <c r="U8" s="374"/>
      <c r="V8" s="374"/>
      <c r="W8" s="374"/>
      <c r="X8" s="374"/>
      <c r="Y8" s="374"/>
      <c r="Z8" s="374"/>
      <c r="AA8" s="374"/>
      <c r="AB8" s="374"/>
      <c r="AC8" s="374"/>
      <c r="AD8" s="374"/>
      <c r="AE8" s="374"/>
      <c r="AF8" s="374"/>
      <c r="AG8" s="374"/>
      <c r="AH8" s="374"/>
      <c r="AI8" s="375"/>
      <c r="AJ8" s="176"/>
      <c r="AK8" s="175"/>
    </row>
    <row r="9" spans="2:38" s="4" customFormat="1" ht="26.25" x14ac:dyDescent="0.25">
      <c r="B9" s="487" t="s">
        <v>32</v>
      </c>
      <c r="C9" s="224" t="s">
        <v>503</v>
      </c>
      <c r="D9" s="238" t="s">
        <v>34</v>
      </c>
      <c r="E9" s="56"/>
      <c r="F9" s="20"/>
      <c r="G9" s="20"/>
      <c r="H9" s="20"/>
      <c r="I9" s="20"/>
      <c r="J9" s="20"/>
      <c r="K9" s="20"/>
      <c r="L9" s="20"/>
      <c r="M9" s="21"/>
      <c r="N9" s="21"/>
      <c r="O9" s="21"/>
      <c r="P9" s="21"/>
      <c r="Q9" s="21"/>
      <c r="R9" s="21"/>
      <c r="S9" s="21"/>
      <c r="T9" s="21"/>
      <c r="U9" s="21"/>
      <c r="V9" s="21"/>
      <c r="W9" s="21"/>
      <c r="X9" s="21"/>
      <c r="Y9" s="21"/>
      <c r="Z9" s="21"/>
      <c r="AA9" s="21"/>
      <c r="AB9" s="21"/>
      <c r="AC9" s="20"/>
      <c r="AD9" s="20"/>
      <c r="AE9" s="20"/>
      <c r="AF9" s="20"/>
      <c r="AG9" s="20"/>
      <c r="AH9" s="20"/>
      <c r="AI9" s="22">
        <f t="shared" ref="AI9:AI29" si="0">SUM(M9:AB9)</f>
        <v>0</v>
      </c>
      <c r="AJ9" s="70" t="str">
        <f>CONCATENATE(IF(E10&gt;E9," * "&amp;$C10&amp;" For age "&amp;$E$6&amp;" "&amp;$E$7&amp;" is more than "&amp;$C9&amp;""&amp;CHAR(10),""),IF(F10&gt;F9," * "&amp;$C10&amp;" For age "&amp;$E$6&amp;" "&amp;$F$7&amp;" is more than "&amp;$C9&amp;""&amp;CHAR(10),""),IF(G10&gt;G9," * "&amp;$C10&amp;" For age "&amp;$G$6&amp;" "&amp;$G$7&amp;" is more than "&amp;$C9&amp;""&amp;CHAR(10),""),IF(H10&gt;H9," * "&amp;$C10&amp;" For age "&amp;$G$6&amp;" "&amp;$H$7&amp;" is more than "&amp;$C9&amp;""&amp;CHAR(10),""),IF(I10&gt;I9," * "&amp;$C10&amp;" For age "&amp;$I$6&amp;" "&amp;$I$7&amp;" is more than "&amp;$C9&amp;""&amp;CHAR(10),""),IF(J10&gt;J9," * "&amp;$C10&amp;" For age "&amp;$I$6&amp;" "&amp;$J$7&amp;" is more than "&amp;$C9&amp;""&amp;CHAR(10),""),IF(K10&gt;K9," * "&amp;$C10&amp;" For age "&amp;$K$6&amp;" "&amp;$K$7&amp;" is more than "&amp;$C9&amp;""&amp;CHAR(10),""),IF(L10&gt;L9," * "&amp;$C10&amp;" For age "&amp;$K$6&amp;" "&amp;$L$7&amp;" is more than "&amp;$C9&amp;""&amp;CHAR(10),""),IF(M10&gt;M9," * "&amp;$C10&amp;" For age "&amp;$M$6&amp;" "&amp;$M$7&amp;" is more than "&amp;$C9&amp;""&amp;CHAR(10),""),IF(N10&gt;N9," * "&amp;$C10&amp;" For age "&amp;$M$6&amp;" "&amp;$N$7&amp;" is more than "&amp;$C9&amp;""&amp;CHAR(10),""),IF(O10&gt;O9," * "&amp;$C10&amp;" For age "&amp;$O$6&amp;" "&amp;$O$7&amp;" is more than "&amp;$C9&amp;""&amp;CHAR(10),""),IF(P10&gt;P9," * "&amp;$C10&amp;" For age "&amp;$O$6&amp;" "&amp;$P$7&amp;" is more than "&amp;$C9&amp;""&amp;CHAR(10),""),IF(Q10&gt;Q9," * "&amp;$C10&amp;" For age "&amp;$Q$6&amp;" "&amp;$Q$7&amp;" is more than "&amp;$C9&amp;""&amp;CHAR(10),""),IF(R10&gt;R9," * "&amp;$C10&amp;" For age "&amp;$Q$6&amp;" "&amp;$R$7&amp;" is more than "&amp;$C9&amp;""&amp;CHAR(10),""),IF(S10&gt;S9," * "&amp;$C10&amp;" For age "&amp;$S$6&amp;" "&amp;$S$7&amp;" is more than "&amp;$C9&amp;""&amp;CHAR(10),""),IF(T10&gt;T9," * "&amp;$C10&amp;" For age "&amp;$S$6&amp;" "&amp;$T$7&amp;" is more than "&amp;$C9&amp;""&amp;CHAR(10),""),IF(U10&gt;U9," * "&amp;$C10&amp;" For age "&amp;$U$6&amp;" "&amp;$U$7&amp;" is more than "&amp;$C9&amp;""&amp;CHAR(10),""),IF(V10&gt;V9," * "&amp;$C10&amp;" For age "&amp;$U$6&amp;" "&amp;$V$7&amp;" is more than "&amp;$C9&amp;""&amp;CHAR(10),""),IF(W10&gt;W9," * "&amp;$C10&amp;" For age "&amp;$W$6&amp;" "&amp;$W$7&amp;" is more than "&amp;$C9&amp;""&amp;CHAR(10),""),IF(X10&gt;X9," * "&amp;$C10&amp;" For age "&amp;$W$6&amp;" "&amp;$X$7&amp;" is more than "&amp;$C9&amp;""&amp;CHAR(10),""),IF(Y10&gt;Y9," * "&amp;$C10&amp;" For age "&amp;$Y$6&amp;" "&amp;$Y$7&amp;" is more than "&amp;$C9&amp;""&amp;CHAR(10),""),IF(Z10&gt;Z9," * "&amp;$C10&amp;" For age "&amp;$Y$6&amp;" "&amp;$Z$7&amp;" is more than "&amp;$C9&amp;""&amp;CHAR(10),""),IF(AA10&gt;AA9," * "&amp;$C10&amp;" For age "&amp;$AA$6&amp;" "&amp;$AA$7&amp;" is more than "&amp;$C9&amp;""&amp;CHAR(10),""),IF(AB10&gt;AB9," * "&amp;$C10&amp;" For age "&amp;$AA$6&amp;" "&amp;$AB$7&amp;" is more than "&amp;$C9&amp;""&amp;CHAR(10),""))</f>
        <v/>
      </c>
      <c r="AK9" s="490" t="str">
        <f>CONCATENATE(AJ9,AJ10,AJ11,AJ13,AJ14,AJ15,AJ16,AJ22,AJ23,AJ24,AJ25,AJ26,AJ27,AJ28,AJ29,AJ17,AJ18,AJ19,AJ20,AJ21)</f>
        <v/>
      </c>
    </row>
    <row r="10" spans="2:38" s="4" customFormat="1" ht="29.25" customHeight="1" x14ac:dyDescent="0.25">
      <c r="B10" s="488"/>
      <c r="C10" s="225" t="s">
        <v>504</v>
      </c>
      <c r="D10" s="239" t="s">
        <v>35</v>
      </c>
      <c r="E10" s="30"/>
      <c r="F10" s="1"/>
      <c r="G10" s="1"/>
      <c r="H10" s="1"/>
      <c r="I10" s="1"/>
      <c r="J10" s="1"/>
      <c r="K10" s="1"/>
      <c r="L10" s="1"/>
      <c r="M10" s="2"/>
      <c r="N10" s="2"/>
      <c r="O10" s="2"/>
      <c r="P10" s="2"/>
      <c r="Q10" s="2"/>
      <c r="R10" s="2"/>
      <c r="S10" s="2"/>
      <c r="T10" s="2"/>
      <c r="U10" s="2"/>
      <c r="V10" s="2"/>
      <c r="W10" s="2"/>
      <c r="X10" s="2"/>
      <c r="Y10" s="2"/>
      <c r="Z10" s="2"/>
      <c r="AA10" s="2"/>
      <c r="AB10" s="2"/>
      <c r="AC10" s="1"/>
      <c r="AD10" s="1"/>
      <c r="AE10" s="1"/>
      <c r="AF10" s="1"/>
      <c r="AG10" s="1"/>
      <c r="AH10" s="1"/>
      <c r="AI10" s="5">
        <f t="shared" si="0"/>
        <v>0</v>
      </c>
      <c r="AJ10" s="70"/>
      <c r="AK10" s="491"/>
    </row>
    <row r="11" spans="2:38" s="4" customFormat="1" ht="26.25" x14ac:dyDescent="0.25">
      <c r="B11" s="488"/>
      <c r="C11" s="225" t="s">
        <v>505</v>
      </c>
      <c r="D11" s="239" t="s">
        <v>36</v>
      </c>
      <c r="E11" s="30"/>
      <c r="F11" s="1"/>
      <c r="G11" s="1"/>
      <c r="H11" s="1"/>
      <c r="I11" s="1"/>
      <c r="J11" s="1"/>
      <c r="K11" s="1"/>
      <c r="L11" s="1"/>
      <c r="M11" s="2"/>
      <c r="N11" s="2"/>
      <c r="O11" s="2"/>
      <c r="P11" s="2"/>
      <c r="Q11" s="2"/>
      <c r="R11" s="2"/>
      <c r="S11" s="2"/>
      <c r="T11" s="2"/>
      <c r="U11" s="2"/>
      <c r="V11" s="2"/>
      <c r="W11" s="2"/>
      <c r="X11" s="2"/>
      <c r="Y11" s="2"/>
      <c r="Z11" s="2"/>
      <c r="AA11" s="2"/>
      <c r="AB11" s="2"/>
      <c r="AC11" s="1"/>
      <c r="AD11" s="1"/>
      <c r="AE11" s="1"/>
      <c r="AF11" s="1"/>
      <c r="AG11" s="1"/>
      <c r="AH11" s="1"/>
      <c r="AI11" s="5">
        <f t="shared" si="0"/>
        <v>0</v>
      </c>
      <c r="AJ11" s="70" t="str">
        <f>CONCATENATE(IF(E11&gt;E9," * "&amp;$C11&amp;" For age "&amp;$E$6&amp;" "&amp;$E$7&amp;" is more than "&amp;$C9&amp;""&amp;CHAR(10),""),IF(F11&gt;F9," * "&amp;$C11&amp;" For age "&amp;$E$6&amp;" "&amp;$F$7&amp;" is more than "&amp;$C9&amp;""&amp;CHAR(10),""),IF(G11&gt;G9," * "&amp;$C11&amp;" For age "&amp;$G$6&amp;" "&amp;$G$7&amp;" is more than "&amp;$C9&amp;""&amp;CHAR(10),""),IF(H11&gt;H9," * "&amp;$C11&amp;" For age "&amp;$G$6&amp;" "&amp;$H$7&amp;" is more than "&amp;$C9&amp;""&amp;CHAR(10),""),IF(I11&gt;I9," * "&amp;$C11&amp;" For age "&amp;$I$6&amp;" "&amp;$I$7&amp;" is more than "&amp;$C9&amp;""&amp;CHAR(10),""),IF(J11&gt;J9," * "&amp;$C11&amp;" For age "&amp;$I$6&amp;" "&amp;$J$7&amp;" is more than "&amp;$C9&amp;""&amp;CHAR(10),""),IF(K11&gt;K9," * "&amp;$C11&amp;" For age "&amp;$K$6&amp;" "&amp;$K$7&amp;" is more than "&amp;$C9&amp;""&amp;CHAR(10),""),IF(L11&gt;L9," * "&amp;$C11&amp;" For age "&amp;$K$6&amp;" "&amp;$L$7&amp;" is more than "&amp;$C9&amp;""&amp;CHAR(10),""),IF(M11&gt;M9," * "&amp;$C11&amp;" For age "&amp;$M$6&amp;" "&amp;$M$7&amp;" is more than "&amp;$C9&amp;""&amp;CHAR(10),""),IF(N11&gt;N9," * "&amp;$C11&amp;" For age "&amp;$M$6&amp;" "&amp;$N$7&amp;" is more than "&amp;$C9&amp;""&amp;CHAR(10),""),IF(O11&gt;O9," * "&amp;$C11&amp;" For age "&amp;$O$6&amp;" "&amp;$O$7&amp;" is more than "&amp;$C9&amp;""&amp;CHAR(10),""),IF(P11&gt;P9," * "&amp;$C11&amp;" For age "&amp;$O$6&amp;" "&amp;$P$7&amp;" is more than "&amp;$C9&amp;""&amp;CHAR(10),""),IF(Q11&gt;Q9," * "&amp;$C11&amp;" For age "&amp;$Q$6&amp;" "&amp;$Q$7&amp;" is more than "&amp;$C9&amp;""&amp;CHAR(10),""),IF(R11&gt;R9," * "&amp;$C11&amp;" For age "&amp;$Q$6&amp;" "&amp;$R$7&amp;" is more than "&amp;$C9&amp;""&amp;CHAR(10),""),IF(S11&gt;S9," * "&amp;$C11&amp;" For age "&amp;$S$6&amp;" "&amp;$S$7&amp;" is more than "&amp;$C9&amp;""&amp;CHAR(10),""),IF(T11&gt;T9," * "&amp;$C11&amp;" For age "&amp;$S$6&amp;" "&amp;$T$7&amp;" is more than "&amp;$C9&amp;""&amp;CHAR(10),""),IF(U11&gt;U9," * "&amp;$C11&amp;" For age "&amp;$U$6&amp;" "&amp;$U$7&amp;" is more than "&amp;$C9&amp;""&amp;CHAR(10),""),IF(V11&gt;V9," * "&amp;$C11&amp;" For age "&amp;$U$6&amp;" "&amp;$V$7&amp;" is more than "&amp;$C9&amp;""&amp;CHAR(10),""),IF(W11&gt;W9," * "&amp;$C11&amp;" For age "&amp;$W$6&amp;" "&amp;$W$7&amp;" is more than "&amp;$C9&amp;""&amp;CHAR(10),""),IF(X11&gt;X9," * "&amp;$C11&amp;" For age "&amp;$W$6&amp;" "&amp;$X$7&amp;" is more than "&amp;$C9&amp;""&amp;CHAR(10),""),IF(Y11&gt;Y9," * "&amp;$C11&amp;" For age "&amp;$Y$6&amp;" "&amp;$Y$7&amp;" is more than "&amp;$C9&amp;""&amp;CHAR(10),""),IF(Z11&gt;Z9," * "&amp;$C11&amp;" For age "&amp;$Y$6&amp;" "&amp;$Z$7&amp;" is more than "&amp;$C9&amp;""&amp;CHAR(10),""),IF(AA11&gt;AA9," * "&amp;$C11&amp;" For age "&amp;$AA$6&amp;" "&amp;$AA$7&amp;" is more than "&amp;$C9&amp;""&amp;CHAR(10),""),IF(AB11&gt;AB9," * "&amp;$C11&amp;" For age "&amp;$AA$6&amp;" "&amp;$AB$7&amp;" is more than "&amp;$C9&amp;""&amp;CHAR(10),""))</f>
        <v/>
      </c>
      <c r="AK11" s="491"/>
    </row>
    <row r="12" spans="2:38" s="4" customFormat="1" ht="26.25" x14ac:dyDescent="0.25">
      <c r="B12" s="488"/>
      <c r="C12" s="225" t="s">
        <v>598</v>
      </c>
      <c r="D12" s="239" t="s">
        <v>599</v>
      </c>
      <c r="E12" s="30"/>
      <c r="F12" s="1"/>
      <c r="G12" s="1"/>
      <c r="H12" s="1"/>
      <c r="I12" s="1"/>
      <c r="J12" s="1"/>
      <c r="K12" s="1"/>
      <c r="L12" s="1"/>
      <c r="M12" s="2"/>
      <c r="N12" s="237">
        <f>N9-SUM(N10,N11)</f>
        <v>0</v>
      </c>
      <c r="O12" s="237">
        <f t="shared" ref="O12" si="1">O9-SUM(O10,O11)</f>
        <v>0</v>
      </c>
      <c r="P12" s="237">
        <f t="shared" ref="P12" si="2">P9-SUM(P10,P11)</f>
        <v>0</v>
      </c>
      <c r="Q12" s="237">
        <f t="shared" ref="Q12" si="3">Q9-SUM(Q10,Q11)</f>
        <v>0</v>
      </c>
      <c r="R12" s="237">
        <f t="shared" ref="R12" si="4">R9-SUM(R10,R11)</f>
        <v>0</v>
      </c>
      <c r="S12" s="237">
        <f t="shared" ref="S12" si="5">S9-SUM(S10,S11)</f>
        <v>0</v>
      </c>
      <c r="T12" s="237">
        <f t="shared" ref="T12" si="6">T9-SUM(T10,T11)</f>
        <v>0</v>
      </c>
      <c r="U12" s="237">
        <f t="shared" ref="U12" si="7">U9-SUM(U10,U11)</f>
        <v>0</v>
      </c>
      <c r="V12" s="237">
        <f t="shared" ref="V12" si="8">V9-SUM(V10,V11)</f>
        <v>0</v>
      </c>
      <c r="W12" s="237">
        <f t="shared" ref="W12" si="9">W9-SUM(W10,W11)</f>
        <v>0</v>
      </c>
      <c r="X12" s="237">
        <f t="shared" ref="X12" si="10">X9-SUM(X10,X11)</f>
        <v>0</v>
      </c>
      <c r="Y12" s="237">
        <f t="shared" ref="Y12" si="11">Y9-SUM(Y10,Y11)</f>
        <v>0</v>
      </c>
      <c r="Z12" s="237">
        <f t="shared" ref="Z12" si="12">Z9-SUM(Z10,Z11)</f>
        <v>0</v>
      </c>
      <c r="AA12" s="237">
        <f t="shared" ref="AA12" si="13">AA9-SUM(AA10,AA11)</f>
        <v>0</v>
      </c>
      <c r="AB12" s="237">
        <f t="shared" ref="AB12" si="14">AB9-SUM(AB10,AB11)</f>
        <v>0</v>
      </c>
      <c r="AC12" s="237">
        <f t="shared" ref="AC12:AH12" si="15">AC9-SUM(AC10,AC11)</f>
        <v>0</v>
      </c>
      <c r="AD12" s="237">
        <f t="shared" si="15"/>
        <v>0</v>
      </c>
      <c r="AE12" s="237">
        <f t="shared" si="15"/>
        <v>0</v>
      </c>
      <c r="AF12" s="237">
        <f t="shared" si="15"/>
        <v>0</v>
      </c>
      <c r="AG12" s="237">
        <f t="shared" si="15"/>
        <v>0</v>
      </c>
      <c r="AH12" s="237">
        <f t="shared" si="15"/>
        <v>0</v>
      </c>
      <c r="AI12" s="5">
        <f t="shared" si="0"/>
        <v>0</v>
      </c>
      <c r="AJ12" s="70"/>
      <c r="AK12" s="491"/>
    </row>
    <row r="13" spans="2:38" s="4" customFormat="1" ht="26.25" x14ac:dyDescent="0.25">
      <c r="B13" s="488"/>
      <c r="C13" s="225" t="s">
        <v>506</v>
      </c>
      <c r="D13" s="239" t="s">
        <v>37</v>
      </c>
      <c r="E13" s="30"/>
      <c r="F13" s="1"/>
      <c r="G13" s="1"/>
      <c r="H13" s="1"/>
      <c r="I13" s="1"/>
      <c r="J13" s="1"/>
      <c r="K13" s="1"/>
      <c r="L13" s="1"/>
      <c r="M13" s="2"/>
      <c r="N13" s="2"/>
      <c r="O13" s="2"/>
      <c r="P13" s="2"/>
      <c r="Q13" s="2"/>
      <c r="R13" s="2"/>
      <c r="S13" s="2"/>
      <c r="T13" s="2"/>
      <c r="U13" s="2"/>
      <c r="V13" s="2"/>
      <c r="W13" s="2"/>
      <c r="X13" s="2"/>
      <c r="Y13" s="2"/>
      <c r="Z13" s="2"/>
      <c r="AA13" s="2"/>
      <c r="AB13" s="2"/>
      <c r="AC13" s="1"/>
      <c r="AD13" s="1"/>
      <c r="AE13" s="1"/>
      <c r="AF13" s="1"/>
      <c r="AG13" s="1"/>
      <c r="AH13" s="1"/>
      <c r="AI13" s="5">
        <f t="shared" si="0"/>
        <v>0</v>
      </c>
      <c r="AJ13" s="70" t="str">
        <f>CONCATENATE(IF(G13&gt;G12," * "&amp;$C13&amp;" For age "&amp;$E$6&amp;" "&amp;$E$7&amp;" is more than "&amp;$C12&amp;""&amp;CHAR(10),""),IF(H13&gt;H12," * "&amp;$C13&amp;" For age "&amp;$E$6&amp;" "&amp;$F$7&amp;" is more than "&amp;$C12&amp;""&amp;CHAR(10),""),IF(I13&gt;I12," * "&amp;$C13&amp;" For age "&amp;$G$6&amp;" "&amp;$G$7&amp;" is more than "&amp;$C12&amp;""&amp;CHAR(10),""),IF(J13&gt;J12," * "&amp;$C13&amp;" For age "&amp;$G$6&amp;" "&amp;$H$7&amp;" is more than "&amp;$C12&amp;""&amp;CHAR(10),""),IF(K13&gt;K12," * "&amp;$C13&amp;" For age "&amp;$I$6&amp;" "&amp;$I$7&amp;" is more than "&amp;$C12&amp;""&amp;CHAR(10),""),IF(L13&gt;L12," * "&amp;$C13&amp;" For age "&amp;$I$6&amp;" "&amp;$J$7&amp;" is more than "&amp;$C12&amp;""&amp;CHAR(10),""),IF(M13&gt;M12," * "&amp;$C13&amp;" For age "&amp;$K$6&amp;" "&amp;$K$7&amp;" is more than "&amp;$C12&amp;""&amp;CHAR(10),""),IF(N13&gt;N12," * "&amp;$C13&amp;" For age "&amp;$K$6&amp;" "&amp;$L$7&amp;" is more than "&amp;$C12&amp;""&amp;CHAR(10),""),IF(O13&gt;O12," * "&amp;$C13&amp;" For age "&amp;$M$6&amp;" "&amp;$M$7&amp;" is more than "&amp;$C12&amp;""&amp;CHAR(10),""),IF(P13&gt;P12," * "&amp;$C13&amp;" For age "&amp;$M$6&amp;" "&amp;$N$7&amp;" is more than "&amp;$C12&amp;""&amp;CHAR(10),""),IF(Q13&gt;Q12," * "&amp;$C13&amp;" For age "&amp;$O$6&amp;" "&amp;$O$7&amp;" is more than "&amp;$C12&amp;""&amp;CHAR(10),""),IF(R13&gt;R12," * "&amp;$C13&amp;" For age "&amp;$O$6&amp;" "&amp;$P$7&amp;" is more than "&amp;$C12&amp;""&amp;CHAR(10),""),IF(S13&gt;S12," * "&amp;$C13&amp;" For age "&amp;$Q$6&amp;" "&amp;$Q$7&amp;" is more than "&amp;$C12&amp;""&amp;CHAR(10),""),IF(T13&gt;T12," * "&amp;$C13&amp;" For age "&amp;$Q$6&amp;" "&amp;$R$7&amp;" is more than "&amp;$C12&amp;""&amp;CHAR(10),""),IF(U13&gt;U12," * "&amp;$C13&amp;" For age "&amp;$S$6&amp;" "&amp;$S$7&amp;" is more than "&amp;$C12&amp;""&amp;CHAR(10),""),IF(V13&gt;V12," * "&amp;$C13&amp;" For age "&amp;$S$6&amp;" "&amp;$T$7&amp;" is more than "&amp;$C12&amp;""&amp;CHAR(10),""),IF(W13&gt;W12," * "&amp;$C13&amp;" For age "&amp;$U$6&amp;" "&amp;$U$7&amp;" is more than "&amp;$C12&amp;""&amp;CHAR(10),""),IF(X13&gt;X12," * "&amp;$C13&amp;" For age "&amp;$U$6&amp;" "&amp;$V$7&amp;" is more than "&amp;$C12&amp;""&amp;CHAR(10),""),IF(Y13&gt;Y12," * "&amp;$C13&amp;" For age "&amp;$W$6&amp;" "&amp;$W$7&amp;" is more than "&amp;$C12&amp;""&amp;CHAR(10),""),IF(Z13&gt;Z12," * "&amp;$C13&amp;" For age "&amp;$W$6&amp;" "&amp;$X$7&amp;" is more than "&amp;$C12&amp;""&amp;CHAR(10),""),IF(AA13&gt;AA12," * "&amp;$C13&amp;" For age "&amp;$Y$6&amp;" "&amp;$Y$7&amp;" is more than "&amp;$C12&amp;""&amp;CHAR(10),""),IF(AB13&gt;AB12," * "&amp;$C13&amp;" For age "&amp;$Y$6&amp;" "&amp;$Z$7&amp;" is more than "&amp;$C12&amp;""&amp;CHAR(10),""),IF(AC13&gt;AC12," * "&amp;$C13&amp;" For age "&amp;$AA$6&amp;" "&amp;$AA$7&amp;" is more than "&amp;$C12&amp;""&amp;CHAR(10),""),IF(AD13&gt;AD12," * "&amp;$C13&amp;" For age "&amp;$AA$6&amp;" "&amp;$AB$7&amp;" is more than "&amp;$C12&amp;""&amp;CHAR(10),""))</f>
        <v/>
      </c>
      <c r="AK13" s="491"/>
      <c r="AL13" s="54"/>
    </row>
    <row r="14" spans="2:38" s="4" customFormat="1" ht="26.25" x14ac:dyDescent="0.25">
      <c r="B14" s="488"/>
      <c r="C14" s="225" t="s">
        <v>91</v>
      </c>
      <c r="D14" s="239" t="s">
        <v>38</v>
      </c>
      <c r="E14" s="30"/>
      <c r="F14" s="1"/>
      <c r="G14" s="1"/>
      <c r="H14" s="1"/>
      <c r="I14" s="1"/>
      <c r="J14" s="1"/>
      <c r="K14" s="1"/>
      <c r="L14" s="1"/>
      <c r="M14" s="2"/>
      <c r="N14" s="2"/>
      <c r="O14" s="2"/>
      <c r="P14" s="2"/>
      <c r="Q14" s="2"/>
      <c r="R14" s="2"/>
      <c r="S14" s="2"/>
      <c r="T14" s="2"/>
      <c r="U14" s="2"/>
      <c r="V14" s="2"/>
      <c r="W14" s="2"/>
      <c r="X14" s="2"/>
      <c r="Y14" s="2"/>
      <c r="Z14" s="2"/>
      <c r="AA14" s="2"/>
      <c r="AB14" s="2"/>
      <c r="AC14" s="1"/>
      <c r="AD14" s="1"/>
      <c r="AE14" s="1"/>
      <c r="AF14" s="1"/>
      <c r="AG14" s="1"/>
      <c r="AH14" s="1"/>
      <c r="AI14" s="5">
        <f t="shared" si="0"/>
        <v>0</v>
      </c>
      <c r="AJ14" s="70" t="str">
        <f>CONCATENATE(IF(G14&gt;G13," * "&amp;$C14&amp;" For age "&amp;$E$6&amp;" "&amp;$E$7&amp;" is more than "&amp;$C13&amp;""&amp;CHAR(10),""),IF(H14&gt;H13," * "&amp;$C14&amp;" For age "&amp;$E$6&amp;" "&amp;$F$7&amp;" is more than "&amp;$C13&amp;""&amp;CHAR(10),""),IF(I14&gt;I13," * "&amp;$C14&amp;" For age "&amp;$G$6&amp;" "&amp;$G$7&amp;" is more than "&amp;$C13&amp;""&amp;CHAR(10),""),IF(J14&gt;J13," * "&amp;$C14&amp;" For age "&amp;$G$6&amp;" "&amp;$H$7&amp;" is more than "&amp;$C13&amp;""&amp;CHAR(10),""),IF(K14&gt;K13," * "&amp;$C14&amp;" For age "&amp;$I$6&amp;" "&amp;$I$7&amp;" is more than "&amp;$C13&amp;""&amp;CHAR(10),""),IF(L14&gt;L13," * "&amp;$C14&amp;" For age "&amp;$I$6&amp;" "&amp;$J$7&amp;" is more than "&amp;$C13&amp;""&amp;CHAR(10),""),IF(M14&gt;M13," * "&amp;$C14&amp;" For age "&amp;$K$6&amp;" "&amp;$K$7&amp;" is more than "&amp;$C13&amp;""&amp;CHAR(10),""),IF(N14&gt;N13," * "&amp;$C14&amp;" For age "&amp;$K$6&amp;" "&amp;$L$7&amp;" is more than "&amp;$C13&amp;""&amp;CHAR(10),""),IF(O14&gt;O13," * "&amp;$C14&amp;" For age "&amp;$M$6&amp;" "&amp;$M$7&amp;" is more than "&amp;$C13&amp;""&amp;CHAR(10),""),IF(P14&gt;P13," * "&amp;$C14&amp;" For age "&amp;$M$6&amp;" "&amp;$N$7&amp;" is more than "&amp;$C13&amp;""&amp;CHAR(10),""),IF(Q14&gt;Q13," * "&amp;$C14&amp;" For age "&amp;$O$6&amp;" "&amp;$O$7&amp;" is more than "&amp;$C13&amp;""&amp;CHAR(10),""),IF(R14&gt;R13," * "&amp;$C14&amp;" For age "&amp;$O$6&amp;" "&amp;$P$7&amp;" is more than "&amp;$C13&amp;""&amp;CHAR(10),""),IF(S14&gt;S13," * "&amp;$C14&amp;" For age "&amp;$Q$6&amp;" "&amp;$Q$7&amp;" is more than "&amp;$C13&amp;""&amp;CHAR(10),""),IF(T14&gt;T13," * "&amp;$C14&amp;" For age "&amp;$Q$6&amp;" "&amp;$R$7&amp;" is more than "&amp;$C13&amp;""&amp;CHAR(10),""),IF(U14&gt;U13," * "&amp;$C14&amp;" For age "&amp;$S$6&amp;" "&amp;$S$7&amp;" is more than "&amp;$C13&amp;""&amp;CHAR(10),""),IF(V14&gt;V13," * "&amp;$C14&amp;" For age "&amp;$S$6&amp;" "&amp;$T$7&amp;" is more than "&amp;$C13&amp;""&amp;CHAR(10),""),IF(W14&gt;W13," * "&amp;$C14&amp;" For age "&amp;$U$6&amp;" "&amp;$U$7&amp;" is more than "&amp;$C13&amp;""&amp;CHAR(10),""),IF(X14&gt;X13," * "&amp;$C14&amp;" For age "&amp;$U$6&amp;" "&amp;$V$7&amp;" is more than "&amp;$C13&amp;""&amp;CHAR(10),""),IF(Y14&gt;Y13," * "&amp;$C14&amp;" For age "&amp;$W$6&amp;" "&amp;$W$7&amp;" is more than "&amp;$C13&amp;""&amp;CHAR(10),""),IF(Z14&gt;Z13," * "&amp;$C14&amp;" For age "&amp;$W$6&amp;" "&amp;$X$7&amp;" is more than "&amp;$C13&amp;""&amp;CHAR(10),""),IF(AA14&gt;AA13," * "&amp;$C14&amp;" For age "&amp;$Y$6&amp;" "&amp;$Y$7&amp;" is more than "&amp;$C13&amp;""&amp;CHAR(10),""),IF(AB14&gt;AB13," * "&amp;$C14&amp;" For age "&amp;$Y$6&amp;" "&amp;$Z$7&amp;" is more than "&amp;$C13&amp;""&amp;CHAR(10),""),IF(AC14&gt;AC13," * "&amp;$C14&amp;" For age "&amp;$AA$6&amp;" "&amp;$AA$7&amp;" is more than "&amp;$C13&amp;""&amp;CHAR(10),""),IF(AD14&gt;AD13," * "&amp;$C14&amp;" For age "&amp;$AA$6&amp;" "&amp;$AB$7&amp;" is more than "&amp;$C13&amp;""&amp;CHAR(10),""))</f>
        <v/>
      </c>
      <c r="AK14" s="491"/>
    </row>
    <row r="15" spans="2:38" s="71" customFormat="1" ht="26.25" x14ac:dyDescent="0.25">
      <c r="B15" s="488"/>
      <c r="C15" s="226" t="s">
        <v>507</v>
      </c>
      <c r="D15" s="240" t="s">
        <v>39</v>
      </c>
      <c r="E15" s="30"/>
      <c r="F15" s="1"/>
      <c r="G15" s="1"/>
      <c r="H15" s="1"/>
      <c r="I15" s="1"/>
      <c r="J15" s="1"/>
      <c r="K15" s="1"/>
      <c r="L15" s="1"/>
      <c r="M15" s="2"/>
      <c r="N15" s="2"/>
      <c r="O15" s="2"/>
      <c r="P15" s="2"/>
      <c r="Q15" s="2"/>
      <c r="R15" s="2"/>
      <c r="S15" s="2"/>
      <c r="T15" s="2"/>
      <c r="U15" s="2"/>
      <c r="V15" s="2"/>
      <c r="W15" s="2"/>
      <c r="X15" s="2"/>
      <c r="Y15" s="2"/>
      <c r="Z15" s="2"/>
      <c r="AA15" s="2"/>
      <c r="AB15" s="2"/>
      <c r="AC15" s="1"/>
      <c r="AD15" s="1"/>
      <c r="AE15" s="1"/>
      <c r="AF15" s="1"/>
      <c r="AG15" s="1"/>
      <c r="AH15" s="1"/>
      <c r="AI15" s="5">
        <f t="shared" si="0"/>
        <v>0</v>
      </c>
      <c r="AJ15" s="70" t="str">
        <f>CONCATENATE(IF(I15&gt;I14," * "&amp;$C15&amp;" For age "&amp;$E$6&amp;" "&amp;$E$7&amp;" is more than "&amp;$C14&amp;""&amp;CHAR(10),""),IF(J15&gt;J14," * "&amp;$C15&amp;" For age "&amp;$E$6&amp;" "&amp;$F$7&amp;" is more than "&amp;$C14&amp;""&amp;CHAR(10),""),IF(K15&gt;K14," * "&amp;$C15&amp;" For age "&amp;$G$6&amp;" "&amp;$G$7&amp;" is more than "&amp;$C14&amp;""&amp;CHAR(10),""),IF(L15&gt;L14," * "&amp;$C15&amp;" For age "&amp;$G$6&amp;" "&amp;$H$7&amp;" is more than "&amp;$C14&amp;""&amp;CHAR(10),""),IF(M15&gt;M14," * "&amp;$C15&amp;" For age "&amp;$I$6&amp;" "&amp;$I$7&amp;" is more than "&amp;$C14&amp;""&amp;CHAR(10),""),IF(N15&gt;N14," * "&amp;$C15&amp;" For age "&amp;$I$6&amp;" "&amp;$J$7&amp;" is more than "&amp;$C14&amp;""&amp;CHAR(10),""),IF(O15&gt;O14," * "&amp;$C15&amp;" For age "&amp;$K$6&amp;" "&amp;$K$7&amp;" is more than "&amp;$C14&amp;""&amp;CHAR(10),""),IF(P15&gt;P14," * "&amp;$C15&amp;" For age "&amp;$K$6&amp;" "&amp;$L$7&amp;" is more than "&amp;$C14&amp;""&amp;CHAR(10),""),IF(Q15&gt;Q14," * "&amp;$C15&amp;" For age "&amp;$M$6&amp;" "&amp;$M$7&amp;" is more than "&amp;$C14&amp;""&amp;CHAR(10),""),IF(R15&gt;R14," * "&amp;$C15&amp;" For age "&amp;$M$6&amp;" "&amp;$N$7&amp;" is more than "&amp;$C14&amp;""&amp;CHAR(10),""),IF(S15&gt;S14," * "&amp;$C15&amp;" For age "&amp;$O$6&amp;" "&amp;$O$7&amp;" is more than "&amp;$C14&amp;""&amp;CHAR(10),""),IF(T15&gt;T14," * "&amp;$C15&amp;" For age "&amp;$O$6&amp;" "&amp;$P$7&amp;" is more than "&amp;$C14&amp;""&amp;CHAR(10),""),IF(U15&gt;U14," * "&amp;$C15&amp;" For age "&amp;$Q$6&amp;" "&amp;$Q$7&amp;" is more than "&amp;$C14&amp;""&amp;CHAR(10),""),IF(V15&gt;V14," * "&amp;$C15&amp;" For age "&amp;$Q$6&amp;" "&amp;$R$7&amp;" is more than "&amp;$C14&amp;""&amp;CHAR(10),""),IF(W15&gt;W14," * "&amp;$C15&amp;" For age "&amp;$S$6&amp;" "&amp;$S$7&amp;" is more than "&amp;$C14&amp;""&amp;CHAR(10),""),IF(X15&gt;X14," * "&amp;$C15&amp;" For age "&amp;$S$6&amp;" "&amp;$T$7&amp;" is more than "&amp;$C14&amp;""&amp;CHAR(10),""),IF(Y15&gt;Y14," * "&amp;$C15&amp;" For age "&amp;$U$6&amp;" "&amp;$U$7&amp;" is more than "&amp;$C14&amp;""&amp;CHAR(10),""),IF(Z15&gt;Z14," * "&amp;$C15&amp;" For age "&amp;$U$6&amp;" "&amp;$V$7&amp;" is more than "&amp;$C14&amp;""&amp;CHAR(10),""),IF(AA15&gt;AA14," * "&amp;$C15&amp;" For age "&amp;$W$6&amp;" "&amp;$W$7&amp;" is more than "&amp;$C14&amp;""&amp;CHAR(10),""),IF(AB15&gt;AB14," * "&amp;$C15&amp;" For age "&amp;$W$6&amp;" "&amp;$X$7&amp;" is more than "&amp;$C14&amp;""&amp;CHAR(10),""),IF(AC15&gt;AC14," * "&amp;$C15&amp;" For age "&amp;$Y$6&amp;" "&amp;$Y$7&amp;" is more than "&amp;$C14&amp;""&amp;CHAR(10),""),IF(AD15&gt;AD14," * "&amp;$C15&amp;" For age "&amp;$Y$6&amp;" "&amp;$Z$7&amp;" is more than "&amp;$C14&amp;""&amp;CHAR(10),""),IF(AE15&gt;AE14," * "&amp;$C15&amp;" For age "&amp;$AA$6&amp;" "&amp;$AA$7&amp;" is more than "&amp;$C14&amp;""&amp;CHAR(10),""),IF(AF15&gt;AF14," * "&amp;$C15&amp;" For age "&amp;$AA$6&amp;" "&amp;$AB$7&amp;" is more than "&amp;$C14&amp;""&amp;CHAR(10),""))</f>
        <v/>
      </c>
      <c r="AK15" s="491"/>
      <c r="AL15" s="70"/>
    </row>
    <row r="16" spans="2:38" s="4" customFormat="1" ht="26.25" x14ac:dyDescent="0.25">
      <c r="B16" s="488"/>
      <c r="C16" s="225" t="s">
        <v>508</v>
      </c>
      <c r="D16" s="239" t="s">
        <v>40</v>
      </c>
      <c r="E16" s="30"/>
      <c r="F16" s="1"/>
      <c r="G16" s="1"/>
      <c r="H16" s="1"/>
      <c r="I16" s="1"/>
      <c r="J16" s="1"/>
      <c r="K16" s="1"/>
      <c r="L16" s="1"/>
      <c r="M16" s="2"/>
      <c r="N16" s="2"/>
      <c r="O16" s="2"/>
      <c r="P16" s="2"/>
      <c r="Q16" s="2"/>
      <c r="R16" s="2"/>
      <c r="S16" s="2"/>
      <c r="T16" s="2"/>
      <c r="U16" s="2"/>
      <c r="V16" s="2"/>
      <c r="W16" s="2"/>
      <c r="X16" s="2"/>
      <c r="Y16" s="2"/>
      <c r="Z16" s="2"/>
      <c r="AA16" s="2"/>
      <c r="AB16" s="2"/>
      <c r="AC16" s="1"/>
      <c r="AD16" s="1"/>
      <c r="AE16" s="1"/>
      <c r="AF16" s="1"/>
      <c r="AG16" s="1"/>
      <c r="AH16" s="1"/>
      <c r="AI16" s="5">
        <f t="shared" si="0"/>
        <v>0</v>
      </c>
      <c r="AJ16" s="70" t="str">
        <f>CONCATENATE(IF(E20+E16+E15&gt;E9," * "&amp;$C20&amp;" plus "&amp;$C16&amp;" plus "&amp;$C15&amp;" For age "&amp;$E$6&amp;" "&amp;$E$7&amp;" is more than "&amp;$C9&amp;""&amp;CHAR(10),""),IF(F20+F16+F15&gt;F9," * "&amp;$C20&amp;" plus "&amp;$C16&amp;" plus "&amp;$C15&amp;" For age "&amp;$E$6&amp;" "&amp;$F$7&amp;" is more than "&amp;$C9&amp;""&amp;CHAR(10),""),IF(G20+G16+G15&gt;G9," * "&amp;$C20&amp;" plus "&amp;$C16&amp;" plus "&amp;$C15&amp;" For age "&amp;$G$6&amp;" "&amp;$G$7&amp;" is more than "&amp;$C9&amp;""&amp;CHAR(10),""),IF(H20+H16+H15&gt;H9," * "&amp;$C20&amp;" plus "&amp;$C16&amp;" plus "&amp;$C15&amp;" For age "&amp;$G$6&amp;" "&amp;$H$7&amp;" is more than "&amp;$C9&amp;""&amp;CHAR(10),""),IF(I20+I16+I15&gt;I9," * "&amp;$C20&amp;" plus "&amp;$C16&amp;" plus "&amp;$C15&amp;" For age "&amp;$I$6&amp;" "&amp;$I$7&amp;" is more than "&amp;$C9&amp;""&amp;CHAR(10),""),IF(J20+J16+J15&gt;J9," * "&amp;$C20&amp;" plus "&amp;$C16&amp;" plus "&amp;$C15&amp;" For age "&amp;$I$6&amp;" "&amp;$J$7&amp;" is more than "&amp;$C9&amp;""&amp;CHAR(10),""),IF(K20+K16+K15&gt;K9," * "&amp;$C20&amp;" plus "&amp;$C16&amp;" plus "&amp;$C15&amp;" For age "&amp;$K$6&amp;" "&amp;$K$7&amp;" is more than "&amp;$C9&amp;""&amp;CHAR(10),""),IF(L20+L16+L15&gt;L9," * "&amp;$C20&amp;" plus "&amp;$C16&amp;" plus "&amp;$C15&amp;" For age "&amp;$K$6&amp;" "&amp;$L$7&amp;" is more than "&amp;$C9&amp;""&amp;CHAR(10),""),IF(M20+M16+M15&gt;M9," * "&amp;$C20&amp;" plus "&amp;$C16&amp;" plus "&amp;$C15&amp;" For age "&amp;$M$6&amp;" "&amp;$M$7&amp;" is more than "&amp;$C9&amp;""&amp;CHAR(10),""),IF(N20+N16+N15&gt;N9," * "&amp;$C20&amp;" plus "&amp;$C16&amp;" plus "&amp;$C15&amp;" For age "&amp;$M$6&amp;" "&amp;$N$7&amp;" is more than "&amp;$C9&amp;""&amp;CHAR(10),""),IF(O20+O16+O15&gt;O9," * "&amp;$C20&amp;" plus "&amp;$C16&amp;" plus "&amp;$C15&amp;" For age "&amp;$O$6&amp;" "&amp;$O$7&amp;" is more than "&amp;$C9&amp;""&amp;CHAR(10),""),IF(P20+P16+P15&gt;P9," * "&amp;$C20&amp;" plus "&amp;$C16&amp;" plus "&amp;$C15&amp;" For age "&amp;$O$6&amp;" "&amp;$P$7&amp;" is more than "&amp;$C9&amp;""&amp;CHAR(10),""),IF(Q20+Q16+Q15&gt;Q9," * "&amp;$C20&amp;" plus "&amp;$C16&amp;" plus "&amp;$C15&amp;" For age "&amp;$Q$6&amp;" "&amp;$Q$7&amp;" is more than "&amp;$C9&amp;""&amp;CHAR(10),""),IF(R20+R16+R15&gt;R9," * "&amp;$C20&amp;" plus "&amp;$C16&amp;" plus "&amp;$C15&amp;" For age "&amp;$Q$6&amp;" "&amp;$R$7&amp;" is more than "&amp;$C9&amp;""&amp;CHAR(10),""),IF(S20+S16+S15&gt;S9," * "&amp;$C20&amp;" plus "&amp;$C16&amp;" plus "&amp;$C15&amp;" For age "&amp;$S$6&amp;" "&amp;$S$7&amp;" is more than "&amp;$C9&amp;""&amp;CHAR(10),""),IF(T20+T16+T15&gt;T9," * "&amp;$C20&amp;" plus "&amp;$C16&amp;" plus "&amp;$C15&amp;" For age "&amp;$S$6&amp;" "&amp;$T$7&amp;" is more than "&amp;$C9&amp;""&amp;CHAR(10),""),IF(U20+U16+U15&gt;U9," * "&amp;$C20&amp;" plus "&amp;$C16&amp;" plus "&amp;$C15&amp;" For age "&amp;$U$6&amp;" "&amp;$U$7&amp;" is more than "&amp;$C9&amp;""&amp;CHAR(10),""),IF(V20+V16+V15&gt;V9," * "&amp;$C20&amp;" plus "&amp;$C16&amp;" plus "&amp;$C15&amp;" For age "&amp;$U$6&amp;" "&amp;$V$7&amp;" is more than "&amp;$C9&amp;""&amp;CHAR(10),""),IF(W20+W16+W15&gt;W9," * "&amp;$C20&amp;" plus "&amp;$C16&amp;" plus "&amp;$C15&amp;" For age "&amp;$W$6&amp;" "&amp;$W$7&amp;" is more than "&amp;$C9&amp;""&amp;CHAR(10),""),IF(X20+X16+X15&gt;X9," * "&amp;$C20&amp;" plus "&amp;$C16&amp;" plus "&amp;$C15&amp;" For age "&amp;$W$6&amp;" "&amp;$X$7&amp;" is more than "&amp;$C9&amp;""&amp;CHAR(10),""),IF(Y20+Y16+Y15&gt;Y9," * "&amp;$C20&amp;" plus "&amp;$C16&amp;" plus "&amp;$C15&amp;" For age "&amp;$Y$6&amp;" "&amp;$Y$7&amp;" is more than "&amp;$C9&amp;""&amp;CHAR(10),""),IF(Z20+Z16+Z15&gt;Z9," * "&amp;$C20&amp;" plus "&amp;$C16&amp;" plus "&amp;$C15&amp;" For age "&amp;$Y$6&amp;" "&amp;$Z$7&amp;" is more than "&amp;$C9&amp;""&amp;CHAR(10),""),IF(AA20+AA16+AA15&gt;AA9," * "&amp;$C20&amp;" plus "&amp;$C16&amp;" plus "&amp;$C15&amp;" For age "&amp;$AA$6&amp;" "&amp;$AA$7&amp;" is more than "&amp;$C9&amp;""&amp;CHAR(10),""),IF(AB20+AB16+AB15&gt;AB9," * "&amp;$C20&amp;" plus "&amp;$C16&amp;" plus "&amp;$C15&amp;" For age "&amp;$AA$6&amp;" "&amp;$AB$7&amp;" is more than "&amp;$C9&amp;""&amp;CHAR(10),""))</f>
        <v/>
      </c>
      <c r="AK16" s="491"/>
    </row>
    <row r="17" spans="2:37" s="4" customFormat="1" ht="26.25" x14ac:dyDescent="0.25">
      <c r="B17" s="488"/>
      <c r="C17" s="225" t="s">
        <v>543</v>
      </c>
      <c r="D17" s="239" t="s">
        <v>41</v>
      </c>
      <c r="E17" s="30"/>
      <c r="F17" s="1"/>
      <c r="G17" s="1"/>
      <c r="H17" s="1"/>
      <c r="I17" s="1"/>
      <c r="J17" s="1"/>
      <c r="K17" s="1"/>
      <c r="L17" s="1"/>
      <c r="M17" s="2"/>
      <c r="N17" s="2"/>
      <c r="O17" s="2"/>
      <c r="P17" s="2"/>
      <c r="Q17" s="2"/>
      <c r="R17" s="2"/>
      <c r="S17" s="2"/>
      <c r="T17" s="2"/>
      <c r="U17" s="2"/>
      <c r="V17" s="2"/>
      <c r="W17" s="2"/>
      <c r="X17" s="2"/>
      <c r="Y17" s="2"/>
      <c r="Z17" s="2"/>
      <c r="AA17" s="2"/>
      <c r="AB17" s="2"/>
      <c r="AC17" s="1"/>
      <c r="AD17" s="1"/>
      <c r="AE17" s="1"/>
      <c r="AF17" s="1"/>
      <c r="AG17" s="1"/>
      <c r="AH17" s="1"/>
      <c r="AI17" s="5">
        <f t="shared" ref="AI17:AI19" si="16">SUM(M17:AB17)</f>
        <v>0</v>
      </c>
      <c r="AJ17" s="70" t="str">
        <f>CONCATENATE(IF(I19&gt;I17," * "&amp;$C19&amp;" For age "&amp;$E$6&amp;" "&amp;$E$7&amp;" is more than "&amp;$C17&amp;""&amp;CHAR(10),""),IF(J19&gt;J17," * "&amp;$C19&amp;" For age "&amp;$E$6&amp;" "&amp;$F$7&amp;" is more than "&amp;$C17&amp;""&amp;CHAR(10),""),IF(K19&gt;K17," * "&amp;$C19&amp;" For age "&amp;$G$6&amp;" "&amp;$G$7&amp;" is more than "&amp;$C17&amp;""&amp;CHAR(10),""),IF(L19&gt;L17," * "&amp;$C19&amp;" For age "&amp;$G$6&amp;" "&amp;$H$7&amp;" is more than "&amp;$C17&amp;""&amp;CHAR(10),""),IF(M19&gt;M17," * "&amp;$C19&amp;" For age "&amp;$I$6&amp;" "&amp;$I$7&amp;" is more than "&amp;$C17&amp;""&amp;CHAR(10),""),IF(N19&gt;N17," * "&amp;$C19&amp;" For age "&amp;$I$6&amp;" "&amp;$J$7&amp;" is more than "&amp;$C17&amp;""&amp;CHAR(10),""),IF(O19&gt;O17," * "&amp;$C19&amp;" For age "&amp;$K$6&amp;" "&amp;$K$7&amp;" is more than "&amp;$C17&amp;""&amp;CHAR(10),""),IF(P19&gt;P17," * "&amp;$C19&amp;" For age "&amp;$K$6&amp;" "&amp;$L$7&amp;" is more than "&amp;$C17&amp;""&amp;CHAR(10),""),IF(Q19&gt;Q17," * "&amp;$C19&amp;" For age "&amp;$M$6&amp;" "&amp;$M$7&amp;" is more than "&amp;$C17&amp;""&amp;CHAR(10),""),IF(R19&gt;R17," * "&amp;$C19&amp;" For age "&amp;$M$6&amp;" "&amp;$N$7&amp;" is more than "&amp;$C17&amp;""&amp;CHAR(10),""),IF(S19&gt;S17," * "&amp;$C19&amp;" For age "&amp;$O$6&amp;" "&amp;$O$7&amp;" is more than "&amp;$C17&amp;""&amp;CHAR(10),""),IF(T19&gt;T17," * "&amp;$C19&amp;" For age "&amp;$O$6&amp;" "&amp;$P$7&amp;" is more than "&amp;$C17&amp;""&amp;CHAR(10),""),IF(U19&gt;U17," * "&amp;$C19&amp;" For age "&amp;$Q$6&amp;" "&amp;$Q$7&amp;" is more than "&amp;$C17&amp;""&amp;CHAR(10),""),IF(V19&gt;V17," * "&amp;$C19&amp;" For age "&amp;$Q$6&amp;" "&amp;$R$7&amp;" is more than "&amp;$C17&amp;""&amp;CHAR(10),""),IF(W19&gt;W17," * "&amp;$C19&amp;" For age "&amp;$S$6&amp;" "&amp;$S$7&amp;" is more than "&amp;$C17&amp;""&amp;CHAR(10),""),IF(X19&gt;X17," * "&amp;$C19&amp;" For age "&amp;$S$6&amp;" "&amp;$T$7&amp;" is more than "&amp;$C17&amp;""&amp;CHAR(10),""),IF(Y19&gt;Y17," * "&amp;$C19&amp;" For age "&amp;$U$6&amp;" "&amp;$U$7&amp;" is more than "&amp;$C17&amp;""&amp;CHAR(10),""),IF(Z19&gt;Z17," * "&amp;$C19&amp;" For age "&amp;$U$6&amp;" "&amp;$V$7&amp;" is more than "&amp;$C17&amp;""&amp;CHAR(10),""),IF(AA19&gt;AA17," * "&amp;$C19&amp;" For age "&amp;$W$6&amp;" "&amp;$W$7&amp;" is more than "&amp;$C17&amp;""&amp;CHAR(10),""),IF(AB19&gt;AB17," * "&amp;$C19&amp;" For age "&amp;$W$6&amp;" "&amp;$X$7&amp;" is more than "&amp;$C17&amp;""&amp;CHAR(10),""),IF(AC19&gt;AC17," * "&amp;$C19&amp;" For age "&amp;$Y$6&amp;" "&amp;$Y$7&amp;" is more than "&amp;$C17&amp;""&amp;CHAR(10),""),IF(AD19&gt;AD17," * "&amp;$C19&amp;" For age "&amp;$Y$6&amp;" "&amp;$Z$7&amp;" is more than "&amp;$C17&amp;""&amp;CHAR(10),""),IF(AE19&gt;AE17," * "&amp;$C19&amp;" For age "&amp;$AA$6&amp;" "&amp;$AA$7&amp;" is more than "&amp;$C17&amp;""&amp;CHAR(10),""),IF(AF19&gt;AF17," * "&amp;$C19&amp;" For age "&amp;$AA$6&amp;" "&amp;$AB$7&amp;" is more than "&amp;$C17&amp;""&amp;CHAR(10),""))</f>
        <v/>
      </c>
      <c r="AK17" s="491"/>
    </row>
    <row r="18" spans="2:37" s="4" customFormat="1" ht="26.25" x14ac:dyDescent="0.25">
      <c r="B18" s="488"/>
      <c r="C18" s="225" t="s">
        <v>544</v>
      </c>
      <c r="D18" s="239" t="s">
        <v>42</v>
      </c>
      <c r="E18" s="30"/>
      <c r="F18" s="1"/>
      <c r="G18" s="1"/>
      <c r="H18" s="1"/>
      <c r="I18" s="1"/>
      <c r="J18" s="1"/>
      <c r="K18" s="1"/>
      <c r="L18" s="1"/>
      <c r="M18" s="2"/>
      <c r="N18" s="2"/>
      <c r="O18" s="2"/>
      <c r="P18" s="2"/>
      <c r="Q18" s="2"/>
      <c r="R18" s="2"/>
      <c r="S18" s="2"/>
      <c r="T18" s="2"/>
      <c r="U18" s="2"/>
      <c r="V18" s="2"/>
      <c r="W18" s="2"/>
      <c r="X18" s="2"/>
      <c r="Y18" s="2"/>
      <c r="Z18" s="2"/>
      <c r="AA18" s="2"/>
      <c r="AB18" s="2"/>
      <c r="AC18" s="1"/>
      <c r="AD18" s="1"/>
      <c r="AE18" s="1"/>
      <c r="AF18" s="1"/>
      <c r="AG18" s="1"/>
      <c r="AH18" s="1"/>
      <c r="AI18" s="5">
        <f t="shared" si="16"/>
        <v>0</v>
      </c>
      <c r="AJ18" s="70" t="str">
        <f>CONCATENATE(IF(E10+E11&gt;E9," * "&amp;$C10&amp;" plus "&amp;$C11&amp;"  For age "&amp;$E$6&amp;" "&amp;$E$7&amp;" is more than "&amp;$C9&amp;""&amp;CHAR(10),""),IF(F10+F11&gt;F9," * "&amp;$C10&amp;" plus "&amp;$C11&amp;"  For age "&amp;$E$6&amp;" "&amp;$F$7&amp;" is more than "&amp;$C9&amp;""&amp;CHAR(10),""),IF(G10+G11&gt;G9," * "&amp;$C10&amp;" plus "&amp;$C11&amp;"  For age "&amp;$G$6&amp;" "&amp;$G$7&amp;" is more than "&amp;$C9&amp;""&amp;CHAR(10),""),IF(H10+H11&gt;H9," * "&amp;$C10&amp;" plus "&amp;$C11&amp;"  For age "&amp;$G$6&amp;" "&amp;$H$7&amp;" is more than "&amp;$C9&amp;""&amp;CHAR(10),""),IF(I10+I11&gt;I9," * "&amp;$C10&amp;" plus "&amp;$C11&amp;"  For age "&amp;$I$6&amp;" "&amp;$I$7&amp;" is more than "&amp;$C9&amp;""&amp;CHAR(10),""),IF(J10+J11&gt;J9," * "&amp;$C10&amp;" plus "&amp;$C11&amp;"  For age "&amp;$I$6&amp;" "&amp;$J$7&amp;" is more than "&amp;$C9&amp;""&amp;CHAR(10),""),IF(K10+K11&gt;K9," * "&amp;$C10&amp;" plus "&amp;$C11&amp;"  For age "&amp;$K$6&amp;" "&amp;$K$7&amp;" is more than "&amp;$C9&amp;""&amp;CHAR(10),""),IF(L10+L11&gt;L9," * "&amp;$C10&amp;" plus "&amp;$C11&amp;"  For age "&amp;$K$6&amp;" "&amp;$L$7&amp;" is more than "&amp;$C9&amp;""&amp;CHAR(10),""),IF(M10+M11&gt;M9," * "&amp;$C10&amp;" plus "&amp;$C11&amp;"  For age "&amp;$M$6&amp;" "&amp;$M$7&amp;" is more than "&amp;$C9&amp;""&amp;CHAR(10),""),IF(N10+N11&gt;N9," * "&amp;$C10&amp;" plus "&amp;$C11&amp;"  For age "&amp;$M$6&amp;" "&amp;$N$7&amp;" is more than "&amp;$C9&amp;""&amp;CHAR(10),""),IF(O10+O11&gt;O9," * "&amp;$C10&amp;" plus "&amp;$C11&amp;"  For age "&amp;$O$6&amp;" "&amp;$O$7&amp;" is more than "&amp;$C9&amp;""&amp;CHAR(10),""),IF(P10+P11&gt;P9," * "&amp;$C10&amp;" plus "&amp;$C11&amp;"  For age "&amp;$O$6&amp;" "&amp;$P$7&amp;" is more than "&amp;$C9&amp;""&amp;CHAR(10),""),IF(Q10+Q11&gt;Q9," * "&amp;$C10&amp;" plus "&amp;$C11&amp;"  For age "&amp;$Q$6&amp;" "&amp;$Q$7&amp;" is more than "&amp;$C9&amp;""&amp;CHAR(10),""),IF(R10+R11&gt;R9," * "&amp;$C10&amp;" plus "&amp;$C11&amp;"  For age "&amp;$Q$6&amp;" "&amp;$R$7&amp;" is more than "&amp;$C9&amp;""&amp;CHAR(10),""),IF(S10+S11&gt;S9," * "&amp;$C10&amp;" plus "&amp;$C11&amp;"  For age "&amp;$S$6&amp;" "&amp;$S$7&amp;" is more than "&amp;$C9&amp;""&amp;CHAR(10),""),IF(T10+T11&gt;T9," * "&amp;$C10&amp;" plus "&amp;$C11&amp;"  For age "&amp;$S$6&amp;" "&amp;$T$7&amp;" is more than "&amp;$C9&amp;""&amp;CHAR(10),""),IF(U10+U11&gt;U9," * "&amp;$C10&amp;" plus "&amp;$C11&amp;"  For age "&amp;$U$6&amp;" "&amp;$U$7&amp;" is more than "&amp;$C9&amp;""&amp;CHAR(10),""),IF(V10+V11&gt;V9," * "&amp;$C10&amp;" plus "&amp;$C11&amp;"  For age "&amp;$U$6&amp;" "&amp;$V$7&amp;" is more than "&amp;$C9&amp;""&amp;CHAR(10),""),IF(W10+W11&gt;W9," * "&amp;$C10&amp;" plus "&amp;$C11&amp;"  For age "&amp;$W$6&amp;" "&amp;$W$7&amp;" is more than "&amp;$C9&amp;""&amp;CHAR(10),""),IF(X10+X11&gt;X9," * "&amp;$C10&amp;" plus "&amp;$C11&amp;"  For age "&amp;$W$6&amp;" "&amp;$X$7&amp;" is more than "&amp;$C9&amp;""&amp;CHAR(10),""),IF(Y10+Y11&gt;Y9," * "&amp;$C10&amp;" plus "&amp;$C11&amp;"  For age "&amp;$Y$6&amp;" "&amp;$Y$7&amp;" is more than "&amp;$C9&amp;""&amp;CHAR(10),""),IF(Z10+Z11&gt;Z9," * "&amp;$C10&amp;" plus "&amp;$C11&amp;"  For age "&amp;$Y$6&amp;" "&amp;$Z$7&amp;" is more than "&amp;$C9&amp;""&amp;CHAR(10),""),IF(AA10+AA11&gt;AA9," * "&amp;$C10&amp;" plus "&amp;$C11&amp;"  For age "&amp;$AA$6&amp;" "&amp;$AA$7&amp;" is more than "&amp;$C9&amp;""&amp;CHAR(10),""),IF(AB10+AB11&gt;AB9," * "&amp;$C10&amp;" plus "&amp;$C11&amp;"  For age "&amp;$AA$6&amp;" "&amp;$AB$7&amp;" is more than "&amp;$C9&amp;""&amp;CHAR(10),""))</f>
        <v/>
      </c>
      <c r="AK18" s="491"/>
    </row>
    <row r="19" spans="2:37" s="4" customFormat="1" ht="26.25" x14ac:dyDescent="0.25">
      <c r="B19" s="488"/>
      <c r="C19" s="225" t="s">
        <v>527</v>
      </c>
      <c r="D19" s="239" t="s">
        <v>43</v>
      </c>
      <c r="E19" s="30"/>
      <c r="F19" s="1"/>
      <c r="G19" s="1"/>
      <c r="H19" s="1"/>
      <c r="I19" s="1"/>
      <c r="J19" s="1"/>
      <c r="K19" s="1"/>
      <c r="L19" s="1"/>
      <c r="M19" s="2"/>
      <c r="N19" s="2"/>
      <c r="O19" s="2"/>
      <c r="P19" s="2"/>
      <c r="Q19" s="2"/>
      <c r="R19" s="2"/>
      <c r="S19" s="2"/>
      <c r="T19" s="2"/>
      <c r="U19" s="2"/>
      <c r="V19" s="2"/>
      <c r="W19" s="2"/>
      <c r="X19" s="2"/>
      <c r="Y19" s="2"/>
      <c r="Z19" s="2"/>
      <c r="AA19" s="2"/>
      <c r="AB19" s="2"/>
      <c r="AC19" s="1"/>
      <c r="AD19" s="1"/>
      <c r="AE19" s="1"/>
      <c r="AF19" s="1"/>
      <c r="AG19" s="1"/>
      <c r="AH19" s="1"/>
      <c r="AI19" s="5">
        <f t="shared" si="16"/>
        <v>0</v>
      </c>
      <c r="AJ19" s="70" t="str">
        <f>CONCATENATE(IF(E15+E16&lt;&gt;E14," * "&amp;$C15&amp;" plus "&amp;$C16&amp;"  For age "&amp;$E$6&amp;" "&amp;$E$7&amp;" is not equal to "&amp;$C14&amp;""&amp;CHAR(14),""),IF(F15+F16&lt;&gt;F14," * "&amp;$C15&amp;" plus "&amp;$C16&amp;"  For age "&amp;$E$6&amp;" "&amp;$F$7&amp;" is not equal to "&amp;$C14&amp;""&amp;CHAR(14),""),IF(G15+G16&lt;&gt;G14," * "&amp;$C15&amp;" plus "&amp;$C16&amp;"  For age "&amp;$G$6&amp;" "&amp;$G$7&amp;" is not equal to "&amp;$C14&amp;""&amp;CHAR(14),""),IF(H15+H16&lt;&gt;H14," * "&amp;$C15&amp;" plus "&amp;$C16&amp;"  For age "&amp;$G$6&amp;" "&amp;$H$7&amp;" is not equal to "&amp;$C14&amp;""&amp;CHAR(14),""),IF(I15+I16&lt;&gt;I14," * "&amp;$C15&amp;" plus "&amp;$C16&amp;"  For age "&amp;$I$6&amp;" "&amp;$I$7&amp;" is not equal to "&amp;$C14&amp;""&amp;CHAR(14),""),IF(J15+J16&lt;&gt;J14," * "&amp;$C15&amp;" plus "&amp;$C16&amp;"  For age "&amp;$I$6&amp;" "&amp;$J$7&amp;" is not equal to "&amp;$C14&amp;""&amp;CHAR(14),""),IF(K15+K16&lt;&gt;K14," * "&amp;$C15&amp;" plus "&amp;$C16&amp;"  For age "&amp;$K$6&amp;" "&amp;$K$7&amp;" is not equal to "&amp;$C14&amp;""&amp;CHAR(14),""),IF(L15+L16&lt;&gt;L14," * "&amp;$C15&amp;" plus "&amp;$C16&amp;"  For age "&amp;$K$6&amp;" "&amp;$L$7&amp;" is not equal to "&amp;$C14&amp;""&amp;CHAR(14),""),IF(M15+M16&lt;&gt;M14," * "&amp;$C15&amp;" plus "&amp;$C16&amp;"  For age "&amp;$M$6&amp;" "&amp;$M$7&amp;" is not equal to "&amp;$C14&amp;""&amp;CHAR(14),""),IF(N15+N16&lt;&gt;N14," * "&amp;$C15&amp;" plus "&amp;$C16&amp;"  For age "&amp;$M$6&amp;" "&amp;$N$7&amp;" is not equal to "&amp;$C14&amp;""&amp;CHAR(14),""),IF(O15+O16&lt;&gt;O14," * "&amp;$C15&amp;" plus "&amp;$C16&amp;"  For age "&amp;$O$6&amp;" "&amp;$O$7&amp;" is not equal to "&amp;$C14&amp;""&amp;CHAR(14),""),IF(P15+P16&lt;&gt;P14," * "&amp;$C15&amp;" plus "&amp;$C16&amp;"  For age "&amp;$O$6&amp;" "&amp;$P$7&amp;" is not equal to "&amp;$C14&amp;""&amp;CHAR(14),""),IF(Q15+Q16&lt;&gt;Q14," * "&amp;$C15&amp;" plus "&amp;$C16&amp;"  For age "&amp;$Q$6&amp;" "&amp;$Q$7&amp;" is not equal to "&amp;$C14&amp;""&amp;CHAR(14),""),IF(R15+R16&lt;&gt;R14," * "&amp;$C15&amp;" plus "&amp;$C16&amp;"  For age "&amp;$Q$6&amp;" "&amp;$R$7&amp;" is not equal to "&amp;$C14&amp;""&amp;CHAR(14),""),IF(S15+S16&lt;&gt;S14," * "&amp;$C15&amp;" plus "&amp;$C16&amp;"  For age "&amp;$S$6&amp;" "&amp;$S$7&amp;" is not equal to "&amp;$C14&amp;""&amp;CHAR(14),""),IF(T15+T16&lt;&gt;T14," * "&amp;$C15&amp;" plus "&amp;$C16&amp;"  For age "&amp;$S$6&amp;" "&amp;$T$7&amp;" is not equal to "&amp;$C14&amp;""&amp;CHAR(14),""),IF(U15+U16&lt;&gt;U14," * "&amp;$C15&amp;" plus "&amp;$C16&amp;"  For age "&amp;$U$6&amp;" "&amp;$U$7&amp;" is not equal to "&amp;$C14&amp;""&amp;CHAR(14),""),IF(V15+V16&lt;&gt;V14," * "&amp;$C15&amp;" plus "&amp;$C16&amp;"  For age "&amp;$U$6&amp;" "&amp;$V$7&amp;" is not equal to "&amp;$C14&amp;""&amp;CHAR(14),""),IF(W15+W16&lt;&gt;W14," * "&amp;$C15&amp;" plus "&amp;$C16&amp;"  For age "&amp;$W$6&amp;" "&amp;$W$7&amp;" is not equal to "&amp;$C14&amp;""&amp;CHAR(14),""),IF(X15+X16&lt;&gt;X14," * "&amp;$C15&amp;" plus "&amp;$C16&amp;"  For age "&amp;$W$6&amp;" "&amp;$X$7&amp;" is not equal to "&amp;$C14&amp;""&amp;CHAR(14),""),IF(Y15+Y16&lt;&gt;Y14," * "&amp;$C15&amp;" plus "&amp;$C16&amp;"  For age "&amp;$Y$6&amp;" "&amp;$Y$7&amp;" is not equal to "&amp;$C14&amp;""&amp;CHAR(14),""),IF(Z15+Z16&lt;&gt;Z14," * "&amp;$C15&amp;" plus "&amp;$C16&amp;"  For age "&amp;$Y$6&amp;" "&amp;$Z$7&amp;" is not equal to "&amp;$C14&amp;""&amp;CHAR(14),""),IF(AA15+AA16&lt;&gt;AA14," * "&amp;$C15&amp;" plus "&amp;$C16&amp;"  For age "&amp;$AA$6&amp;" "&amp;$AA$7&amp;" is not equal to "&amp;$C14&amp;""&amp;CHAR(14),""),IF(AB15+AB16&lt;&gt;AB14," * "&amp;$C15&amp;" plus "&amp;$C16&amp;"  For age "&amp;$AA$6&amp;" "&amp;$AB$7&amp;" is not equal to "&amp;$C14&amp;""&amp;CHAR(14),""))</f>
        <v/>
      </c>
      <c r="AK19" s="491"/>
    </row>
    <row r="20" spans="2:37" s="4" customFormat="1" ht="27" thickBot="1" x14ac:dyDescent="0.3">
      <c r="B20" s="488"/>
      <c r="C20" s="225" t="s">
        <v>511</v>
      </c>
      <c r="D20" s="239" t="s">
        <v>44</v>
      </c>
      <c r="E20" s="30"/>
      <c r="F20" s="1"/>
      <c r="G20" s="1"/>
      <c r="H20" s="1"/>
      <c r="I20" s="1"/>
      <c r="J20" s="1"/>
      <c r="K20" s="1"/>
      <c r="L20" s="1"/>
      <c r="M20" s="2"/>
      <c r="N20" s="2"/>
      <c r="O20" s="2"/>
      <c r="P20" s="2"/>
      <c r="Q20" s="2"/>
      <c r="R20" s="2"/>
      <c r="S20" s="2"/>
      <c r="T20" s="2"/>
      <c r="U20" s="2"/>
      <c r="V20" s="2"/>
      <c r="W20" s="2"/>
      <c r="X20" s="2"/>
      <c r="Y20" s="2"/>
      <c r="Z20" s="2"/>
      <c r="AA20" s="2"/>
      <c r="AB20" s="2"/>
      <c r="AC20" s="1"/>
      <c r="AD20" s="1"/>
      <c r="AE20" s="1"/>
      <c r="AF20" s="1"/>
      <c r="AG20" s="1"/>
      <c r="AH20" s="1"/>
      <c r="AI20" s="5">
        <f t="shared" ref="AI20:AI21" si="17">SUM(M20:AB20)</f>
        <v>0</v>
      </c>
      <c r="AJ20" s="70"/>
      <c r="AK20" s="491"/>
    </row>
    <row r="21" spans="2:37" s="4" customFormat="1" ht="27" hidden="1" thickBot="1" x14ac:dyDescent="0.3">
      <c r="B21" s="489"/>
      <c r="C21" s="227" t="s">
        <v>548</v>
      </c>
      <c r="D21" s="241" t="s">
        <v>45</v>
      </c>
      <c r="E21" s="31"/>
      <c r="F21" s="6"/>
      <c r="G21" s="6"/>
      <c r="H21" s="6"/>
      <c r="I21" s="6"/>
      <c r="J21" s="6"/>
      <c r="K21" s="6"/>
      <c r="L21" s="6"/>
      <c r="M21" s="7"/>
      <c r="N21" s="7"/>
      <c r="O21" s="7"/>
      <c r="P21" s="7"/>
      <c r="Q21" s="7"/>
      <c r="R21" s="7"/>
      <c r="S21" s="7"/>
      <c r="T21" s="7"/>
      <c r="U21" s="7"/>
      <c r="V21" s="7"/>
      <c r="W21" s="7"/>
      <c r="X21" s="7"/>
      <c r="Y21" s="7"/>
      <c r="Z21" s="7"/>
      <c r="AA21" s="7"/>
      <c r="AB21" s="7"/>
      <c r="AC21" s="6"/>
      <c r="AD21" s="6"/>
      <c r="AE21" s="6"/>
      <c r="AF21" s="6"/>
      <c r="AG21" s="6"/>
      <c r="AH21" s="6"/>
      <c r="AI21" s="8">
        <f t="shared" si="17"/>
        <v>0</v>
      </c>
      <c r="AJ21" s="70"/>
      <c r="AK21" s="491"/>
    </row>
    <row r="22" spans="2:37" ht="26.25" x14ac:dyDescent="0.25">
      <c r="B22" s="473" t="s">
        <v>79</v>
      </c>
      <c r="C22" s="221" t="s">
        <v>516</v>
      </c>
      <c r="D22" s="238" t="s">
        <v>46</v>
      </c>
      <c r="E22" s="56"/>
      <c r="F22" s="20"/>
      <c r="G22" s="20"/>
      <c r="H22" s="20"/>
      <c r="I22" s="20"/>
      <c r="J22" s="20"/>
      <c r="K22" s="20"/>
      <c r="L22" s="20"/>
      <c r="M22" s="21"/>
      <c r="N22" s="21"/>
      <c r="O22" s="21"/>
      <c r="P22" s="21"/>
      <c r="Q22" s="21"/>
      <c r="R22" s="21"/>
      <c r="S22" s="21"/>
      <c r="T22" s="21"/>
      <c r="U22" s="21"/>
      <c r="V22" s="21"/>
      <c r="W22" s="21"/>
      <c r="X22" s="21"/>
      <c r="Y22" s="21"/>
      <c r="Z22" s="21"/>
      <c r="AA22" s="21"/>
      <c r="AB22" s="21"/>
      <c r="AC22" s="20"/>
      <c r="AD22" s="20"/>
      <c r="AE22" s="20"/>
      <c r="AF22" s="20"/>
      <c r="AG22" s="20"/>
      <c r="AH22" s="20"/>
      <c r="AI22" s="22">
        <f t="shared" si="0"/>
        <v>0</v>
      </c>
      <c r="AJ22" s="232"/>
      <c r="AK22" s="491"/>
    </row>
    <row r="23" spans="2:37" ht="26.25" x14ac:dyDescent="0.25">
      <c r="B23" s="474"/>
      <c r="C23" s="222" t="s">
        <v>517</v>
      </c>
      <c r="D23" s="239" t="s">
        <v>47</v>
      </c>
      <c r="E23" s="30"/>
      <c r="F23" s="1"/>
      <c r="G23" s="1"/>
      <c r="H23" s="1"/>
      <c r="I23" s="1"/>
      <c r="J23" s="1"/>
      <c r="K23" s="1"/>
      <c r="L23" s="1"/>
      <c r="M23" s="2"/>
      <c r="N23" s="2"/>
      <c r="O23" s="2"/>
      <c r="P23" s="2"/>
      <c r="Q23" s="2"/>
      <c r="R23" s="2"/>
      <c r="S23" s="2"/>
      <c r="T23" s="2"/>
      <c r="U23" s="2"/>
      <c r="V23" s="2"/>
      <c r="W23" s="2"/>
      <c r="X23" s="2"/>
      <c r="Y23" s="2"/>
      <c r="Z23" s="2"/>
      <c r="AA23" s="2"/>
      <c r="AB23" s="2"/>
      <c r="AC23" s="1"/>
      <c r="AD23" s="1"/>
      <c r="AE23" s="1"/>
      <c r="AF23" s="1"/>
      <c r="AG23" s="1"/>
      <c r="AH23" s="1"/>
      <c r="AI23" s="5">
        <f t="shared" si="0"/>
        <v>0</v>
      </c>
      <c r="AJ23" s="232"/>
      <c r="AK23" s="491"/>
    </row>
    <row r="24" spans="2:37" ht="26.25" x14ac:dyDescent="0.25">
      <c r="B24" s="474"/>
      <c r="C24" s="222" t="s">
        <v>518</v>
      </c>
      <c r="D24" s="239" t="s">
        <v>48</v>
      </c>
      <c r="E24" s="30"/>
      <c r="F24" s="1"/>
      <c r="G24" s="1"/>
      <c r="H24" s="1"/>
      <c r="I24" s="1"/>
      <c r="J24" s="1"/>
      <c r="K24" s="1"/>
      <c r="L24" s="1"/>
      <c r="M24" s="2"/>
      <c r="N24" s="2"/>
      <c r="O24" s="2"/>
      <c r="P24" s="2"/>
      <c r="Q24" s="2"/>
      <c r="R24" s="2"/>
      <c r="S24" s="2"/>
      <c r="T24" s="2"/>
      <c r="U24" s="2"/>
      <c r="V24" s="2"/>
      <c r="W24" s="2"/>
      <c r="X24" s="2"/>
      <c r="Y24" s="2"/>
      <c r="Z24" s="2"/>
      <c r="AA24" s="2"/>
      <c r="AB24" s="2"/>
      <c r="AC24" s="1"/>
      <c r="AD24" s="1"/>
      <c r="AE24" s="1"/>
      <c r="AF24" s="1"/>
      <c r="AG24" s="1"/>
      <c r="AH24" s="1"/>
      <c r="AI24" s="5">
        <f t="shared" si="0"/>
        <v>0</v>
      </c>
      <c r="AJ24" s="232"/>
      <c r="AK24" s="491"/>
    </row>
    <row r="25" spans="2:37" ht="26.25" x14ac:dyDescent="0.25">
      <c r="B25" s="474"/>
      <c r="C25" s="222" t="s">
        <v>519</v>
      </c>
      <c r="D25" s="239" t="s">
        <v>49</v>
      </c>
      <c r="E25" s="30"/>
      <c r="F25" s="1"/>
      <c r="G25" s="1"/>
      <c r="H25" s="1"/>
      <c r="I25" s="1"/>
      <c r="J25" s="1"/>
      <c r="K25" s="1"/>
      <c r="L25" s="1"/>
      <c r="M25" s="2"/>
      <c r="N25" s="2"/>
      <c r="O25" s="2"/>
      <c r="P25" s="2"/>
      <c r="Q25" s="2"/>
      <c r="R25" s="2"/>
      <c r="S25" s="2"/>
      <c r="T25" s="2"/>
      <c r="U25" s="2"/>
      <c r="V25" s="2"/>
      <c r="W25" s="2"/>
      <c r="X25" s="2"/>
      <c r="Y25" s="2"/>
      <c r="Z25" s="2"/>
      <c r="AA25" s="2"/>
      <c r="AB25" s="2"/>
      <c r="AC25" s="1"/>
      <c r="AD25" s="1"/>
      <c r="AE25" s="1"/>
      <c r="AF25" s="1"/>
      <c r="AG25" s="1"/>
      <c r="AH25" s="1"/>
      <c r="AI25" s="5">
        <f t="shared" si="0"/>
        <v>0</v>
      </c>
      <c r="AJ25" s="232"/>
      <c r="AK25" s="491"/>
    </row>
    <row r="26" spans="2:37" ht="26.25" x14ac:dyDescent="0.25">
      <c r="B26" s="474"/>
      <c r="C26" s="222" t="s">
        <v>520</v>
      </c>
      <c r="D26" s="239" t="s">
        <v>50</v>
      </c>
      <c r="E26" s="30"/>
      <c r="F26" s="1"/>
      <c r="G26" s="1"/>
      <c r="H26" s="1"/>
      <c r="I26" s="1"/>
      <c r="J26" s="1"/>
      <c r="K26" s="1"/>
      <c r="L26" s="1"/>
      <c r="M26" s="2"/>
      <c r="N26" s="2"/>
      <c r="O26" s="2"/>
      <c r="P26" s="2"/>
      <c r="Q26" s="2"/>
      <c r="R26" s="2"/>
      <c r="S26" s="2"/>
      <c r="T26" s="2"/>
      <c r="U26" s="2"/>
      <c r="V26" s="2"/>
      <c r="W26" s="2"/>
      <c r="X26" s="2"/>
      <c r="Y26" s="2"/>
      <c r="Z26" s="2"/>
      <c r="AA26" s="2"/>
      <c r="AB26" s="2"/>
      <c r="AC26" s="1"/>
      <c r="AD26" s="1"/>
      <c r="AE26" s="1"/>
      <c r="AF26" s="1"/>
      <c r="AG26" s="1"/>
      <c r="AH26" s="1"/>
      <c r="AI26" s="5">
        <f t="shared" si="0"/>
        <v>0</v>
      </c>
      <c r="AJ26" s="232"/>
      <c r="AK26" s="491"/>
    </row>
    <row r="27" spans="2:37" ht="26.25" x14ac:dyDescent="0.25">
      <c r="B27" s="474"/>
      <c r="C27" s="222" t="s">
        <v>521</v>
      </c>
      <c r="D27" s="239" t="s">
        <v>51</v>
      </c>
      <c r="E27" s="30"/>
      <c r="F27" s="1"/>
      <c r="G27" s="1"/>
      <c r="H27" s="1"/>
      <c r="I27" s="1"/>
      <c r="J27" s="1"/>
      <c r="K27" s="1"/>
      <c r="L27" s="1"/>
      <c r="M27" s="2"/>
      <c r="N27" s="2"/>
      <c r="O27" s="2"/>
      <c r="P27" s="2"/>
      <c r="Q27" s="2"/>
      <c r="R27" s="2"/>
      <c r="S27" s="2"/>
      <c r="T27" s="2"/>
      <c r="U27" s="2"/>
      <c r="V27" s="2"/>
      <c r="W27" s="2"/>
      <c r="X27" s="2"/>
      <c r="Y27" s="2"/>
      <c r="Z27" s="2"/>
      <c r="AA27" s="2"/>
      <c r="AB27" s="2"/>
      <c r="AC27" s="1"/>
      <c r="AD27" s="1"/>
      <c r="AE27" s="1"/>
      <c r="AF27" s="1"/>
      <c r="AG27" s="1"/>
      <c r="AH27" s="1"/>
      <c r="AI27" s="5">
        <f t="shared" si="0"/>
        <v>0</v>
      </c>
      <c r="AJ27" s="232"/>
      <c r="AK27" s="491"/>
    </row>
    <row r="28" spans="2:37" ht="26.25" x14ac:dyDescent="0.25">
      <c r="B28" s="474"/>
      <c r="C28" s="222" t="s">
        <v>522</v>
      </c>
      <c r="D28" s="239" t="s">
        <v>52</v>
      </c>
      <c r="E28" s="30"/>
      <c r="F28" s="1"/>
      <c r="G28" s="1"/>
      <c r="H28" s="1"/>
      <c r="I28" s="1"/>
      <c r="J28" s="1"/>
      <c r="K28" s="1"/>
      <c r="L28" s="1"/>
      <c r="M28" s="2"/>
      <c r="N28" s="2"/>
      <c r="O28" s="2"/>
      <c r="P28" s="2"/>
      <c r="Q28" s="2"/>
      <c r="R28" s="2"/>
      <c r="S28" s="2"/>
      <c r="T28" s="2"/>
      <c r="U28" s="2"/>
      <c r="V28" s="2"/>
      <c r="W28" s="2"/>
      <c r="X28" s="2"/>
      <c r="Y28" s="2"/>
      <c r="Z28" s="2"/>
      <c r="AA28" s="2"/>
      <c r="AB28" s="2"/>
      <c r="AC28" s="1"/>
      <c r="AD28" s="1"/>
      <c r="AE28" s="1"/>
      <c r="AF28" s="1"/>
      <c r="AG28" s="1"/>
      <c r="AH28" s="1"/>
      <c r="AI28" s="5">
        <f t="shared" si="0"/>
        <v>0</v>
      </c>
      <c r="AJ28" s="232"/>
      <c r="AK28" s="491"/>
    </row>
    <row r="29" spans="2:37" ht="27" thickBot="1" x14ac:dyDescent="0.3">
      <c r="B29" s="475"/>
      <c r="C29" s="223" t="s">
        <v>523</v>
      </c>
      <c r="D29" s="241" t="s">
        <v>53</v>
      </c>
      <c r="E29" s="31"/>
      <c r="F29" s="6"/>
      <c r="G29" s="6"/>
      <c r="H29" s="6"/>
      <c r="I29" s="6"/>
      <c r="J29" s="6"/>
      <c r="K29" s="6"/>
      <c r="L29" s="6"/>
      <c r="M29" s="172">
        <f>M18-SUM(M22:M28)</f>
        <v>0</v>
      </c>
      <c r="N29" s="172">
        <f t="shared" ref="N29" si="18">N18-SUM(N22:N28)</f>
        <v>0</v>
      </c>
      <c r="O29" s="172">
        <f t="shared" ref="O29" si="19">O18-SUM(O22:O28)</f>
        <v>0</v>
      </c>
      <c r="P29" s="172">
        <f t="shared" ref="P29" si="20">P18-SUM(P22:P28)</f>
        <v>0</v>
      </c>
      <c r="Q29" s="172">
        <f t="shared" ref="Q29" si="21">Q18-SUM(Q22:Q28)</f>
        <v>0</v>
      </c>
      <c r="R29" s="172">
        <f t="shared" ref="R29" si="22">R18-SUM(R22:R28)</f>
        <v>0</v>
      </c>
      <c r="S29" s="172">
        <f t="shared" ref="S29" si="23">S18-SUM(S22:S28)</f>
        <v>0</v>
      </c>
      <c r="T29" s="172">
        <f t="shared" ref="T29" si="24">T18-SUM(T22:T28)</f>
        <v>0</v>
      </c>
      <c r="U29" s="172">
        <f t="shared" ref="U29" si="25">U18-SUM(U22:U28)</f>
        <v>0</v>
      </c>
      <c r="V29" s="172">
        <f t="shared" ref="V29" si="26">V18-SUM(V22:V28)</f>
        <v>0</v>
      </c>
      <c r="W29" s="172">
        <f t="shared" ref="W29" si="27">W18-SUM(W22:W28)</f>
        <v>0</v>
      </c>
      <c r="X29" s="172">
        <f t="shared" ref="X29" si="28">X18-SUM(X22:X28)</f>
        <v>0</v>
      </c>
      <c r="Y29" s="172">
        <f t="shared" ref="Y29" si="29">Y18-SUM(Y22:Y28)</f>
        <v>0</v>
      </c>
      <c r="Z29" s="172">
        <f t="shared" ref="Z29" si="30">Z18-SUM(Z22:Z28)</f>
        <v>0</v>
      </c>
      <c r="AA29" s="172">
        <f t="shared" ref="AA29" si="31">AA18-SUM(AA22:AA28)</f>
        <v>0</v>
      </c>
      <c r="AB29" s="172">
        <f t="shared" ref="AB29" si="32">AB18-SUM(AB22:AB28)</f>
        <v>0</v>
      </c>
      <c r="AC29" s="9">
        <f t="shared" ref="AC29" si="33">AC16-SUM(AC22:AC28)</f>
        <v>0</v>
      </c>
      <c r="AD29" s="9">
        <f t="shared" ref="AD29" si="34">AD16-SUM(AD22:AD28)</f>
        <v>0</v>
      </c>
      <c r="AE29" s="9">
        <f t="shared" ref="AE29" si="35">AE16-SUM(AE22:AE28)</f>
        <v>0</v>
      </c>
      <c r="AF29" s="9">
        <f t="shared" ref="AF29" si="36">AF16-SUM(AF22:AF28)</f>
        <v>0</v>
      </c>
      <c r="AG29" s="9">
        <f t="shared" ref="AG29" si="37">AG16-SUM(AG22:AG28)</f>
        <v>0</v>
      </c>
      <c r="AH29" s="9">
        <f t="shared" ref="AH29" si="38">AH16-SUM(AH22:AH28)</f>
        <v>0</v>
      </c>
      <c r="AI29" s="8">
        <f t="shared" si="0"/>
        <v>0</v>
      </c>
      <c r="AJ29" s="233" t="str">
        <f>IF(COUNTIF(M29:AB29,"&lt;0")&gt;0,"Ensure that "&amp;C18&amp;" is equal to sum of "&amp;B22&amp;"  "&amp;" "&amp;CHAR(10),"")</f>
        <v/>
      </c>
      <c r="AK29" s="492"/>
    </row>
    <row r="30" spans="2:37" ht="42" customHeight="1" thickBot="1" x14ac:dyDescent="0.3">
      <c r="B30" s="481" t="s">
        <v>29</v>
      </c>
      <c r="C30" s="482"/>
      <c r="D30" s="482"/>
      <c r="E30" s="482"/>
      <c r="F30" s="482"/>
      <c r="G30" s="482"/>
      <c r="H30" s="482"/>
      <c r="I30" s="482"/>
      <c r="J30" s="482"/>
      <c r="K30" s="482"/>
      <c r="L30" s="482"/>
      <c r="M30" s="482"/>
      <c r="N30" s="482"/>
      <c r="O30" s="482"/>
      <c r="P30" s="482"/>
      <c r="Q30" s="482"/>
      <c r="R30" s="482"/>
      <c r="S30" s="482"/>
      <c r="T30" s="482"/>
      <c r="U30" s="482"/>
      <c r="V30" s="482"/>
      <c r="W30" s="482"/>
      <c r="X30" s="482"/>
      <c r="Y30" s="482"/>
      <c r="Z30" s="482"/>
      <c r="AA30" s="482"/>
      <c r="AB30" s="482"/>
      <c r="AC30" s="482"/>
      <c r="AD30" s="482"/>
      <c r="AE30" s="482"/>
      <c r="AF30" s="482"/>
      <c r="AG30" s="482"/>
      <c r="AH30" s="482"/>
      <c r="AI30" s="483"/>
      <c r="AJ30" s="26"/>
      <c r="AK30" s="27"/>
    </row>
    <row r="31" spans="2:37" ht="28.5" x14ac:dyDescent="0.25">
      <c r="B31" s="484" t="s">
        <v>6</v>
      </c>
      <c r="C31" s="485" t="s">
        <v>7</v>
      </c>
      <c r="D31" s="486" t="s">
        <v>8</v>
      </c>
      <c r="E31" s="472" t="s">
        <v>9</v>
      </c>
      <c r="F31" s="472"/>
      <c r="G31" s="472" t="s">
        <v>10</v>
      </c>
      <c r="H31" s="472"/>
      <c r="I31" s="472" t="s">
        <v>11</v>
      </c>
      <c r="J31" s="472"/>
      <c r="K31" s="472" t="s">
        <v>12</v>
      </c>
      <c r="L31" s="472"/>
      <c r="M31" s="472" t="s">
        <v>13</v>
      </c>
      <c r="N31" s="472"/>
      <c r="O31" s="472" t="s">
        <v>14</v>
      </c>
      <c r="P31" s="472"/>
      <c r="Q31" s="472" t="s">
        <v>15</v>
      </c>
      <c r="R31" s="472"/>
      <c r="S31" s="472" t="s">
        <v>16</v>
      </c>
      <c r="T31" s="472"/>
      <c r="U31" s="472" t="s">
        <v>17</v>
      </c>
      <c r="V31" s="472"/>
      <c r="W31" s="472" t="s">
        <v>18</v>
      </c>
      <c r="X31" s="472"/>
      <c r="Y31" s="472" t="s">
        <v>19</v>
      </c>
      <c r="Z31" s="472"/>
      <c r="AA31" s="472" t="s">
        <v>20</v>
      </c>
      <c r="AB31" s="472"/>
      <c r="AC31" s="472" t="s">
        <v>21</v>
      </c>
      <c r="AD31" s="472"/>
      <c r="AE31" s="472" t="s">
        <v>22</v>
      </c>
      <c r="AF31" s="472"/>
      <c r="AG31" s="472" t="s">
        <v>23</v>
      </c>
      <c r="AH31" s="472"/>
      <c r="AI31" s="471" t="s">
        <v>24</v>
      </c>
      <c r="AJ31" s="387" t="s">
        <v>84</v>
      </c>
      <c r="AK31" s="493" t="s">
        <v>85</v>
      </c>
    </row>
    <row r="32" spans="2:37" ht="29.25" thickBot="1" x14ac:dyDescent="0.3">
      <c r="B32" s="465"/>
      <c r="C32" s="467"/>
      <c r="D32" s="469"/>
      <c r="E32" s="3" t="s">
        <v>25</v>
      </c>
      <c r="F32" s="3" t="s">
        <v>26</v>
      </c>
      <c r="G32" s="3" t="s">
        <v>25</v>
      </c>
      <c r="H32" s="3" t="s">
        <v>26</v>
      </c>
      <c r="I32" s="3" t="s">
        <v>25</v>
      </c>
      <c r="J32" s="3" t="s">
        <v>26</v>
      </c>
      <c r="K32" s="3" t="s">
        <v>25</v>
      </c>
      <c r="L32" s="3" t="s">
        <v>26</v>
      </c>
      <c r="M32" s="3" t="s">
        <v>25</v>
      </c>
      <c r="N32" s="3" t="s">
        <v>26</v>
      </c>
      <c r="O32" s="3" t="s">
        <v>25</v>
      </c>
      <c r="P32" s="3" t="s">
        <v>26</v>
      </c>
      <c r="Q32" s="3" t="s">
        <v>25</v>
      </c>
      <c r="R32" s="3" t="s">
        <v>26</v>
      </c>
      <c r="S32" s="3" t="s">
        <v>25</v>
      </c>
      <c r="T32" s="3" t="s">
        <v>26</v>
      </c>
      <c r="U32" s="3" t="s">
        <v>25</v>
      </c>
      <c r="V32" s="3" t="s">
        <v>26</v>
      </c>
      <c r="W32" s="3" t="s">
        <v>25</v>
      </c>
      <c r="X32" s="3" t="s">
        <v>26</v>
      </c>
      <c r="Y32" s="3" t="s">
        <v>25</v>
      </c>
      <c r="Z32" s="3" t="s">
        <v>26</v>
      </c>
      <c r="AA32" s="3" t="s">
        <v>25</v>
      </c>
      <c r="AB32" s="3" t="s">
        <v>26</v>
      </c>
      <c r="AC32" s="3" t="s">
        <v>25</v>
      </c>
      <c r="AD32" s="3" t="s">
        <v>26</v>
      </c>
      <c r="AE32" s="3" t="s">
        <v>25</v>
      </c>
      <c r="AF32" s="3" t="s">
        <v>26</v>
      </c>
      <c r="AG32" s="3" t="s">
        <v>25</v>
      </c>
      <c r="AH32" s="3" t="s">
        <v>26</v>
      </c>
      <c r="AI32" s="386"/>
      <c r="AJ32" s="388"/>
      <c r="AK32" s="494"/>
    </row>
    <row r="33" spans="2:37" ht="25.5" customHeight="1" x14ac:dyDescent="0.25">
      <c r="B33" s="513" t="s">
        <v>33</v>
      </c>
      <c r="C33" s="228" t="s">
        <v>512</v>
      </c>
      <c r="D33" s="238" t="s">
        <v>54</v>
      </c>
      <c r="E33" s="56"/>
      <c r="F33" s="20"/>
      <c r="G33" s="20"/>
      <c r="H33" s="20"/>
      <c r="I33" s="20"/>
      <c r="J33" s="20"/>
      <c r="K33" s="20"/>
      <c r="L33" s="20"/>
      <c r="M33" s="21"/>
      <c r="N33" s="21"/>
      <c r="O33" s="21"/>
      <c r="P33" s="21"/>
      <c r="Q33" s="21"/>
      <c r="R33" s="21"/>
      <c r="S33" s="21"/>
      <c r="T33" s="21"/>
      <c r="U33" s="21"/>
      <c r="V33" s="21"/>
      <c r="W33" s="21"/>
      <c r="X33" s="21"/>
      <c r="Y33" s="21"/>
      <c r="Z33" s="21"/>
      <c r="AA33" s="21"/>
      <c r="AB33" s="243"/>
      <c r="AC33" s="56"/>
      <c r="AD33" s="20"/>
      <c r="AE33" s="20"/>
      <c r="AF33" s="20"/>
      <c r="AG33" s="20"/>
      <c r="AH33" s="20"/>
      <c r="AI33" s="22">
        <f t="shared" ref="AI33:AI40" si="39">SUM(M33:AB33)</f>
        <v>0</v>
      </c>
      <c r="AJ33" s="70" t="str">
        <f>CONCATENATE(IF(E34&gt;E33," * "&amp;$C34&amp;" For age "&amp;$E$6&amp;" "&amp;$E$7&amp;" is more than "&amp;$C33&amp;""&amp;CHAR(10),""),IF(F34&gt;F33," * "&amp;$C34&amp;" For age "&amp;$E$6&amp;" "&amp;$F$7&amp;" is more than "&amp;$C33&amp;""&amp;CHAR(10),""),IF(G34&gt;G33," * "&amp;$C34&amp;" For age "&amp;$G$6&amp;" "&amp;$G$7&amp;" is more than "&amp;$C33&amp;""&amp;CHAR(10),""),IF(H34&gt;H33," * "&amp;$C34&amp;" For age "&amp;$G$6&amp;" "&amp;$H$7&amp;" is more than "&amp;$C33&amp;""&amp;CHAR(10),""),IF(I34&gt;I33," * "&amp;$C34&amp;" For age "&amp;$I$6&amp;" "&amp;$I$7&amp;" is more than "&amp;$C33&amp;""&amp;CHAR(10),""),IF(J34&gt;J33," * "&amp;$C34&amp;" For age "&amp;$I$6&amp;" "&amp;$J$7&amp;" is more than "&amp;$C33&amp;""&amp;CHAR(10),""),IF(K34&gt;K33," * "&amp;$C34&amp;" For age "&amp;$K$6&amp;" "&amp;$K$7&amp;" is more than "&amp;$C33&amp;""&amp;CHAR(10),""),IF(L34&gt;L33," * "&amp;$C34&amp;" For age "&amp;$K$6&amp;" "&amp;$L$7&amp;" is more than "&amp;$C33&amp;""&amp;CHAR(10),""),IF(M34&gt;M33," * "&amp;$C34&amp;" For age "&amp;$M$6&amp;" "&amp;$M$7&amp;" is more than "&amp;$C33&amp;""&amp;CHAR(10),""),IF(N34&gt;N33," * "&amp;$C34&amp;" For age "&amp;$M$6&amp;" "&amp;$N$7&amp;" is more than "&amp;$C33&amp;""&amp;CHAR(10),""),IF(O34&gt;O33," * "&amp;$C34&amp;" For age "&amp;$O$6&amp;" "&amp;$O$7&amp;" is more than "&amp;$C33&amp;""&amp;CHAR(10),""),IF(P34&gt;P33," * "&amp;$C34&amp;" For age "&amp;$O$6&amp;" "&amp;$P$7&amp;" is more than "&amp;$C33&amp;""&amp;CHAR(10),""),IF(Q34&gt;Q33," * "&amp;$C34&amp;" For age "&amp;$Q$6&amp;" "&amp;$Q$7&amp;" is more than "&amp;$C33&amp;""&amp;CHAR(10),""),IF(R34&gt;R33," * "&amp;$C34&amp;" For age "&amp;$Q$6&amp;" "&amp;$R$7&amp;" is more than "&amp;$C33&amp;""&amp;CHAR(10),""),IF(S34&gt;S33," * "&amp;$C34&amp;" For age "&amp;$S$6&amp;" "&amp;$S$7&amp;" is more than "&amp;$C33&amp;""&amp;CHAR(10),""),IF(T34&gt;T33," * "&amp;$C34&amp;" For age "&amp;$S$6&amp;" "&amp;$T$7&amp;" is more than "&amp;$C33&amp;""&amp;CHAR(10),""),IF(U34&gt;U33," * "&amp;$C34&amp;" For age "&amp;$U$6&amp;" "&amp;$U$7&amp;" is more than "&amp;$C33&amp;""&amp;CHAR(10),""),IF(V34&gt;V33," * "&amp;$C34&amp;" For age "&amp;$U$6&amp;" "&amp;$V$7&amp;" is more than "&amp;$C33&amp;""&amp;CHAR(10),""),IF(W34&gt;W33," * "&amp;$C34&amp;" For age "&amp;$W$6&amp;" "&amp;$W$7&amp;" is more than "&amp;$C33&amp;""&amp;CHAR(10),""),IF(X34&gt;X33," * "&amp;$C34&amp;" For age "&amp;$W$6&amp;" "&amp;$X$7&amp;" is more than "&amp;$C33&amp;""&amp;CHAR(10),""),IF(Y34&gt;Y33," * "&amp;$C34&amp;" For age "&amp;$Y$6&amp;" "&amp;$Y$7&amp;" is more than "&amp;$C33&amp;""&amp;CHAR(10),""),IF(Z34&gt;Z33," * "&amp;$C34&amp;" For age "&amp;$Y$6&amp;" "&amp;$Z$7&amp;" is more than "&amp;$C33&amp;""&amp;CHAR(10),""),IF(AA34&gt;AA33," * "&amp;$C34&amp;" For age "&amp;$AA$6&amp;" "&amp;$AA$7&amp;" is more than "&amp;$C33&amp;""&amp;CHAR(10),""),IF(AB34&gt;AB33," * "&amp;$C34&amp;" For age "&amp;$AA$6&amp;" "&amp;$AB$7&amp;" is more than "&amp;$C33&amp;""&amp;CHAR(10),""))</f>
        <v/>
      </c>
      <c r="AK33" s="490" t="str">
        <f>CONCATENATE(AJ33,AJ34,AJ35,AJ37,AJ38,AJ39,AJ40,AJ46,AJ47,AJ48,AJ49,AJ50,AJ51,AJ52,AJ53,AJ41,AJ42,AJ43,AJ44,AJ45)</f>
        <v/>
      </c>
    </row>
    <row r="34" spans="2:37" ht="34.9" customHeight="1" x14ac:dyDescent="0.25">
      <c r="B34" s="514"/>
      <c r="C34" s="229" t="s">
        <v>504</v>
      </c>
      <c r="D34" s="239" t="s">
        <v>55</v>
      </c>
      <c r="E34" s="30"/>
      <c r="F34" s="1"/>
      <c r="G34" s="1"/>
      <c r="H34" s="1"/>
      <c r="I34" s="1"/>
      <c r="J34" s="1"/>
      <c r="K34" s="1"/>
      <c r="L34" s="1"/>
      <c r="M34" s="2"/>
      <c r="N34" s="2"/>
      <c r="O34" s="2"/>
      <c r="P34" s="2"/>
      <c r="Q34" s="2"/>
      <c r="R34" s="2"/>
      <c r="S34" s="2"/>
      <c r="T34" s="2"/>
      <c r="U34" s="2"/>
      <c r="V34" s="2"/>
      <c r="W34" s="2"/>
      <c r="X34" s="2"/>
      <c r="Y34" s="2"/>
      <c r="Z34" s="2"/>
      <c r="AA34" s="2"/>
      <c r="AB34" s="244"/>
      <c r="AC34" s="30"/>
      <c r="AD34" s="1"/>
      <c r="AE34" s="1"/>
      <c r="AF34" s="1"/>
      <c r="AG34" s="1"/>
      <c r="AH34" s="1"/>
      <c r="AI34" s="5">
        <f t="shared" si="39"/>
        <v>0</v>
      </c>
      <c r="AJ34" s="70"/>
      <c r="AK34" s="491"/>
    </row>
    <row r="35" spans="2:37" ht="26.25" x14ac:dyDescent="0.25">
      <c r="B35" s="514"/>
      <c r="C35" s="229" t="s">
        <v>505</v>
      </c>
      <c r="D35" s="239" t="s">
        <v>56</v>
      </c>
      <c r="E35" s="30"/>
      <c r="F35" s="1"/>
      <c r="G35" s="1"/>
      <c r="H35" s="1"/>
      <c r="I35" s="1"/>
      <c r="J35" s="1"/>
      <c r="K35" s="1"/>
      <c r="L35" s="1"/>
      <c r="M35" s="2"/>
      <c r="N35" s="2"/>
      <c r="O35" s="2"/>
      <c r="P35" s="2"/>
      <c r="Q35" s="2"/>
      <c r="R35" s="2"/>
      <c r="S35" s="2"/>
      <c r="T35" s="2"/>
      <c r="U35" s="2"/>
      <c r="V35" s="2"/>
      <c r="W35" s="2"/>
      <c r="X35" s="2"/>
      <c r="Y35" s="2"/>
      <c r="Z35" s="2"/>
      <c r="AA35" s="2"/>
      <c r="AB35" s="244"/>
      <c r="AC35" s="30"/>
      <c r="AD35" s="1"/>
      <c r="AE35" s="1"/>
      <c r="AF35" s="1"/>
      <c r="AG35" s="1"/>
      <c r="AH35" s="1"/>
      <c r="AI35" s="5">
        <f t="shared" si="39"/>
        <v>0</v>
      </c>
      <c r="AJ35" s="70" t="str">
        <f>CONCATENATE(IF(E35&gt;E33," * "&amp;$C35&amp;" For age "&amp;$E$6&amp;" "&amp;$E$7&amp;" is more than "&amp;$C33&amp;""&amp;CHAR(10),""),IF(F35&gt;F33," * "&amp;$C35&amp;" For age "&amp;$E$6&amp;" "&amp;$F$7&amp;" is more than "&amp;$C33&amp;""&amp;CHAR(10),""),IF(G35&gt;G33," * "&amp;$C35&amp;" For age "&amp;$G$6&amp;" "&amp;$G$7&amp;" is more than "&amp;$C33&amp;""&amp;CHAR(10),""),IF(H35&gt;H33," * "&amp;$C35&amp;" For age "&amp;$G$6&amp;" "&amp;$H$7&amp;" is more than "&amp;$C33&amp;""&amp;CHAR(10),""),IF(I35&gt;I33," * "&amp;$C35&amp;" For age "&amp;$I$6&amp;" "&amp;$I$7&amp;" is more than "&amp;$C33&amp;""&amp;CHAR(10),""),IF(J35&gt;J33," * "&amp;$C35&amp;" For age "&amp;$I$6&amp;" "&amp;$J$7&amp;" is more than "&amp;$C33&amp;""&amp;CHAR(10),""),IF(K35&gt;K33," * "&amp;$C35&amp;" For age "&amp;$K$6&amp;" "&amp;$K$7&amp;" is more than "&amp;$C33&amp;""&amp;CHAR(10),""),IF(L35&gt;L33," * "&amp;$C35&amp;" For age "&amp;$K$6&amp;" "&amp;$L$7&amp;" is more than "&amp;$C33&amp;""&amp;CHAR(10),""),IF(M35&gt;M33," * "&amp;$C35&amp;" For age "&amp;$M$6&amp;" "&amp;$M$7&amp;" is more than "&amp;$C33&amp;""&amp;CHAR(10),""),IF(N35&gt;N33," * "&amp;$C35&amp;" For age "&amp;$M$6&amp;" "&amp;$N$7&amp;" is more than "&amp;$C33&amp;""&amp;CHAR(10),""),IF(O35&gt;O33," * "&amp;$C35&amp;" For age "&amp;$O$6&amp;" "&amp;$O$7&amp;" is more than "&amp;$C33&amp;""&amp;CHAR(10),""),IF(P35&gt;P33," * "&amp;$C35&amp;" For age "&amp;$O$6&amp;" "&amp;$P$7&amp;" is more than "&amp;$C33&amp;""&amp;CHAR(10),""),IF(Q35&gt;Q33," * "&amp;$C35&amp;" For age "&amp;$Q$6&amp;" "&amp;$Q$7&amp;" is more than "&amp;$C33&amp;""&amp;CHAR(10),""),IF(R35&gt;R33," * "&amp;$C35&amp;" For age "&amp;$Q$6&amp;" "&amp;$R$7&amp;" is more than "&amp;$C33&amp;""&amp;CHAR(10),""),IF(S35&gt;S33," * "&amp;$C35&amp;" For age "&amp;$S$6&amp;" "&amp;$S$7&amp;" is more than "&amp;$C33&amp;""&amp;CHAR(10),""),IF(T35&gt;T33," * "&amp;$C35&amp;" For age "&amp;$S$6&amp;" "&amp;$T$7&amp;" is more than "&amp;$C33&amp;""&amp;CHAR(10),""),IF(U35&gt;U33," * "&amp;$C35&amp;" For age "&amp;$U$6&amp;" "&amp;$U$7&amp;" is more than "&amp;$C33&amp;""&amp;CHAR(10),""),IF(V35&gt;V33," * "&amp;$C35&amp;" For age "&amp;$U$6&amp;" "&amp;$V$7&amp;" is more than "&amp;$C33&amp;""&amp;CHAR(10),""),IF(W35&gt;W33," * "&amp;$C35&amp;" For age "&amp;$W$6&amp;" "&amp;$W$7&amp;" is more than "&amp;$C33&amp;""&amp;CHAR(10),""),IF(X35&gt;X33," * "&amp;$C35&amp;" For age "&amp;$W$6&amp;" "&amp;$X$7&amp;" is more than "&amp;$C33&amp;""&amp;CHAR(10),""),IF(Y35&gt;Y33," * "&amp;$C35&amp;" For age "&amp;$Y$6&amp;" "&amp;$Y$7&amp;" is more than "&amp;$C33&amp;""&amp;CHAR(10),""),IF(Z35&gt;Z33," * "&amp;$C35&amp;" For age "&amp;$Y$6&amp;" "&amp;$Z$7&amp;" is more than "&amp;$C33&amp;""&amp;CHAR(10),""),IF(AA35&gt;AA33," * "&amp;$C35&amp;" For age "&amp;$AA$6&amp;" "&amp;$AA$7&amp;" is more than "&amp;$C33&amp;""&amp;CHAR(10),""),IF(AB35&gt;AB33," * "&amp;$C35&amp;" For age "&amp;$AA$6&amp;" "&amp;$AB$7&amp;" is more than "&amp;$C33&amp;""&amp;CHAR(10),""))</f>
        <v/>
      </c>
      <c r="AK35" s="491"/>
    </row>
    <row r="36" spans="2:37" ht="26.25" x14ac:dyDescent="0.25">
      <c r="B36" s="514"/>
      <c r="C36" s="225" t="s">
        <v>598</v>
      </c>
      <c r="D36" s="239" t="s">
        <v>600</v>
      </c>
      <c r="E36" s="30"/>
      <c r="F36" s="1"/>
      <c r="G36" s="1"/>
      <c r="H36" s="1"/>
      <c r="I36" s="1"/>
      <c r="J36" s="1"/>
      <c r="K36" s="1"/>
      <c r="L36" s="1"/>
      <c r="M36" s="2"/>
      <c r="N36" s="237">
        <f>N33-SUM(N34,N35)</f>
        <v>0</v>
      </c>
      <c r="O36" s="237">
        <f t="shared" ref="O36:AB36" si="40">O33-SUM(O34,O35)</f>
        <v>0</v>
      </c>
      <c r="P36" s="237">
        <f t="shared" si="40"/>
        <v>0</v>
      </c>
      <c r="Q36" s="237">
        <f t="shared" si="40"/>
        <v>0</v>
      </c>
      <c r="R36" s="237">
        <f t="shared" si="40"/>
        <v>0</v>
      </c>
      <c r="S36" s="237">
        <f t="shared" si="40"/>
        <v>0</v>
      </c>
      <c r="T36" s="237">
        <f t="shared" si="40"/>
        <v>0</v>
      </c>
      <c r="U36" s="237">
        <f t="shared" si="40"/>
        <v>0</v>
      </c>
      <c r="V36" s="237">
        <f t="shared" si="40"/>
        <v>0</v>
      </c>
      <c r="W36" s="237">
        <f t="shared" si="40"/>
        <v>0</v>
      </c>
      <c r="X36" s="237">
        <f t="shared" si="40"/>
        <v>0</v>
      </c>
      <c r="Y36" s="237">
        <f t="shared" si="40"/>
        <v>0</v>
      </c>
      <c r="Z36" s="237">
        <f t="shared" si="40"/>
        <v>0</v>
      </c>
      <c r="AA36" s="237">
        <f t="shared" si="40"/>
        <v>0</v>
      </c>
      <c r="AB36" s="237">
        <f t="shared" si="40"/>
        <v>0</v>
      </c>
      <c r="AC36" s="242">
        <f t="shared" ref="AC36" si="41">AC33-SUM(AC34,AC35)</f>
        <v>0</v>
      </c>
      <c r="AD36" s="237">
        <f t="shared" ref="AD36" si="42">AD33-SUM(AD34,AD35)</f>
        <v>0</v>
      </c>
      <c r="AE36" s="237">
        <f t="shared" ref="AE36" si="43">AE33-SUM(AE34,AE35)</f>
        <v>0</v>
      </c>
      <c r="AF36" s="237">
        <f t="shared" ref="AF36" si="44">AF33-SUM(AF34,AF35)</f>
        <v>0</v>
      </c>
      <c r="AG36" s="237">
        <f t="shared" ref="AG36" si="45">AG33-SUM(AG34,AG35)</f>
        <v>0</v>
      </c>
      <c r="AH36" s="237">
        <f t="shared" ref="AH36" si="46">AH33-SUM(AH34,AH35)</f>
        <v>0</v>
      </c>
      <c r="AI36" s="5">
        <f t="shared" si="39"/>
        <v>0</v>
      </c>
      <c r="AJ36" s="70"/>
      <c r="AK36" s="491"/>
    </row>
    <row r="37" spans="2:37" ht="26.25" x14ac:dyDescent="0.25">
      <c r="B37" s="514"/>
      <c r="C37" s="229" t="s">
        <v>506</v>
      </c>
      <c r="D37" s="239" t="s">
        <v>57</v>
      </c>
      <c r="E37" s="30"/>
      <c r="F37" s="1"/>
      <c r="G37" s="1"/>
      <c r="H37" s="1"/>
      <c r="I37" s="1"/>
      <c r="J37" s="1"/>
      <c r="K37" s="1"/>
      <c r="L37" s="1"/>
      <c r="M37" s="2"/>
      <c r="N37" s="2"/>
      <c r="O37" s="2"/>
      <c r="P37" s="2"/>
      <c r="Q37" s="2"/>
      <c r="R37" s="2"/>
      <c r="S37" s="2"/>
      <c r="T37" s="2"/>
      <c r="U37" s="2"/>
      <c r="V37" s="2"/>
      <c r="W37" s="2"/>
      <c r="X37" s="2"/>
      <c r="Y37" s="2"/>
      <c r="Z37" s="2"/>
      <c r="AA37" s="2"/>
      <c r="AB37" s="2"/>
      <c r="AC37" s="30"/>
      <c r="AD37" s="1"/>
      <c r="AE37" s="1"/>
      <c r="AF37" s="1"/>
      <c r="AG37" s="1"/>
      <c r="AH37" s="1"/>
      <c r="AI37" s="5">
        <f t="shared" si="39"/>
        <v>0</v>
      </c>
      <c r="AJ37" s="70" t="str">
        <f>CONCATENATE(IF(G37&gt;G36," * "&amp;$C37&amp;" For age "&amp;$E$6&amp;" "&amp;$E$7&amp;" is more than "&amp;$C36&amp;""&amp;CHAR(10),""),IF(H37&gt;H36," * "&amp;$C37&amp;" For age "&amp;$E$6&amp;" "&amp;$F$7&amp;" is more than "&amp;$C36&amp;""&amp;CHAR(10),""),IF(I37&gt;I36," * "&amp;$C37&amp;" For age "&amp;$G$6&amp;" "&amp;$G$7&amp;" is more than "&amp;$C36&amp;""&amp;CHAR(10),""),IF(J37&gt;J36," * "&amp;$C37&amp;" For age "&amp;$G$6&amp;" "&amp;$H$7&amp;" is more than "&amp;$C36&amp;""&amp;CHAR(10),""),IF(K37&gt;K36," * "&amp;$C37&amp;" For age "&amp;$I$6&amp;" "&amp;$I$7&amp;" is more than "&amp;$C36&amp;""&amp;CHAR(10),""),IF(L37&gt;L36," * "&amp;$C37&amp;" For age "&amp;$I$6&amp;" "&amp;$J$7&amp;" is more than "&amp;$C36&amp;""&amp;CHAR(10),""),IF(M37&gt;M36," * "&amp;$C37&amp;" For age "&amp;$K$6&amp;" "&amp;$K$7&amp;" is more than "&amp;$C36&amp;""&amp;CHAR(10),""),IF(N37&gt;N36," * "&amp;$C37&amp;" For age "&amp;$K$6&amp;" "&amp;$L$7&amp;" is more than "&amp;$C36&amp;""&amp;CHAR(10),""),IF(O37&gt;O36," * "&amp;$C37&amp;" For age "&amp;$M$6&amp;" "&amp;$M$7&amp;" is more than "&amp;$C36&amp;""&amp;CHAR(10),""),IF(P37&gt;P36," * "&amp;$C37&amp;" For age "&amp;$M$6&amp;" "&amp;$N$7&amp;" is more than "&amp;$C36&amp;""&amp;CHAR(10),""),IF(Q37&gt;Q36," * "&amp;$C37&amp;" For age "&amp;$O$6&amp;" "&amp;$O$7&amp;" is more than "&amp;$C36&amp;""&amp;CHAR(10),""),IF(R37&gt;R36," * "&amp;$C37&amp;" For age "&amp;$O$6&amp;" "&amp;$P$7&amp;" is more than "&amp;$C36&amp;""&amp;CHAR(10),""),IF(S37&gt;S36," * "&amp;$C37&amp;" For age "&amp;$Q$6&amp;" "&amp;$Q$7&amp;" is more than "&amp;$C36&amp;""&amp;CHAR(10),""),IF(T37&gt;T36," * "&amp;$C37&amp;" For age "&amp;$Q$6&amp;" "&amp;$R$7&amp;" is more than "&amp;$C36&amp;""&amp;CHAR(10),""),IF(U37&gt;U36," * "&amp;$C37&amp;" For age "&amp;$S$6&amp;" "&amp;$S$7&amp;" is more than "&amp;$C36&amp;""&amp;CHAR(10),""),IF(V37&gt;V36," * "&amp;$C37&amp;" For age "&amp;$S$6&amp;" "&amp;$T$7&amp;" is more than "&amp;$C36&amp;""&amp;CHAR(10),""),IF(W37&gt;W36," * "&amp;$C37&amp;" For age "&amp;$U$6&amp;" "&amp;$U$7&amp;" is more than "&amp;$C36&amp;""&amp;CHAR(10),""),IF(X37&gt;X36," * "&amp;$C37&amp;" For age "&amp;$U$6&amp;" "&amp;$V$7&amp;" is more than "&amp;$C36&amp;""&amp;CHAR(10),""),IF(Y37&gt;Y36," * "&amp;$C37&amp;" For age "&amp;$W$6&amp;" "&amp;$W$7&amp;" is more than "&amp;$C36&amp;""&amp;CHAR(10),""),IF(Z37&gt;Z36," * "&amp;$C37&amp;" For age "&amp;$W$6&amp;" "&amp;$X$7&amp;" is more than "&amp;$C36&amp;""&amp;CHAR(10),""),IF(AA37&gt;AA36," * "&amp;$C37&amp;" For age "&amp;$Y$6&amp;" "&amp;$Y$7&amp;" is more than "&amp;$C36&amp;""&amp;CHAR(10),""),IF(AB37&gt;AB36," * "&amp;$C37&amp;" For age "&amp;$Y$6&amp;" "&amp;$Z$7&amp;" is more than "&amp;$C36&amp;""&amp;CHAR(10),""),IF(AC37&gt;AC36," * "&amp;$C37&amp;" For age "&amp;$AA$6&amp;" "&amp;$AA$7&amp;" is more than "&amp;$C36&amp;""&amp;CHAR(10),""),IF(AD37&gt;AD36," * "&amp;$C37&amp;" For age "&amp;$AA$6&amp;" "&amp;$AB$7&amp;" is more than "&amp;$C36&amp;""&amp;CHAR(10),""))</f>
        <v/>
      </c>
      <c r="AK37" s="491"/>
    </row>
    <row r="38" spans="2:37" ht="26.25" x14ac:dyDescent="0.25">
      <c r="B38" s="514"/>
      <c r="C38" s="229" t="s">
        <v>91</v>
      </c>
      <c r="D38" s="239" t="s">
        <v>58</v>
      </c>
      <c r="E38" s="30"/>
      <c r="F38" s="1"/>
      <c r="G38" s="1"/>
      <c r="H38" s="1"/>
      <c r="I38" s="1"/>
      <c r="J38" s="1"/>
      <c r="K38" s="1"/>
      <c r="L38" s="1"/>
      <c r="M38" s="2"/>
      <c r="N38" s="2"/>
      <c r="O38" s="2"/>
      <c r="P38" s="2"/>
      <c r="Q38" s="2"/>
      <c r="R38" s="2"/>
      <c r="S38" s="2"/>
      <c r="T38" s="2"/>
      <c r="U38" s="2"/>
      <c r="V38" s="2"/>
      <c r="W38" s="2"/>
      <c r="X38" s="2"/>
      <c r="Y38" s="2"/>
      <c r="Z38" s="2"/>
      <c r="AA38" s="2"/>
      <c r="AB38" s="244"/>
      <c r="AC38" s="30"/>
      <c r="AD38" s="1"/>
      <c r="AE38" s="1"/>
      <c r="AF38" s="1"/>
      <c r="AG38" s="1"/>
      <c r="AH38" s="1"/>
      <c r="AI38" s="5">
        <f t="shared" si="39"/>
        <v>0</v>
      </c>
      <c r="AJ38" s="70" t="str">
        <f>CONCATENATE(IF(G38&gt;G37," * "&amp;$C38&amp;" For age "&amp;$E$6&amp;" "&amp;$E$7&amp;" is more than "&amp;$C37&amp;""&amp;CHAR(10),""),IF(H38&gt;H37," * "&amp;$C38&amp;" For age "&amp;$E$6&amp;" "&amp;$F$7&amp;" is more than "&amp;$C37&amp;""&amp;CHAR(10),""),IF(I38&gt;I37," * "&amp;$C38&amp;" For age "&amp;$G$6&amp;" "&amp;$G$7&amp;" is more than "&amp;$C37&amp;""&amp;CHAR(10),""),IF(J38&gt;J37," * "&amp;$C38&amp;" For age "&amp;$G$6&amp;" "&amp;$H$7&amp;" is more than "&amp;$C37&amp;""&amp;CHAR(10),""),IF(K38&gt;K37," * "&amp;$C38&amp;" For age "&amp;$I$6&amp;" "&amp;$I$7&amp;" is more than "&amp;$C37&amp;""&amp;CHAR(10),""),IF(L38&gt;L37," * "&amp;$C38&amp;" For age "&amp;$I$6&amp;" "&amp;$J$7&amp;" is more than "&amp;$C37&amp;""&amp;CHAR(10),""),IF(M38&gt;M37," * "&amp;$C38&amp;" For age "&amp;$K$6&amp;" "&amp;$K$7&amp;" is more than "&amp;$C37&amp;""&amp;CHAR(10),""),IF(N38&gt;N37," * "&amp;$C38&amp;" For age "&amp;$K$6&amp;" "&amp;$L$7&amp;" is more than "&amp;$C37&amp;""&amp;CHAR(10),""),IF(O38&gt;O37," * "&amp;$C38&amp;" For age "&amp;$M$6&amp;" "&amp;$M$7&amp;" is more than "&amp;$C37&amp;""&amp;CHAR(10),""),IF(P38&gt;P37," * "&amp;$C38&amp;" For age "&amp;$M$6&amp;" "&amp;$N$7&amp;" is more than "&amp;$C37&amp;""&amp;CHAR(10),""),IF(Q38&gt;Q37," * "&amp;$C38&amp;" For age "&amp;$O$6&amp;" "&amp;$O$7&amp;" is more than "&amp;$C37&amp;""&amp;CHAR(10),""),IF(R38&gt;R37," * "&amp;$C38&amp;" For age "&amp;$O$6&amp;" "&amp;$P$7&amp;" is more than "&amp;$C37&amp;""&amp;CHAR(10),""),IF(S38&gt;S37," * "&amp;$C38&amp;" For age "&amp;$Q$6&amp;" "&amp;$Q$7&amp;" is more than "&amp;$C37&amp;""&amp;CHAR(10),""),IF(T38&gt;T37," * "&amp;$C38&amp;" For age "&amp;$Q$6&amp;" "&amp;$R$7&amp;" is more than "&amp;$C37&amp;""&amp;CHAR(10),""),IF(U38&gt;U37," * "&amp;$C38&amp;" For age "&amp;$S$6&amp;" "&amp;$S$7&amp;" is more than "&amp;$C37&amp;""&amp;CHAR(10),""),IF(V38&gt;V37," * "&amp;$C38&amp;" For age "&amp;$S$6&amp;" "&amp;$T$7&amp;" is more than "&amp;$C37&amp;""&amp;CHAR(10),""),IF(W38&gt;W37," * "&amp;$C38&amp;" For age "&amp;$U$6&amp;" "&amp;$U$7&amp;" is more than "&amp;$C37&amp;""&amp;CHAR(10),""),IF(X38&gt;X37," * "&amp;$C38&amp;" For age "&amp;$U$6&amp;" "&amp;$V$7&amp;" is more than "&amp;$C37&amp;""&amp;CHAR(10),""),IF(Y38&gt;Y37," * "&amp;$C38&amp;" For age "&amp;$W$6&amp;" "&amp;$W$7&amp;" is more than "&amp;$C37&amp;""&amp;CHAR(10),""),IF(Z38&gt;Z37," * "&amp;$C38&amp;" For age "&amp;$W$6&amp;" "&amp;$X$7&amp;" is more than "&amp;$C37&amp;""&amp;CHAR(10),""),IF(AA38&gt;AA37," * "&amp;$C38&amp;" For age "&amp;$Y$6&amp;" "&amp;$Y$7&amp;" is more than "&amp;$C37&amp;""&amp;CHAR(10),""),IF(AB38&gt;AB37," * "&amp;$C38&amp;" For age "&amp;$Y$6&amp;" "&amp;$Z$7&amp;" is more than "&amp;$C37&amp;""&amp;CHAR(10),""),IF(AC38&gt;AC37," * "&amp;$C38&amp;" For age "&amp;$AA$6&amp;" "&amp;$AA$7&amp;" is more than "&amp;$C37&amp;""&amp;CHAR(10),""),IF(AD38&gt;AD37," * "&amp;$C38&amp;" For age "&amp;$AA$6&amp;" "&amp;$AB$7&amp;" is more than "&amp;$C37&amp;""&amp;CHAR(10),""))</f>
        <v/>
      </c>
      <c r="AK38" s="491"/>
    </row>
    <row r="39" spans="2:37" ht="26.25" x14ac:dyDescent="0.25">
      <c r="B39" s="514"/>
      <c r="C39" s="229" t="s">
        <v>513</v>
      </c>
      <c r="D39" s="239" t="s">
        <v>59</v>
      </c>
      <c r="E39" s="30"/>
      <c r="F39" s="1"/>
      <c r="G39" s="1"/>
      <c r="H39" s="1"/>
      <c r="I39" s="1"/>
      <c r="J39" s="1"/>
      <c r="K39" s="1"/>
      <c r="L39" s="1"/>
      <c r="M39" s="2"/>
      <c r="N39" s="2"/>
      <c r="O39" s="2"/>
      <c r="P39" s="2"/>
      <c r="Q39" s="2"/>
      <c r="R39" s="2"/>
      <c r="S39" s="2"/>
      <c r="T39" s="2"/>
      <c r="U39" s="2"/>
      <c r="V39" s="2"/>
      <c r="W39" s="2"/>
      <c r="X39" s="2"/>
      <c r="Y39" s="2"/>
      <c r="Z39" s="2"/>
      <c r="AA39" s="2"/>
      <c r="AB39" s="244"/>
      <c r="AC39" s="30"/>
      <c r="AD39" s="1"/>
      <c r="AE39" s="1"/>
      <c r="AF39" s="1"/>
      <c r="AG39" s="1"/>
      <c r="AH39" s="1"/>
      <c r="AI39" s="5">
        <f t="shared" si="39"/>
        <v>0</v>
      </c>
      <c r="AJ39" s="70" t="str">
        <f>CONCATENATE(IF(I39&gt;I38," * "&amp;$C39&amp;" For age "&amp;$E$6&amp;" "&amp;$E$7&amp;" is more than "&amp;$C38&amp;""&amp;CHAR(10),""),IF(J39&gt;J38," * "&amp;$C39&amp;" For age "&amp;$E$6&amp;" "&amp;$F$7&amp;" is more than "&amp;$C38&amp;""&amp;CHAR(10),""),IF(K39&gt;K38," * "&amp;$C39&amp;" For age "&amp;$G$6&amp;" "&amp;$G$7&amp;" is more than "&amp;$C38&amp;""&amp;CHAR(10),""),IF(L39&gt;L38," * "&amp;$C39&amp;" For age "&amp;$G$6&amp;" "&amp;$H$7&amp;" is more than "&amp;$C38&amp;""&amp;CHAR(10),""),IF(M39&gt;M38," * "&amp;$C39&amp;" For age "&amp;$I$6&amp;" "&amp;$I$7&amp;" is more than "&amp;$C38&amp;""&amp;CHAR(10),""),IF(N39&gt;N38," * "&amp;$C39&amp;" For age "&amp;$I$6&amp;" "&amp;$J$7&amp;" is more than "&amp;$C38&amp;""&amp;CHAR(10),""),IF(O39&gt;O38," * "&amp;$C39&amp;" For age "&amp;$K$6&amp;" "&amp;$K$7&amp;" is more than "&amp;$C38&amp;""&amp;CHAR(10),""),IF(P39&gt;P38," * "&amp;$C39&amp;" For age "&amp;$K$6&amp;" "&amp;$L$7&amp;" is more than "&amp;$C38&amp;""&amp;CHAR(10),""),IF(Q39&gt;Q38," * "&amp;$C39&amp;" For age "&amp;$M$6&amp;" "&amp;$M$7&amp;" is more than "&amp;$C38&amp;""&amp;CHAR(10),""),IF(R39&gt;R38," * "&amp;$C39&amp;" For age "&amp;$M$6&amp;" "&amp;$N$7&amp;" is more than "&amp;$C38&amp;""&amp;CHAR(10),""),IF(S39&gt;S38," * "&amp;$C39&amp;" For age "&amp;$O$6&amp;" "&amp;$O$7&amp;" is more than "&amp;$C38&amp;""&amp;CHAR(10),""),IF(T39&gt;T38," * "&amp;$C39&amp;" For age "&amp;$O$6&amp;" "&amp;$P$7&amp;" is more than "&amp;$C38&amp;""&amp;CHAR(10),""),IF(U39&gt;U38," * "&amp;$C39&amp;" For age "&amp;$Q$6&amp;" "&amp;$Q$7&amp;" is more than "&amp;$C38&amp;""&amp;CHAR(10),""),IF(V39&gt;V38," * "&amp;$C39&amp;" For age "&amp;$Q$6&amp;" "&amp;$R$7&amp;" is more than "&amp;$C38&amp;""&amp;CHAR(10),""),IF(W39&gt;W38," * "&amp;$C39&amp;" For age "&amp;$S$6&amp;" "&amp;$S$7&amp;" is more than "&amp;$C38&amp;""&amp;CHAR(10),""),IF(X39&gt;X38," * "&amp;$C39&amp;" For age "&amp;$S$6&amp;" "&amp;$T$7&amp;" is more than "&amp;$C38&amp;""&amp;CHAR(10),""),IF(Y39&gt;Y38," * "&amp;$C39&amp;" For age "&amp;$U$6&amp;" "&amp;$U$7&amp;" is more than "&amp;$C38&amp;""&amp;CHAR(10),""),IF(Z39&gt;Z38," * "&amp;$C39&amp;" For age "&amp;$U$6&amp;" "&amp;$V$7&amp;" is more than "&amp;$C38&amp;""&amp;CHAR(10),""),IF(AA39&gt;AA38," * "&amp;$C39&amp;" For age "&amp;$W$6&amp;" "&amp;$W$7&amp;" is more than "&amp;$C38&amp;""&amp;CHAR(10),""),IF(AB39&gt;AB38," * "&amp;$C39&amp;" For age "&amp;$W$6&amp;" "&amp;$X$7&amp;" is more than "&amp;$C38&amp;""&amp;CHAR(10),""),IF(AC39&gt;AC38," * "&amp;$C39&amp;" For age "&amp;$Y$6&amp;" "&amp;$Y$7&amp;" is more than "&amp;$C38&amp;""&amp;CHAR(10),""),IF(AD39&gt;AD38," * "&amp;$C39&amp;" For age "&amp;$Y$6&amp;" "&amp;$Z$7&amp;" is more than "&amp;$C38&amp;""&amp;CHAR(10),""),IF(AE39&gt;AE38," * "&amp;$C39&amp;" For age "&amp;$AA$6&amp;" "&amp;$AA$7&amp;" is more than "&amp;$C38&amp;""&amp;CHAR(10),""),IF(AF39&gt;AF38," * "&amp;$C39&amp;" For age "&amp;$AA$6&amp;" "&amp;$AB$7&amp;" is more than "&amp;$C38&amp;""&amp;CHAR(10),""))</f>
        <v/>
      </c>
      <c r="AK39" s="491"/>
    </row>
    <row r="40" spans="2:37" ht="26.25" x14ac:dyDescent="0.25">
      <c r="B40" s="514"/>
      <c r="C40" s="230" t="s">
        <v>508</v>
      </c>
      <c r="D40" s="239" t="s">
        <v>60</v>
      </c>
      <c r="E40" s="58"/>
      <c r="F40" s="23"/>
      <c r="G40" s="23"/>
      <c r="H40" s="23"/>
      <c r="I40" s="23"/>
      <c r="J40" s="23"/>
      <c r="K40" s="23"/>
      <c r="L40" s="23"/>
      <c r="M40" s="2"/>
      <c r="N40" s="2"/>
      <c r="O40" s="2"/>
      <c r="P40" s="2"/>
      <c r="Q40" s="2"/>
      <c r="R40" s="2"/>
      <c r="S40" s="2"/>
      <c r="T40" s="2"/>
      <c r="U40" s="2"/>
      <c r="V40" s="2"/>
      <c r="W40" s="2"/>
      <c r="X40" s="2"/>
      <c r="Y40" s="2"/>
      <c r="Z40" s="2"/>
      <c r="AA40" s="2"/>
      <c r="AB40" s="244"/>
      <c r="AC40" s="30"/>
      <c r="AD40" s="1"/>
      <c r="AE40" s="1"/>
      <c r="AF40" s="1"/>
      <c r="AG40" s="1"/>
      <c r="AH40" s="1"/>
      <c r="AI40" s="5">
        <f t="shared" si="39"/>
        <v>0</v>
      </c>
      <c r="AJ40" s="70" t="str">
        <f>CONCATENATE(IF(E44+E40+E39&gt;E33," * "&amp;$C44&amp;" plus "&amp;$C40&amp;" plus "&amp;$C39&amp;" For age "&amp;$E$6&amp;" "&amp;$E$7&amp;" is more than "&amp;$C33&amp;""&amp;CHAR(10),""),IF(F44+F40+F39&gt;F33," * "&amp;$C44&amp;" plus "&amp;$C40&amp;" plus "&amp;$C39&amp;" For age "&amp;$E$6&amp;" "&amp;$F$7&amp;" is more than "&amp;$C33&amp;""&amp;CHAR(10),""),IF(G44+G40+G39&gt;G33," * "&amp;$C44&amp;" plus "&amp;$C40&amp;" plus "&amp;$C39&amp;" For age "&amp;$G$6&amp;" "&amp;$G$7&amp;" is more than "&amp;$C33&amp;""&amp;CHAR(10),""),IF(H44+H40+H39&gt;H33," * "&amp;$C44&amp;" plus "&amp;$C40&amp;" plus "&amp;$C39&amp;" For age "&amp;$G$6&amp;" "&amp;$H$7&amp;" is more than "&amp;$C33&amp;""&amp;CHAR(10),""),IF(I44+I40+I39&gt;I33," * "&amp;$C44&amp;" plus "&amp;$C40&amp;" plus "&amp;$C39&amp;" For age "&amp;$I$6&amp;" "&amp;$I$7&amp;" is more than "&amp;$C33&amp;""&amp;CHAR(10),""),IF(J44+J40+J39&gt;J33," * "&amp;$C44&amp;" plus "&amp;$C40&amp;" plus "&amp;$C39&amp;" For age "&amp;$I$6&amp;" "&amp;$J$7&amp;" is more than "&amp;$C33&amp;""&amp;CHAR(10),""),IF(K44+K40+K39&gt;K33," * "&amp;$C44&amp;" plus "&amp;$C40&amp;" plus "&amp;$C39&amp;" For age "&amp;$K$6&amp;" "&amp;$K$7&amp;" is more than "&amp;$C33&amp;""&amp;CHAR(10),""),IF(L44+L40+L39&gt;L33," * "&amp;$C44&amp;" plus "&amp;$C40&amp;" plus "&amp;$C39&amp;" For age "&amp;$K$6&amp;" "&amp;$L$7&amp;" is more than "&amp;$C33&amp;""&amp;CHAR(10),""),IF(M44+M40+M39&gt;M33," * "&amp;$C44&amp;" plus "&amp;$C40&amp;" plus "&amp;$C39&amp;" For age "&amp;$M$6&amp;" "&amp;$M$7&amp;" is more than "&amp;$C33&amp;""&amp;CHAR(10),""),IF(N44+N40+N39&gt;N33," * "&amp;$C44&amp;" plus "&amp;$C40&amp;" plus "&amp;$C39&amp;" For age "&amp;$M$6&amp;" "&amp;$N$7&amp;" is more than "&amp;$C33&amp;""&amp;CHAR(10),""),IF(O44+O40+O39&gt;O33," * "&amp;$C44&amp;" plus "&amp;$C40&amp;" plus "&amp;$C39&amp;" For age "&amp;$O$6&amp;" "&amp;$O$7&amp;" is more than "&amp;$C33&amp;""&amp;CHAR(10),""),IF(P44+P40+P39&gt;P33," * "&amp;$C44&amp;" plus "&amp;$C40&amp;" plus "&amp;$C39&amp;" For age "&amp;$O$6&amp;" "&amp;$P$7&amp;" is more than "&amp;$C33&amp;""&amp;CHAR(10),""),IF(Q44+Q40+Q39&gt;Q33," * "&amp;$C44&amp;" plus "&amp;$C40&amp;" plus "&amp;$C39&amp;" For age "&amp;$Q$6&amp;" "&amp;$Q$7&amp;" is more than "&amp;$C33&amp;""&amp;CHAR(10),""),IF(R44+R40+R39&gt;R33," * "&amp;$C44&amp;" plus "&amp;$C40&amp;" plus "&amp;$C39&amp;" For age "&amp;$Q$6&amp;" "&amp;$R$7&amp;" is more than "&amp;$C33&amp;""&amp;CHAR(10),""),IF(S44+S40+S39&gt;S33," * "&amp;$C44&amp;" plus "&amp;$C40&amp;" plus "&amp;$C39&amp;" For age "&amp;$S$6&amp;" "&amp;$S$7&amp;" is more than "&amp;$C33&amp;""&amp;CHAR(10),""),IF(T44+T40+T39&gt;T33," * "&amp;$C44&amp;" plus "&amp;$C40&amp;" plus "&amp;$C39&amp;" For age "&amp;$S$6&amp;" "&amp;$T$7&amp;" is more than "&amp;$C33&amp;""&amp;CHAR(10),""),IF(U44+U40+U39&gt;U33," * "&amp;$C44&amp;" plus "&amp;$C40&amp;" plus "&amp;$C39&amp;" For age "&amp;$U$6&amp;" "&amp;$U$7&amp;" is more than "&amp;$C33&amp;""&amp;CHAR(10),""),IF(V44+V40+V39&gt;V33," * "&amp;$C44&amp;" plus "&amp;$C40&amp;" plus "&amp;$C39&amp;" For age "&amp;$U$6&amp;" "&amp;$V$7&amp;" is more than "&amp;$C33&amp;""&amp;CHAR(10),""),IF(W44+W40+W39&gt;W33," * "&amp;$C44&amp;" plus "&amp;$C40&amp;" plus "&amp;$C39&amp;" For age "&amp;$W$6&amp;" "&amp;$W$7&amp;" is more than "&amp;$C33&amp;""&amp;CHAR(10),""),IF(X44+X40+X39&gt;X33," * "&amp;$C44&amp;" plus "&amp;$C40&amp;" plus "&amp;$C39&amp;" For age "&amp;$W$6&amp;" "&amp;$X$7&amp;" is more than "&amp;$C33&amp;""&amp;CHAR(10),""),IF(Y44+Y40+Y39&gt;Y33," * "&amp;$C44&amp;" plus "&amp;$C40&amp;" plus "&amp;$C39&amp;" For age "&amp;$Y$6&amp;" "&amp;$Y$7&amp;" is more than "&amp;$C33&amp;""&amp;CHAR(10),""),IF(Z44+Z40+Z39&gt;Z33," * "&amp;$C44&amp;" plus "&amp;$C40&amp;" plus "&amp;$C39&amp;" For age "&amp;$Y$6&amp;" "&amp;$Z$7&amp;" is more than "&amp;$C33&amp;""&amp;CHAR(10),""),IF(AA44+AA40+AA39&gt;AA33," * "&amp;$C44&amp;" plus "&amp;$C40&amp;" plus "&amp;$C39&amp;" For age "&amp;$AA$6&amp;" "&amp;$AA$7&amp;" is more than "&amp;$C33&amp;""&amp;CHAR(10),""),IF(AB44+AB40+AB39&gt;AB33," * "&amp;$C44&amp;" plus "&amp;$C40&amp;" plus "&amp;$C39&amp;" For age "&amp;$AA$6&amp;" "&amp;$AB$7&amp;" is more than "&amp;$C33&amp;""&amp;CHAR(10),""))</f>
        <v/>
      </c>
      <c r="AK40" s="491"/>
    </row>
    <row r="41" spans="2:37" ht="26.25" x14ac:dyDescent="0.25">
      <c r="B41" s="514"/>
      <c r="C41" s="225" t="s">
        <v>509</v>
      </c>
      <c r="D41" s="239" t="s">
        <v>61</v>
      </c>
      <c r="E41" s="30"/>
      <c r="F41" s="1"/>
      <c r="G41" s="1"/>
      <c r="H41" s="1"/>
      <c r="I41" s="1"/>
      <c r="J41" s="1"/>
      <c r="K41" s="1"/>
      <c r="L41" s="1"/>
      <c r="M41" s="2"/>
      <c r="N41" s="2"/>
      <c r="O41" s="2"/>
      <c r="P41" s="2"/>
      <c r="Q41" s="2"/>
      <c r="R41" s="2"/>
      <c r="S41" s="2"/>
      <c r="T41" s="2"/>
      <c r="U41" s="2"/>
      <c r="V41" s="2"/>
      <c r="W41" s="2"/>
      <c r="X41" s="2"/>
      <c r="Y41" s="2"/>
      <c r="Z41" s="2"/>
      <c r="AA41" s="2"/>
      <c r="AB41" s="244"/>
      <c r="AC41" s="30"/>
      <c r="AD41" s="1"/>
      <c r="AE41" s="1"/>
      <c r="AF41" s="1"/>
      <c r="AG41" s="1"/>
      <c r="AH41" s="1"/>
      <c r="AI41" s="5">
        <f t="shared" ref="AI41:AI43" si="47">SUM(M41:AB41)</f>
        <v>0</v>
      </c>
      <c r="AJ41" s="70" t="str">
        <f>CONCATENATE(IF(I43&gt;I41," * "&amp;$C43&amp;" For age "&amp;$E$6&amp;" "&amp;$E$7&amp;" is more than "&amp;$C41&amp;""&amp;CHAR(10),""),IF(J43&gt;J41," * "&amp;$C43&amp;" For age "&amp;$E$6&amp;" "&amp;$F$7&amp;" is more than "&amp;$C41&amp;""&amp;CHAR(10),""),IF(K43&gt;K41," * "&amp;$C43&amp;" For age "&amp;$G$6&amp;" "&amp;$G$7&amp;" is more than "&amp;$C41&amp;""&amp;CHAR(10),""),IF(L43&gt;L41," * "&amp;$C43&amp;" For age "&amp;$G$6&amp;" "&amp;$H$7&amp;" is more than "&amp;$C41&amp;""&amp;CHAR(10),""),IF(M43&gt;M41," * "&amp;$C43&amp;" For age "&amp;$I$6&amp;" "&amp;$I$7&amp;" is more than "&amp;$C41&amp;""&amp;CHAR(10),""),IF(N43&gt;N41," * "&amp;$C43&amp;" For age "&amp;$I$6&amp;" "&amp;$J$7&amp;" is more than "&amp;$C41&amp;""&amp;CHAR(10),""),IF(O43&gt;O41," * "&amp;$C43&amp;" For age "&amp;$K$6&amp;" "&amp;$K$7&amp;" is more than "&amp;$C41&amp;""&amp;CHAR(10),""),IF(P43&gt;P41," * "&amp;$C43&amp;" For age "&amp;$K$6&amp;" "&amp;$L$7&amp;" is more than "&amp;$C41&amp;""&amp;CHAR(10),""),IF(Q43&gt;Q41," * "&amp;$C43&amp;" For age "&amp;$M$6&amp;" "&amp;$M$7&amp;" is more than "&amp;$C41&amp;""&amp;CHAR(10),""),IF(R43&gt;R41," * "&amp;$C43&amp;" For age "&amp;$M$6&amp;" "&amp;$N$7&amp;" is more than "&amp;$C41&amp;""&amp;CHAR(10),""),IF(S43&gt;S41," * "&amp;$C43&amp;" For age "&amp;$O$6&amp;" "&amp;$O$7&amp;" is more than "&amp;$C41&amp;""&amp;CHAR(10),""),IF(T43&gt;T41," * "&amp;$C43&amp;" For age "&amp;$O$6&amp;" "&amp;$P$7&amp;" is more than "&amp;$C41&amp;""&amp;CHAR(10),""),IF(U43&gt;U41," * "&amp;$C43&amp;" For age "&amp;$Q$6&amp;" "&amp;$Q$7&amp;" is more than "&amp;$C41&amp;""&amp;CHAR(10),""),IF(V43&gt;V41," * "&amp;$C43&amp;" For age "&amp;$Q$6&amp;" "&amp;$R$7&amp;" is more than "&amp;$C41&amp;""&amp;CHAR(10),""),IF(W43&gt;W41," * "&amp;$C43&amp;" For age "&amp;$S$6&amp;" "&amp;$S$7&amp;" is more than "&amp;$C41&amp;""&amp;CHAR(10),""),IF(X43&gt;X41," * "&amp;$C43&amp;" For age "&amp;$S$6&amp;" "&amp;$T$7&amp;" is more than "&amp;$C41&amp;""&amp;CHAR(10),""),IF(Y43&gt;Y41," * "&amp;$C43&amp;" For age "&amp;$U$6&amp;" "&amp;$U$7&amp;" is more than "&amp;$C41&amp;""&amp;CHAR(10),""),IF(Z43&gt;Z41," * "&amp;$C43&amp;" For age "&amp;$U$6&amp;" "&amp;$V$7&amp;" is more than "&amp;$C41&amp;""&amp;CHAR(10),""),IF(AA43&gt;AA41," * "&amp;$C43&amp;" For age "&amp;$W$6&amp;" "&amp;$W$7&amp;" is more than "&amp;$C41&amp;""&amp;CHAR(10),""),IF(AB43&gt;AB41," * "&amp;$C43&amp;" For age "&amp;$W$6&amp;" "&amp;$X$7&amp;" is more than "&amp;$C41&amp;""&amp;CHAR(10),""),IF(AC43&gt;AC41," * "&amp;$C43&amp;" For age "&amp;$Y$6&amp;" "&amp;$Y$7&amp;" is more than "&amp;$C41&amp;""&amp;CHAR(10),""),IF(AD43&gt;AD41," * "&amp;$C43&amp;" For age "&amp;$Y$6&amp;" "&amp;$Z$7&amp;" is more than "&amp;$C41&amp;""&amp;CHAR(10),""),IF(AE43&gt;AE41," * "&amp;$C43&amp;" For age "&amp;$AA$6&amp;" "&amp;$AA$7&amp;" is more than "&amp;$C41&amp;""&amp;CHAR(10),""),IF(AF43&gt;AF41," * "&amp;$C43&amp;" For age "&amp;$AA$6&amp;" "&amp;$AB$7&amp;" is more than "&amp;$C41&amp;""&amp;CHAR(10),""))</f>
        <v/>
      </c>
      <c r="AK41" s="491"/>
    </row>
    <row r="42" spans="2:37" ht="26.25" x14ac:dyDescent="0.25">
      <c r="B42" s="514"/>
      <c r="C42" s="225" t="s">
        <v>514</v>
      </c>
      <c r="D42" s="239" t="s">
        <v>62</v>
      </c>
      <c r="E42" s="30"/>
      <c r="F42" s="1"/>
      <c r="G42" s="1"/>
      <c r="H42" s="1"/>
      <c r="I42" s="1"/>
      <c r="J42" s="1"/>
      <c r="K42" s="1"/>
      <c r="L42" s="1"/>
      <c r="M42" s="2"/>
      <c r="N42" s="2"/>
      <c r="O42" s="2"/>
      <c r="P42" s="2"/>
      <c r="Q42" s="2"/>
      <c r="R42" s="2"/>
      <c r="S42" s="2"/>
      <c r="T42" s="2"/>
      <c r="U42" s="2"/>
      <c r="V42" s="2"/>
      <c r="W42" s="2"/>
      <c r="X42" s="2"/>
      <c r="Y42" s="2"/>
      <c r="Z42" s="2"/>
      <c r="AA42" s="2"/>
      <c r="AB42" s="244"/>
      <c r="AC42" s="30"/>
      <c r="AD42" s="1"/>
      <c r="AE42" s="1"/>
      <c r="AF42" s="1"/>
      <c r="AG42" s="1"/>
      <c r="AH42" s="1"/>
      <c r="AI42" s="5">
        <f t="shared" si="47"/>
        <v>0</v>
      </c>
      <c r="AJ42" s="70" t="str">
        <f>CONCATENATE(IF(E34+E35&gt;E33," * "&amp;$C34&amp;" plus "&amp;$C35&amp;"  For age "&amp;$E$6&amp;" "&amp;$E$7&amp;" is more than "&amp;$C33&amp;""&amp;CHAR(10),""),IF(F34+F35&gt;F33," * "&amp;$C34&amp;" plus "&amp;$C35&amp;"  For age "&amp;$E$6&amp;" "&amp;$F$7&amp;" is more than "&amp;$C33&amp;""&amp;CHAR(10),""),IF(G34+G35&gt;G33," * "&amp;$C34&amp;" plus "&amp;$C35&amp;"  For age "&amp;$G$6&amp;" "&amp;$G$7&amp;" is more than "&amp;$C33&amp;""&amp;CHAR(10),""),IF(H34+H35&gt;H33," * "&amp;$C34&amp;" plus "&amp;$C35&amp;"  For age "&amp;$G$6&amp;" "&amp;$H$7&amp;" is more than "&amp;$C33&amp;""&amp;CHAR(10),""),IF(I34+I35&gt;I33," * "&amp;$C34&amp;" plus "&amp;$C35&amp;"  For age "&amp;$I$6&amp;" "&amp;$I$7&amp;" is more than "&amp;$C33&amp;""&amp;CHAR(10),""),IF(J34+J35&gt;J33," * "&amp;$C34&amp;" plus "&amp;$C35&amp;"  For age "&amp;$I$6&amp;" "&amp;$J$7&amp;" is more than "&amp;$C33&amp;""&amp;CHAR(10),""),IF(K34+K35&gt;K33," * "&amp;$C34&amp;" plus "&amp;$C35&amp;"  For age "&amp;$K$6&amp;" "&amp;$K$7&amp;" is more than "&amp;$C33&amp;""&amp;CHAR(10),""),IF(L34+L35&gt;L33," * "&amp;$C34&amp;" plus "&amp;$C35&amp;"  For age "&amp;$K$6&amp;" "&amp;$L$7&amp;" is more than "&amp;$C33&amp;""&amp;CHAR(10),""),IF(M34+M35&gt;M33," * "&amp;$C34&amp;" plus "&amp;$C35&amp;"  For age "&amp;$M$6&amp;" "&amp;$M$7&amp;" is more than "&amp;$C33&amp;""&amp;CHAR(10),""),IF(N34+N35&gt;N33," * "&amp;$C34&amp;" plus "&amp;$C35&amp;"  For age "&amp;$M$6&amp;" "&amp;$N$7&amp;" is more than "&amp;$C33&amp;""&amp;CHAR(10),""),IF(O34+O35&gt;O33," * "&amp;$C34&amp;" plus "&amp;$C35&amp;"  For age "&amp;$O$6&amp;" "&amp;$O$7&amp;" is more than "&amp;$C33&amp;""&amp;CHAR(10),""),IF(P34+P35&gt;P33," * "&amp;$C34&amp;" plus "&amp;$C35&amp;"  For age "&amp;$O$6&amp;" "&amp;$P$7&amp;" is more than "&amp;$C33&amp;""&amp;CHAR(10),""),IF(Q34+Q35&gt;Q33," * "&amp;$C34&amp;" plus "&amp;$C35&amp;"  For age "&amp;$Q$6&amp;" "&amp;$Q$7&amp;" is more than "&amp;$C33&amp;""&amp;CHAR(10),""),IF(R34+R35&gt;R33," * "&amp;$C34&amp;" plus "&amp;$C35&amp;"  For age "&amp;$Q$6&amp;" "&amp;$R$7&amp;" is more than "&amp;$C33&amp;""&amp;CHAR(10),""),IF(S34+S35&gt;S33," * "&amp;$C34&amp;" plus "&amp;$C35&amp;"  For age "&amp;$S$6&amp;" "&amp;$S$7&amp;" is more than "&amp;$C33&amp;""&amp;CHAR(10),""),IF(T34+T35&gt;T33," * "&amp;$C34&amp;" plus "&amp;$C35&amp;"  For age "&amp;$S$6&amp;" "&amp;$T$7&amp;" is more than "&amp;$C33&amp;""&amp;CHAR(10),""),IF(U34+U35&gt;U33," * "&amp;$C34&amp;" plus "&amp;$C35&amp;"  For age "&amp;$U$6&amp;" "&amp;$U$7&amp;" is more than "&amp;$C33&amp;""&amp;CHAR(10),""),IF(V34+V35&gt;V33," * "&amp;$C34&amp;" plus "&amp;$C35&amp;"  For age "&amp;$U$6&amp;" "&amp;$V$7&amp;" is more than "&amp;$C33&amp;""&amp;CHAR(10),""),IF(W34+W35&gt;W33," * "&amp;$C34&amp;" plus "&amp;$C35&amp;"  For age "&amp;$W$6&amp;" "&amp;$W$7&amp;" is more than "&amp;$C33&amp;""&amp;CHAR(10),""),IF(X34+X35&gt;X33," * "&amp;$C34&amp;" plus "&amp;$C35&amp;"  For age "&amp;$W$6&amp;" "&amp;$X$7&amp;" is more than "&amp;$C33&amp;""&amp;CHAR(10),""),IF(Y34+Y35&gt;Y33," * "&amp;$C34&amp;" plus "&amp;$C35&amp;"  For age "&amp;$Y$6&amp;" "&amp;$Y$7&amp;" is more than "&amp;$C33&amp;""&amp;CHAR(10),""),IF(Z34+Z35&gt;Z33," * "&amp;$C34&amp;" plus "&amp;$C35&amp;"  For age "&amp;$Y$6&amp;" "&amp;$Z$7&amp;" is more than "&amp;$C33&amp;""&amp;CHAR(10),""),IF(AA34+AA35&gt;AA33," * "&amp;$C34&amp;" plus "&amp;$C35&amp;"  For age "&amp;$AA$6&amp;" "&amp;$AA$7&amp;" is more than "&amp;$C33&amp;""&amp;CHAR(10),""),IF(AB34+AB35&gt;AB33," * "&amp;$C34&amp;" plus "&amp;$C35&amp;"  For age "&amp;$AA$6&amp;" "&amp;$AB$7&amp;" is more than "&amp;$C33&amp;""&amp;CHAR(10),""))</f>
        <v/>
      </c>
      <c r="AK42" s="491"/>
    </row>
    <row r="43" spans="2:37" ht="26.25" x14ac:dyDescent="0.25">
      <c r="B43" s="514"/>
      <c r="C43" s="225" t="s">
        <v>510</v>
      </c>
      <c r="D43" s="239" t="s">
        <v>63</v>
      </c>
      <c r="E43" s="30"/>
      <c r="F43" s="1"/>
      <c r="G43" s="1"/>
      <c r="H43" s="1"/>
      <c r="I43" s="1"/>
      <c r="J43" s="1"/>
      <c r="K43" s="1"/>
      <c r="L43" s="1"/>
      <c r="M43" s="2"/>
      <c r="N43" s="2"/>
      <c r="O43" s="2"/>
      <c r="P43" s="2"/>
      <c r="Q43" s="2"/>
      <c r="R43" s="2"/>
      <c r="S43" s="2"/>
      <c r="T43" s="2"/>
      <c r="U43" s="2"/>
      <c r="V43" s="2"/>
      <c r="W43" s="2"/>
      <c r="X43" s="2"/>
      <c r="Y43" s="2"/>
      <c r="Z43" s="2"/>
      <c r="AA43" s="2"/>
      <c r="AB43" s="244"/>
      <c r="AC43" s="30"/>
      <c r="AD43" s="1"/>
      <c r="AE43" s="1"/>
      <c r="AF43" s="1"/>
      <c r="AG43" s="1"/>
      <c r="AH43" s="1"/>
      <c r="AI43" s="5">
        <f t="shared" si="47"/>
        <v>0</v>
      </c>
      <c r="AJ43" s="70" t="str">
        <f>CONCATENATE(IF(E39+E40&lt;&gt;E38," * "&amp;$C39&amp;" plus "&amp;$C40&amp;"  For age "&amp;$E$6&amp;" "&amp;$E$7&amp;" is not equal to "&amp;$C38&amp;""&amp;CHAR(14),""),IF(F39+F40&lt;&gt;F38," * "&amp;$C39&amp;" plus "&amp;$C40&amp;"  For age "&amp;$E$6&amp;" "&amp;$F$7&amp;" is not equal to "&amp;$C38&amp;""&amp;CHAR(14),""),IF(G39+G40&lt;&gt;G38," * "&amp;$C39&amp;" plus "&amp;$C40&amp;"  For age "&amp;$G$6&amp;" "&amp;$G$7&amp;" is not equal to "&amp;$C38&amp;""&amp;CHAR(14),""),IF(H39+H40&lt;&gt;H38," * "&amp;$C39&amp;" plus "&amp;$C40&amp;"  For age "&amp;$G$6&amp;" "&amp;$H$7&amp;" is not equal to "&amp;$C38&amp;""&amp;CHAR(14),""),IF(I39+I40&lt;&gt;I38," * "&amp;$C39&amp;" plus "&amp;$C40&amp;"  For age "&amp;$I$6&amp;" "&amp;$I$7&amp;" is not equal to "&amp;$C38&amp;""&amp;CHAR(14),""),IF(J39+J40&lt;&gt;J38," * "&amp;$C39&amp;" plus "&amp;$C40&amp;"  For age "&amp;$I$6&amp;" "&amp;$J$7&amp;" is not equal to "&amp;$C38&amp;""&amp;CHAR(14),""),IF(K39+K40&lt;&gt;K38," * "&amp;$C39&amp;" plus "&amp;$C40&amp;"  For age "&amp;$K$6&amp;" "&amp;$K$7&amp;" is not equal to "&amp;$C38&amp;""&amp;CHAR(14),""),IF(L39+L40&lt;&gt;L38," * "&amp;$C39&amp;" plus "&amp;$C40&amp;"  For age "&amp;$K$6&amp;" "&amp;$L$7&amp;" is not equal to "&amp;$C38&amp;""&amp;CHAR(14),""),IF(M39+M40&lt;&gt;M38," * "&amp;$C39&amp;" plus "&amp;$C40&amp;"  For age "&amp;$M$6&amp;" "&amp;$M$7&amp;" is not equal to "&amp;$C38&amp;""&amp;CHAR(14),""),IF(N39+N40&lt;&gt;N38," * "&amp;$C39&amp;" plus "&amp;$C40&amp;"  For age "&amp;$M$6&amp;" "&amp;$N$7&amp;" is not equal to "&amp;$C38&amp;""&amp;CHAR(14),""),IF(O39+O40&lt;&gt;O38," * "&amp;$C39&amp;" plus "&amp;$C40&amp;"  For age "&amp;$O$6&amp;" "&amp;$O$7&amp;" is not equal to "&amp;$C38&amp;""&amp;CHAR(14),""),IF(P39+P40&lt;&gt;P38," * "&amp;$C39&amp;" plus "&amp;$C40&amp;"  For age "&amp;$O$6&amp;" "&amp;$P$7&amp;" is not equal to "&amp;$C38&amp;""&amp;CHAR(14),""),IF(Q39+Q40&lt;&gt;Q38," * "&amp;$C39&amp;" plus "&amp;$C40&amp;"  For age "&amp;$Q$6&amp;" "&amp;$Q$7&amp;" is not equal to "&amp;$C38&amp;""&amp;CHAR(14),""),IF(R39+R40&lt;&gt;R38," * "&amp;$C39&amp;" plus "&amp;$C40&amp;"  For age "&amp;$Q$6&amp;" "&amp;$R$7&amp;" is not equal to "&amp;$C38&amp;""&amp;CHAR(14),""),IF(S39+S40&lt;&gt;S38," * "&amp;$C39&amp;" plus "&amp;$C40&amp;"  For age "&amp;$S$6&amp;" "&amp;$S$7&amp;" is not equal to "&amp;$C38&amp;""&amp;CHAR(14),""),IF(T39+T40&lt;&gt;T38," * "&amp;$C39&amp;" plus "&amp;$C40&amp;"  For age "&amp;$S$6&amp;" "&amp;$T$7&amp;" is not equal to "&amp;$C38&amp;""&amp;CHAR(14),""),IF(U39+U40&lt;&gt;U38," * "&amp;$C39&amp;" plus "&amp;$C40&amp;"  For age "&amp;$U$6&amp;" "&amp;$U$7&amp;" is not equal to "&amp;$C38&amp;""&amp;CHAR(14),""),IF(V39+V40&lt;&gt;V38," * "&amp;$C39&amp;" plus "&amp;$C40&amp;"  For age "&amp;$U$6&amp;" "&amp;$V$7&amp;" is not equal to "&amp;$C38&amp;""&amp;CHAR(14),""),IF(W39+W40&lt;&gt;W38," * "&amp;$C39&amp;" plus "&amp;$C40&amp;"  For age "&amp;$W$6&amp;" "&amp;$W$7&amp;" is not equal to "&amp;$C38&amp;""&amp;CHAR(14),""),IF(X39+X40&lt;&gt;X38," * "&amp;$C39&amp;" plus "&amp;$C40&amp;"  For age "&amp;$W$6&amp;" "&amp;$X$7&amp;" is not equal to "&amp;$C38&amp;""&amp;CHAR(14),""),IF(Y39+Y40&lt;&gt;Y38," * "&amp;$C39&amp;" plus "&amp;$C40&amp;"  For age "&amp;$Y$6&amp;" "&amp;$Y$7&amp;" is not equal to "&amp;$C38&amp;""&amp;CHAR(14),""),IF(Z39+Z40&lt;&gt;Z38," * "&amp;$C39&amp;" plus "&amp;$C40&amp;"  For age "&amp;$Y$6&amp;" "&amp;$Z$7&amp;" is not equal to "&amp;$C38&amp;""&amp;CHAR(14),""),IF(AA39+AA40&lt;&gt;AA38," * "&amp;$C39&amp;" plus "&amp;$C40&amp;"  For age "&amp;$AA$6&amp;" "&amp;$AA$7&amp;" is not equal to "&amp;$C38&amp;""&amp;CHAR(14),""),IF(AB39+AB40&lt;&gt;AB38," * "&amp;$C39&amp;" plus "&amp;$C40&amp;"  For age "&amp;$AA$6&amp;" "&amp;$AB$7&amp;" is not equal to "&amp;$C38&amp;""&amp;CHAR(14),""))</f>
        <v/>
      </c>
      <c r="AK43" s="491"/>
    </row>
    <row r="44" spans="2:37" ht="27" thickBot="1" x14ac:dyDescent="0.3">
      <c r="B44" s="514"/>
      <c r="C44" s="225" t="s">
        <v>515</v>
      </c>
      <c r="D44" s="239" t="s">
        <v>64</v>
      </c>
      <c r="E44" s="30"/>
      <c r="F44" s="1"/>
      <c r="G44" s="1"/>
      <c r="H44" s="1"/>
      <c r="I44" s="1"/>
      <c r="J44" s="1"/>
      <c r="K44" s="1"/>
      <c r="L44" s="1"/>
      <c r="M44" s="2"/>
      <c r="N44" s="2"/>
      <c r="O44" s="2"/>
      <c r="P44" s="2"/>
      <c r="Q44" s="2"/>
      <c r="R44" s="2"/>
      <c r="S44" s="2"/>
      <c r="T44" s="2"/>
      <c r="U44" s="2"/>
      <c r="V44" s="2"/>
      <c r="W44" s="2"/>
      <c r="X44" s="2"/>
      <c r="Y44" s="2"/>
      <c r="Z44" s="2"/>
      <c r="AA44" s="2"/>
      <c r="AB44" s="244"/>
      <c r="AC44" s="30"/>
      <c r="AD44" s="1"/>
      <c r="AE44" s="1"/>
      <c r="AF44" s="1"/>
      <c r="AG44" s="1"/>
      <c r="AH44" s="1"/>
      <c r="AI44" s="5">
        <f t="shared" ref="AI44:AI45" si="48">SUM(M44:AB44)</f>
        <v>0</v>
      </c>
      <c r="AJ44" s="70"/>
      <c r="AK44" s="491"/>
    </row>
    <row r="45" spans="2:37" ht="25.9" hidden="1" customHeight="1" thickBot="1" x14ac:dyDescent="0.3">
      <c r="B45" s="515"/>
      <c r="C45" s="227" t="s">
        <v>548</v>
      </c>
      <c r="D45" s="241" t="s">
        <v>65</v>
      </c>
      <c r="E45" s="31"/>
      <c r="F45" s="6"/>
      <c r="G45" s="6"/>
      <c r="H45" s="6"/>
      <c r="I45" s="6"/>
      <c r="J45" s="6"/>
      <c r="K45" s="6"/>
      <c r="L45" s="6"/>
      <c r="M45" s="7"/>
      <c r="N45" s="7"/>
      <c r="O45" s="7"/>
      <c r="P45" s="7"/>
      <c r="Q45" s="7"/>
      <c r="R45" s="7"/>
      <c r="S45" s="7"/>
      <c r="T45" s="7"/>
      <c r="U45" s="7"/>
      <c r="V45" s="7"/>
      <c r="W45" s="7"/>
      <c r="X45" s="7"/>
      <c r="Y45" s="7"/>
      <c r="Z45" s="7"/>
      <c r="AA45" s="7"/>
      <c r="AB45" s="245"/>
      <c r="AC45" s="31"/>
      <c r="AD45" s="6"/>
      <c r="AE45" s="6"/>
      <c r="AF45" s="6"/>
      <c r="AG45" s="6"/>
      <c r="AH45" s="6"/>
      <c r="AI45" s="8">
        <f t="shared" si="48"/>
        <v>0</v>
      </c>
      <c r="AJ45" s="70"/>
      <c r="AK45" s="491"/>
    </row>
    <row r="46" spans="2:37" ht="26.25" x14ac:dyDescent="0.25">
      <c r="B46" s="473" t="s">
        <v>81</v>
      </c>
      <c r="C46" s="221" t="s">
        <v>516</v>
      </c>
      <c r="D46" s="238" t="s">
        <v>66</v>
      </c>
      <c r="E46" s="56"/>
      <c r="F46" s="20"/>
      <c r="G46" s="20"/>
      <c r="H46" s="20"/>
      <c r="I46" s="20"/>
      <c r="J46" s="20"/>
      <c r="K46" s="20"/>
      <c r="L46" s="20"/>
      <c r="M46" s="21"/>
      <c r="N46" s="21"/>
      <c r="O46" s="21"/>
      <c r="P46" s="21"/>
      <c r="Q46" s="21"/>
      <c r="R46" s="21"/>
      <c r="S46" s="21"/>
      <c r="T46" s="21"/>
      <c r="U46" s="21"/>
      <c r="V46" s="21"/>
      <c r="W46" s="21"/>
      <c r="X46" s="21"/>
      <c r="Y46" s="21"/>
      <c r="Z46" s="21"/>
      <c r="AA46" s="21"/>
      <c r="AB46" s="243"/>
      <c r="AC46" s="57"/>
      <c r="AD46" s="18"/>
      <c r="AE46" s="18"/>
      <c r="AF46" s="18"/>
      <c r="AG46" s="18"/>
      <c r="AH46" s="18"/>
      <c r="AI46" s="19">
        <f t="shared" ref="AI46:AI53" si="49">SUM(M46:AB46)</f>
        <v>0</v>
      </c>
      <c r="AJ46" s="232"/>
      <c r="AK46" s="491"/>
    </row>
    <row r="47" spans="2:37" ht="26.25" x14ac:dyDescent="0.25">
      <c r="B47" s="474"/>
      <c r="C47" s="222" t="s">
        <v>517</v>
      </c>
      <c r="D47" s="239" t="s">
        <v>67</v>
      </c>
      <c r="E47" s="30"/>
      <c r="F47" s="1"/>
      <c r="G47" s="1"/>
      <c r="H47" s="1"/>
      <c r="I47" s="1"/>
      <c r="J47" s="1"/>
      <c r="K47" s="1"/>
      <c r="L47" s="1"/>
      <c r="M47" s="2"/>
      <c r="N47" s="2"/>
      <c r="O47" s="2"/>
      <c r="P47" s="2"/>
      <c r="Q47" s="2"/>
      <c r="R47" s="2"/>
      <c r="S47" s="2"/>
      <c r="T47" s="2"/>
      <c r="U47" s="2"/>
      <c r="V47" s="2"/>
      <c r="W47" s="2"/>
      <c r="X47" s="2"/>
      <c r="Y47" s="2"/>
      <c r="Z47" s="2"/>
      <c r="AA47" s="2"/>
      <c r="AB47" s="244"/>
      <c r="AC47" s="30"/>
      <c r="AD47" s="1"/>
      <c r="AE47" s="1"/>
      <c r="AF47" s="1"/>
      <c r="AG47" s="1"/>
      <c r="AH47" s="1"/>
      <c r="AI47" s="5">
        <f t="shared" si="49"/>
        <v>0</v>
      </c>
      <c r="AJ47" s="232"/>
      <c r="AK47" s="491"/>
    </row>
    <row r="48" spans="2:37" ht="26.25" x14ac:dyDescent="0.25">
      <c r="B48" s="474"/>
      <c r="C48" s="222" t="s">
        <v>518</v>
      </c>
      <c r="D48" s="239" t="s">
        <v>68</v>
      </c>
      <c r="E48" s="30"/>
      <c r="F48" s="1"/>
      <c r="G48" s="1"/>
      <c r="H48" s="1"/>
      <c r="I48" s="1"/>
      <c r="J48" s="1"/>
      <c r="K48" s="1"/>
      <c r="L48" s="1"/>
      <c r="M48" s="2"/>
      <c r="N48" s="2"/>
      <c r="O48" s="2"/>
      <c r="P48" s="2"/>
      <c r="Q48" s="2"/>
      <c r="R48" s="2"/>
      <c r="S48" s="2"/>
      <c r="T48" s="2"/>
      <c r="U48" s="2"/>
      <c r="V48" s="2"/>
      <c r="W48" s="2"/>
      <c r="X48" s="2"/>
      <c r="Y48" s="2"/>
      <c r="Z48" s="2"/>
      <c r="AA48" s="2"/>
      <c r="AB48" s="244"/>
      <c r="AC48" s="30"/>
      <c r="AD48" s="1"/>
      <c r="AE48" s="1"/>
      <c r="AF48" s="1"/>
      <c r="AG48" s="1"/>
      <c r="AH48" s="1"/>
      <c r="AI48" s="5">
        <f t="shared" si="49"/>
        <v>0</v>
      </c>
      <c r="AJ48" s="232"/>
      <c r="AK48" s="491"/>
    </row>
    <row r="49" spans="2:37" ht="26.25" x14ac:dyDescent="0.25">
      <c r="B49" s="474"/>
      <c r="C49" s="222" t="s">
        <v>519</v>
      </c>
      <c r="D49" s="239" t="s">
        <v>69</v>
      </c>
      <c r="E49" s="30"/>
      <c r="F49" s="1"/>
      <c r="G49" s="1"/>
      <c r="H49" s="1"/>
      <c r="I49" s="1"/>
      <c r="J49" s="1"/>
      <c r="K49" s="1"/>
      <c r="L49" s="1"/>
      <c r="M49" s="2"/>
      <c r="N49" s="2"/>
      <c r="O49" s="2"/>
      <c r="P49" s="2"/>
      <c r="Q49" s="2"/>
      <c r="R49" s="2"/>
      <c r="S49" s="2"/>
      <c r="T49" s="2"/>
      <c r="U49" s="2"/>
      <c r="V49" s="2"/>
      <c r="W49" s="2"/>
      <c r="X49" s="2"/>
      <c r="Y49" s="2"/>
      <c r="Z49" s="2"/>
      <c r="AA49" s="2"/>
      <c r="AB49" s="244"/>
      <c r="AC49" s="30"/>
      <c r="AD49" s="1"/>
      <c r="AE49" s="1"/>
      <c r="AF49" s="1"/>
      <c r="AG49" s="1"/>
      <c r="AH49" s="1"/>
      <c r="AI49" s="5">
        <f t="shared" si="49"/>
        <v>0</v>
      </c>
      <c r="AJ49" s="232"/>
      <c r="AK49" s="491"/>
    </row>
    <row r="50" spans="2:37" ht="26.25" x14ac:dyDescent="0.25">
      <c r="B50" s="474"/>
      <c r="C50" s="222" t="s">
        <v>520</v>
      </c>
      <c r="D50" s="239" t="s">
        <v>70</v>
      </c>
      <c r="E50" s="30"/>
      <c r="F50" s="1"/>
      <c r="G50" s="1"/>
      <c r="H50" s="1"/>
      <c r="I50" s="1"/>
      <c r="J50" s="1"/>
      <c r="K50" s="1"/>
      <c r="L50" s="1"/>
      <c r="M50" s="2"/>
      <c r="N50" s="2"/>
      <c r="O50" s="2"/>
      <c r="P50" s="2"/>
      <c r="Q50" s="2"/>
      <c r="R50" s="2"/>
      <c r="S50" s="2"/>
      <c r="T50" s="2"/>
      <c r="U50" s="2"/>
      <c r="V50" s="2"/>
      <c r="W50" s="2"/>
      <c r="X50" s="2"/>
      <c r="Y50" s="2"/>
      <c r="Z50" s="2"/>
      <c r="AA50" s="2"/>
      <c r="AB50" s="244"/>
      <c r="AC50" s="30"/>
      <c r="AD50" s="1"/>
      <c r="AE50" s="1"/>
      <c r="AF50" s="1"/>
      <c r="AG50" s="1"/>
      <c r="AH50" s="1"/>
      <c r="AI50" s="5">
        <f t="shared" si="49"/>
        <v>0</v>
      </c>
      <c r="AJ50" s="232"/>
      <c r="AK50" s="491"/>
    </row>
    <row r="51" spans="2:37" ht="26.25" x14ac:dyDescent="0.25">
      <c r="B51" s="474"/>
      <c r="C51" s="222" t="s">
        <v>521</v>
      </c>
      <c r="D51" s="239" t="s">
        <v>71</v>
      </c>
      <c r="E51" s="30"/>
      <c r="F51" s="1"/>
      <c r="G51" s="1"/>
      <c r="H51" s="1"/>
      <c r="I51" s="1"/>
      <c r="J51" s="1"/>
      <c r="K51" s="1"/>
      <c r="L51" s="1"/>
      <c r="M51" s="2"/>
      <c r="N51" s="2"/>
      <c r="O51" s="2"/>
      <c r="P51" s="2"/>
      <c r="Q51" s="2"/>
      <c r="R51" s="2"/>
      <c r="S51" s="2"/>
      <c r="T51" s="2"/>
      <c r="U51" s="2"/>
      <c r="V51" s="2"/>
      <c r="W51" s="2"/>
      <c r="X51" s="2"/>
      <c r="Y51" s="2"/>
      <c r="Z51" s="2"/>
      <c r="AA51" s="2"/>
      <c r="AB51" s="244"/>
      <c r="AC51" s="30"/>
      <c r="AD51" s="1"/>
      <c r="AE51" s="1"/>
      <c r="AF51" s="1"/>
      <c r="AG51" s="1"/>
      <c r="AH51" s="1"/>
      <c r="AI51" s="5">
        <f t="shared" si="49"/>
        <v>0</v>
      </c>
      <c r="AJ51" s="232"/>
      <c r="AK51" s="491"/>
    </row>
    <row r="52" spans="2:37" ht="26.25" x14ac:dyDescent="0.25">
      <c r="B52" s="474"/>
      <c r="C52" s="222" t="s">
        <v>522</v>
      </c>
      <c r="D52" s="239" t="s">
        <v>72</v>
      </c>
      <c r="E52" s="30"/>
      <c r="F52" s="1"/>
      <c r="G52" s="1"/>
      <c r="H52" s="1"/>
      <c r="I52" s="1"/>
      <c r="J52" s="1"/>
      <c r="K52" s="1"/>
      <c r="L52" s="1"/>
      <c r="M52" s="2"/>
      <c r="N52" s="2"/>
      <c r="O52" s="2"/>
      <c r="P52" s="2"/>
      <c r="Q52" s="2"/>
      <c r="R52" s="2"/>
      <c r="S52" s="2"/>
      <c r="T52" s="2"/>
      <c r="U52" s="2"/>
      <c r="V52" s="2"/>
      <c r="W52" s="2"/>
      <c r="X52" s="2"/>
      <c r="Y52" s="2"/>
      <c r="Z52" s="2"/>
      <c r="AA52" s="2"/>
      <c r="AB52" s="244"/>
      <c r="AC52" s="30"/>
      <c r="AD52" s="1"/>
      <c r="AE52" s="1"/>
      <c r="AF52" s="1"/>
      <c r="AG52" s="1"/>
      <c r="AH52" s="1"/>
      <c r="AI52" s="5">
        <f t="shared" si="49"/>
        <v>0</v>
      </c>
      <c r="AJ52" s="232"/>
      <c r="AK52" s="491"/>
    </row>
    <row r="53" spans="2:37" ht="27" thickBot="1" x14ac:dyDescent="0.3">
      <c r="B53" s="475"/>
      <c r="C53" s="223" t="s">
        <v>523</v>
      </c>
      <c r="D53" s="241" t="s">
        <v>73</v>
      </c>
      <c r="E53" s="31"/>
      <c r="F53" s="6"/>
      <c r="G53" s="6"/>
      <c r="H53" s="6"/>
      <c r="I53" s="6"/>
      <c r="J53" s="6"/>
      <c r="K53" s="6"/>
      <c r="L53" s="6"/>
      <c r="M53" s="172">
        <f>M42-SUM(M46:M52)</f>
        <v>0</v>
      </c>
      <c r="N53" s="172">
        <f t="shared" ref="N53" si="50">N42-SUM(N46:N52)</f>
        <v>0</v>
      </c>
      <c r="O53" s="172">
        <f t="shared" ref="O53" si="51">O42-SUM(O46:O52)</f>
        <v>0</v>
      </c>
      <c r="P53" s="172">
        <f t="shared" ref="P53" si="52">P42-SUM(P46:P52)</f>
        <v>0</v>
      </c>
      <c r="Q53" s="172">
        <f t="shared" ref="Q53" si="53">Q42-SUM(Q46:Q52)</f>
        <v>0</v>
      </c>
      <c r="R53" s="172">
        <f t="shared" ref="R53" si="54">R42-SUM(R46:R52)</f>
        <v>0</v>
      </c>
      <c r="S53" s="172">
        <f t="shared" ref="S53" si="55">S42-SUM(S46:S52)</f>
        <v>0</v>
      </c>
      <c r="T53" s="172">
        <f t="shared" ref="T53" si="56">T42-SUM(T46:T52)</f>
        <v>0</v>
      </c>
      <c r="U53" s="172">
        <f t="shared" ref="U53" si="57">U42-SUM(U46:U52)</f>
        <v>0</v>
      </c>
      <c r="V53" s="172">
        <f t="shared" ref="V53" si="58">V42-SUM(V46:V52)</f>
        <v>0</v>
      </c>
      <c r="W53" s="172">
        <f t="shared" ref="W53" si="59">W42-SUM(W46:W52)</f>
        <v>0</v>
      </c>
      <c r="X53" s="172">
        <f t="shared" ref="X53" si="60">X42-SUM(X46:X52)</f>
        <v>0</v>
      </c>
      <c r="Y53" s="172">
        <f t="shared" ref="Y53" si="61">Y42-SUM(Y46:Y52)</f>
        <v>0</v>
      </c>
      <c r="Z53" s="172">
        <f t="shared" ref="Z53" si="62">Z42-SUM(Z46:Z52)</f>
        <v>0</v>
      </c>
      <c r="AA53" s="172">
        <f t="shared" ref="AA53" si="63">AA42-SUM(AA46:AA52)</f>
        <v>0</v>
      </c>
      <c r="AB53" s="247">
        <f t="shared" ref="AB53" si="64">AB42-SUM(AB46:AB52)</f>
        <v>0</v>
      </c>
      <c r="AC53" s="246">
        <f t="shared" ref="AC53:AH53" si="65">AC40-SUM(AC46:AC52)</f>
        <v>0</v>
      </c>
      <c r="AD53" s="9">
        <f t="shared" si="65"/>
        <v>0</v>
      </c>
      <c r="AE53" s="9">
        <f t="shared" si="65"/>
        <v>0</v>
      </c>
      <c r="AF53" s="9">
        <f t="shared" si="65"/>
        <v>0</v>
      </c>
      <c r="AG53" s="9">
        <f t="shared" si="65"/>
        <v>0</v>
      </c>
      <c r="AH53" s="9">
        <f t="shared" si="65"/>
        <v>0</v>
      </c>
      <c r="AI53" s="8">
        <f t="shared" si="49"/>
        <v>0</v>
      </c>
      <c r="AJ53" s="233" t="str">
        <f>IF(COUNTIF(M53:AB53,"&lt;0")&gt;0,"Ensure that "&amp;C42&amp;" is equal to sum of "&amp;B46&amp;"  "&amp;" "&amp;CHAR(10),"")</f>
        <v/>
      </c>
      <c r="AK53" s="492"/>
    </row>
    <row r="54" spans="2:37" ht="36" customHeight="1" thickBot="1" x14ac:dyDescent="0.3">
      <c r="B54" s="481" t="s">
        <v>31</v>
      </c>
      <c r="C54" s="482"/>
      <c r="D54" s="482"/>
      <c r="E54" s="482"/>
      <c r="F54" s="482"/>
      <c r="G54" s="482"/>
      <c r="H54" s="482"/>
      <c r="I54" s="482"/>
      <c r="J54" s="482"/>
      <c r="K54" s="482"/>
      <c r="L54" s="482"/>
      <c r="M54" s="482"/>
      <c r="N54" s="482"/>
      <c r="O54" s="482"/>
      <c r="P54" s="482"/>
      <c r="Q54" s="482"/>
      <c r="R54" s="482"/>
      <c r="S54" s="482"/>
      <c r="T54" s="482"/>
      <c r="U54" s="482"/>
      <c r="V54" s="482"/>
      <c r="W54" s="482"/>
      <c r="X54" s="482"/>
      <c r="Y54" s="482"/>
      <c r="Z54" s="482"/>
      <c r="AA54" s="482"/>
      <c r="AB54" s="482"/>
      <c r="AC54" s="482"/>
      <c r="AD54" s="482"/>
      <c r="AE54" s="482"/>
      <c r="AF54" s="482"/>
      <c r="AG54" s="482"/>
      <c r="AH54" s="482"/>
      <c r="AI54" s="483"/>
      <c r="AJ54" s="26"/>
      <c r="AK54" s="27"/>
    </row>
    <row r="55" spans="2:37" ht="28.5" x14ac:dyDescent="0.25">
      <c r="B55" s="484" t="s">
        <v>6</v>
      </c>
      <c r="C55" s="485" t="s">
        <v>7</v>
      </c>
      <c r="D55" s="486" t="s">
        <v>8</v>
      </c>
      <c r="E55" s="472" t="s">
        <v>9</v>
      </c>
      <c r="F55" s="472"/>
      <c r="G55" s="472" t="s">
        <v>10</v>
      </c>
      <c r="H55" s="472"/>
      <c r="I55" s="472" t="s">
        <v>11</v>
      </c>
      <c r="J55" s="472"/>
      <c r="K55" s="472" t="s">
        <v>12</v>
      </c>
      <c r="L55" s="472"/>
      <c r="M55" s="472" t="s">
        <v>13</v>
      </c>
      <c r="N55" s="472"/>
      <c r="O55" s="472" t="s">
        <v>14</v>
      </c>
      <c r="P55" s="472"/>
      <c r="Q55" s="472" t="s">
        <v>15</v>
      </c>
      <c r="R55" s="472"/>
      <c r="S55" s="472" t="s">
        <v>16</v>
      </c>
      <c r="T55" s="472"/>
      <c r="U55" s="472" t="s">
        <v>17</v>
      </c>
      <c r="V55" s="472"/>
      <c r="W55" s="472" t="s">
        <v>18</v>
      </c>
      <c r="X55" s="472"/>
      <c r="Y55" s="472" t="s">
        <v>19</v>
      </c>
      <c r="Z55" s="472"/>
      <c r="AA55" s="472" t="s">
        <v>20</v>
      </c>
      <c r="AB55" s="472"/>
      <c r="AC55" s="472" t="s">
        <v>21</v>
      </c>
      <c r="AD55" s="472"/>
      <c r="AE55" s="472" t="s">
        <v>22</v>
      </c>
      <c r="AF55" s="472"/>
      <c r="AG55" s="472" t="s">
        <v>23</v>
      </c>
      <c r="AH55" s="472"/>
      <c r="AI55" s="471" t="s">
        <v>24</v>
      </c>
      <c r="AJ55" s="387" t="s">
        <v>84</v>
      </c>
      <c r="AK55" s="493" t="s">
        <v>85</v>
      </c>
    </row>
    <row r="56" spans="2:37" ht="29.25" thickBot="1" x14ac:dyDescent="0.3">
      <c r="B56" s="465"/>
      <c r="C56" s="467"/>
      <c r="D56" s="469"/>
      <c r="E56" s="3" t="s">
        <v>25</v>
      </c>
      <c r="F56" s="3" t="s">
        <v>26</v>
      </c>
      <c r="G56" s="3" t="s">
        <v>25</v>
      </c>
      <c r="H56" s="3" t="s">
        <v>26</v>
      </c>
      <c r="I56" s="3" t="s">
        <v>25</v>
      </c>
      <c r="J56" s="3" t="s">
        <v>26</v>
      </c>
      <c r="K56" s="3" t="s">
        <v>25</v>
      </c>
      <c r="L56" s="3" t="s">
        <v>26</v>
      </c>
      <c r="M56" s="3" t="s">
        <v>25</v>
      </c>
      <c r="N56" s="3" t="s">
        <v>26</v>
      </c>
      <c r="O56" s="3" t="s">
        <v>25</v>
      </c>
      <c r="P56" s="3" t="s">
        <v>26</v>
      </c>
      <c r="Q56" s="3" t="s">
        <v>25</v>
      </c>
      <c r="R56" s="3" t="s">
        <v>26</v>
      </c>
      <c r="S56" s="3" t="s">
        <v>25</v>
      </c>
      <c r="T56" s="3" t="s">
        <v>26</v>
      </c>
      <c r="U56" s="3" t="s">
        <v>25</v>
      </c>
      <c r="V56" s="3" t="s">
        <v>26</v>
      </c>
      <c r="W56" s="3" t="s">
        <v>25</v>
      </c>
      <c r="X56" s="3" t="s">
        <v>26</v>
      </c>
      <c r="Y56" s="3" t="s">
        <v>25</v>
      </c>
      <c r="Z56" s="3" t="s">
        <v>26</v>
      </c>
      <c r="AA56" s="3" t="s">
        <v>25</v>
      </c>
      <c r="AB56" s="3" t="s">
        <v>26</v>
      </c>
      <c r="AC56" s="3" t="s">
        <v>25</v>
      </c>
      <c r="AD56" s="3" t="s">
        <v>26</v>
      </c>
      <c r="AE56" s="3" t="s">
        <v>25</v>
      </c>
      <c r="AF56" s="3" t="s">
        <v>26</v>
      </c>
      <c r="AG56" s="3" t="s">
        <v>25</v>
      </c>
      <c r="AH56" s="3" t="s">
        <v>26</v>
      </c>
      <c r="AI56" s="386"/>
      <c r="AJ56" s="388"/>
      <c r="AK56" s="494"/>
    </row>
    <row r="57" spans="2:37" ht="25.5" customHeight="1" x14ac:dyDescent="0.25">
      <c r="B57" s="513" t="s">
        <v>82</v>
      </c>
      <c r="C57" s="59" t="s">
        <v>524</v>
      </c>
      <c r="D57" s="238" t="s">
        <v>74</v>
      </c>
      <c r="E57" s="56"/>
      <c r="F57" s="20"/>
      <c r="G57" s="20"/>
      <c r="H57" s="20"/>
      <c r="I57" s="20"/>
      <c r="J57" s="20"/>
      <c r="K57" s="20"/>
      <c r="L57" s="63"/>
      <c r="M57" s="21"/>
      <c r="N57" s="21"/>
      <c r="O57" s="21"/>
      <c r="P57" s="21"/>
      <c r="Q57" s="21"/>
      <c r="R57" s="21"/>
      <c r="S57" s="21"/>
      <c r="T57" s="21"/>
      <c r="U57" s="21"/>
      <c r="V57" s="21"/>
      <c r="W57" s="21"/>
      <c r="X57" s="21"/>
      <c r="Y57" s="21"/>
      <c r="Z57" s="21"/>
      <c r="AA57" s="21"/>
      <c r="AB57" s="243"/>
      <c r="AC57" s="56"/>
      <c r="AD57" s="20"/>
      <c r="AE57" s="20"/>
      <c r="AF57" s="20"/>
      <c r="AG57" s="20"/>
      <c r="AH57" s="20"/>
      <c r="AI57" s="22">
        <f t="shared" ref="AI57:AI64" si="66">SUM(M57:AB57)</f>
        <v>0</v>
      </c>
      <c r="AJ57" s="70" t="str">
        <f>CONCATENATE(IF(E58&gt;E57," * "&amp;$C58&amp;" For age "&amp;$E$6&amp;" "&amp;$E$7&amp;" is more than "&amp;$C57&amp;""&amp;CHAR(10),""),IF(F58&gt;F57," * "&amp;$C58&amp;" For age "&amp;$E$6&amp;" "&amp;$F$7&amp;" is more than "&amp;$C57&amp;""&amp;CHAR(10),""),IF(G58&gt;G57," * "&amp;$C58&amp;" For age "&amp;$G$6&amp;" "&amp;$G$7&amp;" is more than "&amp;$C57&amp;""&amp;CHAR(10),""),IF(H58&gt;H57," * "&amp;$C58&amp;" For age "&amp;$G$6&amp;" "&amp;$H$7&amp;" is more than "&amp;$C57&amp;""&amp;CHAR(10),""),IF(I58&gt;I57," * "&amp;$C58&amp;" For age "&amp;$I$6&amp;" "&amp;$I$7&amp;" is more than "&amp;$C57&amp;""&amp;CHAR(10),""),IF(J58&gt;J57," * "&amp;$C58&amp;" For age "&amp;$I$6&amp;" "&amp;$J$7&amp;" is more than "&amp;$C57&amp;""&amp;CHAR(10),""),IF(K58&gt;K57," * "&amp;$C58&amp;" For age "&amp;$K$6&amp;" "&amp;$K$7&amp;" is more than "&amp;$C57&amp;""&amp;CHAR(10),""),IF(L58&gt;L57," * "&amp;$C58&amp;" For age "&amp;$K$6&amp;" "&amp;$L$7&amp;" is more than "&amp;$C57&amp;""&amp;CHAR(10),""),IF(M58&gt;M57," * "&amp;$C58&amp;" For age "&amp;$M$6&amp;" "&amp;$M$7&amp;" is more than "&amp;$C57&amp;""&amp;CHAR(10),""),IF(N58&gt;N57," * "&amp;$C58&amp;" For age "&amp;$M$6&amp;" "&amp;$N$7&amp;" is more than "&amp;$C57&amp;""&amp;CHAR(10),""),IF(O58&gt;O57," * "&amp;$C58&amp;" For age "&amp;$O$6&amp;" "&amp;$O$7&amp;" is more than "&amp;$C57&amp;""&amp;CHAR(10),""),IF(P58&gt;P57," * "&amp;$C58&amp;" For age "&amp;$O$6&amp;" "&amp;$P$7&amp;" is more than "&amp;$C57&amp;""&amp;CHAR(10),""),IF(Q58&gt;Q57," * "&amp;$C58&amp;" For age "&amp;$Q$6&amp;" "&amp;$Q$7&amp;" is more than "&amp;$C57&amp;""&amp;CHAR(10),""),IF(R58&gt;R57," * "&amp;$C58&amp;" For age "&amp;$Q$6&amp;" "&amp;$R$7&amp;" is more than "&amp;$C57&amp;""&amp;CHAR(10),""),IF(S58&gt;S57," * "&amp;$C58&amp;" For age "&amp;$S$6&amp;" "&amp;$S$7&amp;" is more than "&amp;$C57&amp;""&amp;CHAR(10),""),IF(T58&gt;T57," * "&amp;$C58&amp;" For age "&amp;$S$6&amp;" "&amp;$T$7&amp;" is more than "&amp;$C57&amp;""&amp;CHAR(10),""),IF(U58&gt;U57," * "&amp;$C58&amp;" For age "&amp;$U$6&amp;" "&amp;$U$7&amp;" is more than "&amp;$C57&amp;""&amp;CHAR(10),""),IF(V58&gt;V57," * "&amp;$C58&amp;" For age "&amp;$U$6&amp;" "&amp;$V$7&amp;" is more than "&amp;$C57&amp;""&amp;CHAR(10),""),IF(W58&gt;W57," * "&amp;$C58&amp;" For age "&amp;$W$6&amp;" "&amp;$W$7&amp;" is more than "&amp;$C57&amp;""&amp;CHAR(10),""),IF(X58&gt;X57," * "&amp;$C58&amp;" For age "&amp;$W$6&amp;" "&amp;$X$7&amp;" is more than "&amp;$C57&amp;""&amp;CHAR(10),""),IF(Y58&gt;Y57," * "&amp;$C58&amp;" For age "&amp;$Y$6&amp;" "&amp;$Y$7&amp;" is more than "&amp;$C57&amp;""&amp;CHAR(10),""),IF(Z58&gt;Z57," * "&amp;$C58&amp;" For age "&amp;$Y$6&amp;" "&amp;$Z$7&amp;" is more than "&amp;$C57&amp;""&amp;CHAR(10),""),IF(AA58&gt;AA57," * "&amp;$C58&amp;" For age "&amp;$AA$6&amp;" "&amp;$AA$7&amp;" is more than "&amp;$C57&amp;""&amp;CHAR(10),""),IF(AB58&gt;AB57," * "&amp;$C58&amp;" For age "&amp;$AA$6&amp;" "&amp;$AB$7&amp;" is more than "&amp;$C57&amp;""&amp;CHAR(10),""))</f>
        <v/>
      </c>
      <c r="AK57" s="490" t="str">
        <f>CONCATENATE(AJ57,AJ58,AJ59,AJ61,AJ62,AJ63,AJ64,AJ70,AJ71,AJ72,AJ73,AJ74,AJ75,AJ76,AJ77,AJ65,AJ66,AJ67,AJ68,AJ69)</f>
        <v/>
      </c>
    </row>
    <row r="58" spans="2:37" ht="33.4" customHeight="1" x14ac:dyDescent="0.25">
      <c r="B58" s="514"/>
      <c r="C58" s="60" t="s">
        <v>504</v>
      </c>
      <c r="D58" s="239" t="s">
        <v>75</v>
      </c>
      <c r="E58" s="30"/>
      <c r="F58" s="1"/>
      <c r="G58" s="1"/>
      <c r="H58" s="1"/>
      <c r="I58" s="1"/>
      <c r="J58" s="1"/>
      <c r="K58" s="1"/>
      <c r="L58" s="64"/>
      <c r="M58" s="2"/>
      <c r="N58" s="2"/>
      <c r="O58" s="2"/>
      <c r="P58" s="2"/>
      <c r="Q58" s="2"/>
      <c r="R58" s="2"/>
      <c r="S58" s="2"/>
      <c r="T58" s="2"/>
      <c r="U58" s="2"/>
      <c r="V58" s="2"/>
      <c r="W58" s="2"/>
      <c r="X58" s="2"/>
      <c r="Y58" s="2"/>
      <c r="Z58" s="2"/>
      <c r="AA58" s="2"/>
      <c r="AB58" s="244"/>
      <c r="AC58" s="30"/>
      <c r="AD58" s="1"/>
      <c r="AE58" s="1"/>
      <c r="AF58" s="1"/>
      <c r="AG58" s="1"/>
      <c r="AH58" s="1"/>
      <c r="AI58" s="5">
        <f t="shared" si="66"/>
        <v>0</v>
      </c>
      <c r="AJ58" s="70"/>
      <c r="AK58" s="491"/>
    </row>
    <row r="59" spans="2:37" ht="26.25" x14ac:dyDescent="0.25">
      <c r="B59" s="514"/>
      <c r="C59" s="60" t="s">
        <v>505</v>
      </c>
      <c r="D59" s="239" t="s">
        <v>76</v>
      </c>
      <c r="E59" s="30"/>
      <c r="F59" s="1"/>
      <c r="G59" s="1"/>
      <c r="H59" s="1"/>
      <c r="I59" s="1"/>
      <c r="J59" s="1"/>
      <c r="K59" s="1"/>
      <c r="L59" s="64"/>
      <c r="M59" s="2"/>
      <c r="N59" s="2"/>
      <c r="O59" s="2"/>
      <c r="P59" s="2"/>
      <c r="Q59" s="2"/>
      <c r="R59" s="2"/>
      <c r="S59" s="2"/>
      <c r="T59" s="2"/>
      <c r="U59" s="2"/>
      <c r="V59" s="2"/>
      <c r="W59" s="2"/>
      <c r="X59" s="2"/>
      <c r="Y59" s="2"/>
      <c r="Z59" s="2"/>
      <c r="AA59" s="2"/>
      <c r="AB59" s="244"/>
      <c r="AC59" s="30"/>
      <c r="AD59" s="1"/>
      <c r="AE59" s="1"/>
      <c r="AF59" s="1"/>
      <c r="AG59" s="1"/>
      <c r="AH59" s="1"/>
      <c r="AI59" s="5">
        <f t="shared" si="66"/>
        <v>0</v>
      </c>
      <c r="AJ59" s="70" t="str">
        <f>CONCATENATE(IF(E59&gt;E57," * "&amp;$C59&amp;" For age "&amp;$E$6&amp;" "&amp;$E$7&amp;" is more than "&amp;$C57&amp;""&amp;CHAR(10),""),IF(F59&gt;F57," * "&amp;$C59&amp;" For age "&amp;$E$6&amp;" "&amp;$F$7&amp;" is more than "&amp;$C57&amp;""&amp;CHAR(10),""),IF(G59&gt;G57," * "&amp;$C59&amp;" For age "&amp;$G$6&amp;" "&amp;$G$7&amp;" is more than "&amp;$C57&amp;""&amp;CHAR(10),""),IF(H59&gt;H57," * "&amp;$C59&amp;" For age "&amp;$G$6&amp;" "&amp;$H$7&amp;" is more than "&amp;$C57&amp;""&amp;CHAR(10),""),IF(I59&gt;I57," * "&amp;$C59&amp;" For age "&amp;$I$6&amp;" "&amp;$I$7&amp;" is more than "&amp;$C57&amp;""&amp;CHAR(10),""),IF(J59&gt;J57," * "&amp;$C59&amp;" For age "&amp;$I$6&amp;" "&amp;$J$7&amp;" is more than "&amp;$C57&amp;""&amp;CHAR(10),""),IF(K59&gt;K57," * "&amp;$C59&amp;" For age "&amp;$K$6&amp;" "&amp;$K$7&amp;" is more than "&amp;$C57&amp;""&amp;CHAR(10),""),IF(L59&gt;L57," * "&amp;$C59&amp;" For age "&amp;$K$6&amp;" "&amp;$L$7&amp;" is more than "&amp;$C57&amp;""&amp;CHAR(10),""),IF(M59&gt;M57," * "&amp;$C59&amp;" For age "&amp;$M$6&amp;" "&amp;$M$7&amp;" is more than "&amp;$C57&amp;""&amp;CHAR(10),""),IF(N59&gt;N57," * "&amp;$C59&amp;" For age "&amp;$M$6&amp;" "&amp;$N$7&amp;" is more than "&amp;$C57&amp;""&amp;CHAR(10),""),IF(O59&gt;O57," * "&amp;$C59&amp;" For age "&amp;$O$6&amp;" "&amp;$O$7&amp;" is more than "&amp;$C57&amp;""&amp;CHAR(10),""),IF(P59&gt;P57," * "&amp;$C59&amp;" For age "&amp;$O$6&amp;" "&amp;$P$7&amp;" is more than "&amp;$C57&amp;""&amp;CHAR(10),""),IF(Q59&gt;Q57," * "&amp;$C59&amp;" For age "&amp;$Q$6&amp;" "&amp;$Q$7&amp;" is more than "&amp;$C57&amp;""&amp;CHAR(10),""),IF(R59&gt;R57," * "&amp;$C59&amp;" For age "&amp;$Q$6&amp;" "&amp;$R$7&amp;" is more than "&amp;$C57&amp;""&amp;CHAR(10),""),IF(S59&gt;S57," * "&amp;$C59&amp;" For age "&amp;$S$6&amp;" "&amp;$S$7&amp;" is more than "&amp;$C57&amp;""&amp;CHAR(10),""),IF(T59&gt;T57," * "&amp;$C59&amp;" For age "&amp;$S$6&amp;" "&amp;$T$7&amp;" is more than "&amp;$C57&amp;""&amp;CHAR(10),""),IF(U59&gt;U57," * "&amp;$C59&amp;" For age "&amp;$U$6&amp;" "&amp;$U$7&amp;" is more than "&amp;$C57&amp;""&amp;CHAR(10),""),IF(V59&gt;V57," * "&amp;$C59&amp;" For age "&amp;$U$6&amp;" "&amp;$V$7&amp;" is more than "&amp;$C57&amp;""&amp;CHAR(10),""),IF(W59&gt;W57," * "&amp;$C59&amp;" For age "&amp;$W$6&amp;" "&amp;$W$7&amp;" is more than "&amp;$C57&amp;""&amp;CHAR(10),""),IF(X59&gt;X57," * "&amp;$C59&amp;" For age "&amp;$W$6&amp;" "&amp;$X$7&amp;" is more than "&amp;$C57&amp;""&amp;CHAR(10),""),IF(Y59&gt;Y57," * "&amp;$C59&amp;" For age "&amp;$Y$6&amp;" "&amp;$Y$7&amp;" is more than "&amp;$C57&amp;""&amp;CHAR(10),""),IF(Z59&gt;Z57," * "&amp;$C59&amp;" For age "&amp;$Y$6&amp;" "&amp;$Z$7&amp;" is more than "&amp;$C57&amp;""&amp;CHAR(10),""),IF(AA59&gt;AA57," * "&amp;$C59&amp;" For age "&amp;$AA$6&amp;" "&amp;$AA$7&amp;" is more than "&amp;$C57&amp;""&amp;CHAR(10),""),IF(AB59&gt;AB57," * "&amp;$C59&amp;" For age "&amp;$AA$6&amp;" "&amp;$AB$7&amp;" is more than "&amp;$C57&amp;""&amp;CHAR(10),""))</f>
        <v/>
      </c>
      <c r="AK59" s="491"/>
    </row>
    <row r="60" spans="2:37" ht="26.25" x14ac:dyDescent="0.25">
      <c r="B60" s="514"/>
      <c r="C60" s="225" t="s">
        <v>598</v>
      </c>
      <c r="D60" s="239" t="s">
        <v>601</v>
      </c>
      <c r="E60" s="30"/>
      <c r="F60" s="1"/>
      <c r="G60" s="1"/>
      <c r="H60" s="1"/>
      <c r="I60" s="1"/>
      <c r="J60" s="1"/>
      <c r="K60" s="1"/>
      <c r="L60" s="1"/>
      <c r="M60" s="2"/>
      <c r="N60" s="237">
        <f>N57-SUM(N58,N59)</f>
        <v>0</v>
      </c>
      <c r="O60" s="237">
        <f t="shared" ref="O60:AB60" si="67">O57-SUM(O58,O59)</f>
        <v>0</v>
      </c>
      <c r="P60" s="237">
        <f t="shared" si="67"/>
        <v>0</v>
      </c>
      <c r="Q60" s="237">
        <f t="shared" si="67"/>
        <v>0</v>
      </c>
      <c r="R60" s="237">
        <f t="shared" si="67"/>
        <v>0</v>
      </c>
      <c r="S60" s="237">
        <f t="shared" si="67"/>
        <v>0</v>
      </c>
      <c r="T60" s="237">
        <f t="shared" si="67"/>
        <v>0</v>
      </c>
      <c r="U60" s="237">
        <f t="shared" si="67"/>
        <v>0</v>
      </c>
      <c r="V60" s="237">
        <f t="shared" si="67"/>
        <v>0</v>
      </c>
      <c r="W60" s="237">
        <f t="shared" si="67"/>
        <v>0</v>
      </c>
      <c r="X60" s="237">
        <f t="shared" si="67"/>
        <v>0</v>
      </c>
      <c r="Y60" s="237">
        <f t="shared" si="67"/>
        <v>0</v>
      </c>
      <c r="Z60" s="237">
        <f t="shared" si="67"/>
        <v>0</v>
      </c>
      <c r="AA60" s="237">
        <f t="shared" si="67"/>
        <v>0</v>
      </c>
      <c r="AB60" s="237">
        <f t="shared" si="67"/>
        <v>0</v>
      </c>
      <c r="AC60" s="242">
        <f t="shared" ref="AC60" si="68">AC57-SUM(AC58,AC59)</f>
        <v>0</v>
      </c>
      <c r="AD60" s="237">
        <f t="shared" ref="AD60" si="69">AD57-SUM(AD58,AD59)</f>
        <v>0</v>
      </c>
      <c r="AE60" s="237">
        <f t="shared" ref="AE60" si="70">AE57-SUM(AE58,AE59)</f>
        <v>0</v>
      </c>
      <c r="AF60" s="237">
        <f t="shared" ref="AF60" si="71">AF57-SUM(AF58,AF59)</f>
        <v>0</v>
      </c>
      <c r="AG60" s="237">
        <f t="shared" ref="AG60" si="72">AG57-SUM(AG58,AG59)</f>
        <v>0</v>
      </c>
      <c r="AH60" s="237">
        <f t="shared" ref="AH60" si="73">AH57-SUM(AH58,AH59)</f>
        <v>0</v>
      </c>
      <c r="AI60" s="5">
        <f t="shared" si="66"/>
        <v>0</v>
      </c>
      <c r="AJ60" s="70"/>
      <c r="AK60" s="491"/>
    </row>
    <row r="61" spans="2:37" ht="26.25" x14ac:dyDescent="0.25">
      <c r="B61" s="514"/>
      <c r="C61" s="60" t="s">
        <v>506</v>
      </c>
      <c r="D61" s="239" t="s">
        <v>77</v>
      </c>
      <c r="E61" s="30"/>
      <c r="F61" s="1"/>
      <c r="G61" s="1"/>
      <c r="H61" s="1"/>
      <c r="I61" s="1"/>
      <c r="J61" s="1"/>
      <c r="K61" s="1"/>
      <c r="L61" s="64"/>
      <c r="M61" s="2"/>
      <c r="N61" s="2"/>
      <c r="O61" s="2"/>
      <c r="P61" s="2"/>
      <c r="Q61" s="2"/>
      <c r="R61" s="2"/>
      <c r="S61" s="2"/>
      <c r="T61" s="2"/>
      <c r="U61" s="2"/>
      <c r="V61" s="2"/>
      <c r="W61" s="2"/>
      <c r="X61" s="2"/>
      <c r="Y61" s="2"/>
      <c r="Z61" s="2"/>
      <c r="AA61" s="2"/>
      <c r="AB61" s="2"/>
      <c r="AC61" s="30"/>
      <c r="AD61" s="1"/>
      <c r="AE61" s="1"/>
      <c r="AF61" s="1"/>
      <c r="AG61" s="1"/>
      <c r="AH61" s="1"/>
      <c r="AI61" s="5">
        <f t="shared" si="66"/>
        <v>0</v>
      </c>
      <c r="AJ61" s="70" t="str">
        <f>CONCATENATE(IF(G61&gt;G60," * "&amp;$C61&amp;" For age "&amp;$E$6&amp;" "&amp;$E$7&amp;" is more than "&amp;$C60&amp;""&amp;CHAR(10),""),IF(H61&gt;H60," * "&amp;$C61&amp;" For age "&amp;$E$6&amp;" "&amp;$F$7&amp;" is more than "&amp;$C60&amp;""&amp;CHAR(10),""),IF(I61&gt;I60," * "&amp;$C61&amp;" For age "&amp;$G$6&amp;" "&amp;$G$7&amp;" is more than "&amp;$C60&amp;""&amp;CHAR(10),""),IF(J61&gt;J60," * "&amp;$C61&amp;" For age "&amp;$G$6&amp;" "&amp;$H$7&amp;" is more than "&amp;$C60&amp;""&amp;CHAR(10),""),IF(K61&gt;K60," * "&amp;$C61&amp;" For age "&amp;$I$6&amp;" "&amp;$I$7&amp;" is more than "&amp;$C60&amp;""&amp;CHAR(10),""),IF(L61&gt;L60," * "&amp;$C61&amp;" For age "&amp;$I$6&amp;" "&amp;$J$7&amp;" is more than "&amp;$C60&amp;""&amp;CHAR(10),""),IF(M61&gt;M60," * "&amp;$C61&amp;" For age "&amp;$K$6&amp;" "&amp;$K$7&amp;" is more than "&amp;$C60&amp;""&amp;CHAR(10),""),IF(N61&gt;N60," * "&amp;$C61&amp;" For age "&amp;$K$6&amp;" "&amp;$L$7&amp;" is more than "&amp;$C60&amp;""&amp;CHAR(10),""),IF(O61&gt;O60," * "&amp;$C61&amp;" For age "&amp;$M$6&amp;" "&amp;$M$7&amp;" is more than "&amp;$C60&amp;""&amp;CHAR(10),""),IF(P61&gt;P60," * "&amp;$C61&amp;" For age "&amp;$M$6&amp;" "&amp;$N$7&amp;" is more than "&amp;$C60&amp;""&amp;CHAR(10),""),IF(Q61&gt;Q60," * "&amp;$C61&amp;" For age "&amp;$O$6&amp;" "&amp;$O$7&amp;" is more than "&amp;$C60&amp;""&amp;CHAR(10),""),IF(R61&gt;R60," * "&amp;$C61&amp;" For age "&amp;$O$6&amp;" "&amp;$P$7&amp;" is more than "&amp;$C60&amp;""&amp;CHAR(10),""),IF(S61&gt;S60," * "&amp;$C61&amp;" For age "&amp;$Q$6&amp;" "&amp;$Q$7&amp;" is more than "&amp;$C60&amp;""&amp;CHAR(10),""),IF(T61&gt;T60," * "&amp;$C61&amp;" For age "&amp;$Q$6&amp;" "&amp;$R$7&amp;" is more than "&amp;$C60&amp;""&amp;CHAR(10),""),IF(U61&gt;U60," * "&amp;$C61&amp;" For age "&amp;$S$6&amp;" "&amp;$S$7&amp;" is more than "&amp;$C60&amp;""&amp;CHAR(10),""),IF(V61&gt;V60," * "&amp;$C61&amp;" For age "&amp;$S$6&amp;" "&amp;$T$7&amp;" is more than "&amp;$C60&amp;""&amp;CHAR(10),""),IF(W61&gt;W60," * "&amp;$C61&amp;" For age "&amp;$U$6&amp;" "&amp;$U$7&amp;" is more than "&amp;$C60&amp;""&amp;CHAR(10),""),IF(X61&gt;X60," * "&amp;$C61&amp;" For age "&amp;$U$6&amp;" "&amp;$V$7&amp;" is more than "&amp;$C60&amp;""&amp;CHAR(10),""),IF(Y61&gt;Y60," * "&amp;$C61&amp;" For age "&amp;$W$6&amp;" "&amp;$W$7&amp;" is more than "&amp;$C60&amp;""&amp;CHAR(10),""),IF(Z61&gt;Z60," * "&amp;$C61&amp;" For age "&amp;$W$6&amp;" "&amp;$X$7&amp;" is more than "&amp;$C60&amp;""&amp;CHAR(10),""),IF(AA61&gt;AA60," * "&amp;$C61&amp;" For age "&amp;$Y$6&amp;" "&amp;$Y$7&amp;" is more than "&amp;$C60&amp;""&amp;CHAR(10),""),IF(AB61&gt;AB60," * "&amp;$C61&amp;" For age "&amp;$Y$6&amp;" "&amp;$Z$7&amp;" is more than "&amp;$C60&amp;""&amp;CHAR(10),""),IF(AC61&gt;AC60," * "&amp;$C61&amp;" For age "&amp;$AA$6&amp;" "&amp;$AA$7&amp;" is more than "&amp;$C60&amp;""&amp;CHAR(10),""),IF(AD61&gt;AD60," * "&amp;$C61&amp;" For age "&amp;$AA$6&amp;" "&amp;$AB$7&amp;" is more than "&amp;$C60&amp;""&amp;CHAR(10),""))</f>
        <v/>
      </c>
      <c r="AK61" s="491"/>
    </row>
    <row r="62" spans="2:37" ht="26.25" x14ac:dyDescent="0.25">
      <c r="B62" s="514"/>
      <c r="C62" s="60" t="s">
        <v>91</v>
      </c>
      <c r="D62" s="239" t="s">
        <v>78</v>
      </c>
      <c r="E62" s="30"/>
      <c r="F62" s="1"/>
      <c r="G62" s="1"/>
      <c r="H62" s="1"/>
      <c r="I62" s="1"/>
      <c r="J62" s="1"/>
      <c r="K62" s="1"/>
      <c r="L62" s="64"/>
      <c r="M62" s="2"/>
      <c r="N62" s="2"/>
      <c r="O62" s="2"/>
      <c r="P62" s="2"/>
      <c r="Q62" s="2"/>
      <c r="R62" s="2"/>
      <c r="S62" s="2"/>
      <c r="T62" s="2"/>
      <c r="U62" s="2"/>
      <c r="V62" s="2"/>
      <c r="W62" s="2"/>
      <c r="X62" s="2"/>
      <c r="Y62" s="2"/>
      <c r="Z62" s="2"/>
      <c r="AA62" s="2"/>
      <c r="AB62" s="244"/>
      <c r="AC62" s="30"/>
      <c r="AD62" s="1"/>
      <c r="AE62" s="1"/>
      <c r="AF62" s="1"/>
      <c r="AG62" s="1"/>
      <c r="AH62" s="1"/>
      <c r="AI62" s="5">
        <f t="shared" si="66"/>
        <v>0</v>
      </c>
      <c r="AJ62" s="70" t="str">
        <f>CONCATENATE(IF(G62&gt;G61," * "&amp;$C62&amp;" For age "&amp;$E$6&amp;" "&amp;$E$7&amp;" is more than "&amp;$C61&amp;""&amp;CHAR(10),""),IF(H62&gt;H61," * "&amp;$C62&amp;" For age "&amp;$E$6&amp;" "&amp;$F$7&amp;" is more than "&amp;$C61&amp;""&amp;CHAR(10),""),IF(I62&gt;I61," * "&amp;$C62&amp;" For age "&amp;$G$6&amp;" "&amp;$G$7&amp;" is more than "&amp;$C61&amp;""&amp;CHAR(10),""),IF(J62&gt;J61," * "&amp;$C62&amp;" For age "&amp;$G$6&amp;" "&amp;$H$7&amp;" is more than "&amp;$C61&amp;""&amp;CHAR(10),""),IF(K62&gt;K61," * "&amp;$C62&amp;" For age "&amp;$I$6&amp;" "&amp;$I$7&amp;" is more than "&amp;$C61&amp;""&amp;CHAR(10),""),IF(L62&gt;L61," * "&amp;$C62&amp;" For age "&amp;$I$6&amp;" "&amp;$J$7&amp;" is more than "&amp;$C61&amp;""&amp;CHAR(10),""),IF(M62&gt;M61," * "&amp;$C62&amp;" For age "&amp;$K$6&amp;" "&amp;$K$7&amp;" is more than "&amp;$C61&amp;""&amp;CHAR(10),""),IF(N62&gt;N61," * "&amp;$C62&amp;" For age "&amp;$K$6&amp;" "&amp;$L$7&amp;" is more than "&amp;$C61&amp;""&amp;CHAR(10),""),IF(O62&gt;O61," * "&amp;$C62&amp;" For age "&amp;$M$6&amp;" "&amp;$M$7&amp;" is more than "&amp;$C61&amp;""&amp;CHAR(10),""),IF(P62&gt;P61," * "&amp;$C62&amp;" For age "&amp;$M$6&amp;" "&amp;$N$7&amp;" is more than "&amp;$C61&amp;""&amp;CHAR(10),""),IF(Q62&gt;Q61," * "&amp;$C62&amp;" For age "&amp;$O$6&amp;" "&amp;$O$7&amp;" is more than "&amp;$C61&amp;""&amp;CHAR(10),""),IF(R62&gt;R61," * "&amp;$C62&amp;" For age "&amp;$O$6&amp;" "&amp;$P$7&amp;" is more than "&amp;$C61&amp;""&amp;CHAR(10),""),IF(S62&gt;S61," * "&amp;$C62&amp;" For age "&amp;$Q$6&amp;" "&amp;$Q$7&amp;" is more than "&amp;$C61&amp;""&amp;CHAR(10),""),IF(T62&gt;T61," * "&amp;$C62&amp;" For age "&amp;$Q$6&amp;" "&amp;$R$7&amp;" is more than "&amp;$C61&amp;""&amp;CHAR(10),""),IF(U62&gt;U61," * "&amp;$C62&amp;" For age "&amp;$S$6&amp;" "&amp;$S$7&amp;" is more than "&amp;$C61&amp;""&amp;CHAR(10),""),IF(V62&gt;V61," * "&amp;$C62&amp;" For age "&amp;$S$6&amp;" "&amp;$T$7&amp;" is more than "&amp;$C61&amp;""&amp;CHAR(10),""),IF(W62&gt;W61," * "&amp;$C62&amp;" For age "&amp;$U$6&amp;" "&amp;$U$7&amp;" is more than "&amp;$C61&amp;""&amp;CHAR(10),""),IF(X62&gt;X61," * "&amp;$C62&amp;" For age "&amp;$U$6&amp;" "&amp;$V$7&amp;" is more than "&amp;$C61&amp;""&amp;CHAR(10),""),IF(Y62&gt;Y61," * "&amp;$C62&amp;" For age "&amp;$W$6&amp;" "&amp;$W$7&amp;" is more than "&amp;$C61&amp;""&amp;CHAR(10),""),IF(Z62&gt;Z61," * "&amp;$C62&amp;" For age "&amp;$W$6&amp;" "&amp;$X$7&amp;" is more than "&amp;$C61&amp;""&amp;CHAR(10),""),IF(AA62&gt;AA61," * "&amp;$C62&amp;" For age "&amp;$Y$6&amp;" "&amp;$Y$7&amp;" is more than "&amp;$C61&amp;""&amp;CHAR(10),""),IF(AB62&gt;AB61," * "&amp;$C62&amp;" For age "&amp;$Y$6&amp;" "&amp;$Z$7&amp;" is more than "&amp;$C61&amp;""&amp;CHAR(10),""),IF(AC62&gt;AC61," * "&amp;$C62&amp;" For age "&amp;$AA$6&amp;" "&amp;$AA$7&amp;" is more than "&amp;$C61&amp;""&amp;CHAR(10),""),IF(AD62&gt;AD61," * "&amp;$C62&amp;" For age "&amp;$AA$6&amp;" "&amp;$AB$7&amp;" is more than "&amp;$C61&amp;""&amp;CHAR(10),""))</f>
        <v/>
      </c>
      <c r="AK62" s="491"/>
    </row>
    <row r="63" spans="2:37" ht="26.25" x14ac:dyDescent="0.25">
      <c r="B63" s="514"/>
      <c r="C63" s="60" t="s">
        <v>507</v>
      </c>
      <c r="D63" s="239" t="s">
        <v>528</v>
      </c>
      <c r="E63" s="30"/>
      <c r="F63" s="1"/>
      <c r="G63" s="1"/>
      <c r="H63" s="1"/>
      <c r="I63" s="1"/>
      <c r="J63" s="1"/>
      <c r="K63" s="1"/>
      <c r="L63" s="64"/>
      <c r="M63" s="2"/>
      <c r="N63" s="2"/>
      <c r="O63" s="2"/>
      <c r="P63" s="2"/>
      <c r="Q63" s="2"/>
      <c r="R63" s="2"/>
      <c r="S63" s="2"/>
      <c r="T63" s="2"/>
      <c r="U63" s="2"/>
      <c r="V63" s="2"/>
      <c r="W63" s="2"/>
      <c r="X63" s="2"/>
      <c r="Y63" s="2"/>
      <c r="Z63" s="2"/>
      <c r="AA63" s="2"/>
      <c r="AB63" s="244"/>
      <c r="AC63" s="30"/>
      <c r="AD63" s="1"/>
      <c r="AE63" s="1"/>
      <c r="AF63" s="1"/>
      <c r="AG63" s="1"/>
      <c r="AH63" s="1"/>
      <c r="AI63" s="5">
        <f t="shared" si="66"/>
        <v>0</v>
      </c>
      <c r="AJ63" s="70" t="str">
        <f>CONCATENATE(IF(I63&gt;I62," * "&amp;$C63&amp;" For age "&amp;$E$6&amp;" "&amp;$E$7&amp;" is more than "&amp;$C62&amp;""&amp;CHAR(10),""),IF(J63&gt;J62," * "&amp;$C63&amp;" For age "&amp;$E$6&amp;" "&amp;$F$7&amp;" is more than "&amp;$C62&amp;""&amp;CHAR(10),""),IF(K63&gt;K62," * "&amp;$C63&amp;" For age "&amp;$G$6&amp;" "&amp;$G$7&amp;" is more than "&amp;$C62&amp;""&amp;CHAR(10),""),IF(L63&gt;L62," * "&amp;$C63&amp;" For age "&amp;$G$6&amp;" "&amp;$H$7&amp;" is more than "&amp;$C62&amp;""&amp;CHAR(10),""),IF(M63&gt;M62," * "&amp;$C63&amp;" For age "&amp;$I$6&amp;" "&amp;$I$7&amp;" is more than "&amp;$C62&amp;""&amp;CHAR(10),""),IF(N63&gt;N62," * "&amp;$C63&amp;" For age "&amp;$I$6&amp;" "&amp;$J$7&amp;" is more than "&amp;$C62&amp;""&amp;CHAR(10),""),IF(O63&gt;O62," * "&amp;$C63&amp;" For age "&amp;$K$6&amp;" "&amp;$K$7&amp;" is more than "&amp;$C62&amp;""&amp;CHAR(10),""),IF(P63&gt;P62," * "&amp;$C63&amp;" For age "&amp;$K$6&amp;" "&amp;$L$7&amp;" is more than "&amp;$C62&amp;""&amp;CHAR(10),""),IF(Q63&gt;Q62," * "&amp;$C63&amp;" For age "&amp;$M$6&amp;" "&amp;$M$7&amp;" is more than "&amp;$C62&amp;""&amp;CHAR(10),""),IF(R63&gt;R62," * "&amp;$C63&amp;" For age "&amp;$M$6&amp;" "&amp;$N$7&amp;" is more than "&amp;$C62&amp;""&amp;CHAR(10),""),IF(S63&gt;S62," * "&amp;$C63&amp;" For age "&amp;$O$6&amp;" "&amp;$O$7&amp;" is more than "&amp;$C62&amp;""&amp;CHAR(10),""),IF(T63&gt;T62," * "&amp;$C63&amp;" For age "&amp;$O$6&amp;" "&amp;$P$7&amp;" is more than "&amp;$C62&amp;""&amp;CHAR(10),""),IF(U63&gt;U62," * "&amp;$C63&amp;" For age "&amp;$Q$6&amp;" "&amp;$Q$7&amp;" is more than "&amp;$C62&amp;""&amp;CHAR(10),""),IF(V63&gt;V62," * "&amp;$C63&amp;" For age "&amp;$Q$6&amp;" "&amp;$R$7&amp;" is more than "&amp;$C62&amp;""&amp;CHAR(10),""),IF(W63&gt;W62," * "&amp;$C63&amp;" For age "&amp;$S$6&amp;" "&amp;$S$7&amp;" is more than "&amp;$C62&amp;""&amp;CHAR(10),""),IF(X63&gt;X62," * "&amp;$C63&amp;" For age "&amp;$S$6&amp;" "&amp;$T$7&amp;" is more than "&amp;$C62&amp;""&amp;CHAR(10),""),IF(Y63&gt;Y62," * "&amp;$C63&amp;" For age "&amp;$U$6&amp;" "&amp;$U$7&amp;" is more than "&amp;$C62&amp;""&amp;CHAR(10),""),IF(Z63&gt;Z62," * "&amp;$C63&amp;" For age "&amp;$U$6&amp;" "&amp;$V$7&amp;" is more than "&amp;$C62&amp;""&amp;CHAR(10),""),IF(AA63&gt;AA62," * "&amp;$C63&amp;" For age "&amp;$W$6&amp;" "&amp;$W$7&amp;" is more than "&amp;$C62&amp;""&amp;CHAR(10),""),IF(AB63&gt;AB62," * "&amp;$C63&amp;" For age "&amp;$W$6&amp;" "&amp;$X$7&amp;" is more than "&amp;$C62&amp;""&amp;CHAR(10),""),IF(AC63&gt;AC62," * "&amp;$C63&amp;" For age "&amp;$Y$6&amp;" "&amp;$Y$7&amp;" is more than "&amp;$C62&amp;""&amp;CHAR(10),""),IF(AD63&gt;AD62," * "&amp;$C63&amp;" For age "&amp;$Y$6&amp;" "&amp;$Z$7&amp;" is more than "&amp;$C62&amp;""&amp;CHAR(10),""),IF(AE63&gt;AE62," * "&amp;$C63&amp;" For age "&amp;$AA$6&amp;" "&amp;$AA$7&amp;" is more than "&amp;$C62&amp;""&amp;CHAR(10),""),IF(AF63&gt;AF62," * "&amp;$C63&amp;" For age "&amp;$AA$6&amp;" "&amp;$AB$7&amp;" is more than "&amp;$C62&amp;""&amp;CHAR(10),""))</f>
        <v/>
      </c>
      <c r="AK63" s="491"/>
    </row>
    <row r="64" spans="2:37" ht="26.25" x14ac:dyDescent="0.25">
      <c r="B64" s="514"/>
      <c r="C64" s="61" t="s">
        <v>508</v>
      </c>
      <c r="D64" s="239" t="s">
        <v>529</v>
      </c>
      <c r="E64" s="58"/>
      <c r="F64" s="23"/>
      <c r="G64" s="23"/>
      <c r="H64" s="23"/>
      <c r="I64" s="23"/>
      <c r="J64" s="23"/>
      <c r="K64" s="23"/>
      <c r="L64" s="65"/>
      <c r="M64" s="2"/>
      <c r="N64" s="2"/>
      <c r="O64" s="2"/>
      <c r="P64" s="2"/>
      <c r="Q64" s="2"/>
      <c r="R64" s="2"/>
      <c r="S64" s="2"/>
      <c r="T64" s="2"/>
      <c r="U64" s="2"/>
      <c r="V64" s="2"/>
      <c r="W64" s="2"/>
      <c r="X64" s="2"/>
      <c r="Y64" s="2"/>
      <c r="Z64" s="2"/>
      <c r="AA64" s="2"/>
      <c r="AB64" s="244"/>
      <c r="AC64" s="30"/>
      <c r="AD64" s="1"/>
      <c r="AE64" s="1"/>
      <c r="AF64" s="1"/>
      <c r="AG64" s="1"/>
      <c r="AH64" s="1"/>
      <c r="AI64" s="5">
        <f t="shared" si="66"/>
        <v>0</v>
      </c>
      <c r="AJ64" s="70" t="str">
        <f>CONCATENATE(IF(E68+E64+E63&gt;E57," * "&amp;$C68&amp;" plus "&amp;$C64&amp;" plus "&amp;$C63&amp;" For age "&amp;$E$6&amp;" "&amp;$E$7&amp;" is more than "&amp;$C57&amp;""&amp;CHAR(10),""),IF(F68+F64+F63&gt;F57," * "&amp;$C68&amp;" plus "&amp;$C64&amp;" plus "&amp;$C63&amp;" For age "&amp;$E$6&amp;" "&amp;$F$7&amp;" is more than "&amp;$C57&amp;""&amp;CHAR(10),""),IF(G68+G64+G63&gt;G57," * "&amp;$C68&amp;" plus "&amp;$C64&amp;" plus "&amp;$C63&amp;" For age "&amp;$G$6&amp;" "&amp;$G$7&amp;" is more than "&amp;$C57&amp;""&amp;CHAR(10),""),IF(H68+H64+H63&gt;H57," * "&amp;$C68&amp;" plus "&amp;$C64&amp;" plus "&amp;$C63&amp;" For age "&amp;$G$6&amp;" "&amp;$H$7&amp;" is more than "&amp;$C57&amp;""&amp;CHAR(10),""),IF(I68+I64+I63&gt;I57," * "&amp;$C68&amp;" plus "&amp;$C64&amp;" plus "&amp;$C63&amp;" For age "&amp;$I$6&amp;" "&amp;$I$7&amp;" is more than "&amp;$C57&amp;""&amp;CHAR(10),""),IF(J68+J64+J63&gt;J57," * "&amp;$C68&amp;" plus "&amp;$C64&amp;" plus "&amp;$C63&amp;" For age "&amp;$I$6&amp;" "&amp;$J$7&amp;" is more than "&amp;$C57&amp;""&amp;CHAR(10),""),IF(K68+K64+K63&gt;K57," * "&amp;$C68&amp;" plus "&amp;$C64&amp;" plus "&amp;$C63&amp;" For age "&amp;$K$6&amp;" "&amp;$K$7&amp;" is more than "&amp;$C57&amp;""&amp;CHAR(10),""),IF(L68+L64+L63&gt;L57," * "&amp;$C68&amp;" plus "&amp;$C64&amp;" plus "&amp;$C63&amp;" For age "&amp;$K$6&amp;" "&amp;$L$7&amp;" is more than "&amp;$C57&amp;""&amp;CHAR(10),""),IF(M68+M64+M63&gt;M57," * "&amp;$C68&amp;" plus "&amp;$C64&amp;" plus "&amp;$C63&amp;" For age "&amp;$M$6&amp;" "&amp;$M$7&amp;" is more than "&amp;$C57&amp;""&amp;CHAR(10),""),IF(N68+N64+N63&gt;N57," * "&amp;$C68&amp;" plus "&amp;$C64&amp;" plus "&amp;$C63&amp;" For age "&amp;$M$6&amp;" "&amp;$N$7&amp;" is more than "&amp;$C57&amp;""&amp;CHAR(10),""),IF(O68+O64+O63&gt;O57," * "&amp;$C68&amp;" plus "&amp;$C64&amp;" plus "&amp;$C63&amp;" For age "&amp;$O$6&amp;" "&amp;$O$7&amp;" is more than "&amp;$C57&amp;""&amp;CHAR(10),""),IF(P68+P64+P63&gt;P57," * "&amp;$C68&amp;" plus "&amp;$C64&amp;" plus "&amp;$C63&amp;" For age "&amp;$O$6&amp;" "&amp;$P$7&amp;" is more than "&amp;$C57&amp;""&amp;CHAR(10),""),IF(Q68+Q64+Q63&gt;Q57," * "&amp;$C68&amp;" plus "&amp;$C64&amp;" plus "&amp;$C63&amp;" For age "&amp;$Q$6&amp;" "&amp;$Q$7&amp;" is more than "&amp;$C57&amp;""&amp;CHAR(10),""),IF(R68+R64+R63&gt;R57," * "&amp;$C68&amp;" plus "&amp;$C64&amp;" plus "&amp;$C63&amp;" For age "&amp;$Q$6&amp;" "&amp;$R$7&amp;" is more than "&amp;$C57&amp;""&amp;CHAR(10),""),IF(S68+S64+S63&gt;S57," * "&amp;$C68&amp;" plus "&amp;$C64&amp;" plus "&amp;$C63&amp;" For age "&amp;$S$6&amp;" "&amp;$S$7&amp;" is more than "&amp;$C57&amp;""&amp;CHAR(10),""),IF(T68+T64+T63&gt;T57," * "&amp;$C68&amp;" plus "&amp;$C64&amp;" plus "&amp;$C63&amp;" For age "&amp;$S$6&amp;" "&amp;$T$7&amp;" is more than "&amp;$C57&amp;""&amp;CHAR(10),""),IF(U68+U64+U63&gt;U57," * "&amp;$C68&amp;" plus "&amp;$C64&amp;" plus "&amp;$C63&amp;" For age "&amp;$U$6&amp;" "&amp;$U$7&amp;" is more than "&amp;$C57&amp;""&amp;CHAR(10),""),IF(V68+V64+V63&gt;V57," * "&amp;$C68&amp;" plus "&amp;$C64&amp;" plus "&amp;$C63&amp;" For age "&amp;$U$6&amp;" "&amp;$V$7&amp;" is more than "&amp;$C57&amp;""&amp;CHAR(10),""),IF(W68+W64+W63&gt;W57," * "&amp;$C68&amp;" plus "&amp;$C64&amp;" plus "&amp;$C63&amp;" For age "&amp;$W$6&amp;" "&amp;$W$7&amp;" is more than "&amp;$C57&amp;""&amp;CHAR(10),""),IF(X68+X64+X63&gt;X57," * "&amp;$C68&amp;" plus "&amp;$C64&amp;" plus "&amp;$C63&amp;" For age "&amp;$W$6&amp;" "&amp;$X$7&amp;" is more than "&amp;$C57&amp;""&amp;CHAR(10),""),IF(Y68+Y64+Y63&gt;Y57," * "&amp;$C68&amp;" plus "&amp;$C64&amp;" plus "&amp;$C63&amp;" For age "&amp;$Y$6&amp;" "&amp;$Y$7&amp;" is more than "&amp;$C57&amp;""&amp;CHAR(10),""),IF(Z68+Z64+Z63&gt;Z57," * "&amp;$C68&amp;" plus "&amp;$C64&amp;" plus "&amp;$C63&amp;" For age "&amp;$Y$6&amp;" "&amp;$Z$7&amp;" is more than "&amp;$C57&amp;""&amp;CHAR(10),""),IF(AA68+AA64+AA63&gt;AA57," * "&amp;$C68&amp;" plus "&amp;$C64&amp;" plus "&amp;$C63&amp;" For age "&amp;$AA$6&amp;" "&amp;$AA$7&amp;" is more than "&amp;$C57&amp;""&amp;CHAR(10),""),IF(AB68+AB64+AB63&gt;AB57," * "&amp;$C68&amp;" plus "&amp;$C64&amp;" plus "&amp;$C63&amp;" For age "&amp;$AA$6&amp;" "&amp;$AB$7&amp;" is more than "&amp;$C57&amp;""&amp;CHAR(10),""))</f>
        <v/>
      </c>
      <c r="AK64" s="491"/>
    </row>
    <row r="65" spans="2:37" ht="26.25" x14ac:dyDescent="0.25">
      <c r="B65" s="514"/>
      <c r="C65" s="62" t="s">
        <v>525</v>
      </c>
      <c r="D65" s="239" t="s">
        <v>530</v>
      </c>
      <c r="E65" s="30"/>
      <c r="F65" s="1"/>
      <c r="G65" s="1"/>
      <c r="H65" s="1"/>
      <c r="I65" s="1"/>
      <c r="J65" s="1"/>
      <c r="K65" s="1"/>
      <c r="L65" s="64"/>
      <c r="M65" s="2"/>
      <c r="N65" s="2"/>
      <c r="O65" s="2"/>
      <c r="P65" s="2"/>
      <c r="Q65" s="2"/>
      <c r="R65" s="2"/>
      <c r="S65" s="2"/>
      <c r="T65" s="2"/>
      <c r="U65" s="2"/>
      <c r="V65" s="2"/>
      <c r="W65" s="2"/>
      <c r="X65" s="2"/>
      <c r="Y65" s="2"/>
      <c r="Z65" s="2"/>
      <c r="AA65" s="2"/>
      <c r="AB65" s="244"/>
      <c r="AC65" s="30"/>
      <c r="AD65" s="1"/>
      <c r="AE65" s="1"/>
      <c r="AF65" s="1"/>
      <c r="AG65" s="1"/>
      <c r="AH65" s="1"/>
      <c r="AI65" s="5">
        <f t="shared" ref="AI65:AI67" si="74">SUM(M65:AB65)</f>
        <v>0</v>
      </c>
      <c r="AJ65" s="70" t="str">
        <f>CONCATENATE(IF(I67&gt;I65," * "&amp;$C67&amp;" For age "&amp;$E$6&amp;" "&amp;$E$7&amp;" is more than "&amp;$C65&amp;""&amp;CHAR(10),""),IF(J67&gt;J65," * "&amp;$C67&amp;" For age "&amp;$E$6&amp;" "&amp;$F$7&amp;" is more than "&amp;$C65&amp;""&amp;CHAR(10),""),IF(K67&gt;K65," * "&amp;$C67&amp;" For age "&amp;$G$6&amp;" "&amp;$G$7&amp;" is more than "&amp;$C65&amp;""&amp;CHAR(10),""),IF(L67&gt;L65," * "&amp;$C67&amp;" For age "&amp;$G$6&amp;" "&amp;$H$7&amp;" is more than "&amp;$C65&amp;""&amp;CHAR(10),""),IF(M67&gt;M65," * "&amp;$C67&amp;" For age "&amp;$I$6&amp;" "&amp;$I$7&amp;" is more than "&amp;$C65&amp;""&amp;CHAR(10),""),IF(N67&gt;N65," * "&amp;$C67&amp;" For age "&amp;$I$6&amp;" "&amp;$J$7&amp;" is more than "&amp;$C65&amp;""&amp;CHAR(10),""),IF(O67&gt;O65," * "&amp;$C67&amp;" For age "&amp;$K$6&amp;" "&amp;$K$7&amp;" is more than "&amp;$C65&amp;""&amp;CHAR(10),""),IF(P67&gt;P65," * "&amp;$C67&amp;" For age "&amp;$K$6&amp;" "&amp;$L$7&amp;" is more than "&amp;$C65&amp;""&amp;CHAR(10),""),IF(Q67&gt;Q65," * "&amp;$C67&amp;" For age "&amp;$M$6&amp;" "&amp;$M$7&amp;" is more than "&amp;$C65&amp;""&amp;CHAR(10),""),IF(R67&gt;R65," * "&amp;$C67&amp;" For age "&amp;$M$6&amp;" "&amp;$N$7&amp;" is more than "&amp;$C65&amp;""&amp;CHAR(10),""),IF(S67&gt;S65," * "&amp;$C67&amp;" For age "&amp;$O$6&amp;" "&amp;$O$7&amp;" is more than "&amp;$C65&amp;""&amp;CHAR(10),""),IF(T67&gt;T65," * "&amp;$C67&amp;" For age "&amp;$O$6&amp;" "&amp;$P$7&amp;" is more than "&amp;$C65&amp;""&amp;CHAR(10),""),IF(U67&gt;U65," * "&amp;$C67&amp;" For age "&amp;$Q$6&amp;" "&amp;$Q$7&amp;" is more than "&amp;$C65&amp;""&amp;CHAR(10),""),IF(V67&gt;V65," * "&amp;$C67&amp;" For age "&amp;$Q$6&amp;" "&amp;$R$7&amp;" is more than "&amp;$C65&amp;""&amp;CHAR(10),""),IF(W67&gt;W65," * "&amp;$C67&amp;" For age "&amp;$S$6&amp;" "&amp;$S$7&amp;" is more than "&amp;$C65&amp;""&amp;CHAR(10),""),IF(X67&gt;X65," * "&amp;$C67&amp;" For age "&amp;$S$6&amp;" "&amp;$T$7&amp;" is more than "&amp;$C65&amp;""&amp;CHAR(10),""),IF(Y67&gt;Y65," * "&amp;$C67&amp;" For age "&amp;$U$6&amp;" "&amp;$U$7&amp;" is more than "&amp;$C65&amp;""&amp;CHAR(10),""),IF(Z67&gt;Z65," * "&amp;$C67&amp;" For age "&amp;$U$6&amp;" "&amp;$V$7&amp;" is more than "&amp;$C65&amp;""&amp;CHAR(10),""),IF(AA67&gt;AA65," * "&amp;$C67&amp;" For age "&amp;$W$6&amp;" "&amp;$W$7&amp;" is more than "&amp;$C65&amp;""&amp;CHAR(10),""),IF(AB67&gt;AB65," * "&amp;$C67&amp;" For age "&amp;$W$6&amp;" "&amp;$X$7&amp;" is more than "&amp;$C65&amp;""&amp;CHAR(10),""),IF(AC67&gt;AC65," * "&amp;$C67&amp;" For age "&amp;$Y$6&amp;" "&amp;$Y$7&amp;" is more than "&amp;$C65&amp;""&amp;CHAR(10),""),IF(AD67&gt;AD65," * "&amp;$C67&amp;" For age "&amp;$Y$6&amp;" "&amp;$Z$7&amp;" is more than "&amp;$C65&amp;""&amp;CHAR(10),""),IF(AE67&gt;AE65," * "&amp;$C67&amp;" For age "&amp;$AA$6&amp;" "&amp;$AA$7&amp;" is more than "&amp;$C65&amp;""&amp;CHAR(10),""),IF(AF67&gt;AF65," * "&amp;$C67&amp;" For age "&amp;$AA$6&amp;" "&amp;$AB$7&amp;" is more than "&amp;$C65&amp;""&amp;CHAR(10),""))</f>
        <v/>
      </c>
      <c r="AK65" s="491"/>
    </row>
    <row r="66" spans="2:37" ht="26.25" x14ac:dyDescent="0.25">
      <c r="B66" s="514"/>
      <c r="C66" s="62" t="s">
        <v>526</v>
      </c>
      <c r="D66" s="239" t="s">
        <v>531</v>
      </c>
      <c r="E66" s="30"/>
      <c r="F66" s="1"/>
      <c r="G66" s="1"/>
      <c r="H66" s="1"/>
      <c r="I66" s="1"/>
      <c r="J66" s="1"/>
      <c r="K66" s="1"/>
      <c r="L66" s="64"/>
      <c r="M66" s="2"/>
      <c r="N66" s="2"/>
      <c r="O66" s="2"/>
      <c r="P66" s="2"/>
      <c r="Q66" s="2"/>
      <c r="R66" s="2"/>
      <c r="S66" s="2"/>
      <c r="T66" s="2"/>
      <c r="U66" s="2"/>
      <c r="V66" s="2"/>
      <c r="W66" s="2"/>
      <c r="X66" s="2"/>
      <c r="Y66" s="2"/>
      <c r="Z66" s="2"/>
      <c r="AA66" s="2"/>
      <c r="AB66" s="244"/>
      <c r="AC66" s="30"/>
      <c r="AD66" s="1"/>
      <c r="AE66" s="1"/>
      <c r="AF66" s="1"/>
      <c r="AG66" s="1"/>
      <c r="AH66" s="1"/>
      <c r="AI66" s="5">
        <f t="shared" si="74"/>
        <v>0</v>
      </c>
      <c r="AJ66" s="70" t="str">
        <f>CONCATENATE(IF(E58+E59&gt;E57," * "&amp;$C58&amp;" plus "&amp;$C59&amp;"  For age "&amp;$E$6&amp;" "&amp;$E$7&amp;" is more than "&amp;$C57&amp;""&amp;CHAR(10),""),IF(F58+F59&gt;F57," * "&amp;$C58&amp;" plus "&amp;$C59&amp;"  For age "&amp;$E$6&amp;" "&amp;$F$7&amp;" is more than "&amp;$C57&amp;""&amp;CHAR(10),""),IF(G58+G59&gt;G57," * "&amp;$C58&amp;" plus "&amp;$C59&amp;"  For age "&amp;$G$6&amp;" "&amp;$G$7&amp;" is more than "&amp;$C57&amp;""&amp;CHAR(10),""),IF(H58+H59&gt;H57," * "&amp;$C58&amp;" plus "&amp;$C59&amp;"  For age "&amp;$G$6&amp;" "&amp;$H$7&amp;" is more than "&amp;$C57&amp;""&amp;CHAR(10),""),IF(I58+I59&gt;I57," * "&amp;$C58&amp;" plus "&amp;$C59&amp;"  For age "&amp;$I$6&amp;" "&amp;$I$7&amp;" is more than "&amp;$C57&amp;""&amp;CHAR(10),""),IF(J58+J59&gt;J57," * "&amp;$C58&amp;" plus "&amp;$C59&amp;"  For age "&amp;$I$6&amp;" "&amp;$J$7&amp;" is more than "&amp;$C57&amp;""&amp;CHAR(10),""),IF(K58+K59&gt;K57," * "&amp;$C58&amp;" plus "&amp;$C59&amp;"  For age "&amp;$K$6&amp;" "&amp;$K$7&amp;" is more than "&amp;$C57&amp;""&amp;CHAR(10),""),IF(L58+L59&gt;L57," * "&amp;$C58&amp;" plus "&amp;$C59&amp;"  For age "&amp;$K$6&amp;" "&amp;$L$7&amp;" is more than "&amp;$C57&amp;""&amp;CHAR(10),""),IF(M58+M59&gt;M57," * "&amp;$C58&amp;" plus "&amp;$C59&amp;"  For age "&amp;$M$6&amp;" "&amp;$M$7&amp;" is more than "&amp;$C57&amp;""&amp;CHAR(10),""),IF(N58+N59&gt;N57," * "&amp;$C58&amp;" plus "&amp;$C59&amp;"  For age "&amp;$M$6&amp;" "&amp;$N$7&amp;" is more than "&amp;$C57&amp;""&amp;CHAR(10),""),IF(O58+O59&gt;O57," * "&amp;$C58&amp;" plus "&amp;$C59&amp;"  For age "&amp;$O$6&amp;" "&amp;$O$7&amp;" is more than "&amp;$C57&amp;""&amp;CHAR(10),""),IF(P58+P59&gt;P57," * "&amp;$C58&amp;" plus "&amp;$C59&amp;"  For age "&amp;$O$6&amp;" "&amp;$P$7&amp;" is more than "&amp;$C57&amp;""&amp;CHAR(10),""),IF(Q58+Q59&gt;Q57," * "&amp;$C58&amp;" plus "&amp;$C59&amp;"  For age "&amp;$Q$6&amp;" "&amp;$Q$7&amp;" is more than "&amp;$C57&amp;""&amp;CHAR(10),""),IF(R58+R59&gt;R57," * "&amp;$C58&amp;" plus "&amp;$C59&amp;"  For age "&amp;$Q$6&amp;" "&amp;$R$7&amp;" is more than "&amp;$C57&amp;""&amp;CHAR(10),""),IF(S58+S59&gt;S57," * "&amp;$C58&amp;" plus "&amp;$C59&amp;"  For age "&amp;$S$6&amp;" "&amp;$S$7&amp;" is more than "&amp;$C57&amp;""&amp;CHAR(10),""),IF(T58+T59&gt;T57," * "&amp;$C58&amp;" plus "&amp;$C59&amp;"  For age "&amp;$S$6&amp;" "&amp;$T$7&amp;" is more than "&amp;$C57&amp;""&amp;CHAR(10),""),IF(U58+U59&gt;U57," * "&amp;$C58&amp;" plus "&amp;$C59&amp;"  For age "&amp;$U$6&amp;" "&amp;$U$7&amp;" is more than "&amp;$C57&amp;""&amp;CHAR(10),""),IF(V58+V59&gt;V57," * "&amp;$C58&amp;" plus "&amp;$C59&amp;"  For age "&amp;$U$6&amp;" "&amp;$V$7&amp;" is more than "&amp;$C57&amp;""&amp;CHAR(10),""),IF(W58+W59&gt;W57," * "&amp;$C58&amp;" plus "&amp;$C59&amp;"  For age "&amp;$W$6&amp;" "&amp;$W$7&amp;" is more than "&amp;$C57&amp;""&amp;CHAR(10),""),IF(X58+X59&gt;X57," * "&amp;$C58&amp;" plus "&amp;$C59&amp;"  For age "&amp;$W$6&amp;" "&amp;$X$7&amp;" is more than "&amp;$C57&amp;""&amp;CHAR(10),""),IF(Y58+Y59&gt;Y57," * "&amp;$C58&amp;" plus "&amp;$C59&amp;"  For age "&amp;$Y$6&amp;" "&amp;$Y$7&amp;" is more than "&amp;$C57&amp;""&amp;CHAR(10),""),IF(Z58+Z59&gt;Z57," * "&amp;$C58&amp;" plus "&amp;$C59&amp;"  For age "&amp;$Y$6&amp;" "&amp;$Z$7&amp;" is more than "&amp;$C57&amp;""&amp;CHAR(10),""),IF(AA58+AA59&gt;AA57," * "&amp;$C58&amp;" plus "&amp;$C59&amp;"  For age "&amp;$AA$6&amp;" "&amp;$AA$7&amp;" is more than "&amp;$C57&amp;""&amp;CHAR(10),""),IF(AB58+AB59&gt;AB57," * "&amp;$C58&amp;" plus "&amp;$C59&amp;"  For age "&amp;$AA$6&amp;" "&amp;$AB$7&amp;" is more than "&amp;$C57&amp;""&amp;CHAR(10),""))</f>
        <v/>
      </c>
      <c r="AK66" s="491"/>
    </row>
    <row r="67" spans="2:37" ht="26.25" x14ac:dyDescent="0.25">
      <c r="B67" s="514"/>
      <c r="C67" s="62" t="s">
        <v>527</v>
      </c>
      <c r="D67" s="239" t="s">
        <v>532</v>
      </c>
      <c r="E67" s="30"/>
      <c r="F67" s="1"/>
      <c r="G67" s="1"/>
      <c r="H67" s="1"/>
      <c r="I67" s="1"/>
      <c r="J67" s="1"/>
      <c r="K67" s="1"/>
      <c r="L67" s="64"/>
      <c r="M67" s="2"/>
      <c r="N67" s="2"/>
      <c r="O67" s="2"/>
      <c r="P67" s="2"/>
      <c r="Q67" s="2"/>
      <c r="R67" s="2"/>
      <c r="S67" s="2"/>
      <c r="T67" s="2"/>
      <c r="U67" s="2"/>
      <c r="V67" s="2"/>
      <c r="W67" s="2"/>
      <c r="X67" s="2"/>
      <c r="Y67" s="2"/>
      <c r="Z67" s="2"/>
      <c r="AA67" s="2"/>
      <c r="AB67" s="244"/>
      <c r="AC67" s="30"/>
      <c r="AD67" s="1"/>
      <c r="AE67" s="1"/>
      <c r="AF67" s="1"/>
      <c r="AG67" s="1"/>
      <c r="AH67" s="1"/>
      <c r="AI67" s="5">
        <f t="shared" si="74"/>
        <v>0</v>
      </c>
      <c r="AJ67" s="70" t="str">
        <f>CONCATENATE(IF(E63+E64&lt;&gt;E62," * "&amp;$C63&amp;" plus "&amp;$C64&amp;"  For age "&amp;$E$6&amp;" "&amp;$E$7&amp;" is not equal to "&amp;$C62&amp;""&amp;CHAR(14),""),IF(F63+F64&lt;&gt;F62," * "&amp;$C63&amp;" plus "&amp;$C64&amp;"  For age "&amp;$E$6&amp;" "&amp;$F$7&amp;" is not equal to "&amp;$C62&amp;""&amp;CHAR(14),""),IF(G63+G64&lt;&gt;G62," * "&amp;$C63&amp;" plus "&amp;$C64&amp;"  For age "&amp;$G$6&amp;" "&amp;$G$7&amp;" is not equal to "&amp;$C62&amp;""&amp;CHAR(14),""),IF(H63+H64&lt;&gt;H62," * "&amp;$C63&amp;" plus "&amp;$C64&amp;"  For age "&amp;$G$6&amp;" "&amp;$H$7&amp;" is not equal to "&amp;$C62&amp;""&amp;CHAR(14),""),IF(I63+I64&lt;&gt;I62," * "&amp;$C63&amp;" plus "&amp;$C64&amp;"  For age "&amp;$I$6&amp;" "&amp;$I$7&amp;" is not equal to "&amp;$C62&amp;""&amp;CHAR(14),""),IF(J63+J64&lt;&gt;J62," * "&amp;$C63&amp;" plus "&amp;$C64&amp;"  For age "&amp;$I$6&amp;" "&amp;$J$7&amp;" is not equal to "&amp;$C62&amp;""&amp;CHAR(14),""),IF(K63+K64&lt;&gt;K62," * "&amp;$C63&amp;" plus "&amp;$C64&amp;"  For age "&amp;$K$6&amp;" "&amp;$K$7&amp;" is not equal to "&amp;$C62&amp;""&amp;CHAR(14),""),IF(L63+L64&lt;&gt;L62," * "&amp;$C63&amp;" plus "&amp;$C64&amp;"  For age "&amp;$K$6&amp;" "&amp;$L$7&amp;" is not equal to "&amp;$C62&amp;""&amp;CHAR(14),""),IF(M63+M64&lt;&gt;M62," * "&amp;$C63&amp;" plus "&amp;$C64&amp;"  For age "&amp;$M$6&amp;" "&amp;$M$7&amp;" is not equal to "&amp;$C62&amp;""&amp;CHAR(14),""),IF(N63+N64&lt;&gt;N62," * "&amp;$C63&amp;" plus "&amp;$C64&amp;"  For age "&amp;$M$6&amp;" "&amp;$N$7&amp;" is not equal to "&amp;$C62&amp;""&amp;CHAR(14),""),IF(O63+O64&lt;&gt;O62," * "&amp;$C63&amp;" plus "&amp;$C64&amp;"  For age "&amp;$O$6&amp;" "&amp;$O$7&amp;" is not equal to "&amp;$C62&amp;""&amp;CHAR(14),""),IF(P63+P64&lt;&gt;P62," * "&amp;$C63&amp;" plus "&amp;$C64&amp;"  For age "&amp;$O$6&amp;" "&amp;$P$7&amp;" is not equal to "&amp;$C62&amp;""&amp;CHAR(14),""),IF(Q63+Q64&lt;&gt;Q62," * "&amp;$C63&amp;" plus "&amp;$C64&amp;"  For age "&amp;$Q$6&amp;" "&amp;$Q$7&amp;" is not equal to "&amp;$C62&amp;""&amp;CHAR(14),""),IF(R63+R64&lt;&gt;R62," * "&amp;$C63&amp;" plus "&amp;$C64&amp;"  For age "&amp;$Q$6&amp;" "&amp;$R$7&amp;" is not equal to "&amp;$C62&amp;""&amp;CHAR(14),""),IF(S63+S64&lt;&gt;S62," * "&amp;$C63&amp;" plus "&amp;$C64&amp;"  For age "&amp;$S$6&amp;" "&amp;$S$7&amp;" is not equal to "&amp;$C62&amp;""&amp;CHAR(14),""),IF(T63+T64&lt;&gt;T62," * "&amp;$C63&amp;" plus "&amp;$C64&amp;"  For age "&amp;$S$6&amp;" "&amp;$T$7&amp;" is not equal to "&amp;$C62&amp;""&amp;CHAR(14),""),IF(U63+U64&lt;&gt;U62," * "&amp;$C63&amp;" plus "&amp;$C64&amp;"  For age "&amp;$U$6&amp;" "&amp;$U$7&amp;" is not equal to "&amp;$C62&amp;""&amp;CHAR(14),""),IF(V63+V64&lt;&gt;V62," * "&amp;$C63&amp;" plus "&amp;$C64&amp;"  For age "&amp;$U$6&amp;" "&amp;$V$7&amp;" is not equal to "&amp;$C62&amp;""&amp;CHAR(14),""),IF(W63+W64&lt;&gt;W62," * "&amp;$C63&amp;" plus "&amp;$C64&amp;"  For age "&amp;$W$6&amp;" "&amp;$W$7&amp;" is not equal to "&amp;$C62&amp;""&amp;CHAR(14),""),IF(X63+X64&lt;&gt;X62," * "&amp;$C63&amp;" plus "&amp;$C64&amp;"  For age "&amp;$W$6&amp;" "&amp;$X$7&amp;" is not equal to "&amp;$C62&amp;""&amp;CHAR(14),""),IF(Y63+Y64&lt;&gt;Y62," * "&amp;$C63&amp;" plus "&amp;$C64&amp;"  For age "&amp;$Y$6&amp;" "&amp;$Y$7&amp;" is not equal to "&amp;$C62&amp;""&amp;CHAR(14),""),IF(Z63+Z64&lt;&gt;Z62," * "&amp;$C63&amp;" plus "&amp;$C64&amp;"  For age "&amp;$Y$6&amp;" "&amp;$Z$7&amp;" is not equal to "&amp;$C62&amp;""&amp;CHAR(14),""),IF(AA63+AA64&lt;&gt;AA62," * "&amp;$C63&amp;" plus "&amp;$C64&amp;"  For age "&amp;$AA$6&amp;" "&amp;$AA$7&amp;" is not equal to "&amp;$C62&amp;""&amp;CHAR(14),""),IF(AB63+AB64&lt;&gt;AB62," * "&amp;$C63&amp;" plus "&amp;$C64&amp;"  For age "&amp;$AA$6&amp;" "&amp;$AB$7&amp;" is not equal to "&amp;$C62&amp;""&amp;CHAR(14),""))</f>
        <v/>
      </c>
      <c r="AK67" s="491"/>
    </row>
    <row r="68" spans="2:37" ht="27" thickBot="1" x14ac:dyDescent="0.3">
      <c r="B68" s="514"/>
      <c r="C68" s="62" t="s">
        <v>511</v>
      </c>
      <c r="D68" s="239" t="s">
        <v>533</v>
      </c>
      <c r="E68" s="30"/>
      <c r="F68" s="1"/>
      <c r="G68" s="1"/>
      <c r="H68" s="1"/>
      <c r="I68" s="1"/>
      <c r="J68" s="1"/>
      <c r="K68" s="1"/>
      <c r="L68" s="64"/>
      <c r="M68" s="2"/>
      <c r="N68" s="2"/>
      <c r="O68" s="2"/>
      <c r="P68" s="2"/>
      <c r="Q68" s="2"/>
      <c r="R68" s="2"/>
      <c r="S68" s="2"/>
      <c r="T68" s="2"/>
      <c r="U68" s="2"/>
      <c r="V68" s="2"/>
      <c r="W68" s="2"/>
      <c r="X68" s="2"/>
      <c r="Y68" s="2"/>
      <c r="Z68" s="2"/>
      <c r="AA68" s="2"/>
      <c r="AB68" s="244"/>
      <c r="AC68" s="30"/>
      <c r="AD68" s="1"/>
      <c r="AE68" s="1"/>
      <c r="AF68" s="1"/>
      <c r="AG68" s="1"/>
      <c r="AH68" s="1"/>
      <c r="AI68" s="5">
        <f t="shared" ref="AI68:AI69" si="75">SUM(M68:AB68)</f>
        <v>0</v>
      </c>
      <c r="AJ68" s="70"/>
      <c r="AK68" s="491"/>
    </row>
    <row r="69" spans="2:37" ht="25.9" hidden="1" customHeight="1" thickBot="1" x14ac:dyDescent="0.3">
      <c r="B69" s="515"/>
      <c r="C69" s="55" t="s">
        <v>548</v>
      </c>
      <c r="D69" s="241" t="s">
        <v>534</v>
      </c>
      <c r="E69" s="31"/>
      <c r="F69" s="6"/>
      <c r="G69" s="6"/>
      <c r="H69" s="6"/>
      <c r="I69" s="6"/>
      <c r="J69" s="6"/>
      <c r="K69" s="6"/>
      <c r="L69" s="66"/>
      <c r="M69" s="7"/>
      <c r="N69" s="7"/>
      <c r="O69" s="7"/>
      <c r="P69" s="7"/>
      <c r="Q69" s="7"/>
      <c r="R69" s="7"/>
      <c r="S69" s="7"/>
      <c r="T69" s="7"/>
      <c r="U69" s="7"/>
      <c r="V69" s="7"/>
      <c r="W69" s="7"/>
      <c r="X69" s="7"/>
      <c r="Y69" s="7"/>
      <c r="Z69" s="7"/>
      <c r="AA69" s="7"/>
      <c r="AB69" s="245"/>
      <c r="AC69" s="31"/>
      <c r="AD69" s="6"/>
      <c r="AE69" s="6"/>
      <c r="AF69" s="6"/>
      <c r="AG69" s="6"/>
      <c r="AH69" s="6"/>
      <c r="AI69" s="8">
        <f t="shared" si="75"/>
        <v>0</v>
      </c>
      <c r="AJ69" s="70"/>
      <c r="AK69" s="491"/>
    </row>
    <row r="70" spans="2:37" ht="26.25" x14ac:dyDescent="0.25">
      <c r="B70" s="473" t="s">
        <v>83</v>
      </c>
      <c r="C70" s="67" t="s">
        <v>516</v>
      </c>
      <c r="D70" s="238" t="s">
        <v>535</v>
      </c>
      <c r="E70" s="56"/>
      <c r="F70" s="20"/>
      <c r="G70" s="20"/>
      <c r="H70" s="20"/>
      <c r="I70" s="20"/>
      <c r="J70" s="20"/>
      <c r="K70" s="20"/>
      <c r="L70" s="63"/>
      <c r="M70" s="21"/>
      <c r="N70" s="21"/>
      <c r="O70" s="21"/>
      <c r="P70" s="21"/>
      <c r="Q70" s="21"/>
      <c r="R70" s="21"/>
      <c r="S70" s="21"/>
      <c r="T70" s="21"/>
      <c r="U70" s="21"/>
      <c r="V70" s="21"/>
      <c r="W70" s="21"/>
      <c r="X70" s="21"/>
      <c r="Y70" s="21"/>
      <c r="Z70" s="21"/>
      <c r="AA70" s="21"/>
      <c r="AB70" s="243"/>
      <c r="AC70" s="57"/>
      <c r="AD70" s="18"/>
      <c r="AE70" s="18"/>
      <c r="AF70" s="18"/>
      <c r="AG70" s="18"/>
      <c r="AH70" s="18"/>
      <c r="AI70" s="19">
        <f t="shared" ref="AI70:AI77" si="76">SUM(M70:AB70)</f>
        <v>0</v>
      </c>
      <c r="AJ70" s="232"/>
      <c r="AK70" s="491"/>
    </row>
    <row r="71" spans="2:37" ht="26.25" x14ac:dyDescent="0.25">
      <c r="B71" s="474"/>
      <c r="C71" s="68" t="s">
        <v>517</v>
      </c>
      <c r="D71" s="239" t="s">
        <v>536</v>
      </c>
      <c r="E71" s="30"/>
      <c r="F71" s="1"/>
      <c r="G71" s="1"/>
      <c r="H71" s="1"/>
      <c r="I71" s="1"/>
      <c r="J71" s="1"/>
      <c r="K71" s="1"/>
      <c r="L71" s="64"/>
      <c r="M71" s="2"/>
      <c r="N71" s="2"/>
      <c r="O71" s="2"/>
      <c r="P71" s="2"/>
      <c r="Q71" s="2"/>
      <c r="R71" s="2"/>
      <c r="S71" s="2"/>
      <c r="T71" s="2"/>
      <c r="U71" s="2"/>
      <c r="V71" s="2"/>
      <c r="W71" s="2"/>
      <c r="X71" s="2"/>
      <c r="Y71" s="2"/>
      <c r="Z71" s="2"/>
      <c r="AA71" s="2"/>
      <c r="AB71" s="244"/>
      <c r="AC71" s="30"/>
      <c r="AD71" s="1"/>
      <c r="AE71" s="1"/>
      <c r="AF71" s="1"/>
      <c r="AG71" s="1"/>
      <c r="AH71" s="1"/>
      <c r="AI71" s="5">
        <f t="shared" si="76"/>
        <v>0</v>
      </c>
      <c r="AJ71" s="232"/>
      <c r="AK71" s="491"/>
    </row>
    <row r="72" spans="2:37" ht="26.25" x14ac:dyDescent="0.25">
      <c r="B72" s="474"/>
      <c r="C72" s="68" t="s">
        <v>518</v>
      </c>
      <c r="D72" s="239" t="s">
        <v>537</v>
      </c>
      <c r="E72" s="30"/>
      <c r="F72" s="1"/>
      <c r="G72" s="1"/>
      <c r="H72" s="1"/>
      <c r="I72" s="1"/>
      <c r="J72" s="1"/>
      <c r="K72" s="1"/>
      <c r="L72" s="64"/>
      <c r="M72" s="2"/>
      <c r="N72" s="2"/>
      <c r="O72" s="2"/>
      <c r="P72" s="2"/>
      <c r="Q72" s="2"/>
      <c r="R72" s="2"/>
      <c r="S72" s="2"/>
      <c r="T72" s="2"/>
      <c r="U72" s="2"/>
      <c r="V72" s="2"/>
      <c r="W72" s="2"/>
      <c r="X72" s="2"/>
      <c r="Y72" s="2"/>
      <c r="Z72" s="2"/>
      <c r="AA72" s="2"/>
      <c r="AB72" s="244"/>
      <c r="AC72" s="30"/>
      <c r="AD72" s="1"/>
      <c r="AE72" s="1"/>
      <c r="AF72" s="1"/>
      <c r="AG72" s="1"/>
      <c r="AH72" s="1"/>
      <c r="AI72" s="5">
        <f t="shared" si="76"/>
        <v>0</v>
      </c>
      <c r="AJ72" s="232"/>
      <c r="AK72" s="491"/>
    </row>
    <row r="73" spans="2:37" ht="26.25" x14ac:dyDescent="0.25">
      <c r="B73" s="474"/>
      <c r="C73" s="68" t="s">
        <v>519</v>
      </c>
      <c r="D73" s="239" t="s">
        <v>538</v>
      </c>
      <c r="E73" s="30"/>
      <c r="F73" s="1"/>
      <c r="G73" s="1"/>
      <c r="H73" s="1"/>
      <c r="I73" s="1"/>
      <c r="J73" s="1"/>
      <c r="K73" s="1"/>
      <c r="L73" s="64"/>
      <c r="M73" s="2"/>
      <c r="N73" s="2"/>
      <c r="O73" s="2"/>
      <c r="P73" s="2"/>
      <c r="Q73" s="2"/>
      <c r="R73" s="2"/>
      <c r="S73" s="2"/>
      <c r="T73" s="2"/>
      <c r="U73" s="2"/>
      <c r="V73" s="2"/>
      <c r="W73" s="2"/>
      <c r="X73" s="2"/>
      <c r="Y73" s="2"/>
      <c r="Z73" s="2"/>
      <c r="AA73" s="2"/>
      <c r="AB73" s="244"/>
      <c r="AC73" s="30"/>
      <c r="AD73" s="1"/>
      <c r="AE73" s="1"/>
      <c r="AF73" s="1"/>
      <c r="AG73" s="1"/>
      <c r="AH73" s="1"/>
      <c r="AI73" s="5">
        <f t="shared" si="76"/>
        <v>0</v>
      </c>
      <c r="AJ73" s="232"/>
      <c r="AK73" s="491"/>
    </row>
    <row r="74" spans="2:37" ht="26.25" x14ac:dyDescent="0.25">
      <c r="B74" s="474"/>
      <c r="C74" s="68" t="s">
        <v>520</v>
      </c>
      <c r="D74" s="239" t="s">
        <v>539</v>
      </c>
      <c r="E74" s="30"/>
      <c r="F74" s="1"/>
      <c r="G74" s="1"/>
      <c r="H74" s="1"/>
      <c r="I74" s="1"/>
      <c r="J74" s="1"/>
      <c r="K74" s="1"/>
      <c r="L74" s="64"/>
      <c r="M74" s="2"/>
      <c r="N74" s="2"/>
      <c r="O74" s="2"/>
      <c r="P74" s="2"/>
      <c r="Q74" s="2"/>
      <c r="R74" s="2"/>
      <c r="S74" s="2"/>
      <c r="T74" s="2"/>
      <c r="U74" s="2"/>
      <c r="V74" s="2"/>
      <c r="W74" s="2"/>
      <c r="X74" s="2"/>
      <c r="Y74" s="2"/>
      <c r="Z74" s="2"/>
      <c r="AA74" s="2"/>
      <c r="AB74" s="244"/>
      <c r="AC74" s="30"/>
      <c r="AD74" s="1"/>
      <c r="AE74" s="1"/>
      <c r="AF74" s="1"/>
      <c r="AG74" s="1"/>
      <c r="AH74" s="1"/>
      <c r="AI74" s="5">
        <f t="shared" si="76"/>
        <v>0</v>
      </c>
      <c r="AJ74" s="232"/>
      <c r="AK74" s="491"/>
    </row>
    <row r="75" spans="2:37" ht="26.25" x14ac:dyDescent="0.25">
      <c r="B75" s="474"/>
      <c r="C75" s="68" t="s">
        <v>521</v>
      </c>
      <c r="D75" s="239" t="s">
        <v>540</v>
      </c>
      <c r="E75" s="30"/>
      <c r="F75" s="1"/>
      <c r="G75" s="1"/>
      <c r="H75" s="1"/>
      <c r="I75" s="1"/>
      <c r="J75" s="1"/>
      <c r="K75" s="1"/>
      <c r="L75" s="64"/>
      <c r="M75" s="2"/>
      <c r="N75" s="2"/>
      <c r="O75" s="2"/>
      <c r="P75" s="2"/>
      <c r="Q75" s="2"/>
      <c r="R75" s="2"/>
      <c r="S75" s="2"/>
      <c r="T75" s="2"/>
      <c r="U75" s="2"/>
      <c r="V75" s="2"/>
      <c r="W75" s="2"/>
      <c r="X75" s="2"/>
      <c r="Y75" s="2"/>
      <c r="Z75" s="2"/>
      <c r="AA75" s="2"/>
      <c r="AB75" s="244"/>
      <c r="AC75" s="30"/>
      <c r="AD75" s="1"/>
      <c r="AE75" s="1"/>
      <c r="AF75" s="1"/>
      <c r="AG75" s="1"/>
      <c r="AH75" s="1"/>
      <c r="AI75" s="5">
        <f t="shared" si="76"/>
        <v>0</v>
      </c>
      <c r="AJ75" s="232"/>
      <c r="AK75" s="491"/>
    </row>
    <row r="76" spans="2:37" ht="26.25" x14ac:dyDescent="0.25">
      <c r="B76" s="474"/>
      <c r="C76" s="68" t="s">
        <v>522</v>
      </c>
      <c r="D76" s="239" t="s">
        <v>541</v>
      </c>
      <c r="E76" s="30"/>
      <c r="F76" s="1"/>
      <c r="G76" s="1"/>
      <c r="H76" s="1"/>
      <c r="I76" s="1"/>
      <c r="J76" s="1"/>
      <c r="K76" s="1"/>
      <c r="L76" s="64"/>
      <c r="M76" s="2"/>
      <c r="N76" s="2"/>
      <c r="O76" s="2"/>
      <c r="P76" s="2"/>
      <c r="Q76" s="2"/>
      <c r="R76" s="2"/>
      <c r="S76" s="2"/>
      <c r="T76" s="2"/>
      <c r="U76" s="2"/>
      <c r="V76" s="2"/>
      <c r="W76" s="2"/>
      <c r="X76" s="2"/>
      <c r="Y76" s="2"/>
      <c r="Z76" s="2"/>
      <c r="AA76" s="2"/>
      <c r="AB76" s="244"/>
      <c r="AC76" s="30"/>
      <c r="AD76" s="1"/>
      <c r="AE76" s="1"/>
      <c r="AF76" s="1"/>
      <c r="AG76" s="1"/>
      <c r="AH76" s="1"/>
      <c r="AI76" s="5">
        <f t="shared" si="76"/>
        <v>0</v>
      </c>
      <c r="AJ76" s="232"/>
      <c r="AK76" s="491"/>
    </row>
    <row r="77" spans="2:37" ht="27" thickBot="1" x14ac:dyDescent="0.3">
      <c r="B77" s="475"/>
      <c r="C77" s="69" t="s">
        <v>523</v>
      </c>
      <c r="D77" s="241" t="s">
        <v>542</v>
      </c>
      <c r="E77" s="31"/>
      <c r="F77" s="6"/>
      <c r="G77" s="6"/>
      <c r="H77" s="6"/>
      <c r="I77" s="6"/>
      <c r="J77" s="6"/>
      <c r="K77" s="6"/>
      <c r="L77" s="66"/>
      <c r="M77" s="172">
        <f>M66-SUM(M70:M76)</f>
        <v>0</v>
      </c>
      <c r="N77" s="172">
        <f t="shared" ref="N77" si="77">N66-SUM(N70:N76)</f>
        <v>0</v>
      </c>
      <c r="O77" s="172">
        <f t="shared" ref="O77" si="78">O66-SUM(O70:O76)</f>
        <v>0</v>
      </c>
      <c r="P77" s="172">
        <f t="shared" ref="P77" si="79">P66-SUM(P70:P76)</f>
        <v>0</v>
      </c>
      <c r="Q77" s="172">
        <f t="shared" ref="Q77" si="80">Q66-SUM(Q70:Q76)</f>
        <v>0</v>
      </c>
      <c r="R77" s="172">
        <f t="shared" ref="R77" si="81">R66-SUM(R70:R76)</f>
        <v>0</v>
      </c>
      <c r="S77" s="172">
        <f t="shared" ref="S77" si="82">S66-SUM(S70:S76)</f>
        <v>0</v>
      </c>
      <c r="T77" s="172">
        <f t="shared" ref="T77" si="83">T66-SUM(T70:T76)</f>
        <v>0</v>
      </c>
      <c r="U77" s="172">
        <f t="shared" ref="U77" si="84">U66-SUM(U70:U76)</f>
        <v>0</v>
      </c>
      <c r="V77" s="172">
        <f t="shared" ref="V77" si="85">V66-SUM(V70:V76)</f>
        <v>0</v>
      </c>
      <c r="W77" s="172">
        <f t="shared" ref="W77" si="86">W66-SUM(W70:W76)</f>
        <v>0</v>
      </c>
      <c r="X77" s="172">
        <f t="shared" ref="X77" si="87">X66-SUM(X70:X76)</f>
        <v>0</v>
      </c>
      <c r="Y77" s="172">
        <f t="shared" ref="Y77" si="88">Y66-SUM(Y70:Y76)</f>
        <v>0</v>
      </c>
      <c r="Z77" s="172">
        <f t="shared" ref="Z77" si="89">Z66-SUM(Z70:Z76)</f>
        <v>0</v>
      </c>
      <c r="AA77" s="172">
        <f t="shared" ref="AA77" si="90">AA66-SUM(AA70:AA76)</f>
        <v>0</v>
      </c>
      <c r="AB77" s="247">
        <f t="shared" ref="AB77" si="91">AB66-SUM(AB70:AB76)</f>
        <v>0</v>
      </c>
      <c r="AC77" s="246">
        <f t="shared" ref="AC77:AH77" si="92">AC64-SUM(AC70:AC76)</f>
        <v>0</v>
      </c>
      <c r="AD77" s="9">
        <f t="shared" si="92"/>
        <v>0</v>
      </c>
      <c r="AE77" s="9">
        <f t="shared" si="92"/>
        <v>0</v>
      </c>
      <c r="AF77" s="9">
        <f t="shared" si="92"/>
        <v>0</v>
      </c>
      <c r="AG77" s="9">
        <f t="shared" si="92"/>
        <v>0</v>
      </c>
      <c r="AH77" s="9">
        <f t="shared" si="92"/>
        <v>0</v>
      </c>
      <c r="AI77" s="8">
        <f t="shared" si="76"/>
        <v>0</v>
      </c>
      <c r="AJ77" s="233" t="str">
        <f>IF(COUNTIF(M77:AB77,"&lt;0")&gt;0,"Ensure that "&amp;C66&amp;" is equal to sum of "&amp;B70&amp;"  "&amp;" "&amp;CHAR(10),"")</f>
        <v/>
      </c>
      <c r="AK77" s="492"/>
    </row>
    <row r="78" spans="2:37" ht="62.65" customHeight="1" thickBot="1" x14ac:dyDescent="0.3">
      <c r="B78" s="501" t="s">
        <v>547</v>
      </c>
      <c r="C78" s="502"/>
      <c r="D78" s="502"/>
      <c r="E78" s="502"/>
      <c r="F78" s="502"/>
      <c r="G78" s="502"/>
      <c r="H78" s="502"/>
      <c r="I78" s="502"/>
      <c r="J78" s="502"/>
      <c r="K78" s="502"/>
      <c r="L78" s="502"/>
      <c r="M78" s="502"/>
      <c r="N78" s="502"/>
      <c r="O78" s="502"/>
      <c r="P78" s="502"/>
      <c r="Q78" s="502"/>
      <c r="R78" s="502"/>
      <c r="S78" s="502"/>
      <c r="T78" s="502"/>
      <c r="U78" s="502"/>
      <c r="V78" s="502"/>
      <c r="W78" s="502"/>
      <c r="X78" s="502"/>
      <c r="Y78" s="502"/>
      <c r="Z78" s="502"/>
      <c r="AA78" s="502"/>
      <c r="AB78" s="502"/>
      <c r="AC78" s="502"/>
      <c r="AD78" s="502"/>
      <c r="AE78" s="502"/>
      <c r="AF78" s="502"/>
      <c r="AG78" s="502"/>
      <c r="AH78" s="502"/>
      <c r="AI78" s="503"/>
      <c r="AJ78" s="26"/>
      <c r="AK78" s="27"/>
    </row>
    <row r="79" spans="2:37" x14ac:dyDescent="0.25">
      <c r="B79" s="504" t="str">
        <f>CONCATENATE(AK9,AK33,AK57)</f>
        <v/>
      </c>
      <c r="C79" s="505"/>
      <c r="D79" s="505"/>
      <c r="E79" s="505"/>
      <c r="F79" s="505"/>
      <c r="G79" s="505"/>
      <c r="H79" s="505"/>
      <c r="I79" s="505"/>
      <c r="J79" s="505"/>
      <c r="K79" s="505"/>
      <c r="L79" s="505"/>
      <c r="M79" s="505"/>
      <c r="N79" s="505"/>
      <c r="O79" s="505"/>
      <c r="P79" s="505"/>
      <c r="Q79" s="505"/>
      <c r="R79" s="505"/>
      <c r="S79" s="505"/>
      <c r="T79" s="505"/>
      <c r="U79" s="505"/>
      <c r="V79" s="505"/>
      <c r="W79" s="505"/>
      <c r="X79" s="505"/>
      <c r="Y79" s="505"/>
      <c r="Z79" s="505"/>
      <c r="AA79" s="505"/>
      <c r="AB79" s="505"/>
      <c r="AC79" s="505"/>
      <c r="AD79" s="505"/>
      <c r="AE79" s="505"/>
      <c r="AF79" s="505"/>
      <c r="AG79" s="505"/>
      <c r="AH79" s="505"/>
      <c r="AI79" s="506"/>
    </row>
    <row r="80" spans="2:37" x14ac:dyDescent="0.25">
      <c r="B80" s="507"/>
      <c r="C80" s="508"/>
      <c r="D80" s="508"/>
      <c r="E80" s="508"/>
      <c r="F80" s="508"/>
      <c r="G80" s="508"/>
      <c r="H80" s="508"/>
      <c r="I80" s="508"/>
      <c r="J80" s="508"/>
      <c r="K80" s="508"/>
      <c r="L80" s="508"/>
      <c r="M80" s="508"/>
      <c r="N80" s="508"/>
      <c r="O80" s="508"/>
      <c r="P80" s="508"/>
      <c r="Q80" s="508"/>
      <c r="R80" s="508"/>
      <c r="S80" s="508"/>
      <c r="T80" s="508"/>
      <c r="U80" s="508"/>
      <c r="V80" s="508"/>
      <c r="W80" s="508"/>
      <c r="X80" s="508"/>
      <c r="Y80" s="508"/>
      <c r="Z80" s="508"/>
      <c r="AA80" s="508"/>
      <c r="AB80" s="508"/>
      <c r="AC80" s="508"/>
      <c r="AD80" s="508"/>
      <c r="AE80" s="508"/>
      <c r="AF80" s="508"/>
      <c r="AG80" s="508"/>
      <c r="AH80" s="508"/>
      <c r="AI80" s="509"/>
    </row>
    <row r="81" spans="2:35" x14ac:dyDescent="0.25">
      <c r="B81" s="507"/>
      <c r="C81" s="508"/>
      <c r="D81" s="508"/>
      <c r="E81" s="508"/>
      <c r="F81" s="508"/>
      <c r="G81" s="508"/>
      <c r="H81" s="508"/>
      <c r="I81" s="508"/>
      <c r="J81" s="508"/>
      <c r="K81" s="508"/>
      <c r="L81" s="508"/>
      <c r="M81" s="508"/>
      <c r="N81" s="508"/>
      <c r="O81" s="508"/>
      <c r="P81" s="508"/>
      <c r="Q81" s="508"/>
      <c r="R81" s="508"/>
      <c r="S81" s="508"/>
      <c r="T81" s="508"/>
      <c r="U81" s="508"/>
      <c r="V81" s="508"/>
      <c r="W81" s="508"/>
      <c r="X81" s="508"/>
      <c r="Y81" s="508"/>
      <c r="Z81" s="508"/>
      <c r="AA81" s="508"/>
      <c r="AB81" s="508"/>
      <c r="AC81" s="508"/>
      <c r="AD81" s="508"/>
      <c r="AE81" s="508"/>
      <c r="AF81" s="508"/>
      <c r="AG81" s="508"/>
      <c r="AH81" s="508"/>
      <c r="AI81" s="509"/>
    </row>
    <row r="82" spans="2:35" x14ac:dyDescent="0.25">
      <c r="B82" s="507"/>
      <c r="C82" s="508"/>
      <c r="D82" s="508"/>
      <c r="E82" s="508"/>
      <c r="F82" s="508"/>
      <c r="G82" s="508"/>
      <c r="H82" s="508"/>
      <c r="I82" s="508"/>
      <c r="J82" s="508"/>
      <c r="K82" s="508"/>
      <c r="L82" s="508"/>
      <c r="M82" s="508"/>
      <c r="N82" s="508"/>
      <c r="O82" s="508"/>
      <c r="P82" s="508"/>
      <c r="Q82" s="508"/>
      <c r="R82" s="508"/>
      <c r="S82" s="508"/>
      <c r="T82" s="508"/>
      <c r="U82" s="508"/>
      <c r="V82" s="508"/>
      <c r="W82" s="508"/>
      <c r="X82" s="508"/>
      <c r="Y82" s="508"/>
      <c r="Z82" s="508"/>
      <c r="AA82" s="508"/>
      <c r="AB82" s="508"/>
      <c r="AC82" s="508"/>
      <c r="AD82" s="508"/>
      <c r="AE82" s="508"/>
      <c r="AF82" s="508"/>
      <c r="AG82" s="508"/>
      <c r="AH82" s="508"/>
      <c r="AI82" s="509"/>
    </row>
    <row r="83" spans="2:35" x14ac:dyDescent="0.25">
      <c r="B83" s="507"/>
      <c r="C83" s="508"/>
      <c r="D83" s="508"/>
      <c r="E83" s="508"/>
      <c r="F83" s="508"/>
      <c r="G83" s="508"/>
      <c r="H83" s="508"/>
      <c r="I83" s="508"/>
      <c r="J83" s="508"/>
      <c r="K83" s="508"/>
      <c r="L83" s="508"/>
      <c r="M83" s="508"/>
      <c r="N83" s="508"/>
      <c r="O83" s="508"/>
      <c r="P83" s="508"/>
      <c r="Q83" s="508"/>
      <c r="R83" s="508"/>
      <c r="S83" s="508"/>
      <c r="T83" s="508"/>
      <c r="U83" s="508"/>
      <c r="V83" s="508"/>
      <c r="W83" s="508"/>
      <c r="X83" s="508"/>
      <c r="Y83" s="508"/>
      <c r="Z83" s="508"/>
      <c r="AA83" s="508"/>
      <c r="AB83" s="508"/>
      <c r="AC83" s="508"/>
      <c r="AD83" s="508"/>
      <c r="AE83" s="508"/>
      <c r="AF83" s="508"/>
      <c r="AG83" s="508"/>
      <c r="AH83" s="508"/>
      <c r="AI83" s="509"/>
    </row>
    <row r="84" spans="2:35" x14ac:dyDescent="0.25">
      <c r="B84" s="507"/>
      <c r="C84" s="508"/>
      <c r="D84" s="508"/>
      <c r="E84" s="508"/>
      <c r="F84" s="508"/>
      <c r="G84" s="508"/>
      <c r="H84" s="508"/>
      <c r="I84" s="508"/>
      <c r="J84" s="508"/>
      <c r="K84" s="508"/>
      <c r="L84" s="508"/>
      <c r="M84" s="508"/>
      <c r="N84" s="508"/>
      <c r="O84" s="508"/>
      <c r="P84" s="508"/>
      <c r="Q84" s="508"/>
      <c r="R84" s="508"/>
      <c r="S84" s="508"/>
      <c r="T84" s="508"/>
      <c r="U84" s="508"/>
      <c r="V84" s="508"/>
      <c r="W84" s="508"/>
      <c r="X84" s="508"/>
      <c r="Y84" s="508"/>
      <c r="Z84" s="508"/>
      <c r="AA84" s="508"/>
      <c r="AB84" s="508"/>
      <c r="AC84" s="508"/>
      <c r="AD84" s="508"/>
      <c r="AE84" s="508"/>
      <c r="AF84" s="508"/>
      <c r="AG84" s="508"/>
      <c r="AH84" s="508"/>
      <c r="AI84" s="509"/>
    </row>
    <row r="85" spans="2:35" x14ac:dyDescent="0.25">
      <c r="B85" s="507"/>
      <c r="C85" s="508"/>
      <c r="D85" s="508"/>
      <c r="E85" s="508"/>
      <c r="F85" s="508"/>
      <c r="G85" s="508"/>
      <c r="H85" s="508"/>
      <c r="I85" s="508"/>
      <c r="J85" s="508"/>
      <c r="K85" s="508"/>
      <c r="L85" s="508"/>
      <c r="M85" s="508"/>
      <c r="N85" s="508"/>
      <c r="O85" s="508"/>
      <c r="P85" s="508"/>
      <c r="Q85" s="508"/>
      <c r="R85" s="508"/>
      <c r="S85" s="508"/>
      <c r="T85" s="508"/>
      <c r="U85" s="508"/>
      <c r="V85" s="508"/>
      <c r="W85" s="508"/>
      <c r="X85" s="508"/>
      <c r="Y85" s="508"/>
      <c r="Z85" s="508"/>
      <c r="AA85" s="508"/>
      <c r="AB85" s="508"/>
      <c r="AC85" s="508"/>
      <c r="AD85" s="508"/>
      <c r="AE85" s="508"/>
      <c r="AF85" s="508"/>
      <c r="AG85" s="508"/>
      <c r="AH85" s="508"/>
      <c r="AI85" s="509"/>
    </row>
    <row r="86" spans="2:35" x14ac:dyDescent="0.25">
      <c r="B86" s="507"/>
      <c r="C86" s="508"/>
      <c r="D86" s="508"/>
      <c r="E86" s="508"/>
      <c r="F86" s="508"/>
      <c r="G86" s="508"/>
      <c r="H86" s="508"/>
      <c r="I86" s="508"/>
      <c r="J86" s="508"/>
      <c r="K86" s="508"/>
      <c r="L86" s="508"/>
      <c r="M86" s="508"/>
      <c r="N86" s="508"/>
      <c r="O86" s="508"/>
      <c r="P86" s="508"/>
      <c r="Q86" s="508"/>
      <c r="R86" s="508"/>
      <c r="S86" s="508"/>
      <c r="T86" s="508"/>
      <c r="U86" s="508"/>
      <c r="V86" s="508"/>
      <c r="W86" s="508"/>
      <c r="X86" s="508"/>
      <c r="Y86" s="508"/>
      <c r="Z86" s="508"/>
      <c r="AA86" s="508"/>
      <c r="AB86" s="508"/>
      <c r="AC86" s="508"/>
      <c r="AD86" s="508"/>
      <c r="AE86" s="508"/>
      <c r="AF86" s="508"/>
      <c r="AG86" s="508"/>
      <c r="AH86" s="508"/>
      <c r="AI86" s="509"/>
    </row>
    <row r="87" spans="2:35" x14ac:dyDescent="0.25">
      <c r="B87" s="507"/>
      <c r="C87" s="508"/>
      <c r="D87" s="508"/>
      <c r="E87" s="508"/>
      <c r="F87" s="508"/>
      <c r="G87" s="508"/>
      <c r="H87" s="508"/>
      <c r="I87" s="508"/>
      <c r="J87" s="508"/>
      <c r="K87" s="508"/>
      <c r="L87" s="508"/>
      <c r="M87" s="508"/>
      <c r="N87" s="508"/>
      <c r="O87" s="508"/>
      <c r="P87" s="508"/>
      <c r="Q87" s="508"/>
      <c r="R87" s="508"/>
      <c r="S87" s="508"/>
      <c r="T87" s="508"/>
      <c r="U87" s="508"/>
      <c r="V87" s="508"/>
      <c r="W87" s="508"/>
      <c r="X87" s="508"/>
      <c r="Y87" s="508"/>
      <c r="Z87" s="508"/>
      <c r="AA87" s="508"/>
      <c r="AB87" s="508"/>
      <c r="AC87" s="508"/>
      <c r="AD87" s="508"/>
      <c r="AE87" s="508"/>
      <c r="AF87" s="508"/>
      <c r="AG87" s="508"/>
      <c r="AH87" s="508"/>
      <c r="AI87" s="509"/>
    </row>
    <row r="88" spans="2:35" x14ac:dyDescent="0.25">
      <c r="B88" s="507"/>
      <c r="C88" s="508"/>
      <c r="D88" s="508"/>
      <c r="E88" s="508"/>
      <c r="F88" s="508"/>
      <c r="G88" s="508"/>
      <c r="H88" s="508"/>
      <c r="I88" s="508"/>
      <c r="J88" s="508"/>
      <c r="K88" s="508"/>
      <c r="L88" s="508"/>
      <c r="M88" s="508"/>
      <c r="N88" s="508"/>
      <c r="O88" s="508"/>
      <c r="P88" s="508"/>
      <c r="Q88" s="508"/>
      <c r="R88" s="508"/>
      <c r="S88" s="508"/>
      <c r="T88" s="508"/>
      <c r="U88" s="508"/>
      <c r="V88" s="508"/>
      <c r="W88" s="508"/>
      <c r="X88" s="508"/>
      <c r="Y88" s="508"/>
      <c r="Z88" s="508"/>
      <c r="AA88" s="508"/>
      <c r="AB88" s="508"/>
      <c r="AC88" s="508"/>
      <c r="AD88" s="508"/>
      <c r="AE88" s="508"/>
      <c r="AF88" s="508"/>
      <c r="AG88" s="508"/>
      <c r="AH88" s="508"/>
      <c r="AI88" s="509"/>
    </row>
    <row r="89" spans="2:35" x14ac:dyDescent="0.25">
      <c r="B89" s="507"/>
      <c r="C89" s="508"/>
      <c r="D89" s="508"/>
      <c r="E89" s="508"/>
      <c r="F89" s="508"/>
      <c r="G89" s="508"/>
      <c r="H89" s="508"/>
      <c r="I89" s="508"/>
      <c r="J89" s="508"/>
      <c r="K89" s="508"/>
      <c r="L89" s="508"/>
      <c r="M89" s="508"/>
      <c r="N89" s="508"/>
      <c r="O89" s="508"/>
      <c r="P89" s="508"/>
      <c r="Q89" s="508"/>
      <c r="R89" s="508"/>
      <c r="S89" s="508"/>
      <c r="T89" s="508"/>
      <c r="U89" s="508"/>
      <c r="V89" s="508"/>
      <c r="W89" s="508"/>
      <c r="X89" s="508"/>
      <c r="Y89" s="508"/>
      <c r="Z89" s="508"/>
      <c r="AA89" s="508"/>
      <c r="AB89" s="508"/>
      <c r="AC89" s="508"/>
      <c r="AD89" s="508"/>
      <c r="AE89" s="508"/>
      <c r="AF89" s="508"/>
      <c r="AG89" s="508"/>
      <c r="AH89" s="508"/>
      <c r="AI89" s="509"/>
    </row>
    <row r="90" spans="2:35" x14ac:dyDescent="0.25">
      <c r="B90" s="507"/>
      <c r="C90" s="508"/>
      <c r="D90" s="508"/>
      <c r="E90" s="508"/>
      <c r="F90" s="508"/>
      <c r="G90" s="508"/>
      <c r="H90" s="508"/>
      <c r="I90" s="508"/>
      <c r="J90" s="508"/>
      <c r="K90" s="508"/>
      <c r="L90" s="508"/>
      <c r="M90" s="508"/>
      <c r="N90" s="508"/>
      <c r="O90" s="508"/>
      <c r="P90" s="508"/>
      <c r="Q90" s="508"/>
      <c r="R90" s="508"/>
      <c r="S90" s="508"/>
      <c r="T90" s="508"/>
      <c r="U90" s="508"/>
      <c r="V90" s="508"/>
      <c r="W90" s="508"/>
      <c r="X90" s="508"/>
      <c r="Y90" s="508"/>
      <c r="Z90" s="508"/>
      <c r="AA90" s="508"/>
      <c r="AB90" s="508"/>
      <c r="AC90" s="508"/>
      <c r="AD90" s="508"/>
      <c r="AE90" s="508"/>
      <c r="AF90" s="508"/>
      <c r="AG90" s="508"/>
      <c r="AH90" s="508"/>
      <c r="AI90" s="509"/>
    </row>
    <row r="91" spans="2:35" x14ac:dyDescent="0.25">
      <c r="B91" s="507"/>
      <c r="C91" s="508"/>
      <c r="D91" s="508"/>
      <c r="E91" s="508"/>
      <c r="F91" s="508"/>
      <c r="G91" s="508"/>
      <c r="H91" s="508"/>
      <c r="I91" s="508"/>
      <c r="J91" s="508"/>
      <c r="K91" s="508"/>
      <c r="L91" s="508"/>
      <c r="M91" s="508"/>
      <c r="N91" s="508"/>
      <c r="O91" s="508"/>
      <c r="P91" s="508"/>
      <c r="Q91" s="508"/>
      <c r="R91" s="508"/>
      <c r="S91" s="508"/>
      <c r="T91" s="508"/>
      <c r="U91" s="508"/>
      <c r="V91" s="508"/>
      <c r="W91" s="508"/>
      <c r="X91" s="508"/>
      <c r="Y91" s="508"/>
      <c r="Z91" s="508"/>
      <c r="AA91" s="508"/>
      <c r="AB91" s="508"/>
      <c r="AC91" s="508"/>
      <c r="AD91" s="508"/>
      <c r="AE91" s="508"/>
      <c r="AF91" s="508"/>
      <c r="AG91" s="508"/>
      <c r="AH91" s="508"/>
      <c r="AI91" s="509"/>
    </row>
    <row r="92" spans="2:35" x14ac:dyDescent="0.25">
      <c r="B92" s="507"/>
      <c r="C92" s="508"/>
      <c r="D92" s="508"/>
      <c r="E92" s="508"/>
      <c r="F92" s="508"/>
      <c r="G92" s="508"/>
      <c r="H92" s="508"/>
      <c r="I92" s="508"/>
      <c r="J92" s="508"/>
      <c r="K92" s="508"/>
      <c r="L92" s="508"/>
      <c r="M92" s="508"/>
      <c r="N92" s="508"/>
      <c r="O92" s="508"/>
      <c r="P92" s="508"/>
      <c r="Q92" s="508"/>
      <c r="R92" s="508"/>
      <c r="S92" s="508"/>
      <c r="T92" s="508"/>
      <c r="U92" s="508"/>
      <c r="V92" s="508"/>
      <c r="W92" s="508"/>
      <c r="X92" s="508"/>
      <c r="Y92" s="508"/>
      <c r="Z92" s="508"/>
      <c r="AA92" s="508"/>
      <c r="AB92" s="508"/>
      <c r="AC92" s="508"/>
      <c r="AD92" s="508"/>
      <c r="AE92" s="508"/>
      <c r="AF92" s="508"/>
      <c r="AG92" s="508"/>
      <c r="AH92" s="508"/>
      <c r="AI92" s="509"/>
    </row>
    <row r="93" spans="2:35" x14ac:dyDescent="0.25">
      <c r="B93" s="507"/>
      <c r="C93" s="508"/>
      <c r="D93" s="508"/>
      <c r="E93" s="508"/>
      <c r="F93" s="508"/>
      <c r="G93" s="508"/>
      <c r="H93" s="508"/>
      <c r="I93" s="508"/>
      <c r="J93" s="508"/>
      <c r="K93" s="508"/>
      <c r="L93" s="508"/>
      <c r="M93" s="508"/>
      <c r="N93" s="508"/>
      <c r="O93" s="508"/>
      <c r="P93" s="508"/>
      <c r="Q93" s="508"/>
      <c r="R93" s="508"/>
      <c r="S93" s="508"/>
      <c r="T93" s="508"/>
      <c r="U93" s="508"/>
      <c r="V93" s="508"/>
      <c r="W93" s="508"/>
      <c r="X93" s="508"/>
      <c r="Y93" s="508"/>
      <c r="Z93" s="508"/>
      <c r="AA93" s="508"/>
      <c r="AB93" s="508"/>
      <c r="AC93" s="508"/>
      <c r="AD93" s="508"/>
      <c r="AE93" s="508"/>
      <c r="AF93" s="508"/>
      <c r="AG93" s="508"/>
      <c r="AH93" s="508"/>
      <c r="AI93" s="509"/>
    </row>
    <row r="94" spans="2:35" x14ac:dyDescent="0.25">
      <c r="B94" s="507"/>
      <c r="C94" s="508"/>
      <c r="D94" s="508"/>
      <c r="E94" s="508"/>
      <c r="F94" s="508"/>
      <c r="G94" s="508"/>
      <c r="H94" s="508"/>
      <c r="I94" s="508"/>
      <c r="J94" s="508"/>
      <c r="K94" s="508"/>
      <c r="L94" s="508"/>
      <c r="M94" s="508"/>
      <c r="N94" s="508"/>
      <c r="O94" s="508"/>
      <c r="P94" s="508"/>
      <c r="Q94" s="508"/>
      <c r="R94" s="508"/>
      <c r="S94" s="508"/>
      <c r="T94" s="508"/>
      <c r="U94" s="508"/>
      <c r="V94" s="508"/>
      <c r="W94" s="508"/>
      <c r="X94" s="508"/>
      <c r="Y94" s="508"/>
      <c r="Z94" s="508"/>
      <c r="AA94" s="508"/>
      <c r="AB94" s="508"/>
      <c r="AC94" s="508"/>
      <c r="AD94" s="508"/>
      <c r="AE94" s="508"/>
      <c r="AF94" s="508"/>
      <c r="AG94" s="508"/>
      <c r="AH94" s="508"/>
      <c r="AI94" s="509"/>
    </row>
    <row r="95" spans="2:35" x14ac:dyDescent="0.25">
      <c r="B95" s="507"/>
      <c r="C95" s="508"/>
      <c r="D95" s="508"/>
      <c r="E95" s="508"/>
      <c r="F95" s="508"/>
      <c r="G95" s="508"/>
      <c r="H95" s="508"/>
      <c r="I95" s="508"/>
      <c r="J95" s="508"/>
      <c r="K95" s="508"/>
      <c r="L95" s="508"/>
      <c r="M95" s="508"/>
      <c r="N95" s="508"/>
      <c r="O95" s="508"/>
      <c r="P95" s="508"/>
      <c r="Q95" s="508"/>
      <c r="R95" s="508"/>
      <c r="S95" s="508"/>
      <c r="T95" s="508"/>
      <c r="U95" s="508"/>
      <c r="V95" s="508"/>
      <c r="W95" s="508"/>
      <c r="X95" s="508"/>
      <c r="Y95" s="508"/>
      <c r="Z95" s="508"/>
      <c r="AA95" s="508"/>
      <c r="AB95" s="508"/>
      <c r="AC95" s="508"/>
      <c r="AD95" s="508"/>
      <c r="AE95" s="508"/>
      <c r="AF95" s="508"/>
      <c r="AG95" s="508"/>
      <c r="AH95" s="508"/>
      <c r="AI95" s="509"/>
    </row>
    <row r="96" spans="2:35" x14ac:dyDescent="0.25">
      <c r="B96" s="507"/>
      <c r="C96" s="508"/>
      <c r="D96" s="508"/>
      <c r="E96" s="508"/>
      <c r="F96" s="508"/>
      <c r="G96" s="508"/>
      <c r="H96" s="508"/>
      <c r="I96" s="508"/>
      <c r="J96" s="508"/>
      <c r="K96" s="508"/>
      <c r="L96" s="508"/>
      <c r="M96" s="508"/>
      <c r="N96" s="508"/>
      <c r="O96" s="508"/>
      <c r="P96" s="508"/>
      <c r="Q96" s="508"/>
      <c r="R96" s="508"/>
      <c r="S96" s="508"/>
      <c r="T96" s="508"/>
      <c r="U96" s="508"/>
      <c r="V96" s="508"/>
      <c r="W96" s="508"/>
      <c r="X96" s="508"/>
      <c r="Y96" s="508"/>
      <c r="Z96" s="508"/>
      <c r="AA96" s="508"/>
      <c r="AB96" s="508"/>
      <c r="AC96" s="508"/>
      <c r="AD96" s="508"/>
      <c r="AE96" s="508"/>
      <c r="AF96" s="508"/>
      <c r="AG96" s="508"/>
      <c r="AH96" s="508"/>
      <c r="AI96" s="509"/>
    </row>
    <row r="97" spans="2:35" x14ac:dyDescent="0.25">
      <c r="B97" s="507"/>
      <c r="C97" s="508"/>
      <c r="D97" s="508"/>
      <c r="E97" s="508"/>
      <c r="F97" s="508"/>
      <c r="G97" s="508"/>
      <c r="H97" s="508"/>
      <c r="I97" s="508"/>
      <c r="J97" s="508"/>
      <c r="K97" s="508"/>
      <c r="L97" s="508"/>
      <c r="M97" s="508"/>
      <c r="N97" s="508"/>
      <c r="O97" s="508"/>
      <c r="P97" s="508"/>
      <c r="Q97" s="508"/>
      <c r="R97" s="508"/>
      <c r="S97" s="508"/>
      <c r="T97" s="508"/>
      <c r="U97" s="508"/>
      <c r="V97" s="508"/>
      <c r="W97" s="508"/>
      <c r="X97" s="508"/>
      <c r="Y97" s="508"/>
      <c r="Z97" s="508"/>
      <c r="AA97" s="508"/>
      <c r="AB97" s="508"/>
      <c r="AC97" s="508"/>
      <c r="AD97" s="508"/>
      <c r="AE97" s="508"/>
      <c r="AF97" s="508"/>
      <c r="AG97" s="508"/>
      <c r="AH97" s="508"/>
      <c r="AI97" s="509"/>
    </row>
    <row r="98" spans="2:35" x14ac:dyDescent="0.25">
      <c r="B98" s="507"/>
      <c r="C98" s="508"/>
      <c r="D98" s="508"/>
      <c r="E98" s="508"/>
      <c r="F98" s="508"/>
      <c r="G98" s="508"/>
      <c r="H98" s="508"/>
      <c r="I98" s="508"/>
      <c r="J98" s="508"/>
      <c r="K98" s="508"/>
      <c r="L98" s="508"/>
      <c r="M98" s="508"/>
      <c r="N98" s="508"/>
      <c r="O98" s="508"/>
      <c r="P98" s="508"/>
      <c r="Q98" s="508"/>
      <c r="R98" s="508"/>
      <c r="S98" s="508"/>
      <c r="T98" s="508"/>
      <c r="U98" s="508"/>
      <c r="V98" s="508"/>
      <c r="W98" s="508"/>
      <c r="X98" s="508"/>
      <c r="Y98" s="508"/>
      <c r="Z98" s="508"/>
      <c r="AA98" s="508"/>
      <c r="AB98" s="508"/>
      <c r="AC98" s="508"/>
      <c r="AD98" s="508"/>
      <c r="AE98" s="508"/>
      <c r="AF98" s="508"/>
      <c r="AG98" s="508"/>
      <c r="AH98" s="508"/>
      <c r="AI98" s="509"/>
    </row>
    <row r="99" spans="2:35" x14ac:dyDescent="0.25">
      <c r="B99" s="507"/>
      <c r="C99" s="508"/>
      <c r="D99" s="508"/>
      <c r="E99" s="508"/>
      <c r="F99" s="508"/>
      <c r="G99" s="508"/>
      <c r="H99" s="508"/>
      <c r="I99" s="508"/>
      <c r="J99" s="508"/>
      <c r="K99" s="508"/>
      <c r="L99" s="508"/>
      <c r="M99" s="508"/>
      <c r="N99" s="508"/>
      <c r="O99" s="508"/>
      <c r="P99" s="508"/>
      <c r="Q99" s="508"/>
      <c r="R99" s="508"/>
      <c r="S99" s="508"/>
      <c r="T99" s="508"/>
      <c r="U99" s="508"/>
      <c r="V99" s="508"/>
      <c r="W99" s="508"/>
      <c r="X99" s="508"/>
      <c r="Y99" s="508"/>
      <c r="Z99" s="508"/>
      <c r="AA99" s="508"/>
      <c r="AB99" s="508"/>
      <c r="AC99" s="508"/>
      <c r="AD99" s="508"/>
      <c r="AE99" s="508"/>
      <c r="AF99" s="508"/>
      <c r="AG99" s="508"/>
      <c r="AH99" s="508"/>
      <c r="AI99" s="509"/>
    </row>
    <row r="100" spans="2:35" x14ac:dyDescent="0.25">
      <c r="B100" s="507"/>
      <c r="C100" s="508"/>
      <c r="D100" s="508"/>
      <c r="E100" s="508"/>
      <c r="F100" s="508"/>
      <c r="G100" s="508"/>
      <c r="H100" s="508"/>
      <c r="I100" s="508"/>
      <c r="J100" s="508"/>
      <c r="K100" s="508"/>
      <c r="L100" s="508"/>
      <c r="M100" s="508"/>
      <c r="N100" s="508"/>
      <c r="O100" s="508"/>
      <c r="P100" s="508"/>
      <c r="Q100" s="508"/>
      <c r="R100" s="508"/>
      <c r="S100" s="508"/>
      <c r="T100" s="508"/>
      <c r="U100" s="508"/>
      <c r="V100" s="508"/>
      <c r="W100" s="508"/>
      <c r="X100" s="508"/>
      <c r="Y100" s="508"/>
      <c r="Z100" s="508"/>
      <c r="AA100" s="508"/>
      <c r="AB100" s="508"/>
      <c r="AC100" s="508"/>
      <c r="AD100" s="508"/>
      <c r="AE100" s="508"/>
      <c r="AF100" s="508"/>
      <c r="AG100" s="508"/>
      <c r="AH100" s="508"/>
      <c r="AI100" s="509"/>
    </row>
    <row r="101" spans="2:35" x14ac:dyDescent="0.25">
      <c r="B101" s="507"/>
      <c r="C101" s="508"/>
      <c r="D101" s="508"/>
      <c r="E101" s="508"/>
      <c r="F101" s="508"/>
      <c r="G101" s="508"/>
      <c r="H101" s="508"/>
      <c r="I101" s="508"/>
      <c r="J101" s="508"/>
      <c r="K101" s="508"/>
      <c r="L101" s="508"/>
      <c r="M101" s="508"/>
      <c r="N101" s="508"/>
      <c r="O101" s="508"/>
      <c r="P101" s="508"/>
      <c r="Q101" s="508"/>
      <c r="R101" s="508"/>
      <c r="S101" s="508"/>
      <c r="T101" s="508"/>
      <c r="U101" s="508"/>
      <c r="V101" s="508"/>
      <c r="W101" s="508"/>
      <c r="X101" s="508"/>
      <c r="Y101" s="508"/>
      <c r="Z101" s="508"/>
      <c r="AA101" s="508"/>
      <c r="AB101" s="508"/>
      <c r="AC101" s="508"/>
      <c r="AD101" s="508"/>
      <c r="AE101" s="508"/>
      <c r="AF101" s="508"/>
      <c r="AG101" s="508"/>
      <c r="AH101" s="508"/>
      <c r="AI101" s="509"/>
    </row>
    <row r="102" spans="2:35" x14ac:dyDescent="0.25">
      <c r="B102" s="507"/>
      <c r="C102" s="508"/>
      <c r="D102" s="508"/>
      <c r="E102" s="508"/>
      <c r="F102" s="508"/>
      <c r="G102" s="508"/>
      <c r="H102" s="508"/>
      <c r="I102" s="508"/>
      <c r="J102" s="508"/>
      <c r="K102" s="508"/>
      <c r="L102" s="508"/>
      <c r="M102" s="508"/>
      <c r="N102" s="508"/>
      <c r="O102" s="508"/>
      <c r="P102" s="508"/>
      <c r="Q102" s="508"/>
      <c r="R102" s="508"/>
      <c r="S102" s="508"/>
      <c r="T102" s="508"/>
      <c r="U102" s="508"/>
      <c r="V102" s="508"/>
      <c r="W102" s="508"/>
      <c r="X102" s="508"/>
      <c r="Y102" s="508"/>
      <c r="Z102" s="508"/>
      <c r="AA102" s="508"/>
      <c r="AB102" s="508"/>
      <c r="AC102" s="508"/>
      <c r="AD102" s="508"/>
      <c r="AE102" s="508"/>
      <c r="AF102" s="508"/>
      <c r="AG102" s="508"/>
      <c r="AH102" s="508"/>
      <c r="AI102" s="509"/>
    </row>
    <row r="103" spans="2:35" x14ac:dyDescent="0.25">
      <c r="B103" s="507"/>
      <c r="C103" s="508"/>
      <c r="D103" s="508"/>
      <c r="E103" s="508"/>
      <c r="F103" s="508"/>
      <c r="G103" s="508"/>
      <c r="H103" s="508"/>
      <c r="I103" s="508"/>
      <c r="J103" s="508"/>
      <c r="K103" s="508"/>
      <c r="L103" s="508"/>
      <c r="M103" s="508"/>
      <c r="N103" s="508"/>
      <c r="O103" s="508"/>
      <c r="P103" s="508"/>
      <c r="Q103" s="508"/>
      <c r="R103" s="508"/>
      <c r="S103" s="508"/>
      <c r="T103" s="508"/>
      <c r="U103" s="508"/>
      <c r="V103" s="508"/>
      <c r="W103" s="508"/>
      <c r="X103" s="508"/>
      <c r="Y103" s="508"/>
      <c r="Z103" s="508"/>
      <c r="AA103" s="508"/>
      <c r="AB103" s="508"/>
      <c r="AC103" s="508"/>
      <c r="AD103" s="508"/>
      <c r="AE103" s="508"/>
      <c r="AF103" s="508"/>
      <c r="AG103" s="508"/>
      <c r="AH103" s="508"/>
      <c r="AI103" s="509"/>
    </row>
    <row r="104" spans="2:35" x14ac:dyDescent="0.25">
      <c r="B104" s="507"/>
      <c r="C104" s="508"/>
      <c r="D104" s="508"/>
      <c r="E104" s="508"/>
      <c r="F104" s="508"/>
      <c r="G104" s="508"/>
      <c r="H104" s="508"/>
      <c r="I104" s="508"/>
      <c r="J104" s="508"/>
      <c r="K104" s="508"/>
      <c r="L104" s="508"/>
      <c r="M104" s="508"/>
      <c r="N104" s="508"/>
      <c r="O104" s="508"/>
      <c r="P104" s="508"/>
      <c r="Q104" s="508"/>
      <c r="R104" s="508"/>
      <c r="S104" s="508"/>
      <c r="T104" s="508"/>
      <c r="U104" s="508"/>
      <c r="V104" s="508"/>
      <c r="W104" s="508"/>
      <c r="X104" s="508"/>
      <c r="Y104" s="508"/>
      <c r="Z104" s="508"/>
      <c r="AA104" s="508"/>
      <c r="AB104" s="508"/>
      <c r="AC104" s="508"/>
      <c r="AD104" s="508"/>
      <c r="AE104" s="508"/>
      <c r="AF104" s="508"/>
      <c r="AG104" s="508"/>
      <c r="AH104" s="508"/>
      <c r="AI104" s="509"/>
    </row>
    <row r="105" spans="2:35" x14ac:dyDescent="0.25">
      <c r="B105" s="507"/>
      <c r="C105" s="508"/>
      <c r="D105" s="508"/>
      <c r="E105" s="508"/>
      <c r="F105" s="508"/>
      <c r="G105" s="508"/>
      <c r="H105" s="508"/>
      <c r="I105" s="508"/>
      <c r="J105" s="508"/>
      <c r="K105" s="508"/>
      <c r="L105" s="508"/>
      <c r="M105" s="508"/>
      <c r="N105" s="508"/>
      <c r="O105" s="508"/>
      <c r="P105" s="508"/>
      <c r="Q105" s="508"/>
      <c r="R105" s="508"/>
      <c r="S105" s="508"/>
      <c r="T105" s="508"/>
      <c r="U105" s="508"/>
      <c r="V105" s="508"/>
      <c r="W105" s="508"/>
      <c r="X105" s="508"/>
      <c r="Y105" s="508"/>
      <c r="Z105" s="508"/>
      <c r="AA105" s="508"/>
      <c r="AB105" s="508"/>
      <c r="AC105" s="508"/>
      <c r="AD105" s="508"/>
      <c r="AE105" s="508"/>
      <c r="AF105" s="508"/>
      <c r="AG105" s="508"/>
      <c r="AH105" s="508"/>
      <c r="AI105" s="509"/>
    </row>
    <row r="106" spans="2:35" x14ac:dyDescent="0.25">
      <c r="B106" s="507"/>
      <c r="C106" s="508"/>
      <c r="D106" s="508"/>
      <c r="E106" s="508"/>
      <c r="F106" s="508"/>
      <c r="G106" s="508"/>
      <c r="H106" s="508"/>
      <c r="I106" s="508"/>
      <c r="J106" s="508"/>
      <c r="K106" s="508"/>
      <c r="L106" s="508"/>
      <c r="M106" s="508"/>
      <c r="N106" s="508"/>
      <c r="O106" s="508"/>
      <c r="P106" s="508"/>
      <c r="Q106" s="508"/>
      <c r="R106" s="508"/>
      <c r="S106" s="508"/>
      <c r="T106" s="508"/>
      <c r="U106" s="508"/>
      <c r="V106" s="508"/>
      <c r="W106" s="508"/>
      <c r="X106" s="508"/>
      <c r="Y106" s="508"/>
      <c r="Z106" s="508"/>
      <c r="AA106" s="508"/>
      <c r="AB106" s="508"/>
      <c r="AC106" s="508"/>
      <c r="AD106" s="508"/>
      <c r="AE106" s="508"/>
      <c r="AF106" s="508"/>
      <c r="AG106" s="508"/>
      <c r="AH106" s="508"/>
      <c r="AI106" s="509"/>
    </row>
    <row r="107" spans="2:35" x14ac:dyDescent="0.25">
      <c r="B107" s="507"/>
      <c r="C107" s="508"/>
      <c r="D107" s="508"/>
      <c r="E107" s="508"/>
      <c r="F107" s="508"/>
      <c r="G107" s="508"/>
      <c r="H107" s="508"/>
      <c r="I107" s="508"/>
      <c r="J107" s="508"/>
      <c r="K107" s="508"/>
      <c r="L107" s="508"/>
      <c r="M107" s="508"/>
      <c r="N107" s="508"/>
      <c r="O107" s="508"/>
      <c r="P107" s="508"/>
      <c r="Q107" s="508"/>
      <c r="R107" s="508"/>
      <c r="S107" s="508"/>
      <c r="T107" s="508"/>
      <c r="U107" s="508"/>
      <c r="V107" s="508"/>
      <c r="W107" s="508"/>
      <c r="X107" s="508"/>
      <c r="Y107" s="508"/>
      <c r="Z107" s="508"/>
      <c r="AA107" s="508"/>
      <c r="AB107" s="508"/>
      <c r="AC107" s="508"/>
      <c r="AD107" s="508"/>
      <c r="AE107" s="508"/>
      <c r="AF107" s="508"/>
      <c r="AG107" s="508"/>
      <c r="AH107" s="508"/>
      <c r="AI107" s="509"/>
    </row>
    <row r="108" spans="2:35" x14ac:dyDescent="0.25">
      <c r="B108" s="507"/>
      <c r="C108" s="508"/>
      <c r="D108" s="508"/>
      <c r="E108" s="508"/>
      <c r="F108" s="508"/>
      <c r="G108" s="508"/>
      <c r="H108" s="508"/>
      <c r="I108" s="508"/>
      <c r="J108" s="508"/>
      <c r="K108" s="508"/>
      <c r="L108" s="508"/>
      <c r="M108" s="508"/>
      <c r="N108" s="508"/>
      <c r="O108" s="508"/>
      <c r="P108" s="508"/>
      <c r="Q108" s="508"/>
      <c r="R108" s="508"/>
      <c r="S108" s="508"/>
      <c r="T108" s="508"/>
      <c r="U108" s="508"/>
      <c r="V108" s="508"/>
      <c r="W108" s="508"/>
      <c r="X108" s="508"/>
      <c r="Y108" s="508"/>
      <c r="Z108" s="508"/>
      <c r="AA108" s="508"/>
      <c r="AB108" s="508"/>
      <c r="AC108" s="508"/>
      <c r="AD108" s="508"/>
      <c r="AE108" s="508"/>
      <c r="AF108" s="508"/>
      <c r="AG108" s="508"/>
      <c r="AH108" s="508"/>
      <c r="AI108" s="509"/>
    </row>
    <row r="109" spans="2:35" x14ac:dyDescent="0.25">
      <c r="B109" s="507"/>
      <c r="C109" s="508"/>
      <c r="D109" s="508"/>
      <c r="E109" s="508"/>
      <c r="F109" s="508"/>
      <c r="G109" s="508"/>
      <c r="H109" s="508"/>
      <c r="I109" s="508"/>
      <c r="J109" s="508"/>
      <c r="K109" s="508"/>
      <c r="L109" s="508"/>
      <c r="M109" s="508"/>
      <c r="N109" s="508"/>
      <c r="O109" s="508"/>
      <c r="P109" s="508"/>
      <c r="Q109" s="508"/>
      <c r="R109" s="508"/>
      <c r="S109" s="508"/>
      <c r="T109" s="508"/>
      <c r="U109" s="508"/>
      <c r="V109" s="508"/>
      <c r="W109" s="508"/>
      <c r="X109" s="508"/>
      <c r="Y109" s="508"/>
      <c r="Z109" s="508"/>
      <c r="AA109" s="508"/>
      <c r="AB109" s="508"/>
      <c r="AC109" s="508"/>
      <c r="AD109" s="508"/>
      <c r="AE109" s="508"/>
      <c r="AF109" s="508"/>
      <c r="AG109" s="508"/>
      <c r="AH109" s="508"/>
      <c r="AI109" s="509"/>
    </row>
    <row r="110" spans="2:35" x14ac:dyDescent="0.25">
      <c r="B110" s="507"/>
      <c r="C110" s="508"/>
      <c r="D110" s="508"/>
      <c r="E110" s="508"/>
      <c r="F110" s="508"/>
      <c r="G110" s="508"/>
      <c r="H110" s="508"/>
      <c r="I110" s="508"/>
      <c r="J110" s="508"/>
      <c r="K110" s="508"/>
      <c r="L110" s="508"/>
      <c r="M110" s="508"/>
      <c r="N110" s="508"/>
      <c r="O110" s="508"/>
      <c r="P110" s="508"/>
      <c r="Q110" s="508"/>
      <c r="R110" s="508"/>
      <c r="S110" s="508"/>
      <c r="T110" s="508"/>
      <c r="U110" s="508"/>
      <c r="V110" s="508"/>
      <c r="W110" s="508"/>
      <c r="X110" s="508"/>
      <c r="Y110" s="508"/>
      <c r="Z110" s="508"/>
      <c r="AA110" s="508"/>
      <c r="AB110" s="508"/>
      <c r="AC110" s="508"/>
      <c r="AD110" s="508"/>
      <c r="AE110" s="508"/>
      <c r="AF110" s="508"/>
      <c r="AG110" s="508"/>
      <c r="AH110" s="508"/>
      <c r="AI110" s="509"/>
    </row>
    <row r="111" spans="2:35" x14ac:dyDescent="0.25">
      <c r="B111" s="507"/>
      <c r="C111" s="508"/>
      <c r="D111" s="508"/>
      <c r="E111" s="508"/>
      <c r="F111" s="508"/>
      <c r="G111" s="508"/>
      <c r="H111" s="508"/>
      <c r="I111" s="508"/>
      <c r="J111" s="508"/>
      <c r="K111" s="508"/>
      <c r="L111" s="508"/>
      <c r="M111" s="508"/>
      <c r="N111" s="508"/>
      <c r="O111" s="508"/>
      <c r="P111" s="508"/>
      <c r="Q111" s="508"/>
      <c r="R111" s="508"/>
      <c r="S111" s="508"/>
      <c r="T111" s="508"/>
      <c r="U111" s="508"/>
      <c r="V111" s="508"/>
      <c r="W111" s="508"/>
      <c r="X111" s="508"/>
      <c r="Y111" s="508"/>
      <c r="Z111" s="508"/>
      <c r="AA111" s="508"/>
      <c r="AB111" s="508"/>
      <c r="AC111" s="508"/>
      <c r="AD111" s="508"/>
      <c r="AE111" s="508"/>
      <c r="AF111" s="508"/>
      <c r="AG111" s="508"/>
      <c r="AH111" s="508"/>
      <c r="AI111" s="509"/>
    </row>
    <row r="112" spans="2:35" x14ac:dyDescent="0.25">
      <c r="B112" s="507"/>
      <c r="C112" s="508"/>
      <c r="D112" s="508"/>
      <c r="E112" s="508"/>
      <c r="F112" s="508"/>
      <c r="G112" s="508"/>
      <c r="H112" s="508"/>
      <c r="I112" s="508"/>
      <c r="J112" s="508"/>
      <c r="K112" s="508"/>
      <c r="L112" s="508"/>
      <c r="M112" s="508"/>
      <c r="N112" s="508"/>
      <c r="O112" s="508"/>
      <c r="P112" s="508"/>
      <c r="Q112" s="508"/>
      <c r="R112" s="508"/>
      <c r="S112" s="508"/>
      <c r="T112" s="508"/>
      <c r="U112" s="508"/>
      <c r="V112" s="508"/>
      <c r="W112" s="508"/>
      <c r="X112" s="508"/>
      <c r="Y112" s="508"/>
      <c r="Z112" s="508"/>
      <c r="AA112" s="508"/>
      <c r="AB112" s="508"/>
      <c r="AC112" s="508"/>
      <c r="AD112" s="508"/>
      <c r="AE112" s="508"/>
      <c r="AF112" s="508"/>
      <c r="AG112" s="508"/>
      <c r="AH112" s="508"/>
      <c r="AI112" s="509"/>
    </row>
    <row r="113" spans="2:35" x14ac:dyDescent="0.25">
      <c r="B113" s="507"/>
      <c r="C113" s="508"/>
      <c r="D113" s="508"/>
      <c r="E113" s="508"/>
      <c r="F113" s="508"/>
      <c r="G113" s="508"/>
      <c r="H113" s="508"/>
      <c r="I113" s="508"/>
      <c r="J113" s="508"/>
      <c r="K113" s="508"/>
      <c r="L113" s="508"/>
      <c r="M113" s="508"/>
      <c r="N113" s="508"/>
      <c r="O113" s="508"/>
      <c r="P113" s="508"/>
      <c r="Q113" s="508"/>
      <c r="R113" s="508"/>
      <c r="S113" s="508"/>
      <c r="T113" s="508"/>
      <c r="U113" s="508"/>
      <c r="V113" s="508"/>
      <c r="W113" s="508"/>
      <c r="X113" s="508"/>
      <c r="Y113" s="508"/>
      <c r="Z113" s="508"/>
      <c r="AA113" s="508"/>
      <c r="AB113" s="508"/>
      <c r="AC113" s="508"/>
      <c r="AD113" s="508"/>
      <c r="AE113" s="508"/>
      <c r="AF113" s="508"/>
      <c r="AG113" s="508"/>
      <c r="AH113" s="508"/>
      <c r="AI113" s="509"/>
    </row>
    <row r="114" spans="2:35" ht="15.75" thickBot="1" x14ac:dyDescent="0.3">
      <c r="B114" s="510"/>
      <c r="C114" s="511"/>
      <c r="D114" s="511"/>
      <c r="E114" s="511"/>
      <c r="F114" s="511"/>
      <c r="G114" s="511"/>
      <c r="H114" s="511"/>
      <c r="I114" s="511"/>
      <c r="J114" s="511"/>
      <c r="K114" s="511"/>
      <c r="L114" s="511"/>
      <c r="M114" s="511"/>
      <c r="N114" s="511"/>
      <c r="O114" s="511"/>
      <c r="P114" s="511"/>
      <c r="Q114" s="511"/>
      <c r="R114" s="511"/>
      <c r="S114" s="511"/>
      <c r="T114" s="511"/>
      <c r="U114" s="511"/>
      <c r="V114" s="511"/>
      <c r="W114" s="511"/>
      <c r="X114" s="511"/>
      <c r="Y114" s="511"/>
      <c r="Z114" s="511"/>
      <c r="AA114" s="511"/>
      <c r="AB114" s="511"/>
      <c r="AC114" s="511"/>
      <c r="AD114" s="511"/>
      <c r="AE114" s="511"/>
      <c r="AF114" s="511"/>
      <c r="AG114" s="511"/>
      <c r="AH114" s="511"/>
      <c r="AI114" s="512"/>
    </row>
  </sheetData>
  <sheetProtection selectLockedCells="1"/>
  <mergeCells count="89">
    <mergeCell ref="B78:AI78"/>
    <mergeCell ref="B79:AI114"/>
    <mergeCell ref="B8:AI8"/>
    <mergeCell ref="B57:B69"/>
    <mergeCell ref="AK57:AK77"/>
    <mergeCell ref="B33:B45"/>
    <mergeCell ref="B70:B77"/>
    <mergeCell ref="Y55:Z55"/>
    <mergeCell ref="AA55:AB55"/>
    <mergeCell ref="AC55:AD55"/>
    <mergeCell ref="AE55:AF55"/>
    <mergeCell ref="B55:B56"/>
    <mergeCell ref="C55:C56"/>
    <mergeCell ref="D55:D56"/>
    <mergeCell ref="E55:F55"/>
    <mergeCell ref="G55:H55"/>
    <mergeCell ref="O6:P6"/>
    <mergeCell ref="B3:C3"/>
    <mergeCell ref="AA31:AB31"/>
    <mergeCell ref="AK33:AK53"/>
    <mergeCell ref="AJ55:AJ56"/>
    <mergeCell ref="AK55:AK56"/>
    <mergeCell ref="AJ6:AJ7"/>
    <mergeCell ref="AK6:AK7"/>
    <mergeCell ref="AK9:AK29"/>
    <mergeCell ref="B54:AI54"/>
    <mergeCell ref="U55:V55"/>
    <mergeCell ref="W55:X55"/>
    <mergeCell ref="AJ3:AK5"/>
    <mergeCell ref="AJ31:AJ32"/>
    <mergeCell ref="AK31:AK32"/>
    <mergeCell ref="B22:B29"/>
    <mergeCell ref="S6:T6"/>
    <mergeCell ref="U6:V6"/>
    <mergeCell ref="AI6:AI7"/>
    <mergeCell ref="W6:X6"/>
    <mergeCell ref="Y6:Z6"/>
    <mergeCell ref="AA6:AB6"/>
    <mergeCell ref="AC6:AD6"/>
    <mergeCell ref="AE6:AF6"/>
    <mergeCell ref="AG6:AH6"/>
    <mergeCell ref="AG31:AH31"/>
    <mergeCell ref="AI31:AI32"/>
    <mergeCell ref="B9:B21"/>
    <mergeCell ref="AC31:AD31"/>
    <mergeCell ref="AE31:AF31"/>
    <mergeCell ref="U31:V31"/>
    <mergeCell ref="W31:X31"/>
    <mergeCell ref="Y31:Z31"/>
    <mergeCell ref="O31:P31"/>
    <mergeCell ref="Q31:R31"/>
    <mergeCell ref="S31:T31"/>
    <mergeCell ref="I55:J55"/>
    <mergeCell ref="K55:L55"/>
    <mergeCell ref="M55:N55"/>
    <mergeCell ref="O55:P55"/>
    <mergeCell ref="Q55:R55"/>
    <mergeCell ref="AI55:AI56"/>
    <mergeCell ref="AG55:AH55"/>
    <mergeCell ref="B46:B53"/>
    <mergeCell ref="B5:AI5"/>
    <mergeCell ref="Z2:AC2"/>
    <mergeCell ref="B4:AI4"/>
    <mergeCell ref="S55:T55"/>
    <mergeCell ref="B30:AI30"/>
    <mergeCell ref="B31:B32"/>
    <mergeCell ref="C31:C32"/>
    <mergeCell ref="D31:D32"/>
    <mergeCell ref="E31:F31"/>
    <mergeCell ref="G31:H31"/>
    <mergeCell ref="I31:J31"/>
    <mergeCell ref="K31:L31"/>
    <mergeCell ref="M31:N31"/>
    <mergeCell ref="X2:Y2"/>
    <mergeCell ref="B6:B7"/>
    <mergeCell ref="C6:C7"/>
    <mergeCell ref="D6:D7"/>
    <mergeCell ref="E6:F6"/>
    <mergeCell ref="G6:H6"/>
    <mergeCell ref="I6:J6"/>
    <mergeCell ref="D2:F2"/>
    <mergeCell ref="G2:H2"/>
    <mergeCell ref="I2:K2"/>
    <mergeCell ref="L2:R2"/>
    <mergeCell ref="S2:T2"/>
    <mergeCell ref="U2:W2"/>
    <mergeCell ref="K6:L6"/>
    <mergeCell ref="M6:N6"/>
    <mergeCell ref="Q6:R6"/>
  </mergeCells>
  <phoneticPr fontId="6" type="noConversion"/>
  <conditionalFormatting sqref="M22:AB28 AC29:AH29">
    <cfRule type="expression" dxfId="224" priority="211">
      <formula>#REF!&gt;M22</formula>
    </cfRule>
  </conditionalFormatting>
  <conditionalFormatting sqref="AC29:AH29">
    <cfRule type="containsText" dxfId="223" priority="202" operator="containsText" text="0">
      <formula>NOT(ISERROR(SEARCH("0",AC29)))</formula>
    </cfRule>
  </conditionalFormatting>
  <conditionalFormatting sqref="AI22:AI29 AI9:AI16">
    <cfRule type="cellIs" dxfId="222" priority="201" operator="equal">
      <formula>0</formula>
    </cfRule>
  </conditionalFormatting>
  <conditionalFormatting sqref="AK9:AK16 AK22:AK29">
    <cfRule type="notContainsBlanks" dxfId="221" priority="194">
      <formula>LEN(TRIM(AK9))&gt;0</formula>
    </cfRule>
  </conditionalFormatting>
  <conditionalFormatting sqref="AJ3:AK5">
    <cfRule type="notContainsBlanks" dxfId="220" priority="191">
      <formula>LEN(TRIM(AJ3))&gt;0</formula>
    </cfRule>
  </conditionalFormatting>
  <conditionalFormatting sqref="M10:AB10">
    <cfRule type="expression" dxfId="219" priority="190">
      <formula>M10&gt;M9</formula>
    </cfRule>
  </conditionalFormatting>
  <conditionalFormatting sqref="M9:AB9">
    <cfRule type="expression" dxfId="218" priority="189">
      <formula>M10&gt;M9</formula>
    </cfRule>
  </conditionalFormatting>
  <conditionalFormatting sqref="M9:AB9">
    <cfRule type="expression" dxfId="217" priority="181">
      <formula>M13&gt;M9</formula>
    </cfRule>
  </conditionalFormatting>
  <conditionalFormatting sqref="AI17:AI19">
    <cfRule type="cellIs" dxfId="216" priority="157" operator="equal">
      <formula>0</formula>
    </cfRule>
  </conditionalFormatting>
  <conditionalFormatting sqref="AK17:AK19">
    <cfRule type="notContainsBlanks" dxfId="215" priority="156">
      <formula>LEN(TRIM(AK17))&gt;0</formula>
    </cfRule>
  </conditionalFormatting>
  <conditionalFormatting sqref="AI20:AI21">
    <cfRule type="cellIs" dxfId="214" priority="153" operator="equal">
      <formula>0</formula>
    </cfRule>
  </conditionalFormatting>
  <conditionalFormatting sqref="AK20:AK21">
    <cfRule type="notContainsBlanks" dxfId="213" priority="152">
      <formula>LEN(TRIM(AK20))&gt;0</formula>
    </cfRule>
  </conditionalFormatting>
  <conditionalFormatting sqref="M11:AB11 M12 AC12:AH12">
    <cfRule type="expression" dxfId="212" priority="150">
      <formula>M11&gt;M9</formula>
    </cfRule>
  </conditionalFormatting>
  <conditionalFormatting sqref="M9:AB9">
    <cfRule type="expression" dxfId="211" priority="149">
      <formula>M11&gt;M9</formula>
    </cfRule>
  </conditionalFormatting>
  <conditionalFormatting sqref="M13:AB13">
    <cfRule type="expression" dxfId="210" priority="148">
      <formula>M13&gt;M9</formula>
    </cfRule>
  </conditionalFormatting>
  <conditionalFormatting sqref="M14:AB14">
    <cfRule type="expression" dxfId="209" priority="147">
      <formula>M14&gt;M13</formula>
    </cfRule>
  </conditionalFormatting>
  <conditionalFormatting sqref="M13:AB13">
    <cfRule type="expression" dxfId="208" priority="146">
      <formula>M14&gt;M13</formula>
    </cfRule>
  </conditionalFormatting>
  <conditionalFormatting sqref="M15:AB15">
    <cfRule type="expression" dxfId="207" priority="145">
      <formula>M15&gt;M14</formula>
    </cfRule>
  </conditionalFormatting>
  <conditionalFormatting sqref="M14:AB14">
    <cfRule type="expression" dxfId="206" priority="144">
      <formula>M15&gt;M14</formula>
    </cfRule>
  </conditionalFormatting>
  <conditionalFormatting sqref="M20:AB20">
    <cfRule type="expression" dxfId="205" priority="143">
      <formula>(M20+M16+M15)&gt;M9</formula>
    </cfRule>
  </conditionalFormatting>
  <conditionalFormatting sqref="M16:AB16">
    <cfRule type="expression" dxfId="204" priority="142">
      <formula>(M20+M16+M15)&gt;M9</formula>
    </cfRule>
  </conditionalFormatting>
  <conditionalFormatting sqref="M15:AB15">
    <cfRule type="expression" dxfId="203" priority="141">
      <formula>(M20+M16+M15)&gt;M9</formula>
    </cfRule>
  </conditionalFormatting>
  <conditionalFormatting sqref="M9:AB9">
    <cfRule type="expression" dxfId="202" priority="140">
      <formula>(M20+M16+M15)&gt;M9</formula>
    </cfRule>
  </conditionalFormatting>
  <conditionalFormatting sqref="M19:AB19">
    <cfRule type="expression" dxfId="201" priority="138">
      <formula>M19&gt;M17</formula>
    </cfRule>
  </conditionalFormatting>
  <conditionalFormatting sqref="M17:AB17">
    <cfRule type="expression" dxfId="200" priority="137">
      <formula>M19&gt;M17</formula>
    </cfRule>
  </conditionalFormatting>
  <conditionalFormatting sqref="M46:AB52 AC53:AH53">
    <cfRule type="expression" dxfId="199" priority="136">
      <formula>#REF!&gt;M46</formula>
    </cfRule>
  </conditionalFormatting>
  <conditionalFormatting sqref="AC53:AH53">
    <cfRule type="containsText" dxfId="198" priority="135" operator="containsText" text="0">
      <formula>NOT(ISERROR(SEARCH("0",AC53)))</formula>
    </cfRule>
  </conditionalFormatting>
  <conditionalFormatting sqref="AI46:AI53 AI33:AI40">
    <cfRule type="cellIs" dxfId="197" priority="134" operator="equal">
      <formula>0</formula>
    </cfRule>
  </conditionalFormatting>
  <conditionalFormatting sqref="M34">
    <cfRule type="expression" dxfId="196" priority="133">
      <formula>M34&gt;M33</formula>
    </cfRule>
  </conditionalFormatting>
  <conditionalFormatting sqref="M33">
    <cfRule type="expression" dxfId="195" priority="132">
      <formula>M34&gt;M33</formula>
    </cfRule>
  </conditionalFormatting>
  <conditionalFormatting sqref="M33">
    <cfRule type="expression" dxfId="194" priority="131">
      <formula>M37&gt;M33</formula>
    </cfRule>
  </conditionalFormatting>
  <conditionalFormatting sqref="AI41:AI43">
    <cfRule type="cellIs" dxfId="193" priority="130" operator="equal">
      <formula>0</formula>
    </cfRule>
  </conditionalFormatting>
  <conditionalFormatting sqref="AI44:AI45">
    <cfRule type="cellIs" dxfId="192" priority="129" operator="equal">
      <formula>0</formula>
    </cfRule>
  </conditionalFormatting>
  <conditionalFormatting sqref="M35">
    <cfRule type="expression" dxfId="191" priority="128">
      <formula>M35&gt;M33</formula>
    </cfRule>
  </conditionalFormatting>
  <conditionalFormatting sqref="M33">
    <cfRule type="expression" dxfId="190" priority="127">
      <formula>M35&gt;M33</formula>
    </cfRule>
  </conditionalFormatting>
  <conditionalFormatting sqref="M37">
    <cfRule type="expression" dxfId="189" priority="126">
      <formula>M37&gt;M33</formula>
    </cfRule>
  </conditionalFormatting>
  <conditionalFormatting sqref="M38">
    <cfRule type="expression" dxfId="188" priority="125">
      <formula>M38&gt;M37</formula>
    </cfRule>
  </conditionalFormatting>
  <conditionalFormatting sqref="M37">
    <cfRule type="expression" dxfId="187" priority="124">
      <formula>M38&gt;M37</formula>
    </cfRule>
  </conditionalFormatting>
  <conditionalFormatting sqref="M39">
    <cfRule type="expression" dxfId="186" priority="123">
      <formula>M39&gt;M38</formula>
    </cfRule>
  </conditionalFormatting>
  <conditionalFormatting sqref="M38">
    <cfRule type="expression" dxfId="185" priority="122">
      <formula>M39&gt;M38</formula>
    </cfRule>
  </conditionalFormatting>
  <conditionalFormatting sqref="M44:AB44">
    <cfRule type="expression" dxfId="184" priority="121">
      <formula>(M44+M40+M39)&gt;M33</formula>
    </cfRule>
  </conditionalFormatting>
  <conditionalFormatting sqref="M40">
    <cfRule type="expression" dxfId="183" priority="120">
      <formula>(M44+M40+M39)&gt;M33</formula>
    </cfRule>
  </conditionalFormatting>
  <conditionalFormatting sqref="M39">
    <cfRule type="expression" dxfId="182" priority="119">
      <formula>(M44+M40+M39)&gt;M33</formula>
    </cfRule>
  </conditionalFormatting>
  <conditionalFormatting sqref="M33">
    <cfRule type="expression" dxfId="181" priority="118">
      <formula>(M44+M40+M39)&gt;M33</formula>
    </cfRule>
  </conditionalFormatting>
  <conditionalFormatting sqref="M43:AB43">
    <cfRule type="expression" dxfId="180" priority="117">
      <formula>M43&gt;M41</formula>
    </cfRule>
  </conditionalFormatting>
  <conditionalFormatting sqref="M41:AB41">
    <cfRule type="expression" dxfId="179" priority="116">
      <formula>M43&gt;M41</formula>
    </cfRule>
  </conditionalFormatting>
  <conditionalFormatting sqref="M70:AB76 AC77:AH77">
    <cfRule type="expression" dxfId="178" priority="115">
      <formula>#REF!&gt;M70</formula>
    </cfRule>
  </conditionalFormatting>
  <conditionalFormatting sqref="AC77:AH77">
    <cfRule type="containsText" dxfId="177" priority="114" operator="containsText" text="0">
      <formula>NOT(ISERROR(SEARCH("0",AC77)))</formula>
    </cfRule>
  </conditionalFormatting>
  <conditionalFormatting sqref="AI70:AI77 AI57:AI64">
    <cfRule type="cellIs" dxfId="176" priority="113" operator="equal">
      <formula>0</formula>
    </cfRule>
  </conditionalFormatting>
  <conditionalFormatting sqref="M58">
    <cfRule type="expression" dxfId="175" priority="112">
      <formula>M58&gt;M57</formula>
    </cfRule>
  </conditionalFormatting>
  <conditionalFormatting sqref="M57">
    <cfRule type="expression" dxfId="174" priority="111">
      <formula>M58&gt;M57</formula>
    </cfRule>
  </conditionalFormatting>
  <conditionalFormatting sqref="M57">
    <cfRule type="expression" dxfId="173" priority="110">
      <formula>M61&gt;M57</formula>
    </cfRule>
  </conditionalFormatting>
  <conditionalFormatting sqref="AI65:AI67">
    <cfRule type="cellIs" dxfId="172" priority="109" operator="equal">
      <formula>0</formula>
    </cfRule>
  </conditionalFormatting>
  <conditionalFormatting sqref="AI68:AI69">
    <cfRule type="cellIs" dxfId="171" priority="108" operator="equal">
      <formula>0</formula>
    </cfRule>
  </conditionalFormatting>
  <conditionalFormatting sqref="M59">
    <cfRule type="expression" dxfId="170" priority="107">
      <formula>M59&gt;M57</formula>
    </cfRule>
  </conditionalFormatting>
  <conditionalFormatting sqref="M57">
    <cfRule type="expression" dxfId="169" priority="106">
      <formula>M59&gt;M57</formula>
    </cfRule>
  </conditionalFormatting>
  <conditionalFormatting sqref="M61">
    <cfRule type="expression" dxfId="168" priority="105">
      <formula>M61&gt;M57</formula>
    </cfRule>
  </conditionalFormatting>
  <conditionalFormatting sqref="M62">
    <cfRule type="expression" dxfId="167" priority="104">
      <formula>M62&gt;M61</formula>
    </cfRule>
  </conditionalFormatting>
  <conditionalFormatting sqref="M61">
    <cfRule type="expression" dxfId="166" priority="103">
      <formula>M62&gt;M61</formula>
    </cfRule>
  </conditionalFormatting>
  <conditionalFormatting sqref="M63">
    <cfRule type="expression" dxfId="165" priority="102">
      <formula>M63&gt;M62</formula>
    </cfRule>
  </conditionalFormatting>
  <conditionalFormatting sqref="M62">
    <cfRule type="expression" dxfId="164" priority="101">
      <formula>M63&gt;M62</formula>
    </cfRule>
  </conditionalFormatting>
  <conditionalFormatting sqref="M68:AB68">
    <cfRule type="expression" dxfId="163" priority="100">
      <formula>(M68+M64+M63)&gt;M57</formula>
    </cfRule>
  </conditionalFormatting>
  <conditionalFormatting sqref="M64">
    <cfRule type="expression" dxfId="162" priority="99">
      <formula>(M68+M64+M63)&gt;M57</formula>
    </cfRule>
  </conditionalFormatting>
  <conditionalFormatting sqref="M63">
    <cfRule type="expression" dxfId="161" priority="98">
      <formula>(M68+M64+M63)&gt;M57</formula>
    </cfRule>
  </conditionalFormatting>
  <conditionalFormatting sqref="M57">
    <cfRule type="expression" dxfId="160" priority="97">
      <formula>(M68+M64+M63)&gt;M57</formula>
    </cfRule>
  </conditionalFormatting>
  <conditionalFormatting sqref="M67:AB67">
    <cfRule type="expression" dxfId="159" priority="96">
      <formula>M67&gt;M65</formula>
    </cfRule>
  </conditionalFormatting>
  <conditionalFormatting sqref="M65:AB65">
    <cfRule type="expression" dxfId="158" priority="95">
      <formula>M67&gt;M65</formula>
    </cfRule>
  </conditionalFormatting>
  <conditionalFormatting sqref="B2">
    <cfRule type="cellIs" dxfId="157" priority="94" operator="equal">
      <formula>0</formula>
    </cfRule>
  </conditionalFormatting>
  <conditionalFormatting sqref="D2">
    <cfRule type="cellIs" dxfId="156" priority="93" operator="equal">
      <formula>0</formula>
    </cfRule>
  </conditionalFormatting>
  <conditionalFormatting sqref="M77:AB77">
    <cfRule type="cellIs" dxfId="155" priority="85" operator="lessThan">
      <formula>0</formula>
    </cfRule>
  </conditionalFormatting>
  <conditionalFormatting sqref="M53:AB53">
    <cfRule type="expression" dxfId="154" priority="90">
      <formula>#REF!&gt;M53</formula>
    </cfRule>
  </conditionalFormatting>
  <conditionalFormatting sqref="M53:AB53">
    <cfRule type="containsText" dxfId="153" priority="89" operator="containsText" text="0">
      <formula>NOT(ISERROR(SEARCH("0",M53)))</formula>
    </cfRule>
  </conditionalFormatting>
  <conditionalFormatting sqref="M53:AB53">
    <cfRule type="cellIs" dxfId="152" priority="88" operator="lessThan">
      <formula>0</formula>
    </cfRule>
  </conditionalFormatting>
  <conditionalFormatting sqref="M77:AB77">
    <cfRule type="expression" dxfId="151" priority="87">
      <formula>#REF!&gt;M77</formula>
    </cfRule>
  </conditionalFormatting>
  <conditionalFormatting sqref="M77:AB77">
    <cfRule type="containsText" dxfId="150" priority="86" operator="containsText" text="0">
      <formula>NOT(ISERROR(SEARCH("0",M77)))</formula>
    </cfRule>
  </conditionalFormatting>
  <conditionalFormatting sqref="M29:AB29">
    <cfRule type="expression" dxfId="149" priority="84">
      <formula>#REF!&gt;M29</formula>
    </cfRule>
  </conditionalFormatting>
  <conditionalFormatting sqref="M29:AB29">
    <cfRule type="containsText" dxfId="148" priority="83" operator="containsText" text="0">
      <formula>NOT(ISERROR(SEARCH("0",M29)))</formula>
    </cfRule>
  </conditionalFormatting>
  <conditionalFormatting sqref="M29:AB29">
    <cfRule type="cellIs" dxfId="147" priority="82" operator="lessThan">
      <formula>0</formula>
    </cfRule>
  </conditionalFormatting>
  <conditionalFormatting sqref="AJ8:AK8">
    <cfRule type="notContainsBlanks" dxfId="146" priority="81">
      <formula>LEN(TRIM(AJ8))&gt;0</formula>
    </cfRule>
  </conditionalFormatting>
  <conditionalFormatting sqref="N11:AB11 AC12:AH12">
    <cfRule type="expression" dxfId="145" priority="79">
      <formula>(N11+N10)&gt;N9</formula>
    </cfRule>
  </conditionalFormatting>
  <conditionalFormatting sqref="N9:AB9">
    <cfRule type="expression" dxfId="144" priority="78">
      <formula>(N11+N10)&gt;N9</formula>
    </cfRule>
  </conditionalFormatting>
  <conditionalFormatting sqref="N10:AB10">
    <cfRule type="expression" dxfId="143" priority="77">
      <formula>(N11+N10)&gt;N9</formula>
    </cfRule>
  </conditionalFormatting>
  <conditionalFormatting sqref="N34:AB34">
    <cfRule type="expression" dxfId="142" priority="76">
      <formula>N34&gt;N33</formula>
    </cfRule>
  </conditionalFormatting>
  <conditionalFormatting sqref="N33:AB33">
    <cfRule type="expression" dxfId="141" priority="75">
      <formula>N34&gt;N33</formula>
    </cfRule>
  </conditionalFormatting>
  <conditionalFormatting sqref="N33:AB33">
    <cfRule type="expression" dxfId="140" priority="74">
      <formula>N37&gt;N33</formula>
    </cfRule>
  </conditionalFormatting>
  <conditionalFormatting sqref="N35:AB35">
    <cfRule type="expression" dxfId="139" priority="73">
      <formula>N35&gt;N33</formula>
    </cfRule>
  </conditionalFormatting>
  <conditionalFormatting sqref="N33:AB33">
    <cfRule type="expression" dxfId="138" priority="72">
      <formula>N35&gt;N33</formula>
    </cfRule>
  </conditionalFormatting>
  <conditionalFormatting sqref="N33:AB33">
    <cfRule type="expression" dxfId="137" priority="71">
      <formula>(N44+N40+N39)&gt;N33</formula>
    </cfRule>
  </conditionalFormatting>
  <conditionalFormatting sqref="N35:AB35">
    <cfRule type="expression" dxfId="136" priority="70">
      <formula>(N35+N34)&gt;N33</formula>
    </cfRule>
  </conditionalFormatting>
  <conditionalFormatting sqref="N33:AB33">
    <cfRule type="expression" dxfId="135" priority="69">
      <formula>(N35+N34)&gt;N33</formula>
    </cfRule>
  </conditionalFormatting>
  <conditionalFormatting sqref="N34:AB34">
    <cfRule type="expression" dxfId="134" priority="68">
      <formula>(N35+N34)&gt;N33</formula>
    </cfRule>
  </conditionalFormatting>
  <conditionalFormatting sqref="N58:AB58">
    <cfRule type="expression" dxfId="133" priority="67">
      <formula>N58&gt;N57</formula>
    </cfRule>
  </conditionalFormatting>
  <conditionalFormatting sqref="N57:AB57">
    <cfRule type="expression" dxfId="132" priority="66">
      <formula>N58&gt;N57</formula>
    </cfRule>
  </conditionalFormatting>
  <conditionalFormatting sqref="N57:AB57">
    <cfRule type="expression" dxfId="131" priority="65">
      <formula>N61&gt;N57</formula>
    </cfRule>
  </conditionalFormatting>
  <conditionalFormatting sqref="N59:AB59">
    <cfRule type="expression" dxfId="130" priority="64">
      <formula>N59&gt;N57</formula>
    </cfRule>
  </conditionalFormatting>
  <conditionalFormatting sqref="N57:AB57">
    <cfRule type="expression" dxfId="129" priority="63">
      <formula>N59&gt;N57</formula>
    </cfRule>
  </conditionalFormatting>
  <conditionalFormatting sqref="N57:AB57">
    <cfRule type="expression" dxfId="128" priority="62">
      <formula>(N68+N64+N63)&gt;N57</formula>
    </cfRule>
  </conditionalFormatting>
  <conditionalFormatting sqref="N59:AB59">
    <cfRule type="expression" dxfId="127" priority="61">
      <formula>(N59+N58)&gt;N57</formula>
    </cfRule>
  </conditionalFormatting>
  <conditionalFormatting sqref="N57:AB57">
    <cfRule type="expression" dxfId="126" priority="60">
      <formula>(N59+N58)&gt;N57</formula>
    </cfRule>
  </conditionalFormatting>
  <conditionalFormatting sqref="N58:AB58">
    <cfRule type="expression" dxfId="125" priority="59">
      <formula>(N59+N58)&gt;N57</formula>
    </cfRule>
  </conditionalFormatting>
  <conditionalFormatting sqref="AK33:AK40 AK46:AK53">
    <cfRule type="notContainsBlanks" dxfId="124" priority="58">
      <formula>LEN(TRIM(AK33))&gt;0</formula>
    </cfRule>
  </conditionalFormatting>
  <conditionalFormatting sqref="AK41:AK43">
    <cfRule type="notContainsBlanks" dxfId="123" priority="57">
      <formula>LEN(TRIM(AK41))&gt;0</formula>
    </cfRule>
  </conditionalFormatting>
  <conditionalFormatting sqref="AK44:AK45">
    <cfRule type="notContainsBlanks" dxfId="122" priority="56">
      <formula>LEN(TRIM(AK44))&gt;0</formula>
    </cfRule>
  </conditionalFormatting>
  <conditionalFormatting sqref="AK57:AK64 AK70:AK77">
    <cfRule type="notContainsBlanks" dxfId="121" priority="55">
      <formula>LEN(TRIM(AK57))&gt;0</formula>
    </cfRule>
  </conditionalFormatting>
  <conditionalFormatting sqref="AK65:AK67">
    <cfRule type="notContainsBlanks" dxfId="120" priority="54">
      <formula>LEN(TRIM(AK65))&gt;0</formula>
    </cfRule>
  </conditionalFormatting>
  <conditionalFormatting sqref="AK68:AK69">
    <cfRule type="notContainsBlanks" dxfId="119" priority="53">
      <formula>LEN(TRIM(AK68))&gt;0</formula>
    </cfRule>
  </conditionalFormatting>
  <conditionalFormatting sqref="N14:AB14">
    <cfRule type="expression" dxfId="118" priority="52">
      <formula>(N15+N16)&lt;&gt;N14</formula>
    </cfRule>
  </conditionalFormatting>
  <conditionalFormatting sqref="N15:AB15">
    <cfRule type="expression" dxfId="117" priority="51">
      <formula>(N15+N16)&lt;&gt;N14</formula>
    </cfRule>
  </conditionalFormatting>
  <conditionalFormatting sqref="N16:AB16">
    <cfRule type="expression" dxfId="116" priority="50">
      <formula>(N15+N16)&lt;&gt;N14</formula>
    </cfRule>
  </conditionalFormatting>
  <conditionalFormatting sqref="N38:AB38">
    <cfRule type="expression" dxfId="115" priority="49">
      <formula>N38&gt;N37</formula>
    </cfRule>
  </conditionalFormatting>
  <conditionalFormatting sqref="N39:AB39">
    <cfRule type="expression" dxfId="114" priority="48">
      <formula>N39&gt;N38</formula>
    </cfRule>
  </conditionalFormatting>
  <conditionalFormatting sqref="N38:AB38">
    <cfRule type="expression" dxfId="113" priority="47">
      <formula>N39&gt;N38</formula>
    </cfRule>
  </conditionalFormatting>
  <conditionalFormatting sqref="N40:AB40">
    <cfRule type="expression" dxfId="112" priority="46">
      <formula>(N44+N40+N39)&gt;N33</formula>
    </cfRule>
  </conditionalFormatting>
  <conditionalFormatting sqref="N39:AB39">
    <cfRule type="expression" dxfId="111" priority="45">
      <formula>(N44+N40+N39)&gt;N33</formula>
    </cfRule>
  </conditionalFormatting>
  <conditionalFormatting sqref="N38:AB38">
    <cfRule type="expression" dxfId="110" priority="44">
      <formula>(N39+N40)&lt;&gt;N38</formula>
    </cfRule>
  </conditionalFormatting>
  <conditionalFormatting sqref="N39:AB39">
    <cfRule type="expression" dxfId="109" priority="43">
      <formula>(N39+N40)&lt;&gt;N38</formula>
    </cfRule>
  </conditionalFormatting>
  <conditionalFormatting sqref="N40:AB40">
    <cfRule type="expression" dxfId="108" priority="42">
      <formula>(N39+N40)&lt;&gt;N38</formula>
    </cfRule>
  </conditionalFormatting>
  <conditionalFormatting sqref="N62:AB62">
    <cfRule type="expression" dxfId="107" priority="41">
      <formula>N62&gt;N61</formula>
    </cfRule>
  </conditionalFormatting>
  <conditionalFormatting sqref="N63:AB63">
    <cfRule type="expression" dxfId="106" priority="40">
      <formula>N63&gt;N62</formula>
    </cfRule>
  </conditionalFormatting>
  <conditionalFormatting sqref="N62:AB62">
    <cfRule type="expression" dxfId="105" priority="39">
      <formula>N63&gt;N62</formula>
    </cfRule>
  </conditionalFormatting>
  <conditionalFormatting sqref="N64:AB64">
    <cfRule type="expression" dxfId="104" priority="38">
      <formula>(N68+N64+N63)&gt;N57</formula>
    </cfRule>
  </conditionalFormatting>
  <conditionalFormatting sqref="N63:AB63">
    <cfRule type="expression" dxfId="103" priority="37">
      <formula>(N68+N64+N63)&gt;N57</formula>
    </cfRule>
  </conditionalFormatting>
  <conditionalFormatting sqref="N62:AB62">
    <cfRule type="expression" dxfId="102" priority="36">
      <formula>(N63+N64)&lt;&gt;N62</formula>
    </cfRule>
  </conditionalFormatting>
  <conditionalFormatting sqref="N63:AB63">
    <cfRule type="expression" dxfId="101" priority="35">
      <formula>(N63+N64)&lt;&gt;N62</formula>
    </cfRule>
  </conditionalFormatting>
  <conditionalFormatting sqref="N64:AB64">
    <cfRule type="expression" dxfId="100" priority="34">
      <formula>(N63+N64)&lt;&gt;N62</formula>
    </cfRule>
  </conditionalFormatting>
  <conditionalFormatting sqref="AC12:AH12">
    <cfRule type="cellIs" dxfId="99" priority="33" operator="equal">
      <formula>0</formula>
    </cfRule>
  </conditionalFormatting>
  <conditionalFormatting sqref="M36 AC36:AH36">
    <cfRule type="expression" dxfId="98" priority="31">
      <formula>M36&gt;M34</formula>
    </cfRule>
  </conditionalFormatting>
  <conditionalFormatting sqref="AC36:AH36">
    <cfRule type="expression" dxfId="97" priority="30">
      <formula>(AC36+AC35)&gt;AC34</formula>
    </cfRule>
  </conditionalFormatting>
  <conditionalFormatting sqref="AC36:AH36">
    <cfRule type="cellIs" dxfId="96" priority="29" operator="equal">
      <formula>0</formula>
    </cfRule>
  </conditionalFormatting>
  <conditionalFormatting sqref="M60 AC60:AH60">
    <cfRule type="expression" dxfId="95" priority="27">
      <formula>M60&gt;M58</formula>
    </cfRule>
  </conditionalFormatting>
  <conditionalFormatting sqref="AC60:AH60">
    <cfRule type="expression" dxfId="94" priority="26">
      <formula>(AC60+AC59)&gt;AC58</formula>
    </cfRule>
  </conditionalFormatting>
  <conditionalFormatting sqref="AC60:AH60">
    <cfRule type="cellIs" dxfId="93" priority="25" operator="equal">
      <formula>0</formula>
    </cfRule>
  </conditionalFormatting>
  <conditionalFormatting sqref="N13:AB13">
    <cfRule type="expression" dxfId="92" priority="24">
      <formula>N13&gt;N12</formula>
    </cfRule>
  </conditionalFormatting>
  <conditionalFormatting sqref="N37:AB37">
    <cfRule type="expression" dxfId="91" priority="21">
      <formula>N37&gt;N33</formula>
    </cfRule>
  </conditionalFormatting>
  <conditionalFormatting sqref="N37:AB37">
    <cfRule type="expression" dxfId="90" priority="20">
      <formula>N38&gt;N37</formula>
    </cfRule>
  </conditionalFormatting>
  <conditionalFormatting sqref="N37:AB37">
    <cfRule type="expression" dxfId="89" priority="17">
      <formula>N37&gt;N36</formula>
    </cfRule>
  </conditionalFormatting>
  <conditionalFormatting sqref="N61:AB61">
    <cfRule type="expression" dxfId="88" priority="14">
      <formula>N61&gt;N57</formula>
    </cfRule>
  </conditionalFormatting>
  <conditionalFormatting sqref="N61:AB61">
    <cfRule type="expression" dxfId="87" priority="13">
      <formula>N62&gt;N61</formula>
    </cfRule>
  </conditionalFormatting>
  <conditionalFormatting sqref="N61:AB61">
    <cfRule type="expression" dxfId="86" priority="10">
      <formula>N61&gt;N60</formula>
    </cfRule>
  </conditionalFormatting>
  <conditionalFormatting sqref="N12:AB12">
    <cfRule type="cellIs" dxfId="85" priority="6" operator="equal">
      <formula>0</formula>
    </cfRule>
  </conditionalFormatting>
  <conditionalFormatting sqref="N12:AB12">
    <cfRule type="expression" dxfId="84" priority="5">
      <formula>N13&gt;N12</formula>
    </cfRule>
  </conditionalFormatting>
  <conditionalFormatting sqref="N36:AB36">
    <cfRule type="cellIs" dxfId="83" priority="4" operator="equal">
      <formula>0</formula>
    </cfRule>
  </conditionalFormatting>
  <conditionalFormatting sqref="N36:AB36">
    <cfRule type="expression" dxfId="82" priority="3">
      <formula>N37&gt;N36</formula>
    </cfRule>
  </conditionalFormatting>
  <conditionalFormatting sqref="N60:AB60">
    <cfRule type="cellIs" dxfId="81" priority="2" operator="equal">
      <formula>0</formula>
    </cfRule>
  </conditionalFormatting>
  <conditionalFormatting sqref="N60:AB60">
    <cfRule type="expression" dxfId="80" priority="1">
      <formula>N61&gt;N60</formula>
    </cfRule>
  </conditionalFormatting>
  <dataValidations count="1">
    <dataValidation type="whole" allowBlank="1" showInputMessage="1" showErrorMessage="1" sqref="N60:AH60 N36:AH36 N12:AH12 N13:AB28 N37:AB52 M9:M28 N9:AB11 M33:M52 N33:AB35 M57:M76 N57:AB59 N61:AB76">
      <formula1>0</formula1>
      <formula2>1000</formula2>
    </dataValidation>
  </dataValidation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14999847407452621"/>
  </sheetPr>
  <dimension ref="A1:P21"/>
  <sheetViews>
    <sheetView showGridLines="0" topLeftCell="A4" zoomScale="70" zoomScaleNormal="70" workbookViewId="0">
      <selection activeCell="A13" sqref="A13:K13"/>
    </sheetView>
  </sheetViews>
  <sheetFormatPr defaultRowHeight="15" x14ac:dyDescent="0.25"/>
  <cols>
    <col min="1" max="1" width="16" customWidth="1"/>
    <col min="2" max="2" width="22.85546875" customWidth="1"/>
    <col min="3" max="3" width="35.85546875" customWidth="1"/>
    <col min="4" max="4" width="14" customWidth="1"/>
    <col min="5" max="5" width="22.28515625" customWidth="1"/>
    <col min="11" max="11" width="0.5703125" customWidth="1"/>
  </cols>
  <sheetData>
    <row r="1" spans="1:16" ht="21" x14ac:dyDescent="0.25">
      <c r="A1" s="36" t="s">
        <v>438</v>
      </c>
    </row>
    <row r="2" spans="1:16" ht="29.25" customHeight="1" x14ac:dyDescent="0.25">
      <c r="A2" s="518" t="s">
        <v>439</v>
      </c>
      <c r="B2" s="518"/>
      <c r="C2" s="518"/>
      <c r="D2" s="518"/>
      <c r="E2" s="518"/>
      <c r="F2" s="518"/>
      <c r="G2" s="518"/>
      <c r="H2" s="518"/>
      <c r="I2" s="518"/>
      <c r="J2" s="518"/>
      <c r="K2" s="518"/>
    </row>
    <row r="3" spans="1:16" x14ac:dyDescent="0.25">
      <c r="A3" t="s">
        <v>440</v>
      </c>
    </row>
    <row r="5" spans="1:16" ht="21" x14ac:dyDescent="0.35">
      <c r="A5" s="37" t="s">
        <v>441</v>
      </c>
    </row>
    <row r="6" spans="1:16" ht="45" x14ac:dyDescent="0.25">
      <c r="A6" s="38" t="s">
        <v>442</v>
      </c>
      <c r="B6" s="38" t="s">
        <v>443</v>
      </c>
      <c r="C6" s="38" t="s">
        <v>444</v>
      </c>
      <c r="D6" s="38" t="s">
        <v>445</v>
      </c>
      <c r="E6" s="38" t="s">
        <v>446</v>
      </c>
    </row>
    <row r="7" spans="1:16" ht="75" x14ac:dyDescent="0.25">
      <c r="A7" s="519">
        <v>44652</v>
      </c>
      <c r="B7" s="39" t="s">
        <v>447</v>
      </c>
      <c r="C7" s="40" t="s">
        <v>448</v>
      </c>
      <c r="D7" s="41">
        <v>44621</v>
      </c>
      <c r="E7" s="522" t="s">
        <v>449</v>
      </c>
    </row>
    <row r="8" spans="1:16" ht="75" x14ac:dyDescent="0.25">
      <c r="A8" s="520"/>
      <c r="B8" s="39" t="s">
        <v>450</v>
      </c>
      <c r="C8" s="42" t="s">
        <v>451</v>
      </c>
      <c r="D8" s="41">
        <v>44562</v>
      </c>
      <c r="E8" s="522"/>
    </row>
    <row r="9" spans="1:16" ht="75" x14ac:dyDescent="0.25">
      <c r="A9" s="520"/>
      <c r="B9" s="39" t="s">
        <v>452</v>
      </c>
      <c r="C9" s="42" t="s">
        <v>453</v>
      </c>
      <c r="D9" s="41">
        <v>44501</v>
      </c>
      <c r="E9" s="522"/>
    </row>
    <row r="10" spans="1:16" ht="75" x14ac:dyDescent="0.25">
      <c r="A10" s="520"/>
      <c r="B10" s="39" t="s">
        <v>454</v>
      </c>
      <c r="C10" s="43" t="s">
        <v>455</v>
      </c>
      <c r="D10" s="41">
        <v>44378</v>
      </c>
      <c r="E10" s="522"/>
    </row>
    <row r="11" spans="1:16" ht="105" x14ac:dyDescent="0.25">
      <c r="A11" s="521"/>
      <c r="B11" s="39" t="s">
        <v>456</v>
      </c>
      <c r="C11" s="43" t="s">
        <v>457</v>
      </c>
      <c r="D11" s="41">
        <v>44287</v>
      </c>
      <c r="E11" s="522"/>
    </row>
    <row r="13" spans="1:16" ht="47.65" customHeight="1" x14ac:dyDescent="0.25">
      <c r="A13" s="516" t="s">
        <v>458</v>
      </c>
      <c r="B13" s="516"/>
      <c r="C13" s="516"/>
      <c r="D13" s="516"/>
      <c r="E13" s="516"/>
      <c r="F13" s="516"/>
      <c r="G13" s="516"/>
      <c r="H13" s="516"/>
      <c r="I13" s="516"/>
      <c r="J13" s="516"/>
      <c r="K13" s="516"/>
      <c r="L13" s="44"/>
      <c r="M13" s="44"/>
      <c r="N13" s="44"/>
      <c r="O13" s="44"/>
      <c r="P13" s="44"/>
    </row>
    <row r="15" spans="1:16" ht="35.25" customHeight="1" x14ac:dyDescent="0.25">
      <c r="A15" s="516" t="s">
        <v>459</v>
      </c>
      <c r="B15" s="516"/>
      <c r="C15" s="516"/>
      <c r="D15" s="516"/>
      <c r="E15" s="516"/>
      <c r="F15" s="516"/>
      <c r="G15" s="516"/>
      <c r="H15" s="516"/>
      <c r="I15" s="516"/>
      <c r="J15" s="516"/>
      <c r="K15" s="516"/>
    </row>
    <row r="17" spans="1:11" ht="28.15" customHeight="1" x14ac:dyDescent="0.25">
      <c r="A17" s="516" t="s">
        <v>460</v>
      </c>
      <c r="B17" s="516"/>
      <c r="C17" s="516"/>
      <c r="D17" s="516"/>
      <c r="E17" s="516"/>
      <c r="F17" s="516"/>
      <c r="G17" s="516"/>
      <c r="H17" s="516"/>
      <c r="I17" s="516"/>
      <c r="J17" s="516"/>
      <c r="K17" s="516"/>
    </row>
    <row r="19" spans="1:11" ht="31.15" customHeight="1" x14ac:dyDescent="0.25">
      <c r="A19" s="516" t="s">
        <v>461</v>
      </c>
      <c r="B19" s="516"/>
      <c r="C19" s="516"/>
      <c r="D19" s="516"/>
      <c r="E19" s="516"/>
      <c r="F19" s="516"/>
      <c r="G19" s="516"/>
      <c r="H19" s="516"/>
      <c r="I19" s="516"/>
      <c r="J19" s="516"/>
      <c r="K19" s="516"/>
    </row>
    <row r="21" spans="1:11" ht="47.25" customHeight="1" x14ac:dyDescent="0.25">
      <c r="A21" s="517" t="s">
        <v>462</v>
      </c>
      <c r="B21" s="517"/>
      <c r="C21" s="517"/>
      <c r="D21" s="517"/>
      <c r="E21" s="517"/>
      <c r="F21" s="517"/>
      <c r="G21" s="517"/>
      <c r="H21" s="517"/>
      <c r="I21" s="517"/>
      <c r="J21" s="517"/>
      <c r="K21" s="517"/>
    </row>
  </sheetData>
  <mergeCells count="8">
    <mergeCell ref="A19:K19"/>
    <mergeCell ref="A21:K21"/>
    <mergeCell ref="A2:K2"/>
    <mergeCell ref="A7:A11"/>
    <mergeCell ref="E7:E11"/>
    <mergeCell ref="A13:K13"/>
    <mergeCell ref="A15:K15"/>
    <mergeCell ref="A17:K17"/>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AL268"/>
  <sheetViews>
    <sheetView showGridLines="0" tabSelected="1" zoomScale="50" zoomScaleNormal="50" workbookViewId="0">
      <pane xSplit="12" ySplit="8" topLeftCell="M9" activePane="bottomRight" state="frozen"/>
      <selection pane="topRight" activeCell="M1" sqref="M1"/>
      <selection pane="bottomLeft" activeCell="A9" sqref="A9"/>
      <selection pane="bottomRight" activeCell="N9" sqref="N9"/>
    </sheetView>
  </sheetViews>
  <sheetFormatPr defaultRowHeight="15" x14ac:dyDescent="0.25"/>
  <cols>
    <col min="1" max="1" width="3.140625" customWidth="1"/>
    <col min="2" max="2" width="34.28515625" customWidth="1"/>
    <col min="3" max="3" width="95.85546875" customWidth="1"/>
    <col min="4" max="4" width="17.7109375" customWidth="1"/>
    <col min="5" max="12" width="10.85546875" hidden="1" customWidth="1"/>
    <col min="13" max="14" width="10.85546875" customWidth="1"/>
    <col min="15" max="15" width="12.85546875" customWidth="1"/>
    <col min="16" max="27" width="10.85546875" customWidth="1"/>
    <col min="28" max="28" width="10.42578125" customWidth="1"/>
    <col min="29" max="29" width="5.5703125" hidden="1" customWidth="1"/>
    <col min="30" max="30" width="10.42578125" hidden="1" customWidth="1"/>
    <col min="31" max="31" width="11" hidden="1" customWidth="1"/>
    <col min="32" max="32" width="3.85546875" hidden="1" customWidth="1"/>
    <col min="33" max="33" width="5.5703125" hidden="1" customWidth="1"/>
    <col min="34" max="34" width="3.85546875" hidden="1" customWidth="1"/>
    <col min="35" max="35" width="18.42578125" bestFit="1" customWidth="1"/>
    <col min="36" max="36" width="11.42578125" hidden="1" customWidth="1"/>
    <col min="37" max="37" width="27.5703125" bestFit="1" customWidth="1"/>
    <col min="38" max="38" width="17.28515625" hidden="1" customWidth="1"/>
    <col min="44" max="44" width="21" customWidth="1"/>
  </cols>
  <sheetData>
    <row r="1" spans="1:38" s="15" customFormat="1" ht="41.25" customHeight="1" thickBot="1" x14ac:dyDescent="0.3">
      <c r="B1" s="523" t="str">
        <f>IF(LEN(B217)&lt;1,"","This form Has Data Validation check Errors. Please correct before uploading")</f>
        <v/>
      </c>
      <c r="C1" s="524"/>
      <c r="D1" s="524"/>
      <c r="E1" s="524"/>
      <c r="F1" s="524"/>
      <c r="G1" s="524"/>
      <c r="H1" s="524"/>
      <c r="I1" s="524"/>
      <c r="J1" s="524"/>
      <c r="K1" s="524"/>
      <c r="L1" s="524"/>
      <c r="M1" s="524"/>
      <c r="N1" s="524"/>
      <c r="O1" s="524"/>
      <c r="P1" s="524"/>
      <c r="Q1" s="524"/>
      <c r="R1" s="524"/>
      <c r="S1" s="524"/>
      <c r="T1" s="524"/>
      <c r="U1" s="524"/>
      <c r="V1" s="524"/>
      <c r="W1" s="524"/>
      <c r="X1" s="524"/>
      <c r="Y1" s="524"/>
      <c r="Z1" s="524"/>
      <c r="AA1" s="524"/>
      <c r="AB1" s="524"/>
      <c r="AC1" s="524"/>
      <c r="AD1" s="524"/>
      <c r="AE1" s="524"/>
      <c r="AF1" s="524"/>
      <c r="AG1" s="524"/>
      <c r="AH1" s="524"/>
      <c r="AI1" s="525"/>
    </row>
    <row r="2" spans="1:38" ht="63.75" hidden="1" customHeight="1" thickBot="1" x14ac:dyDescent="0.55000000000000004">
      <c r="B2" s="12" t="s">
        <v>0</v>
      </c>
      <c r="C2" s="170" t="str">
        <f>'Prep Partner Performance'!C2</f>
        <v>Kisima Health Centre</v>
      </c>
      <c r="D2" s="376" t="s">
        <v>1</v>
      </c>
      <c r="E2" s="376"/>
      <c r="F2" s="376"/>
      <c r="G2" s="470">
        <f>'Prep Partner Performance'!G2</f>
        <v>14943</v>
      </c>
      <c r="H2" s="470"/>
      <c r="I2" s="378" t="s">
        <v>2</v>
      </c>
      <c r="J2" s="378"/>
      <c r="K2" s="378"/>
      <c r="L2" s="470" t="str">
        <f>'Prep Partner Performance'!L2</f>
        <v>Samburu Central</v>
      </c>
      <c r="M2" s="470"/>
      <c r="N2" s="470"/>
      <c r="O2" s="470"/>
      <c r="P2" s="470"/>
      <c r="Q2" s="470"/>
      <c r="R2" s="470"/>
      <c r="S2" s="378" t="s">
        <v>3</v>
      </c>
      <c r="T2" s="378"/>
      <c r="U2" s="470" t="str">
        <f>'Prep Partner Performance'!U2</f>
        <v>Samburu</v>
      </c>
      <c r="V2" s="470"/>
      <c r="W2" s="470"/>
      <c r="X2" s="378" t="s">
        <v>4</v>
      </c>
      <c r="Y2" s="378"/>
      <c r="Z2" s="476" t="str">
        <f>'Prep Partner Performance'!Z2</f>
        <v>05</v>
      </c>
      <c r="AA2" s="477"/>
      <c r="AB2" s="477"/>
      <c r="AC2" s="477"/>
      <c r="AD2" s="13" t="s">
        <v>5</v>
      </c>
      <c r="AE2" s="171">
        <f>'Prep Partner Performance'!AE2</f>
        <v>2022</v>
      </c>
      <c r="AF2" s="10"/>
      <c r="AG2" s="10"/>
      <c r="AH2" s="10"/>
      <c r="AI2" s="11"/>
      <c r="AL2" s="74">
        <f>DATEVALUE(AE2&amp;"-"&amp;Z2&amp;"-01")</f>
        <v>44682</v>
      </c>
    </row>
    <row r="3" spans="1:38" ht="92.1" customHeight="1" thickBot="1" x14ac:dyDescent="0.3">
      <c r="B3" s="362" t="s">
        <v>904</v>
      </c>
      <c r="C3" s="363"/>
      <c r="D3" s="16"/>
      <c r="E3" s="16"/>
      <c r="F3" s="16"/>
      <c r="G3" s="16"/>
      <c r="H3" s="16"/>
      <c r="I3" s="16"/>
      <c r="J3" s="16"/>
      <c r="K3" s="16"/>
      <c r="L3" s="16"/>
      <c r="M3" s="16"/>
      <c r="N3" s="16"/>
      <c r="O3" s="16"/>
      <c r="P3" s="16"/>
      <c r="Q3" s="16"/>
      <c r="R3" s="16"/>
      <c r="S3" s="16"/>
      <c r="T3" s="16"/>
      <c r="U3" s="16"/>
      <c r="V3" s="16"/>
      <c r="W3" s="16"/>
      <c r="X3" s="16"/>
      <c r="Y3" s="16"/>
      <c r="Z3" s="16"/>
      <c r="AA3" s="16"/>
      <c r="AB3" s="16"/>
      <c r="AC3" s="16"/>
      <c r="AD3" s="16"/>
      <c r="AE3" s="16"/>
      <c r="AF3" s="16"/>
      <c r="AG3" s="16"/>
      <c r="AH3" s="16"/>
      <c r="AI3" s="17"/>
      <c r="AJ3" s="495" t="str">
        <f>IF(LEN(B217)&lt;1,"","Form Has Data Errors. Please correct them before uploading")</f>
        <v/>
      </c>
      <c r="AK3" s="496"/>
    </row>
    <row r="4" spans="1:38" ht="37.15" customHeight="1" thickBot="1" x14ac:dyDescent="0.3">
      <c r="B4" s="478" t="str">
        <f>"County: "&amp;U2&amp;"             sub-county: "&amp;L2&amp;"             Facility: "&amp;C2&amp;"             Mflcode: "&amp;G2&amp;"             Year: "&amp;AE2&amp;"             Month: "&amp;Z2</f>
        <v>County: Samburu             sub-county: Samburu Central             Facility: Kisima Health Centre             Mflcode: 14943             Year: 2022             Month: 05</v>
      </c>
      <c r="C4" s="479"/>
      <c r="D4" s="479"/>
      <c r="E4" s="479"/>
      <c r="F4" s="479"/>
      <c r="G4" s="479"/>
      <c r="H4" s="479"/>
      <c r="I4" s="479"/>
      <c r="J4" s="479"/>
      <c r="K4" s="479"/>
      <c r="L4" s="479"/>
      <c r="M4" s="479"/>
      <c r="N4" s="479"/>
      <c r="O4" s="479"/>
      <c r="P4" s="479"/>
      <c r="Q4" s="479"/>
      <c r="R4" s="479"/>
      <c r="S4" s="479"/>
      <c r="T4" s="479"/>
      <c r="U4" s="479"/>
      <c r="V4" s="479"/>
      <c r="W4" s="479"/>
      <c r="X4" s="479"/>
      <c r="Y4" s="479"/>
      <c r="Z4" s="479"/>
      <c r="AA4" s="479"/>
      <c r="AB4" s="479"/>
      <c r="AC4" s="479"/>
      <c r="AD4" s="479"/>
      <c r="AE4" s="479"/>
      <c r="AF4" s="479"/>
      <c r="AG4" s="479"/>
      <c r="AH4" s="479"/>
      <c r="AI4" s="480"/>
      <c r="AJ4" s="497"/>
      <c r="AK4" s="498"/>
    </row>
    <row r="5" spans="1:38" ht="37.15" hidden="1" customHeight="1" thickBot="1" x14ac:dyDescent="0.3">
      <c r="A5" s="276"/>
      <c r="B5" s="78" t="s">
        <v>546</v>
      </c>
      <c r="C5" s="79"/>
      <c r="D5" s="541" t="s">
        <v>545</v>
      </c>
      <c r="E5" s="541"/>
      <c r="F5" s="541"/>
      <c r="G5" s="541"/>
      <c r="H5" s="541"/>
      <c r="I5" s="541"/>
      <c r="J5" s="541"/>
      <c r="K5" s="541"/>
      <c r="L5" s="541"/>
      <c r="M5" s="541"/>
      <c r="N5" s="541"/>
      <c r="O5" s="541"/>
      <c r="P5" s="542">
        <f>AL5</f>
        <v>44652</v>
      </c>
      <c r="Q5" s="543"/>
      <c r="R5" s="543"/>
      <c r="S5" s="543"/>
      <c r="T5" s="79"/>
      <c r="U5" s="79"/>
      <c r="V5" s="79"/>
      <c r="W5" s="79"/>
      <c r="X5" s="79"/>
      <c r="Y5" s="79"/>
      <c r="Z5" s="79"/>
      <c r="AA5" s="79"/>
      <c r="AB5" s="79"/>
      <c r="AC5" s="79"/>
      <c r="AD5" s="79"/>
      <c r="AE5" s="79"/>
      <c r="AF5" s="79"/>
      <c r="AG5" s="79"/>
      <c r="AH5" s="79"/>
      <c r="AI5" s="80"/>
      <c r="AJ5" s="499"/>
      <c r="AK5" s="500"/>
      <c r="AL5" s="72">
        <f>EDATE(AL2,-1)</f>
        <v>44652</v>
      </c>
    </row>
    <row r="6" spans="1:38" ht="37.15" customHeight="1" x14ac:dyDescent="0.25">
      <c r="A6" s="277"/>
      <c r="B6" s="464" t="s">
        <v>6</v>
      </c>
      <c r="C6" s="466" t="s">
        <v>7</v>
      </c>
      <c r="D6" s="544" t="s">
        <v>8</v>
      </c>
      <c r="E6" s="384" t="s">
        <v>9</v>
      </c>
      <c r="F6" s="384"/>
      <c r="G6" s="384" t="s">
        <v>10</v>
      </c>
      <c r="H6" s="384"/>
      <c r="I6" s="384" t="s">
        <v>11</v>
      </c>
      <c r="J6" s="384"/>
      <c r="K6" s="384" t="s">
        <v>12</v>
      </c>
      <c r="L6" s="384"/>
      <c r="M6" s="379" t="s">
        <v>13</v>
      </c>
      <c r="N6" s="380"/>
      <c r="O6" s="379" t="s">
        <v>14</v>
      </c>
      <c r="P6" s="380"/>
      <c r="Q6" s="379" t="s">
        <v>15</v>
      </c>
      <c r="R6" s="380"/>
      <c r="S6" s="379" t="s">
        <v>16</v>
      </c>
      <c r="T6" s="380"/>
      <c r="U6" s="379" t="s">
        <v>17</v>
      </c>
      <c r="V6" s="380"/>
      <c r="W6" s="379" t="s">
        <v>18</v>
      </c>
      <c r="X6" s="380"/>
      <c r="Y6" s="379" t="s">
        <v>19</v>
      </c>
      <c r="Z6" s="380"/>
      <c r="AA6" s="379" t="s">
        <v>20</v>
      </c>
      <c r="AB6" s="380"/>
      <c r="AC6" s="384" t="s">
        <v>21</v>
      </c>
      <c r="AD6" s="384"/>
      <c r="AE6" s="384" t="s">
        <v>22</v>
      </c>
      <c r="AF6" s="384"/>
      <c r="AG6" s="384" t="s">
        <v>23</v>
      </c>
      <c r="AH6" s="384"/>
      <c r="AI6" s="385" t="s">
        <v>24</v>
      </c>
      <c r="AJ6" s="387" t="s">
        <v>84</v>
      </c>
      <c r="AK6" s="493" t="s">
        <v>85</v>
      </c>
    </row>
    <row r="7" spans="1:38" ht="37.15" customHeight="1" thickBot="1" x14ac:dyDescent="0.3">
      <c r="A7" s="277"/>
      <c r="B7" s="465"/>
      <c r="C7" s="467"/>
      <c r="D7" s="545"/>
      <c r="E7" s="3" t="s">
        <v>25</v>
      </c>
      <c r="F7" s="3" t="s">
        <v>26</v>
      </c>
      <c r="G7" s="3" t="s">
        <v>25</v>
      </c>
      <c r="H7" s="3" t="s">
        <v>26</v>
      </c>
      <c r="I7" s="3" t="s">
        <v>25</v>
      </c>
      <c r="J7" s="3" t="s">
        <v>26</v>
      </c>
      <c r="K7" s="3" t="s">
        <v>25</v>
      </c>
      <c r="L7" s="3" t="s">
        <v>26</v>
      </c>
      <c r="M7" s="3" t="s">
        <v>25</v>
      </c>
      <c r="N7" s="3" t="s">
        <v>26</v>
      </c>
      <c r="O7" s="3" t="s">
        <v>25</v>
      </c>
      <c r="P7" s="3" t="s">
        <v>26</v>
      </c>
      <c r="Q7" s="3" t="s">
        <v>25</v>
      </c>
      <c r="R7" s="3" t="s">
        <v>26</v>
      </c>
      <c r="S7" s="3" t="s">
        <v>25</v>
      </c>
      <c r="T7" s="3" t="s">
        <v>26</v>
      </c>
      <c r="U7" s="3" t="s">
        <v>25</v>
      </c>
      <c r="V7" s="3" t="s">
        <v>26</v>
      </c>
      <c r="W7" s="3" t="s">
        <v>25</v>
      </c>
      <c r="X7" s="3" t="s">
        <v>26</v>
      </c>
      <c r="Y7" s="3" t="s">
        <v>25</v>
      </c>
      <c r="Z7" s="3" t="s">
        <v>26</v>
      </c>
      <c r="AA7" s="3" t="s">
        <v>25</v>
      </c>
      <c r="AB7" s="3" t="s">
        <v>26</v>
      </c>
      <c r="AC7" s="3" t="s">
        <v>25</v>
      </c>
      <c r="AD7" s="3" t="s">
        <v>26</v>
      </c>
      <c r="AE7" s="3" t="s">
        <v>25</v>
      </c>
      <c r="AF7" s="3" t="s">
        <v>26</v>
      </c>
      <c r="AG7" s="3" t="s">
        <v>25</v>
      </c>
      <c r="AH7" s="3" t="s">
        <v>26</v>
      </c>
      <c r="AI7" s="386"/>
      <c r="AJ7" s="388"/>
      <c r="AK7" s="546"/>
    </row>
    <row r="8" spans="1:38" ht="37.15" customHeight="1" thickBot="1" x14ac:dyDescent="0.3">
      <c r="A8" s="303"/>
      <c r="B8" s="78"/>
      <c r="C8" s="79"/>
      <c r="D8" s="256"/>
      <c r="E8" s="256"/>
      <c r="F8" s="256"/>
      <c r="G8" s="256"/>
      <c r="H8" s="256"/>
      <c r="I8" s="256"/>
      <c r="J8" s="256"/>
      <c r="K8" s="256"/>
      <c r="L8" s="256"/>
      <c r="M8" s="256"/>
      <c r="N8" s="256"/>
      <c r="O8" s="256"/>
      <c r="P8" s="306"/>
      <c r="Q8" s="307"/>
      <c r="R8" s="307"/>
      <c r="S8" s="307"/>
      <c r="T8" s="79"/>
      <c r="U8" s="79"/>
      <c r="V8" s="79"/>
      <c r="W8" s="79"/>
      <c r="X8" s="79"/>
      <c r="Y8" s="79"/>
      <c r="Z8" s="79"/>
      <c r="AA8" s="79"/>
      <c r="AB8" s="80"/>
      <c r="AC8" s="79"/>
      <c r="AD8" s="79"/>
      <c r="AE8" s="79"/>
      <c r="AF8" s="79"/>
      <c r="AG8" s="79"/>
      <c r="AH8" s="79"/>
      <c r="AI8" s="285"/>
      <c r="AJ8" s="174"/>
      <c r="AK8" s="491" t="str">
        <f>CONCATENATE(AJ9,AJ10,AJ11,AJ15,AJ16,AJ12,AJ17,AJ8,AJ13,AJ14)</f>
        <v/>
      </c>
      <c r="AL8" s="72">
        <f>EDATE(AL2,-1)</f>
        <v>44652</v>
      </c>
    </row>
    <row r="9" spans="1:38" s="4" customFormat="1" ht="37.15" customHeight="1" x14ac:dyDescent="0.25">
      <c r="A9" s="277"/>
      <c r="B9" s="527" t="s">
        <v>864</v>
      </c>
      <c r="C9" s="304" t="s">
        <v>844</v>
      </c>
      <c r="D9" s="305" t="s">
        <v>616</v>
      </c>
      <c r="E9" s="18"/>
      <c r="F9" s="18"/>
      <c r="G9" s="18"/>
      <c r="H9" s="18"/>
      <c r="I9" s="18"/>
      <c r="J9" s="18"/>
      <c r="K9" s="18"/>
      <c r="L9" s="291"/>
      <c r="M9" s="332"/>
      <c r="N9" s="286"/>
      <c r="O9" s="332"/>
      <c r="P9" s="286"/>
      <c r="Q9" s="332"/>
      <c r="R9" s="342"/>
      <c r="S9" s="332"/>
      <c r="T9" s="342"/>
      <c r="U9" s="332"/>
      <c r="V9" s="342"/>
      <c r="W9" s="332"/>
      <c r="X9" s="342"/>
      <c r="Y9" s="332"/>
      <c r="Z9" s="342"/>
      <c r="AA9" s="332"/>
      <c r="AB9" s="345"/>
      <c r="AC9" s="282"/>
      <c r="AD9" s="21"/>
      <c r="AE9" s="21"/>
      <c r="AF9" s="21"/>
      <c r="AG9" s="21"/>
      <c r="AH9" s="309"/>
      <c r="AI9" s="312">
        <f t="shared" ref="AI9" si="0">SUM(M9:AB9)</f>
        <v>0</v>
      </c>
      <c r="AJ9" s="308" t="str">
        <f>CONCATENATE(IF((M18+M27)&gt;M9," *    "&amp;$B$18&amp;" ,  "&amp;$C18&amp;" plus   "&amp;$B$27&amp;" ,  "&amp;$C27&amp;"  For age "&amp;$M$6&amp;" "&amp;$M$7&amp;" Should not be more than    "&amp;$B$9&amp;" ,  "&amp;$C9&amp;""&amp;CHAR(9),""),IF((N18+N27)&gt;N9," *   "&amp;$B$18&amp;" ,  "&amp;$C18&amp;" plus   "&amp;$B$27&amp;" ,  "&amp;$C27&amp;"  For age "&amp;$M$6&amp;" "&amp;$N$7&amp;" Should not be more than    "&amp;$B$9&amp;" ,  "&amp;$C9&amp;""&amp;CHAR(9),""),IF((O18+O27)&gt;O9," *   "&amp;$B$18&amp;" ,  "&amp;$C18&amp;" plus   "&amp;$B$27&amp;" ,  "&amp;$C27&amp;"  For age "&amp;$O$6&amp;" "&amp;$O$7&amp;" Should not be more than    "&amp;$B$9&amp;" ,  "&amp;$C9&amp;""&amp;CHAR(9),""),IF((P18+P27)&gt;P9," *   "&amp;$B$18&amp;" ,  "&amp;$C18&amp;" plus   "&amp;$B$27&amp;" ,  "&amp;$C27&amp;"  For age "&amp;$O$6&amp;" "&amp;$P$7&amp;" Should not be more than    "&amp;$B$9&amp;" ,  "&amp;$C9&amp;""&amp;CHAR(9),""),IF((Q18+Q27)&gt;Q9," *   "&amp;$B$18&amp;" ,  "&amp;$C18&amp;" plus   "&amp;$B$27&amp;" ,  "&amp;$C27&amp;"  For age "&amp;$Q$6&amp;" "&amp;$Q$7&amp;" Should not be more than    "&amp;$B$9&amp;" ,  "&amp;$C9&amp;""&amp;CHAR(9),""),IF((R18+R27)&gt;R9," *   "&amp;$B$18&amp;" ,  "&amp;$C18&amp;" plus   "&amp;$B$27&amp;" ,  "&amp;$C27&amp;"  For age "&amp;$Q$6&amp;" "&amp;$R$7&amp;" Should not be more than    "&amp;$B$9&amp;" ,  "&amp;$C9&amp;""&amp;CHAR(9),""),IF((S18+S27)&gt;S9," *   "&amp;$B$18&amp;" ,  "&amp;$C18&amp;" plus   "&amp;$B$27&amp;" ,  "&amp;$C27&amp;"  For age "&amp;$S$6&amp;" "&amp;$S$7&amp;" Should not be more than    "&amp;$B$9&amp;" ,  "&amp;$C9&amp;""&amp;CHAR(9),""),IF((T18+T27)&gt;T9," *   "&amp;$B$18&amp;" ,  "&amp;$C18&amp;" plus   "&amp;$B$27&amp;" ,  "&amp;$C27&amp;"  For age "&amp;$S$6&amp;" "&amp;$T$7&amp;" Should not be more than    "&amp;$B$9&amp;" ,  "&amp;$C9&amp;""&amp;CHAR(9),""),IF((U18+U27)&gt;U9," *   "&amp;$B$18&amp;" ,  "&amp;$C18&amp;" plus   "&amp;$B$27&amp;" ,  "&amp;$C27&amp;"  For age "&amp;$U$6&amp;" "&amp;$U$7&amp;" Should not be more than    "&amp;$B$9&amp;" ,  "&amp;$C9&amp;""&amp;CHAR(9),""),IF((V18+V27)&gt;V9," *   "&amp;$B$18&amp;" ,  "&amp;$C18&amp;" plus   "&amp;$B$27&amp;" ,  "&amp;$C27&amp;"  For age "&amp;$U$6&amp;" "&amp;$V$7&amp;" Should not be more than    "&amp;$B$9&amp;" ,  "&amp;$C9&amp;""&amp;CHAR(9),""),IF((W18+W27)&gt;W9," *   "&amp;$B$18&amp;" ,  "&amp;$C18&amp;" plus   "&amp;$B$27&amp;" ,  "&amp;$C27&amp;"  For age "&amp;$W$6&amp;" "&amp;$W$7&amp;" Should not be more than    "&amp;$B$9&amp;" ,  "&amp;$C9&amp;""&amp;CHAR(9),""),IF((X18+X27)&gt;X9," *   "&amp;$B$18&amp;" ,  "&amp;$C18&amp;" plus   "&amp;$B$27&amp;" ,  "&amp;$C27&amp;"  For age "&amp;$W$6&amp;" "&amp;$X$7&amp;" Should not be more than    "&amp;$B$9&amp;" ,  "&amp;$C9&amp;""&amp;CHAR(9),""),IF((Y18+Y27)&gt;Y9," *   "&amp;$B$18&amp;" ,  "&amp;$C18&amp;" plus   "&amp;$B$27&amp;" ,  "&amp;$C27&amp;"  For age "&amp;$Y$6&amp;" "&amp;$Y$7&amp;" Should not be more than    "&amp;$B$9&amp;" ,  "&amp;$C9&amp;""&amp;CHAR(9),""),IF((Z18+Z27)&gt;Z9," *   "&amp;$B$18&amp;" ,  "&amp;$C18&amp;" plus   "&amp;$B$27&amp;" ,  "&amp;$C27&amp;"  For age "&amp;$Y$6&amp;" "&amp;$Z$7&amp;" Should not be more than    "&amp;$B$9&amp;" ,  "&amp;$C9&amp;""&amp;CHAR(9),""),IF((AA18+AA27)&gt;AA9," *   "&amp;$B$18&amp;" ,  "&amp;$C18&amp;" plus   "&amp;$B$27&amp;" ,  "&amp;$C27&amp;"  For age "&amp;$AA$6&amp;" "&amp;$AA$7&amp;" Should not be more than    "&amp;$B$9&amp;" ,  "&amp;$C9&amp;""&amp;CHAR(9),""),IF((AB18+AB27)&gt;AB9," *   "&amp;$B$18&amp;" ,  "&amp;$C18&amp;" plus   "&amp;$B$27&amp;" ,  "&amp;$C27&amp;"  For age "&amp;$AA$6&amp;" "&amp;$AB$7&amp;" Should not be more than    "&amp;$B$9&amp;" ,  "&amp;$C9&amp;""&amp;CHAR(9),""))</f>
        <v/>
      </c>
      <c r="AK9" s="491"/>
    </row>
    <row r="10" spans="1:38" s="4" customFormat="1" ht="37.15" customHeight="1" x14ac:dyDescent="0.25">
      <c r="A10" s="277"/>
      <c r="B10" s="527"/>
      <c r="C10" s="257" t="s">
        <v>604</v>
      </c>
      <c r="D10" s="28" t="s">
        <v>617</v>
      </c>
      <c r="E10" s="1"/>
      <c r="F10" s="1"/>
      <c r="G10" s="1"/>
      <c r="H10" s="1"/>
      <c r="I10" s="1"/>
      <c r="J10" s="1"/>
      <c r="K10" s="1"/>
      <c r="L10" s="64"/>
      <c r="M10" s="332"/>
      <c r="N10" s="2"/>
      <c r="O10" s="332"/>
      <c r="P10" s="2"/>
      <c r="Q10" s="332"/>
      <c r="R10" s="2"/>
      <c r="S10" s="332"/>
      <c r="T10" s="2"/>
      <c r="U10" s="332"/>
      <c r="V10" s="2"/>
      <c r="W10" s="332"/>
      <c r="X10" s="2"/>
      <c r="Y10" s="332"/>
      <c r="Z10" s="2"/>
      <c r="AA10" s="332"/>
      <c r="AB10" s="244"/>
      <c r="AC10" s="283"/>
      <c r="AD10" s="2"/>
      <c r="AE10" s="2"/>
      <c r="AF10" s="2"/>
      <c r="AG10" s="2"/>
      <c r="AH10" s="310"/>
      <c r="AI10" s="313">
        <f t="shared" ref="AI10:AI76" si="1">SUM(M10:AB10)</f>
        <v>0</v>
      </c>
      <c r="AJ10" s="308" t="str">
        <f t="shared" ref="AJ10:AJ17" si="2">CONCATENATE(IF((M19+M28)&gt;M10," *    "&amp;$B$18&amp;" ,  "&amp;$C19&amp;" plus   "&amp;$B$27&amp;" ,  "&amp;$C28&amp;"  For age "&amp;$M$6&amp;" "&amp;$M$7&amp;" Should not be more than    "&amp;$B$9&amp;" ,  "&amp;$C10&amp;""&amp;CHAR(9),""),IF((N19+N28)&gt;N10," *   "&amp;$B$18&amp;" ,  "&amp;$C19&amp;" plus   "&amp;$B$27&amp;" ,  "&amp;$C28&amp;"  For age "&amp;$M$6&amp;" "&amp;$N$7&amp;" Should not be more than    "&amp;$B$9&amp;" ,  "&amp;$C10&amp;""&amp;CHAR(9),""),IF((O19+O28)&gt;O10," *   "&amp;$B$18&amp;" ,  "&amp;$C19&amp;" plus   "&amp;$B$27&amp;" ,  "&amp;$C28&amp;"  For age "&amp;$O$6&amp;" "&amp;$O$7&amp;" Should not be more than    "&amp;$B$9&amp;" ,  "&amp;$C10&amp;""&amp;CHAR(9),""),IF((P19+P28)&gt;P10," *   "&amp;$B$18&amp;" ,  "&amp;$C19&amp;" plus   "&amp;$B$27&amp;" ,  "&amp;$C28&amp;"  For age "&amp;$O$6&amp;" "&amp;$P$7&amp;" Should not be more than    "&amp;$B$9&amp;" ,  "&amp;$C10&amp;""&amp;CHAR(9),""),IF((Q19+Q28)&gt;Q10," *   "&amp;$B$18&amp;" ,  "&amp;$C19&amp;" plus   "&amp;$B$27&amp;" ,  "&amp;$C28&amp;"  For age "&amp;$Q$6&amp;" "&amp;$Q$7&amp;" Should not be more than    "&amp;$B$9&amp;" ,  "&amp;$C10&amp;""&amp;CHAR(9),""),IF((R19+R28)&gt;R10," *   "&amp;$B$18&amp;" ,  "&amp;$C19&amp;" plus   "&amp;$B$27&amp;" ,  "&amp;$C28&amp;"  For age "&amp;$Q$6&amp;" "&amp;$R$7&amp;" Should not be more than    "&amp;$B$9&amp;" ,  "&amp;$C10&amp;""&amp;CHAR(9),""),IF((S19+S28)&gt;S10," *   "&amp;$B$18&amp;" ,  "&amp;$C19&amp;" plus   "&amp;$B$27&amp;" ,  "&amp;$C28&amp;"  For age "&amp;$S$6&amp;" "&amp;$S$7&amp;" Should not be more than    "&amp;$B$9&amp;" ,  "&amp;$C10&amp;""&amp;CHAR(9),""),IF((T19+T28)&gt;T10," *   "&amp;$B$18&amp;" ,  "&amp;$C19&amp;" plus   "&amp;$B$27&amp;" ,  "&amp;$C28&amp;"  For age "&amp;$S$6&amp;" "&amp;$T$7&amp;" Should not be more than    "&amp;$B$9&amp;" ,  "&amp;$C10&amp;""&amp;CHAR(9),""),IF((U19+U28)&gt;U10," *   "&amp;$B$18&amp;" ,  "&amp;$C19&amp;" plus   "&amp;$B$27&amp;" ,  "&amp;$C28&amp;"  For age "&amp;$U$6&amp;" "&amp;$U$7&amp;" Should not be more than    "&amp;$B$9&amp;" ,  "&amp;$C10&amp;""&amp;CHAR(9),""),IF((V19+V28)&gt;V10," *   "&amp;$B$18&amp;" ,  "&amp;$C19&amp;" plus   "&amp;$B$27&amp;" ,  "&amp;$C28&amp;"  For age "&amp;$U$6&amp;" "&amp;$V$7&amp;" Should not be more than    "&amp;$B$9&amp;" ,  "&amp;$C10&amp;""&amp;CHAR(9),""),IF((W19+W28)&gt;W10," *   "&amp;$B$18&amp;" ,  "&amp;$C19&amp;" plus   "&amp;$B$27&amp;" ,  "&amp;$C28&amp;"  For age "&amp;$W$6&amp;" "&amp;$W$7&amp;" Should not be more than    "&amp;$B$9&amp;" ,  "&amp;$C10&amp;""&amp;CHAR(9),""),IF((X19+X28)&gt;X10," *   "&amp;$B$18&amp;" ,  "&amp;$C19&amp;" plus   "&amp;$B$27&amp;" ,  "&amp;$C28&amp;"  For age "&amp;$W$6&amp;" "&amp;$X$7&amp;" Should not be more than    "&amp;$B$9&amp;" ,  "&amp;$C10&amp;""&amp;CHAR(9),""),IF((Y19+Y28)&gt;Y10," *   "&amp;$B$18&amp;" ,  "&amp;$C19&amp;" plus   "&amp;$B$27&amp;" ,  "&amp;$C28&amp;"  For age "&amp;$Y$6&amp;" "&amp;$Y$7&amp;" Should not be more than    "&amp;$B$9&amp;" ,  "&amp;$C10&amp;""&amp;CHAR(9),""),IF((Z19+Z28)&gt;Z10," *   "&amp;$B$18&amp;" ,  "&amp;$C19&amp;" plus   "&amp;$B$27&amp;" ,  "&amp;$C28&amp;"  For age "&amp;$Y$6&amp;" "&amp;$Z$7&amp;" Should not be more than    "&amp;$B$9&amp;" ,  "&amp;$C10&amp;""&amp;CHAR(9),""),IF((AA19+AA28)&gt;AA10," *   "&amp;$B$18&amp;" ,  "&amp;$C19&amp;" plus   "&amp;$B$27&amp;" ,  "&amp;$C28&amp;"  For age "&amp;$AA$6&amp;" "&amp;$AA$7&amp;" Should not be more than    "&amp;$B$9&amp;" ,  "&amp;$C10&amp;""&amp;CHAR(9),""),IF((AB19+AB28)&gt;AB10," *   "&amp;$B$18&amp;" ,  "&amp;$C19&amp;" plus   "&amp;$B$27&amp;" ,  "&amp;$C28&amp;"  For age "&amp;$AA$6&amp;" "&amp;$AB$7&amp;" Should not be more than    "&amp;$B$9&amp;" ,  "&amp;$C10&amp;""&amp;CHAR(9),""))</f>
        <v/>
      </c>
      <c r="AK10" s="491"/>
    </row>
    <row r="11" spans="1:38" s="71" customFormat="1" ht="37.15" customHeight="1" x14ac:dyDescent="0.25">
      <c r="A11" s="277"/>
      <c r="B11" s="527"/>
      <c r="C11" s="258" t="s">
        <v>657</v>
      </c>
      <c r="D11" s="28" t="s">
        <v>618</v>
      </c>
      <c r="E11" s="1"/>
      <c r="F11" s="1"/>
      <c r="G11" s="1"/>
      <c r="H11" s="1"/>
      <c r="I11" s="1"/>
      <c r="J11" s="1"/>
      <c r="K11" s="1"/>
      <c r="L11" s="64"/>
      <c r="M11" s="287"/>
      <c r="N11" s="2"/>
      <c r="O11" s="2"/>
      <c r="P11" s="2"/>
      <c r="Q11" s="2"/>
      <c r="R11" s="2"/>
      <c r="S11" s="2"/>
      <c r="T11" s="2"/>
      <c r="U11" s="2"/>
      <c r="V11" s="2"/>
      <c r="W11" s="2"/>
      <c r="X11" s="2"/>
      <c r="Y11" s="2"/>
      <c r="Z11" s="2"/>
      <c r="AA11" s="2"/>
      <c r="AB11" s="244"/>
      <c r="AC11" s="283"/>
      <c r="AD11" s="2"/>
      <c r="AE11" s="2"/>
      <c r="AF11" s="2"/>
      <c r="AG11" s="2"/>
      <c r="AH11" s="310"/>
      <c r="AI11" s="313">
        <f t="shared" si="1"/>
        <v>0</v>
      </c>
      <c r="AJ11" s="308" t="str">
        <f t="shared" si="2"/>
        <v/>
      </c>
      <c r="AK11" s="491"/>
    </row>
    <row r="12" spans="1:38" s="4" customFormat="1" ht="37.15" customHeight="1" thickBot="1" x14ac:dyDescent="0.3">
      <c r="A12" s="277"/>
      <c r="B12" s="528"/>
      <c r="C12" s="258" t="s">
        <v>845</v>
      </c>
      <c r="D12" s="28" t="s">
        <v>619</v>
      </c>
      <c r="E12" s="1"/>
      <c r="F12" s="1"/>
      <c r="G12" s="1"/>
      <c r="H12" s="1"/>
      <c r="I12" s="1"/>
      <c r="J12" s="1"/>
      <c r="K12" s="1"/>
      <c r="L12" s="64"/>
      <c r="M12" s="287"/>
      <c r="N12" s="332"/>
      <c r="O12" s="2"/>
      <c r="P12" s="332"/>
      <c r="Q12" s="2"/>
      <c r="R12" s="332"/>
      <c r="S12" s="2"/>
      <c r="T12" s="332"/>
      <c r="U12" s="2"/>
      <c r="V12" s="332"/>
      <c r="W12" s="2"/>
      <c r="X12" s="332"/>
      <c r="Y12" s="2"/>
      <c r="Z12" s="332"/>
      <c r="AA12" s="2"/>
      <c r="AB12" s="332"/>
      <c r="AC12" s="283"/>
      <c r="AD12" s="2"/>
      <c r="AE12" s="2"/>
      <c r="AF12" s="2"/>
      <c r="AG12" s="2"/>
      <c r="AH12" s="310"/>
      <c r="AI12" s="313">
        <f t="shared" si="1"/>
        <v>0</v>
      </c>
      <c r="AJ12" s="308" t="str">
        <f t="shared" si="2"/>
        <v/>
      </c>
      <c r="AK12" s="491"/>
    </row>
    <row r="13" spans="1:38" s="4" customFormat="1" ht="37.15" customHeight="1" x14ac:dyDescent="0.25">
      <c r="A13" s="277"/>
      <c r="B13" s="552" t="s">
        <v>860</v>
      </c>
      <c r="C13" s="261" t="s">
        <v>659</v>
      </c>
      <c r="D13" s="28" t="s">
        <v>620</v>
      </c>
      <c r="E13" s="1"/>
      <c r="F13" s="1"/>
      <c r="G13" s="1"/>
      <c r="H13" s="1"/>
      <c r="I13" s="1"/>
      <c r="J13" s="1"/>
      <c r="K13" s="1"/>
      <c r="L13" s="64"/>
      <c r="M13" s="332"/>
      <c r="N13" s="2"/>
      <c r="O13" s="332"/>
      <c r="P13" s="2"/>
      <c r="Q13" s="332"/>
      <c r="R13" s="2"/>
      <c r="S13" s="332"/>
      <c r="T13" s="2"/>
      <c r="U13" s="332"/>
      <c r="V13" s="2"/>
      <c r="W13" s="332"/>
      <c r="X13" s="2"/>
      <c r="Y13" s="332"/>
      <c r="Z13" s="2"/>
      <c r="AA13" s="332"/>
      <c r="AB13" s="244"/>
      <c r="AC13" s="282"/>
      <c r="AD13" s="21"/>
      <c r="AE13" s="21"/>
      <c r="AF13" s="21"/>
      <c r="AG13" s="21"/>
      <c r="AH13" s="309"/>
      <c r="AI13" s="313">
        <f>SUM(M13:AB13)</f>
        <v>0</v>
      </c>
      <c r="AJ13" s="308" t="str">
        <f>CONCATENATE(IF((M22+M31)&gt;M13," *    "&amp;$B$18&amp;" ,  "&amp;$C22&amp;" plus   "&amp;$B$27&amp;" ,  "&amp;$C31&amp;"  For age "&amp;$M$6&amp;" "&amp;$M$7&amp;" Should not be more than    "&amp;$B$13&amp;" ,  "&amp;$C13&amp;""&amp;CHAR(9),""),IF((N22+N31)&gt;N13," *   "&amp;$B$18&amp;" ,  "&amp;$C22&amp;" plus   "&amp;$B$27&amp;" ,  "&amp;$C31&amp;"  For age "&amp;$M$6&amp;" "&amp;$N$7&amp;" Should not be more than    "&amp;$B$13&amp;" ,  "&amp;$C13&amp;""&amp;CHAR(9),""),IF((O22+O31)&gt;O13," *   "&amp;$B$18&amp;" ,  "&amp;$C22&amp;" plus   "&amp;$B$27&amp;" ,  "&amp;$C31&amp;"  For age "&amp;$O$6&amp;" "&amp;$O$7&amp;" Should not be more than    "&amp;$B$13&amp;" ,  "&amp;$C13&amp;""&amp;CHAR(9),""),IF((P22+P31)&gt;P13," *   "&amp;$B$18&amp;" ,  "&amp;$C22&amp;" plus   "&amp;$B$27&amp;" ,  "&amp;$C31&amp;"  For age "&amp;$O$6&amp;" "&amp;$P$7&amp;" Should not be more than    "&amp;$B$13&amp;" ,  "&amp;$C13&amp;""&amp;CHAR(9),""),IF((Q22+Q31)&gt;Q13," *   "&amp;$B$18&amp;" ,  "&amp;$C22&amp;" plus   "&amp;$B$27&amp;" ,  "&amp;$C31&amp;"  For age "&amp;$Q$6&amp;" "&amp;$Q$7&amp;" Should not be more than    "&amp;$B$13&amp;" ,  "&amp;$C13&amp;""&amp;CHAR(9),""),IF((R22+R31)&gt;R13," *   "&amp;$B$18&amp;" ,  "&amp;$C22&amp;" plus   "&amp;$B$27&amp;" ,  "&amp;$C31&amp;"  For age "&amp;$Q$6&amp;" "&amp;$R$7&amp;" Should not be more than    "&amp;$B$13&amp;" ,  "&amp;$C13&amp;""&amp;CHAR(9),""),IF((S22+S31)&gt;S13," *   "&amp;$B$18&amp;" ,  "&amp;$C22&amp;" plus   "&amp;$B$27&amp;" ,  "&amp;$C31&amp;"  For age "&amp;$S$6&amp;" "&amp;$S$7&amp;" Should not be more than    "&amp;$B$13&amp;" ,  "&amp;$C13&amp;""&amp;CHAR(9),""),IF((T22+T31)&gt;T13," *   "&amp;$B$18&amp;" ,  "&amp;$C22&amp;" plus   "&amp;$B$27&amp;" ,  "&amp;$C31&amp;"  For age "&amp;$S$6&amp;" "&amp;$T$7&amp;" Should not be more than    "&amp;$B$13&amp;" ,  "&amp;$C13&amp;""&amp;CHAR(9),""),IF((U22+U31)&gt;U13," *   "&amp;$B$18&amp;" ,  "&amp;$C22&amp;" plus   "&amp;$B$27&amp;" ,  "&amp;$C31&amp;"  For age "&amp;$U$6&amp;" "&amp;$U$7&amp;" Should not be more than    "&amp;$B$13&amp;" ,  "&amp;$C13&amp;""&amp;CHAR(9),""),IF((V22+V31)&gt;V13," *   "&amp;$B$18&amp;" ,  "&amp;$C22&amp;" plus   "&amp;$B$27&amp;" ,  "&amp;$C31&amp;"  For age "&amp;$U$6&amp;" "&amp;$V$7&amp;" Should not be more than    "&amp;$B$13&amp;" ,  "&amp;$C13&amp;""&amp;CHAR(9),""),IF((W22+W31)&gt;W13," *   "&amp;$B$18&amp;" ,  "&amp;$C22&amp;" plus   "&amp;$B$27&amp;" ,  "&amp;$C31&amp;"  For age "&amp;$W$6&amp;" "&amp;$W$7&amp;" Should not be more than    "&amp;$B$13&amp;" ,  "&amp;$C13&amp;""&amp;CHAR(9),""),IF((X22+X31)&gt;X13," *   "&amp;$B$18&amp;" ,  "&amp;$C22&amp;" plus   "&amp;$B$27&amp;" ,  "&amp;$C31&amp;"  For age "&amp;$W$6&amp;" "&amp;$X$7&amp;" Should not be more than    "&amp;$B$13&amp;" ,  "&amp;$C13&amp;""&amp;CHAR(9),""),IF((Y22+Y31)&gt;Y13," *   "&amp;$B$18&amp;" ,  "&amp;$C22&amp;" plus   "&amp;$B$27&amp;" ,  "&amp;$C31&amp;"  For age "&amp;$Y$6&amp;" "&amp;$Y$7&amp;" Should not be more than    "&amp;$B$13&amp;" ,  "&amp;$C13&amp;""&amp;CHAR(9),""),IF((Z22+Z31)&gt;Z13," *   "&amp;$B$18&amp;" ,  "&amp;$C22&amp;" plus   "&amp;$B$27&amp;" ,  "&amp;$C31&amp;"  For age "&amp;$Y$6&amp;" "&amp;$Z$7&amp;" Should not be more than    "&amp;$B$13&amp;" ,  "&amp;$C13&amp;""&amp;CHAR(9),""),IF((AA22+AA31)&gt;AA13," *   "&amp;$B$18&amp;" ,  "&amp;$C22&amp;" plus   "&amp;$B$27&amp;" ,  "&amp;$C31&amp;"  For age "&amp;$AA$6&amp;" "&amp;$AA$7&amp;" Should not be more than    "&amp;$B$13&amp;" ,  "&amp;$C13&amp;""&amp;CHAR(9),""),IF((AB22+AB31)&gt;AB13," *   "&amp;$B$18&amp;" ,  "&amp;$C22&amp;" plus   "&amp;$B$27&amp;" ,  "&amp;$C31&amp;"  For age "&amp;$AA$6&amp;" "&amp;$AB$7&amp;" Should not be more than    "&amp;$B$13&amp;" ,  "&amp;$C13&amp;""&amp;CHAR(9),""))</f>
        <v/>
      </c>
      <c r="AK13" s="491"/>
    </row>
    <row r="14" spans="1:38" s="4" customFormat="1" ht="37.15" customHeight="1" thickBot="1" x14ac:dyDescent="0.3">
      <c r="A14" s="277"/>
      <c r="B14" s="553"/>
      <c r="C14" s="263" t="s">
        <v>660</v>
      </c>
      <c r="D14" s="28" t="s">
        <v>621</v>
      </c>
      <c r="E14" s="1"/>
      <c r="F14" s="1"/>
      <c r="G14" s="1"/>
      <c r="H14" s="1"/>
      <c r="I14" s="1"/>
      <c r="J14" s="1"/>
      <c r="K14" s="1"/>
      <c r="L14" s="64"/>
      <c r="M14" s="332"/>
      <c r="N14" s="2"/>
      <c r="O14" s="332"/>
      <c r="P14" s="2"/>
      <c r="Q14" s="332"/>
      <c r="R14" s="2"/>
      <c r="S14" s="332"/>
      <c r="T14" s="2"/>
      <c r="U14" s="332"/>
      <c r="V14" s="2"/>
      <c r="W14" s="332"/>
      <c r="X14" s="2"/>
      <c r="Y14" s="332"/>
      <c r="Z14" s="2"/>
      <c r="AA14" s="332"/>
      <c r="AB14" s="244"/>
      <c r="AC14" s="284"/>
      <c r="AD14" s="7"/>
      <c r="AE14" s="7"/>
      <c r="AF14" s="7"/>
      <c r="AG14" s="7"/>
      <c r="AH14" s="311"/>
      <c r="AI14" s="313">
        <f>SUM(M14:AB14)</f>
        <v>0</v>
      </c>
      <c r="AJ14" s="308" t="str">
        <f>CONCATENATE(IF((M23+M32)&gt;M14," *    "&amp;$B$18&amp;" ,  "&amp;$C23&amp;" plus   "&amp;$B$27&amp;" ,  "&amp;$C32&amp;"  For age "&amp;$M$6&amp;" "&amp;$M$7&amp;" Should not be more than    "&amp;$B$13&amp;" ,  "&amp;$C14&amp;""&amp;CHAR(9),""),IF((N23+N32)&gt;N14," *   "&amp;$B$18&amp;" ,  "&amp;$C23&amp;" plus   "&amp;$B$27&amp;" ,  "&amp;$C32&amp;"  For age "&amp;$M$6&amp;" "&amp;$N$7&amp;" Should not be more than    "&amp;$B$13&amp;" ,  "&amp;$C14&amp;""&amp;CHAR(9),""),IF((O23+O32)&gt;O14," *   "&amp;$B$18&amp;" ,  "&amp;$C23&amp;" plus   "&amp;$B$27&amp;" ,  "&amp;$C32&amp;"  For age "&amp;$O$6&amp;" "&amp;$O$7&amp;" Should not be more than    "&amp;$B$13&amp;" ,  "&amp;$C14&amp;""&amp;CHAR(9),""),IF((P23+P32)&gt;P14," *   "&amp;$B$18&amp;" ,  "&amp;$C23&amp;" plus   "&amp;$B$27&amp;" ,  "&amp;$C32&amp;"  For age "&amp;$O$6&amp;" "&amp;$P$7&amp;" Should not be more than    "&amp;$B$13&amp;" ,  "&amp;$C14&amp;""&amp;CHAR(9),""),IF((Q23+Q32)&gt;Q14," *   "&amp;$B$18&amp;" ,  "&amp;$C23&amp;" plus   "&amp;$B$27&amp;" ,  "&amp;$C32&amp;"  For age "&amp;$Q$6&amp;" "&amp;$Q$7&amp;" Should not be more than    "&amp;$B$13&amp;" ,  "&amp;$C14&amp;""&amp;CHAR(9),""),IF((R23+R32)&gt;R14," *   "&amp;$B$18&amp;" ,  "&amp;$C23&amp;" plus   "&amp;$B$27&amp;" ,  "&amp;$C32&amp;"  For age "&amp;$Q$6&amp;" "&amp;$R$7&amp;" Should not be more than    "&amp;$B$13&amp;" ,  "&amp;$C14&amp;""&amp;CHAR(9),""),IF((S23+S32)&gt;S14," *   "&amp;$B$18&amp;" ,  "&amp;$C23&amp;" plus   "&amp;$B$27&amp;" ,  "&amp;$C32&amp;"  For age "&amp;$S$6&amp;" "&amp;$S$7&amp;" Should not be more than    "&amp;$B$13&amp;" ,  "&amp;$C14&amp;""&amp;CHAR(9),""),IF((T23+T32)&gt;T14," *   "&amp;$B$18&amp;" ,  "&amp;$C23&amp;" plus   "&amp;$B$27&amp;" ,  "&amp;$C32&amp;"  For age "&amp;$S$6&amp;" "&amp;$T$7&amp;" Should not be more than    "&amp;$B$13&amp;" ,  "&amp;$C14&amp;""&amp;CHAR(9),""),IF((U23+U32)&gt;U14," *   "&amp;$B$18&amp;" ,  "&amp;$C23&amp;" plus   "&amp;$B$27&amp;" ,  "&amp;$C32&amp;"  For age "&amp;$U$6&amp;" "&amp;$U$7&amp;" Should not be more than    "&amp;$B$13&amp;" ,  "&amp;$C14&amp;""&amp;CHAR(9),""),IF((V23+V32)&gt;V14," *   "&amp;$B$18&amp;" ,  "&amp;$C23&amp;" plus   "&amp;$B$27&amp;" ,  "&amp;$C32&amp;"  For age "&amp;$U$6&amp;" "&amp;$V$7&amp;" Should not be more than    "&amp;$B$13&amp;" ,  "&amp;$C14&amp;""&amp;CHAR(9),""),IF((W23+W32)&gt;W14," *   "&amp;$B$18&amp;" ,  "&amp;$C23&amp;" plus   "&amp;$B$27&amp;" ,  "&amp;$C32&amp;"  For age "&amp;$W$6&amp;" "&amp;$W$7&amp;" Should not be more than    "&amp;$B$13&amp;" ,  "&amp;$C14&amp;""&amp;CHAR(9),""),IF((X23+X32)&gt;X14," *   "&amp;$B$18&amp;" ,  "&amp;$C23&amp;" plus   "&amp;$B$27&amp;" ,  "&amp;$C32&amp;"  For age "&amp;$W$6&amp;" "&amp;$X$7&amp;" Should not be more than    "&amp;$B$13&amp;" ,  "&amp;$C14&amp;""&amp;CHAR(9),""),IF((Y23+Y32)&gt;Y14," *   "&amp;$B$18&amp;" ,  "&amp;$C23&amp;" plus   "&amp;$B$27&amp;" ,  "&amp;$C32&amp;"  For age "&amp;$Y$6&amp;" "&amp;$Y$7&amp;" Should not be more than    "&amp;$B$13&amp;" ,  "&amp;$C14&amp;""&amp;CHAR(9),""),IF((Z23+Z32)&gt;Z14," *   "&amp;$B$18&amp;" ,  "&amp;$C23&amp;" plus   "&amp;$B$27&amp;" ,  "&amp;$C32&amp;"  For age "&amp;$Y$6&amp;" "&amp;$Z$7&amp;" Should not be more than    "&amp;$B$13&amp;" ,  "&amp;$C14&amp;""&amp;CHAR(9),""),IF((AA23+AA32)&gt;AA14," *   "&amp;$B$18&amp;" ,  "&amp;$C23&amp;" plus   "&amp;$B$27&amp;" ,  "&amp;$C32&amp;"  For age "&amp;$AA$6&amp;" "&amp;$AA$7&amp;" Should not be more than    "&amp;$B$13&amp;" ,  "&amp;$C14&amp;""&amp;CHAR(9),""),IF((AB23+AB32)&gt;AB14," *   "&amp;$B$18&amp;" ,  "&amp;$C23&amp;" plus   "&amp;$B$27&amp;" ,  "&amp;$C32&amp;"  For age "&amp;$AA$6&amp;" "&amp;$AB$7&amp;" Should not be more than    "&amp;$B$13&amp;" ,  "&amp;$C14&amp;""&amp;CHAR(9),""))</f>
        <v/>
      </c>
      <c r="AK14" s="491"/>
    </row>
    <row r="15" spans="1:38" s="4" customFormat="1" ht="37.15" customHeight="1" x14ac:dyDescent="0.25">
      <c r="A15" s="277"/>
      <c r="B15" s="526" t="s">
        <v>867</v>
      </c>
      <c r="C15" s="257" t="s">
        <v>902</v>
      </c>
      <c r="D15" s="28" t="s">
        <v>622</v>
      </c>
      <c r="E15" s="1"/>
      <c r="F15" s="1"/>
      <c r="G15" s="1"/>
      <c r="H15" s="1"/>
      <c r="I15" s="1"/>
      <c r="J15" s="1"/>
      <c r="K15" s="1"/>
      <c r="L15" s="64"/>
      <c r="M15" s="287"/>
      <c r="N15" s="2"/>
      <c r="O15" s="2"/>
      <c r="P15" s="2"/>
      <c r="Q15" s="2"/>
      <c r="R15" s="2"/>
      <c r="S15" s="2"/>
      <c r="T15" s="2"/>
      <c r="U15" s="2"/>
      <c r="V15" s="2"/>
      <c r="W15" s="2"/>
      <c r="X15" s="2"/>
      <c r="Y15" s="2"/>
      <c r="Z15" s="2"/>
      <c r="AA15" s="2"/>
      <c r="AB15" s="244"/>
      <c r="AC15" s="283"/>
      <c r="AD15" s="2"/>
      <c r="AE15" s="2"/>
      <c r="AF15" s="2"/>
      <c r="AG15" s="2"/>
      <c r="AH15" s="310"/>
      <c r="AI15" s="313">
        <f t="shared" si="1"/>
        <v>0</v>
      </c>
      <c r="AJ15" s="308" t="str">
        <f t="shared" si="2"/>
        <v/>
      </c>
      <c r="AK15" s="491"/>
    </row>
    <row r="16" spans="1:38" s="4" customFormat="1" ht="37.15" customHeight="1" x14ac:dyDescent="0.25">
      <c r="A16" s="277"/>
      <c r="B16" s="527"/>
      <c r="C16" s="257" t="s">
        <v>847</v>
      </c>
      <c r="D16" s="28" t="s">
        <v>623</v>
      </c>
      <c r="E16" s="1"/>
      <c r="F16" s="1"/>
      <c r="G16" s="1"/>
      <c r="H16" s="1"/>
      <c r="I16" s="1"/>
      <c r="J16" s="1"/>
      <c r="K16" s="1"/>
      <c r="L16" s="64"/>
      <c r="M16" s="287"/>
      <c r="N16" s="2"/>
      <c r="O16" s="2"/>
      <c r="P16" s="2"/>
      <c r="Q16" s="2"/>
      <c r="R16" s="2"/>
      <c r="S16" s="2"/>
      <c r="T16" s="2"/>
      <c r="U16" s="2"/>
      <c r="V16" s="2"/>
      <c r="W16" s="2"/>
      <c r="X16" s="2"/>
      <c r="Y16" s="2"/>
      <c r="Z16" s="2"/>
      <c r="AA16" s="2"/>
      <c r="AB16" s="244"/>
      <c r="AC16" s="283"/>
      <c r="AD16" s="2"/>
      <c r="AE16" s="2"/>
      <c r="AF16" s="2"/>
      <c r="AG16" s="2"/>
      <c r="AH16" s="310"/>
      <c r="AI16" s="313">
        <f t="shared" si="1"/>
        <v>0</v>
      </c>
      <c r="AJ16" s="308" t="str">
        <f t="shared" si="2"/>
        <v/>
      </c>
      <c r="AK16" s="491"/>
    </row>
    <row r="17" spans="1:37" s="4" customFormat="1" ht="37.15" customHeight="1" thickBot="1" x14ac:dyDescent="0.3">
      <c r="A17" s="277"/>
      <c r="B17" s="528"/>
      <c r="C17" s="262" t="s">
        <v>901</v>
      </c>
      <c r="D17" s="28" t="s">
        <v>624</v>
      </c>
      <c r="E17" s="6"/>
      <c r="F17" s="6"/>
      <c r="G17" s="6"/>
      <c r="H17" s="6"/>
      <c r="I17" s="6"/>
      <c r="J17" s="6"/>
      <c r="K17" s="6"/>
      <c r="L17" s="66"/>
      <c r="M17" s="357"/>
      <c r="N17" s="332"/>
      <c r="O17" s="357"/>
      <c r="P17" s="332"/>
      <c r="Q17" s="357"/>
      <c r="R17" s="332"/>
      <c r="S17" s="357"/>
      <c r="T17" s="332"/>
      <c r="U17" s="357"/>
      <c r="V17" s="332"/>
      <c r="W17" s="357"/>
      <c r="X17" s="332"/>
      <c r="Y17" s="357"/>
      <c r="Z17" s="332"/>
      <c r="AA17" s="357"/>
      <c r="AB17" s="332"/>
      <c r="AC17" s="284"/>
      <c r="AD17" s="7"/>
      <c r="AE17" s="7"/>
      <c r="AF17" s="7"/>
      <c r="AG17" s="7"/>
      <c r="AH17" s="311"/>
      <c r="AI17" s="314">
        <f t="shared" si="1"/>
        <v>0</v>
      </c>
      <c r="AJ17" s="308" t="str">
        <f t="shared" si="2"/>
        <v/>
      </c>
      <c r="AK17" s="492"/>
    </row>
    <row r="18" spans="1:37" s="4" customFormat="1" ht="37.15" customHeight="1" x14ac:dyDescent="0.25">
      <c r="A18" s="277"/>
      <c r="B18" s="535" t="s">
        <v>870</v>
      </c>
      <c r="C18" s="261" t="s">
        <v>844</v>
      </c>
      <c r="D18" s="28" t="s">
        <v>625</v>
      </c>
      <c r="E18" s="260"/>
      <c r="F18" s="260"/>
      <c r="G18" s="260"/>
      <c r="H18" s="260"/>
      <c r="I18" s="260"/>
      <c r="J18" s="260"/>
      <c r="K18" s="260"/>
      <c r="L18" s="289"/>
      <c r="M18" s="333"/>
      <c r="N18" s="21"/>
      <c r="O18" s="334"/>
      <c r="P18" s="21"/>
      <c r="Q18" s="334"/>
      <c r="R18" s="334"/>
      <c r="S18" s="334"/>
      <c r="T18" s="334"/>
      <c r="U18" s="334"/>
      <c r="V18" s="334"/>
      <c r="W18" s="334"/>
      <c r="X18" s="334"/>
      <c r="Y18" s="334"/>
      <c r="Z18" s="334"/>
      <c r="AA18" s="334"/>
      <c r="AB18" s="346"/>
      <c r="AC18" s="282"/>
      <c r="AD18" s="21"/>
      <c r="AE18" s="21"/>
      <c r="AF18" s="21"/>
      <c r="AG18" s="21"/>
      <c r="AH18" s="21"/>
      <c r="AI18" s="19">
        <f t="shared" si="1"/>
        <v>0</v>
      </c>
      <c r="AJ18" s="174" t="str">
        <f>CONCATENATE(IF(G36&gt;G18," * "&amp;$B$36&amp;" ,  "&amp;$C36&amp;" For age "&amp;$E$6&amp;" "&amp;$E$7&amp;" is more than "&amp;$B$18&amp;" ,  "&amp;$C18&amp;""&amp;CHAR(10),""),IF(H36&gt;H18," * "&amp;$B$36&amp;" ,  "&amp;$C36&amp;" For age "&amp;$E$6&amp;" "&amp;$F$7&amp;" is more than "&amp;$B$18&amp;" ,  "&amp;$C18&amp;""&amp;CHAR(10),""),IF(I36&gt;I18," * "&amp;$B$36&amp;" ,  "&amp;$C36&amp;" For age "&amp;$G$6&amp;" "&amp;$G$7&amp;" is more than "&amp;$B$18&amp;" ,  "&amp;$C18&amp;""&amp;CHAR(10),""),IF(J36&gt;J18," * "&amp;$B$36&amp;" ,  "&amp;$C36&amp;" For age "&amp;$G$6&amp;" "&amp;$H$7&amp;" is more than "&amp;$B$18&amp;" ,  "&amp;$C18&amp;""&amp;CHAR(10),""),IF(K36&gt;K18," * "&amp;$B$36&amp;" ,  "&amp;$C36&amp;" For age "&amp;$I$6&amp;" "&amp;$I$7&amp;" is more than "&amp;$B$18&amp;" ,  "&amp;$C18&amp;""&amp;CHAR(10),""),IF(L36&gt;L18," * "&amp;$B$36&amp;" ,  "&amp;$C36&amp;" For age "&amp;$I$6&amp;" "&amp;$J$7&amp;" is more than "&amp;$B$18&amp;" ,  "&amp;$C18&amp;""&amp;CHAR(10),""),IF(M36&gt;M18," * "&amp;$B$36&amp;" ,  "&amp;$C36&amp;" For age "&amp;$K$6&amp;" "&amp;$K$7&amp;" is more than "&amp;$B$18&amp;" ,  "&amp;$C18&amp;""&amp;CHAR(10),""),IF(N36&gt;N18," * "&amp;$B$36&amp;" ,  "&amp;$C36&amp;" For age "&amp;$K$6&amp;" "&amp;$L$7&amp;" is more than "&amp;$B$18&amp;" ,  "&amp;$C18&amp;""&amp;CHAR(10),""),IF(O36&gt;O18," * "&amp;$B$36&amp;" ,  "&amp;$C36&amp;" For age "&amp;$M$6&amp;" "&amp;$M$7&amp;" is more than "&amp;$B$18&amp;" ,  "&amp;$C18&amp;""&amp;CHAR(10),""),IF(P36&gt;P18," * "&amp;$B$36&amp;" ,  "&amp;$C36&amp;" For age "&amp;$M$6&amp;" "&amp;$N$7&amp;" is more than "&amp;$B$18&amp;" ,  "&amp;$C18&amp;""&amp;CHAR(10),""),IF(Q36&gt;Q18," * "&amp;$B$36&amp;" ,  "&amp;$C36&amp;" For age "&amp;$O$6&amp;" "&amp;$O$7&amp;" is more than "&amp;$B$18&amp;" ,  "&amp;$C18&amp;""&amp;CHAR(10),""),IF(R36&gt;R18," * "&amp;$B$36&amp;" ,  "&amp;$C36&amp;" For age "&amp;$O$6&amp;" "&amp;$P$7&amp;" is more than "&amp;$B$18&amp;" ,  "&amp;$C18&amp;""&amp;CHAR(10),""),IF(S36&gt;S18," * "&amp;$B$36&amp;" ,  "&amp;$C36&amp;" For age "&amp;$Q$6&amp;" "&amp;$Q$7&amp;" is more than "&amp;$B$18&amp;" ,  "&amp;$C18&amp;""&amp;CHAR(10),""),IF(T36&gt;T18," * "&amp;$B$36&amp;" ,  "&amp;$C36&amp;" For age "&amp;$Q$6&amp;" "&amp;$R$7&amp;" is more than "&amp;$B$18&amp;" ,  "&amp;$C18&amp;""&amp;CHAR(10),""),IF(U36&gt;U18," * "&amp;$B$36&amp;" ,  "&amp;$C36&amp;" For age "&amp;$S$6&amp;" "&amp;$S$7&amp;" is more than "&amp;$B$18&amp;" ,  "&amp;$C18&amp;""&amp;CHAR(10),""),IF(V36&gt;V18," * "&amp;$B$36&amp;" ,  "&amp;$C36&amp;" For age "&amp;$S$6&amp;" "&amp;$T$7&amp;" is more than "&amp;$B$18&amp;" ,  "&amp;$C18&amp;""&amp;CHAR(10),""),IF(W36&gt;W18," * "&amp;$B$36&amp;" ,  "&amp;$C36&amp;" For age "&amp;$U$6&amp;" "&amp;$U$7&amp;" is more than "&amp;$B$18&amp;" ,  "&amp;$C18&amp;""&amp;CHAR(10),""),IF(X36&gt;X18," * "&amp;$B$36&amp;" ,  "&amp;$C36&amp;" For age "&amp;$U$6&amp;" "&amp;$V$7&amp;" is more than "&amp;$B$18&amp;" ,  "&amp;$C18&amp;""&amp;CHAR(10),""),IF(Y36&gt;Y18," * "&amp;$B$36&amp;" ,  "&amp;$C36&amp;" For age "&amp;$W$6&amp;" "&amp;$W$7&amp;" is more than "&amp;$B$18&amp;" ,  "&amp;$C18&amp;""&amp;CHAR(10),""),IF(Z36&gt;Z18," * "&amp;$B$36&amp;" ,  "&amp;$C36&amp;" For age "&amp;$W$6&amp;" "&amp;$X$7&amp;" is more than "&amp;$B$18&amp;" ,  "&amp;$C18&amp;""&amp;CHAR(10),""),IF(AA36&gt;AA18," * "&amp;$B$36&amp;" ,  "&amp;$C36&amp;" For age "&amp;$Y$6&amp;" "&amp;$Y$7&amp;" is more than "&amp;$B$18&amp;" ,  "&amp;$C18&amp;""&amp;CHAR(10),""),IF(AB36&gt;AB18," * "&amp;$B$36&amp;" ,  "&amp;$C36&amp;" For age "&amp;$Y$6&amp;" "&amp;$Z$7&amp;" is more than "&amp;$B$18&amp;" ,  "&amp;$C18&amp;""&amp;CHAR(10),""),IF(AC36&gt;AC18," * "&amp;$B$36&amp;" ,  "&amp;$C36&amp;" For age "&amp;$AA$6&amp;" "&amp;$AA$7&amp;" is more than "&amp;$B$18&amp;" ,  "&amp;$C18&amp;""&amp;CHAR(10),""),IF(AD36&gt;AD18," * "&amp;$B$36&amp;" ,  "&amp;$C36&amp;" For age "&amp;$AA$6&amp;" "&amp;$AB$7&amp;" is more than "&amp;$B$18&amp;" ,  "&amp;$C18&amp;""&amp;CHAR(10),""))</f>
        <v/>
      </c>
      <c r="AK18" s="490" t="str">
        <f>CONCATENATE(AJ18,AJ19,AJ20,AJ21,AJ22,AJ23,AJ24,AJ25,AJ26)</f>
        <v/>
      </c>
    </row>
    <row r="19" spans="1:37" s="4" customFormat="1" ht="37.15" customHeight="1" x14ac:dyDescent="0.25">
      <c r="A19" s="277"/>
      <c r="B19" s="536"/>
      <c r="C19" s="257" t="s">
        <v>604</v>
      </c>
      <c r="D19" s="28" t="s">
        <v>626</v>
      </c>
      <c r="E19" s="23"/>
      <c r="F19" s="23"/>
      <c r="G19" s="23"/>
      <c r="H19" s="23"/>
      <c r="I19" s="23"/>
      <c r="J19" s="23"/>
      <c r="K19" s="23"/>
      <c r="L19" s="65"/>
      <c r="M19" s="335"/>
      <c r="N19" s="2"/>
      <c r="O19" s="336"/>
      <c r="P19" s="2"/>
      <c r="Q19" s="336"/>
      <c r="R19" s="2"/>
      <c r="S19" s="336"/>
      <c r="T19" s="2"/>
      <c r="U19" s="336"/>
      <c r="V19" s="2"/>
      <c r="W19" s="336"/>
      <c r="X19" s="2"/>
      <c r="Y19" s="336"/>
      <c r="Z19" s="2"/>
      <c r="AA19" s="336"/>
      <c r="AB19" s="244"/>
      <c r="AC19" s="283"/>
      <c r="AD19" s="2"/>
      <c r="AE19" s="2"/>
      <c r="AF19" s="2"/>
      <c r="AG19" s="2"/>
      <c r="AH19" s="2"/>
      <c r="AI19" s="5">
        <f t="shared" si="1"/>
        <v>0</v>
      </c>
      <c r="AJ19" s="174" t="str">
        <f t="shared" ref="AJ19:AJ26" si="3">CONCATENATE(IF(G37&gt;G19," * "&amp;$B$36&amp;" ,  "&amp;$C37&amp;" For age "&amp;$E$6&amp;" "&amp;$E$7&amp;" is more than "&amp;$B$18&amp;" ,  "&amp;$C19&amp;""&amp;CHAR(10),""),IF(H37&gt;H19," * "&amp;$B$36&amp;" ,  "&amp;$C37&amp;" For age "&amp;$E$6&amp;" "&amp;$F$7&amp;" is more than "&amp;$B$18&amp;" ,  "&amp;$C19&amp;""&amp;CHAR(10),""),IF(I37&gt;I19," * "&amp;$B$36&amp;" ,  "&amp;$C37&amp;" For age "&amp;$G$6&amp;" "&amp;$G$7&amp;" is more than "&amp;$B$18&amp;" ,  "&amp;$C19&amp;""&amp;CHAR(10),""),IF(J37&gt;J19," * "&amp;$B$36&amp;" ,  "&amp;$C37&amp;" For age "&amp;$G$6&amp;" "&amp;$H$7&amp;" is more than "&amp;$B$18&amp;" ,  "&amp;$C19&amp;""&amp;CHAR(10),""),IF(K37&gt;K19," * "&amp;$B$36&amp;" ,  "&amp;$C37&amp;" For age "&amp;$I$6&amp;" "&amp;$I$7&amp;" is more than "&amp;$B$18&amp;" ,  "&amp;$C19&amp;""&amp;CHAR(10),""),IF(L37&gt;L19," * "&amp;$B$36&amp;" ,  "&amp;$C37&amp;" For age "&amp;$I$6&amp;" "&amp;$J$7&amp;" is more than "&amp;$B$18&amp;" ,  "&amp;$C19&amp;""&amp;CHAR(10),""),IF(M37&gt;M19," * "&amp;$B$36&amp;" ,  "&amp;$C37&amp;" For age "&amp;$K$6&amp;" "&amp;$K$7&amp;" is more than "&amp;$B$18&amp;" ,  "&amp;$C19&amp;""&amp;CHAR(10),""),IF(N37&gt;N19," * "&amp;$B$36&amp;" ,  "&amp;$C37&amp;" For age "&amp;$K$6&amp;" "&amp;$L$7&amp;" is more than "&amp;$B$18&amp;" ,  "&amp;$C19&amp;""&amp;CHAR(10),""),IF(O37&gt;O19," * "&amp;$B$36&amp;" ,  "&amp;$C37&amp;" For age "&amp;$M$6&amp;" "&amp;$M$7&amp;" is more than "&amp;$B$18&amp;" ,  "&amp;$C19&amp;""&amp;CHAR(10),""),IF(P37&gt;P19," * "&amp;$B$36&amp;" ,  "&amp;$C37&amp;" For age "&amp;$M$6&amp;" "&amp;$N$7&amp;" is more than "&amp;$B$18&amp;" ,  "&amp;$C19&amp;""&amp;CHAR(10),""),IF(Q37&gt;Q19," * "&amp;$B$36&amp;" ,  "&amp;$C37&amp;" For age "&amp;$O$6&amp;" "&amp;$O$7&amp;" is more than "&amp;$B$18&amp;" ,  "&amp;$C19&amp;""&amp;CHAR(10),""),IF(R37&gt;R19," * "&amp;$B$36&amp;" ,  "&amp;$C37&amp;" For age "&amp;$O$6&amp;" "&amp;$P$7&amp;" is more than "&amp;$B$18&amp;" ,  "&amp;$C19&amp;""&amp;CHAR(10),""),IF(S37&gt;S19," * "&amp;$B$36&amp;" ,  "&amp;$C37&amp;" For age "&amp;$Q$6&amp;" "&amp;$Q$7&amp;" is more than "&amp;$B$18&amp;" ,  "&amp;$C19&amp;""&amp;CHAR(10),""),IF(T37&gt;T19," * "&amp;$B$36&amp;" ,  "&amp;$C37&amp;" For age "&amp;$Q$6&amp;" "&amp;$R$7&amp;" is more than "&amp;$B$18&amp;" ,  "&amp;$C19&amp;""&amp;CHAR(10),""),IF(U37&gt;U19," * "&amp;$B$36&amp;" ,  "&amp;$C37&amp;" For age "&amp;$S$6&amp;" "&amp;$S$7&amp;" is more than "&amp;$B$18&amp;" ,  "&amp;$C19&amp;""&amp;CHAR(10),""),IF(V37&gt;V19," * "&amp;$B$36&amp;" ,  "&amp;$C37&amp;" For age "&amp;$S$6&amp;" "&amp;$T$7&amp;" is more than "&amp;$B$18&amp;" ,  "&amp;$C19&amp;""&amp;CHAR(10),""),IF(W37&gt;W19," * "&amp;$B$36&amp;" ,  "&amp;$C37&amp;" For age "&amp;$U$6&amp;" "&amp;$U$7&amp;" is more than "&amp;$B$18&amp;" ,  "&amp;$C19&amp;""&amp;CHAR(10),""),IF(X37&gt;X19," * "&amp;$B$36&amp;" ,  "&amp;$C37&amp;" For age "&amp;$U$6&amp;" "&amp;$V$7&amp;" is more than "&amp;$B$18&amp;" ,  "&amp;$C19&amp;""&amp;CHAR(10),""),IF(Y37&gt;Y19," * "&amp;$B$36&amp;" ,  "&amp;$C37&amp;" For age "&amp;$W$6&amp;" "&amp;$W$7&amp;" is more than "&amp;$B$18&amp;" ,  "&amp;$C19&amp;""&amp;CHAR(10),""),IF(Z37&gt;Z19," * "&amp;$B$36&amp;" ,  "&amp;$C37&amp;" For age "&amp;$W$6&amp;" "&amp;$X$7&amp;" is more than "&amp;$B$18&amp;" ,  "&amp;$C19&amp;""&amp;CHAR(10),""),IF(AA37&gt;AA19," * "&amp;$B$36&amp;" ,  "&amp;$C37&amp;" For age "&amp;$Y$6&amp;" "&amp;$Y$7&amp;" is more than "&amp;$B$18&amp;" ,  "&amp;$C19&amp;""&amp;CHAR(10),""),IF(AB37&gt;AB19," * "&amp;$B$36&amp;" ,  "&amp;$C37&amp;" For age "&amp;$Y$6&amp;" "&amp;$Z$7&amp;" is more than "&amp;$B$18&amp;" ,  "&amp;$C19&amp;""&amp;CHAR(10),""),IF(AC37&gt;AC19," * "&amp;$B$36&amp;" ,  "&amp;$C37&amp;" For age "&amp;$AA$6&amp;" "&amp;$AA$7&amp;" is more than "&amp;$B$18&amp;" ,  "&amp;$C19&amp;""&amp;CHAR(10),""),IF(AD37&gt;AD19," * "&amp;$B$36&amp;" ,  "&amp;$C37&amp;" For age "&amp;$AA$6&amp;" "&amp;$AB$7&amp;" is more than "&amp;$B$18&amp;" ,  "&amp;$C19&amp;""&amp;CHAR(10),""))</f>
        <v/>
      </c>
      <c r="AK19" s="491"/>
    </row>
    <row r="20" spans="1:37" s="4" customFormat="1" ht="37.15" customHeight="1" x14ac:dyDescent="0.25">
      <c r="A20" s="277"/>
      <c r="B20" s="536"/>
      <c r="C20" s="257" t="s">
        <v>657</v>
      </c>
      <c r="D20" s="28" t="s">
        <v>627</v>
      </c>
      <c r="E20" s="23"/>
      <c r="F20" s="23"/>
      <c r="G20" s="23"/>
      <c r="H20" s="23"/>
      <c r="I20" s="23"/>
      <c r="J20" s="23"/>
      <c r="K20" s="23"/>
      <c r="L20" s="65"/>
      <c r="M20" s="287"/>
      <c r="N20" s="2"/>
      <c r="O20" s="2"/>
      <c r="P20" s="2"/>
      <c r="Q20" s="2"/>
      <c r="R20" s="2"/>
      <c r="S20" s="2"/>
      <c r="T20" s="2"/>
      <c r="U20" s="2"/>
      <c r="V20" s="2"/>
      <c r="W20" s="2"/>
      <c r="X20" s="2"/>
      <c r="Y20" s="2"/>
      <c r="Z20" s="2"/>
      <c r="AA20" s="2"/>
      <c r="AB20" s="244"/>
      <c r="AC20" s="283"/>
      <c r="AD20" s="2"/>
      <c r="AE20" s="2"/>
      <c r="AF20" s="2"/>
      <c r="AG20" s="2"/>
      <c r="AH20" s="2"/>
      <c r="AI20" s="5">
        <f t="shared" si="1"/>
        <v>0</v>
      </c>
      <c r="AJ20" s="174" t="str">
        <f t="shared" si="3"/>
        <v/>
      </c>
      <c r="AK20" s="491"/>
    </row>
    <row r="21" spans="1:37" s="4" customFormat="1" ht="37.15" customHeight="1" x14ac:dyDescent="0.25">
      <c r="A21" s="277"/>
      <c r="B21" s="536"/>
      <c r="C21" s="257" t="s">
        <v>845</v>
      </c>
      <c r="D21" s="28" t="s">
        <v>628</v>
      </c>
      <c r="E21" s="23"/>
      <c r="F21" s="23"/>
      <c r="G21" s="23"/>
      <c r="H21" s="23"/>
      <c r="I21" s="23"/>
      <c r="J21" s="23"/>
      <c r="K21" s="23"/>
      <c r="L21" s="65"/>
      <c r="M21" s="287"/>
      <c r="N21" s="336"/>
      <c r="O21" s="2"/>
      <c r="P21" s="336"/>
      <c r="Q21" s="2"/>
      <c r="R21" s="336"/>
      <c r="S21" s="2"/>
      <c r="T21" s="336"/>
      <c r="U21" s="2"/>
      <c r="V21" s="336"/>
      <c r="W21" s="2"/>
      <c r="X21" s="336"/>
      <c r="Y21" s="2"/>
      <c r="Z21" s="336"/>
      <c r="AA21" s="2"/>
      <c r="AB21" s="337"/>
      <c r="AC21" s="283"/>
      <c r="AD21" s="2"/>
      <c r="AE21" s="2"/>
      <c r="AF21" s="2"/>
      <c r="AG21" s="2"/>
      <c r="AH21" s="2"/>
      <c r="AI21" s="5">
        <f t="shared" si="1"/>
        <v>0</v>
      </c>
      <c r="AJ21" s="174" t="str">
        <f t="shared" si="3"/>
        <v/>
      </c>
      <c r="AK21" s="491"/>
    </row>
    <row r="22" spans="1:37" s="4" customFormat="1" ht="37.15" customHeight="1" x14ac:dyDescent="0.25">
      <c r="A22" s="277"/>
      <c r="B22" s="536"/>
      <c r="C22" s="257" t="s">
        <v>659</v>
      </c>
      <c r="D22" s="28" t="s">
        <v>629</v>
      </c>
      <c r="E22" s="23"/>
      <c r="F22" s="23"/>
      <c r="G22" s="23"/>
      <c r="H22" s="23"/>
      <c r="I22" s="23"/>
      <c r="J22" s="23"/>
      <c r="K22" s="23"/>
      <c r="L22" s="65"/>
      <c r="M22" s="335"/>
      <c r="N22" s="2"/>
      <c r="O22" s="336"/>
      <c r="P22" s="2"/>
      <c r="Q22" s="336"/>
      <c r="R22" s="2"/>
      <c r="S22" s="336"/>
      <c r="T22" s="2"/>
      <c r="U22" s="336"/>
      <c r="V22" s="2"/>
      <c r="W22" s="336"/>
      <c r="X22" s="2"/>
      <c r="Y22" s="336"/>
      <c r="Z22" s="2"/>
      <c r="AA22" s="336"/>
      <c r="AB22" s="244"/>
      <c r="AC22" s="283"/>
      <c r="AD22" s="2"/>
      <c r="AE22" s="2"/>
      <c r="AF22" s="2"/>
      <c r="AG22" s="2"/>
      <c r="AH22" s="2"/>
      <c r="AI22" s="5">
        <f t="shared" si="1"/>
        <v>0</v>
      </c>
      <c r="AJ22" s="174" t="str">
        <f t="shared" si="3"/>
        <v/>
      </c>
      <c r="AK22" s="491"/>
    </row>
    <row r="23" spans="1:37" s="4" customFormat="1" ht="37.15" customHeight="1" x14ac:dyDescent="0.25">
      <c r="A23" s="277"/>
      <c r="B23" s="536"/>
      <c r="C23" s="257" t="s">
        <v>660</v>
      </c>
      <c r="D23" s="28" t="s">
        <v>630</v>
      </c>
      <c r="E23" s="23"/>
      <c r="F23" s="23"/>
      <c r="G23" s="23"/>
      <c r="H23" s="23"/>
      <c r="I23" s="23"/>
      <c r="J23" s="23"/>
      <c r="K23" s="23"/>
      <c r="L23" s="65"/>
      <c r="M23" s="335"/>
      <c r="N23" s="2"/>
      <c r="O23" s="336"/>
      <c r="P23" s="2"/>
      <c r="Q23" s="336"/>
      <c r="R23" s="2"/>
      <c r="S23" s="336"/>
      <c r="T23" s="2"/>
      <c r="U23" s="336"/>
      <c r="V23" s="2"/>
      <c r="W23" s="336"/>
      <c r="X23" s="2"/>
      <c r="Y23" s="336"/>
      <c r="Z23" s="2"/>
      <c r="AA23" s="336"/>
      <c r="AB23" s="244"/>
      <c r="AC23" s="283"/>
      <c r="AD23" s="2"/>
      <c r="AE23" s="2"/>
      <c r="AF23" s="2"/>
      <c r="AG23" s="2"/>
      <c r="AH23" s="2"/>
      <c r="AI23" s="5">
        <f t="shared" si="1"/>
        <v>0</v>
      </c>
      <c r="AJ23" s="174" t="str">
        <f t="shared" si="3"/>
        <v/>
      </c>
      <c r="AK23" s="491"/>
    </row>
    <row r="24" spans="1:37" s="4" customFormat="1" ht="37.15" customHeight="1" x14ac:dyDescent="0.25">
      <c r="A24" s="277"/>
      <c r="B24" s="536"/>
      <c r="C24" s="257" t="s">
        <v>902</v>
      </c>
      <c r="D24" s="28" t="s">
        <v>631</v>
      </c>
      <c r="E24" s="23"/>
      <c r="F24" s="23"/>
      <c r="G24" s="23"/>
      <c r="H24" s="23"/>
      <c r="I24" s="23"/>
      <c r="J24" s="23"/>
      <c r="K24" s="23"/>
      <c r="L24" s="65"/>
      <c r="M24" s="287"/>
      <c r="N24" s="2"/>
      <c r="O24" s="2"/>
      <c r="P24" s="2"/>
      <c r="Q24" s="2"/>
      <c r="R24" s="2"/>
      <c r="S24" s="2"/>
      <c r="T24" s="2"/>
      <c r="U24" s="2"/>
      <c r="V24" s="2"/>
      <c r="W24" s="2"/>
      <c r="X24" s="2"/>
      <c r="Y24" s="2"/>
      <c r="Z24" s="2"/>
      <c r="AA24" s="2"/>
      <c r="AB24" s="244"/>
      <c r="AC24" s="283"/>
      <c r="AD24" s="2"/>
      <c r="AE24" s="2"/>
      <c r="AF24" s="2"/>
      <c r="AG24" s="2"/>
      <c r="AH24" s="2"/>
      <c r="AI24" s="5">
        <f t="shared" si="1"/>
        <v>0</v>
      </c>
      <c r="AJ24" s="174" t="str">
        <f t="shared" si="3"/>
        <v/>
      </c>
      <c r="AK24" s="491"/>
    </row>
    <row r="25" spans="1:37" ht="37.15" customHeight="1" thickBot="1" x14ac:dyDescent="0.3">
      <c r="A25" s="277"/>
      <c r="B25" s="536"/>
      <c r="C25" s="257" t="s">
        <v>847</v>
      </c>
      <c r="D25" s="28" t="s">
        <v>632</v>
      </c>
      <c r="E25" s="23"/>
      <c r="F25" s="23"/>
      <c r="G25" s="23"/>
      <c r="H25" s="23"/>
      <c r="I25" s="23"/>
      <c r="J25" s="23"/>
      <c r="K25" s="23"/>
      <c r="L25" s="65"/>
      <c r="M25" s="287"/>
      <c r="N25" s="2"/>
      <c r="O25" s="2"/>
      <c r="P25" s="2"/>
      <c r="Q25" s="2"/>
      <c r="R25" s="2"/>
      <c r="S25" s="2"/>
      <c r="T25" s="2"/>
      <c r="U25" s="2"/>
      <c r="V25" s="2"/>
      <c r="W25" s="2"/>
      <c r="X25" s="2"/>
      <c r="Y25" s="2"/>
      <c r="Z25" s="2"/>
      <c r="AA25" s="2"/>
      <c r="AB25" s="244"/>
      <c r="AC25" s="283"/>
      <c r="AD25" s="2"/>
      <c r="AE25" s="2"/>
      <c r="AF25" s="2"/>
      <c r="AG25" s="2"/>
      <c r="AH25" s="2"/>
      <c r="AI25" s="5">
        <f t="shared" si="1"/>
        <v>0</v>
      </c>
      <c r="AJ25" s="174" t="str">
        <f t="shared" si="3"/>
        <v/>
      </c>
      <c r="AK25" s="491"/>
    </row>
    <row r="26" spans="1:37" ht="37.15" customHeight="1" thickBot="1" x14ac:dyDescent="0.3">
      <c r="A26" s="279"/>
      <c r="B26" s="537"/>
      <c r="C26" s="262" t="s">
        <v>901</v>
      </c>
      <c r="D26" s="28" t="s">
        <v>633</v>
      </c>
      <c r="E26" s="34"/>
      <c r="F26" s="34"/>
      <c r="G26" s="34"/>
      <c r="H26" s="34"/>
      <c r="I26" s="34"/>
      <c r="J26" s="34"/>
      <c r="K26" s="34"/>
      <c r="L26" s="290"/>
      <c r="M26" s="292"/>
      <c r="N26" s="347"/>
      <c r="O26" s="293"/>
      <c r="P26" s="347"/>
      <c r="Q26" s="293"/>
      <c r="R26" s="347"/>
      <c r="S26" s="293"/>
      <c r="T26" s="347"/>
      <c r="U26" s="293"/>
      <c r="V26" s="347"/>
      <c r="W26" s="293"/>
      <c r="X26" s="347"/>
      <c r="Y26" s="293"/>
      <c r="Z26" s="347"/>
      <c r="AA26" s="293"/>
      <c r="AB26" s="350"/>
      <c r="AC26" s="284"/>
      <c r="AD26" s="7"/>
      <c r="AE26" s="7"/>
      <c r="AF26" s="7"/>
      <c r="AG26" s="7"/>
      <c r="AH26" s="7"/>
      <c r="AI26" s="8">
        <f t="shared" si="1"/>
        <v>0</v>
      </c>
      <c r="AJ26" s="174" t="str">
        <f t="shared" si="3"/>
        <v/>
      </c>
      <c r="AK26" s="492"/>
    </row>
    <row r="27" spans="1:37" ht="37.15" customHeight="1" x14ac:dyDescent="0.25">
      <c r="A27" s="547"/>
      <c r="B27" s="535" t="s">
        <v>871</v>
      </c>
      <c r="C27" s="261" t="s">
        <v>844</v>
      </c>
      <c r="D27" s="28" t="s">
        <v>634</v>
      </c>
      <c r="E27" s="20"/>
      <c r="F27" s="20"/>
      <c r="G27" s="20"/>
      <c r="H27" s="20"/>
      <c r="I27" s="20"/>
      <c r="J27" s="20"/>
      <c r="K27" s="20"/>
      <c r="L27" s="63"/>
      <c r="M27" s="333"/>
      <c r="N27" s="21"/>
      <c r="O27" s="334"/>
      <c r="P27" s="21"/>
      <c r="Q27" s="334"/>
      <c r="R27" s="334"/>
      <c r="S27" s="334"/>
      <c r="T27" s="334"/>
      <c r="U27" s="334"/>
      <c r="V27" s="334"/>
      <c r="W27" s="334"/>
      <c r="X27" s="334"/>
      <c r="Y27" s="334"/>
      <c r="Z27" s="334"/>
      <c r="AA27" s="334"/>
      <c r="AB27" s="346"/>
      <c r="AC27" s="282"/>
      <c r="AD27" s="21"/>
      <c r="AE27" s="21"/>
      <c r="AF27" s="21"/>
      <c r="AG27" s="21"/>
      <c r="AH27" s="21"/>
      <c r="AI27" s="22">
        <f t="shared" si="1"/>
        <v>0</v>
      </c>
      <c r="AJ27" s="174" t="str">
        <f>CONCATENATE(IF(G45&gt;G27," * "&amp;$B$45&amp;" ,  "&amp;$C45&amp;" For age "&amp;$E$6&amp;" "&amp;$E$7&amp;" is more than "&amp;$B$27&amp;" ,  "&amp;$C27&amp;""&amp;CHAR(10),""),IF(H45&gt;H27," * "&amp;$B$45&amp;" ,  "&amp;$C45&amp;" For age "&amp;$E$6&amp;" "&amp;$F$7&amp;" is more than "&amp;$B$27&amp;" ,  "&amp;$C27&amp;""&amp;CHAR(10),""),IF(I45&gt;I27," * "&amp;$B$45&amp;" ,  "&amp;$C45&amp;" For age "&amp;$G$6&amp;" "&amp;$G$7&amp;" is more than "&amp;$B$27&amp;" ,  "&amp;$C27&amp;""&amp;CHAR(10),""),IF(J45&gt;J27," * "&amp;$B$45&amp;" ,  "&amp;$C45&amp;" For age "&amp;$G$6&amp;" "&amp;$H$7&amp;" is more than "&amp;$B$27&amp;" ,  "&amp;$C27&amp;""&amp;CHAR(10),""),IF(K45&gt;K27," * "&amp;$B$45&amp;" ,  "&amp;$C45&amp;" For age "&amp;$I$6&amp;" "&amp;$I$7&amp;" is more than "&amp;$B$27&amp;" ,  "&amp;$C27&amp;""&amp;CHAR(10),""),IF(L45&gt;L27," * "&amp;$B$45&amp;" ,  "&amp;$C45&amp;" For age "&amp;$I$6&amp;" "&amp;$J$7&amp;" is more than "&amp;$B$27&amp;" ,  "&amp;$C27&amp;""&amp;CHAR(10),""),IF(M45&gt;M27," * "&amp;$B$45&amp;" ,  "&amp;$C45&amp;" For age "&amp;$K$6&amp;" "&amp;$K$7&amp;" is more than "&amp;$B$27&amp;" ,  "&amp;$C27&amp;""&amp;CHAR(10),""),IF(N45&gt;N27," * "&amp;$B$45&amp;" ,  "&amp;$C45&amp;" For age "&amp;$K$6&amp;" "&amp;$L$7&amp;" is more than "&amp;$B$27&amp;" ,  "&amp;$C27&amp;""&amp;CHAR(10),""),IF(O45&gt;O27," * "&amp;$B$45&amp;" ,  "&amp;$C45&amp;" For age "&amp;$M$6&amp;" "&amp;$M$7&amp;" is more than "&amp;$B$27&amp;" ,  "&amp;$C27&amp;""&amp;CHAR(10),""),IF(P45&gt;P27," * "&amp;$B$45&amp;" ,  "&amp;$C45&amp;" For age "&amp;$M$6&amp;" "&amp;$N$7&amp;" is more than "&amp;$B$27&amp;" ,  "&amp;$C27&amp;""&amp;CHAR(10),""),IF(Q45&gt;Q27," * "&amp;$B$45&amp;" ,  "&amp;$C45&amp;" For age "&amp;$O$6&amp;" "&amp;$O$7&amp;" is more than "&amp;$B$27&amp;" ,  "&amp;$C27&amp;""&amp;CHAR(10),""),IF(R45&gt;R27," * "&amp;$B$45&amp;" ,  "&amp;$C45&amp;" For age "&amp;$O$6&amp;" "&amp;$P$7&amp;" is more than "&amp;$B$27&amp;" ,  "&amp;$C27&amp;""&amp;CHAR(10),""),IF(S45&gt;S27," * "&amp;$B$45&amp;" ,  "&amp;$C45&amp;" For age "&amp;$Q$6&amp;" "&amp;$Q$7&amp;" is more than "&amp;$B$27&amp;" ,  "&amp;$C27&amp;""&amp;CHAR(10),""),IF(T45&gt;T27," * "&amp;$B$45&amp;" ,  "&amp;$C45&amp;" For age "&amp;$Q$6&amp;" "&amp;$R$7&amp;" is more than "&amp;$B$27&amp;" ,  "&amp;$C27&amp;""&amp;CHAR(10),""),IF(U45&gt;U27," * "&amp;$B$45&amp;" ,  "&amp;$C45&amp;" For age "&amp;$S$6&amp;" "&amp;$S$7&amp;" is more than "&amp;$B$27&amp;" ,  "&amp;$C27&amp;""&amp;CHAR(10),""),IF(V45&gt;V27," * "&amp;$B$45&amp;" ,  "&amp;$C45&amp;" For age "&amp;$S$6&amp;" "&amp;$T$7&amp;" is more than "&amp;$B$27&amp;" ,  "&amp;$C27&amp;""&amp;CHAR(10),""),IF(W45&gt;W27," * "&amp;$B$45&amp;" ,  "&amp;$C45&amp;" For age "&amp;$U$6&amp;" "&amp;$U$7&amp;" is more than "&amp;$B$27&amp;" ,  "&amp;$C27&amp;""&amp;CHAR(10),""),IF(X45&gt;X27," * "&amp;$B$45&amp;" ,  "&amp;$C45&amp;" For age "&amp;$U$6&amp;" "&amp;$V$7&amp;" is more than "&amp;$B$27&amp;" ,  "&amp;$C27&amp;""&amp;CHAR(10),""),IF(Y45&gt;Y27," * "&amp;$B$45&amp;" ,  "&amp;$C45&amp;" For age "&amp;$W$6&amp;" "&amp;$W$7&amp;" is more than "&amp;$B$27&amp;" ,  "&amp;$C27&amp;""&amp;CHAR(10),""),IF(Z45&gt;Z27," * "&amp;$B$45&amp;" ,  "&amp;$C45&amp;" For age "&amp;$W$6&amp;" "&amp;$X$7&amp;" is more than "&amp;$B$27&amp;" ,  "&amp;$C27&amp;""&amp;CHAR(10),""),IF(AA45&gt;AA27," * "&amp;$B$45&amp;" ,  "&amp;$C45&amp;" For age "&amp;$Y$6&amp;" "&amp;$Y$7&amp;" is more than "&amp;$B$27&amp;" ,  "&amp;$C27&amp;""&amp;CHAR(10),""),IF(AB45&gt;AB27," * "&amp;$B$45&amp;" ,  "&amp;$C45&amp;" For age "&amp;$Y$6&amp;" "&amp;$Z$7&amp;" is more than "&amp;$B$27&amp;" ,  "&amp;$C27&amp;""&amp;CHAR(10),""),IF(AC45&gt;AC27," * "&amp;$B$45&amp;" ,  "&amp;$C45&amp;" For age "&amp;$AA$6&amp;" "&amp;$AA$7&amp;" is more than "&amp;$B$27&amp;" ,  "&amp;$C27&amp;""&amp;CHAR(10),""),IF(AD45&gt;AD27," * "&amp;$B$45&amp;" ,  "&amp;$C45&amp;" For age "&amp;$AA$6&amp;" "&amp;$AB$7&amp;" is more than "&amp;$B$27&amp;" ,  "&amp;$C27&amp;""&amp;CHAR(10),""))</f>
        <v/>
      </c>
      <c r="AK27" s="490" t="str">
        <f>CONCATENATE(AJ27,AJ28,AJ29,AJ30,AJ31,AJ32,AJ33,AJ34,AJ35)</f>
        <v/>
      </c>
    </row>
    <row r="28" spans="1:37" ht="37.15" customHeight="1" thickBot="1" x14ac:dyDescent="0.3">
      <c r="A28" s="548"/>
      <c r="B28" s="536"/>
      <c r="C28" s="257" t="s">
        <v>604</v>
      </c>
      <c r="D28" s="28" t="s">
        <v>635</v>
      </c>
      <c r="E28" s="6"/>
      <c r="F28" s="6"/>
      <c r="G28" s="6"/>
      <c r="H28" s="6"/>
      <c r="I28" s="6"/>
      <c r="J28" s="6"/>
      <c r="K28" s="6"/>
      <c r="L28" s="66"/>
      <c r="M28" s="335"/>
      <c r="N28" s="2"/>
      <c r="O28" s="336"/>
      <c r="P28" s="2"/>
      <c r="Q28" s="336"/>
      <c r="R28" s="2"/>
      <c r="S28" s="336"/>
      <c r="T28" s="2"/>
      <c r="U28" s="336"/>
      <c r="V28" s="2"/>
      <c r="W28" s="336"/>
      <c r="X28" s="2"/>
      <c r="Y28" s="336"/>
      <c r="Z28" s="2"/>
      <c r="AA28" s="336"/>
      <c r="AB28" s="244"/>
      <c r="AC28" s="283"/>
      <c r="AD28" s="2"/>
      <c r="AE28" s="2"/>
      <c r="AF28" s="2"/>
      <c r="AG28" s="2"/>
      <c r="AH28" s="2"/>
      <c r="AI28" s="5">
        <f t="shared" si="1"/>
        <v>0</v>
      </c>
      <c r="AJ28" s="174" t="str">
        <f t="shared" ref="AJ28:AJ35" si="4">CONCATENATE(IF(G46&gt;G28," * "&amp;$B$45&amp;" ,  "&amp;$C46&amp;" For age "&amp;$E$6&amp;" "&amp;$E$7&amp;" is more than "&amp;$B$27&amp;" ,  "&amp;$C28&amp;""&amp;CHAR(10),""),IF(H46&gt;H28," * "&amp;$B$45&amp;" ,  "&amp;$C46&amp;" For age "&amp;$E$6&amp;" "&amp;$F$7&amp;" is more than "&amp;$B$27&amp;" ,  "&amp;$C28&amp;""&amp;CHAR(10),""),IF(I46&gt;I28," * "&amp;$B$45&amp;" ,  "&amp;$C46&amp;" For age "&amp;$G$6&amp;" "&amp;$G$7&amp;" is more than "&amp;$B$27&amp;" ,  "&amp;$C28&amp;""&amp;CHAR(10),""),IF(J46&gt;J28," * "&amp;$B$45&amp;" ,  "&amp;$C46&amp;" For age "&amp;$G$6&amp;" "&amp;$H$7&amp;" is more than "&amp;$B$27&amp;" ,  "&amp;$C28&amp;""&amp;CHAR(10),""),IF(K46&gt;K28," * "&amp;$B$45&amp;" ,  "&amp;$C46&amp;" For age "&amp;$I$6&amp;" "&amp;$I$7&amp;" is more than "&amp;$B$27&amp;" ,  "&amp;$C28&amp;""&amp;CHAR(10),""),IF(L46&gt;L28," * "&amp;$B$45&amp;" ,  "&amp;$C46&amp;" For age "&amp;$I$6&amp;" "&amp;$J$7&amp;" is more than "&amp;$B$27&amp;" ,  "&amp;$C28&amp;""&amp;CHAR(10),""),IF(M46&gt;M28," * "&amp;$B$45&amp;" ,  "&amp;$C46&amp;" For age "&amp;$K$6&amp;" "&amp;$K$7&amp;" is more than "&amp;$B$27&amp;" ,  "&amp;$C28&amp;""&amp;CHAR(10),""),IF(N46&gt;N28," * "&amp;$B$45&amp;" ,  "&amp;$C46&amp;" For age "&amp;$K$6&amp;" "&amp;$L$7&amp;" is more than "&amp;$B$27&amp;" ,  "&amp;$C28&amp;""&amp;CHAR(10),""),IF(O46&gt;O28," * "&amp;$B$45&amp;" ,  "&amp;$C46&amp;" For age "&amp;$M$6&amp;" "&amp;$M$7&amp;" is more than "&amp;$B$27&amp;" ,  "&amp;$C28&amp;""&amp;CHAR(10),""),IF(P46&gt;P28," * "&amp;$B$45&amp;" ,  "&amp;$C46&amp;" For age "&amp;$M$6&amp;" "&amp;$N$7&amp;" is more than "&amp;$B$27&amp;" ,  "&amp;$C28&amp;""&amp;CHAR(10),""),IF(Q46&gt;Q28," * "&amp;$B$45&amp;" ,  "&amp;$C46&amp;" For age "&amp;$O$6&amp;" "&amp;$O$7&amp;" is more than "&amp;$B$27&amp;" ,  "&amp;$C28&amp;""&amp;CHAR(10),""),IF(R46&gt;R28," * "&amp;$B$45&amp;" ,  "&amp;$C46&amp;" For age "&amp;$O$6&amp;" "&amp;$P$7&amp;" is more than "&amp;$B$27&amp;" ,  "&amp;$C28&amp;""&amp;CHAR(10),""),IF(S46&gt;S28," * "&amp;$B$45&amp;" ,  "&amp;$C46&amp;" For age "&amp;$Q$6&amp;" "&amp;$Q$7&amp;" is more than "&amp;$B$27&amp;" ,  "&amp;$C28&amp;""&amp;CHAR(10),""),IF(T46&gt;T28," * "&amp;$B$45&amp;" ,  "&amp;$C46&amp;" For age "&amp;$Q$6&amp;" "&amp;$R$7&amp;" is more than "&amp;$B$27&amp;" ,  "&amp;$C28&amp;""&amp;CHAR(10),""),IF(U46&gt;U28," * "&amp;$B$45&amp;" ,  "&amp;$C46&amp;" For age "&amp;$S$6&amp;" "&amp;$S$7&amp;" is more than "&amp;$B$27&amp;" ,  "&amp;$C28&amp;""&amp;CHAR(10),""),IF(V46&gt;V28," * "&amp;$B$45&amp;" ,  "&amp;$C46&amp;" For age "&amp;$S$6&amp;" "&amp;$T$7&amp;" is more than "&amp;$B$27&amp;" ,  "&amp;$C28&amp;""&amp;CHAR(10),""),IF(W46&gt;W28," * "&amp;$B$45&amp;" ,  "&amp;$C46&amp;" For age "&amp;$U$6&amp;" "&amp;$U$7&amp;" is more than "&amp;$B$27&amp;" ,  "&amp;$C28&amp;""&amp;CHAR(10),""),IF(X46&gt;X28," * "&amp;$B$45&amp;" ,  "&amp;$C46&amp;" For age "&amp;$U$6&amp;" "&amp;$V$7&amp;" is more than "&amp;$B$27&amp;" ,  "&amp;$C28&amp;""&amp;CHAR(10),""),IF(Y46&gt;Y28," * "&amp;$B$45&amp;" ,  "&amp;$C46&amp;" For age "&amp;$W$6&amp;" "&amp;$W$7&amp;" is more than "&amp;$B$27&amp;" ,  "&amp;$C28&amp;""&amp;CHAR(10),""),IF(Z46&gt;Z28," * "&amp;$B$45&amp;" ,  "&amp;$C46&amp;" For age "&amp;$W$6&amp;" "&amp;$X$7&amp;" is more than "&amp;$B$27&amp;" ,  "&amp;$C28&amp;""&amp;CHAR(10),""),IF(AA46&gt;AA28," * "&amp;$B$45&amp;" ,  "&amp;$C46&amp;" For age "&amp;$Y$6&amp;" "&amp;$Y$7&amp;" is more than "&amp;$B$27&amp;" ,  "&amp;$C28&amp;""&amp;CHAR(10),""),IF(AB46&gt;AB28," * "&amp;$B$45&amp;" ,  "&amp;$C46&amp;" For age "&amp;$Y$6&amp;" "&amp;$Z$7&amp;" is more than "&amp;$B$27&amp;" ,  "&amp;$C28&amp;""&amp;CHAR(10),""),IF(AC46&gt;AC28," * "&amp;$B$45&amp;" ,  "&amp;$C46&amp;" For age "&amp;$AA$6&amp;" "&amp;$AA$7&amp;" is more than "&amp;$B$27&amp;" ,  "&amp;$C28&amp;""&amp;CHAR(10),""),IF(AD46&gt;AD28," * "&amp;$B$45&amp;" ,  "&amp;$C46&amp;" For age "&amp;$AA$6&amp;" "&amp;$AB$7&amp;" is more than "&amp;$B$27&amp;" ,  "&amp;$C28&amp;""&amp;CHAR(10),""))</f>
        <v/>
      </c>
      <c r="AK28" s="491"/>
    </row>
    <row r="29" spans="1:37" ht="37.15" customHeight="1" x14ac:dyDescent="0.25">
      <c r="A29" s="548"/>
      <c r="B29" s="536"/>
      <c r="C29" s="257" t="s">
        <v>657</v>
      </c>
      <c r="D29" s="28" t="s">
        <v>636</v>
      </c>
      <c r="E29" s="18"/>
      <c r="F29" s="18"/>
      <c r="G29" s="18"/>
      <c r="H29" s="18"/>
      <c r="I29" s="18"/>
      <c r="J29" s="18"/>
      <c r="K29" s="18"/>
      <c r="L29" s="291"/>
      <c r="M29" s="287"/>
      <c r="N29" s="2"/>
      <c r="O29" s="2"/>
      <c r="P29" s="2"/>
      <c r="Q29" s="2"/>
      <c r="R29" s="2"/>
      <c r="S29" s="2"/>
      <c r="T29" s="2"/>
      <c r="U29" s="2"/>
      <c r="V29" s="2"/>
      <c r="W29" s="2"/>
      <c r="X29" s="2"/>
      <c r="Y29" s="2"/>
      <c r="Z29" s="2"/>
      <c r="AA29" s="2"/>
      <c r="AB29" s="244"/>
      <c r="AC29" s="283"/>
      <c r="AD29" s="2"/>
      <c r="AE29" s="2"/>
      <c r="AF29" s="2"/>
      <c r="AG29" s="2"/>
      <c r="AH29" s="2"/>
      <c r="AI29" s="5">
        <f t="shared" si="1"/>
        <v>0</v>
      </c>
      <c r="AJ29" s="174" t="str">
        <f t="shared" si="4"/>
        <v/>
      </c>
      <c r="AK29" s="491"/>
    </row>
    <row r="30" spans="1:37" ht="37.15" customHeight="1" x14ac:dyDescent="0.25">
      <c r="A30" s="548"/>
      <c r="B30" s="536"/>
      <c r="C30" s="257" t="s">
        <v>845</v>
      </c>
      <c r="D30" s="28" t="s">
        <v>637</v>
      </c>
      <c r="E30" s="1"/>
      <c r="F30" s="1"/>
      <c r="G30" s="1"/>
      <c r="H30" s="1"/>
      <c r="I30" s="1"/>
      <c r="J30" s="1"/>
      <c r="K30" s="1"/>
      <c r="L30" s="64"/>
      <c r="M30" s="287"/>
      <c r="N30" s="336"/>
      <c r="O30" s="2"/>
      <c r="P30" s="336"/>
      <c r="Q30" s="2"/>
      <c r="R30" s="336"/>
      <c r="S30" s="2"/>
      <c r="T30" s="336"/>
      <c r="U30" s="2"/>
      <c r="V30" s="336"/>
      <c r="W30" s="2"/>
      <c r="X30" s="336"/>
      <c r="Y30" s="2"/>
      <c r="Z30" s="336"/>
      <c r="AA30" s="2"/>
      <c r="AB30" s="337"/>
      <c r="AC30" s="283"/>
      <c r="AD30" s="2"/>
      <c r="AE30" s="2"/>
      <c r="AF30" s="2"/>
      <c r="AG30" s="2"/>
      <c r="AH30" s="2"/>
      <c r="AI30" s="5">
        <f t="shared" si="1"/>
        <v>0</v>
      </c>
      <c r="AJ30" s="174" t="str">
        <f t="shared" si="4"/>
        <v/>
      </c>
      <c r="AK30" s="491"/>
    </row>
    <row r="31" spans="1:37" ht="37.15" customHeight="1" x14ac:dyDescent="0.25">
      <c r="A31" s="548"/>
      <c r="B31" s="536"/>
      <c r="C31" s="257" t="s">
        <v>659</v>
      </c>
      <c r="D31" s="28" t="s">
        <v>638</v>
      </c>
      <c r="E31" s="1"/>
      <c r="F31" s="1"/>
      <c r="G31" s="1"/>
      <c r="H31" s="1"/>
      <c r="I31" s="1"/>
      <c r="J31" s="1"/>
      <c r="K31" s="1"/>
      <c r="L31" s="64"/>
      <c r="M31" s="335"/>
      <c r="N31" s="2"/>
      <c r="O31" s="336"/>
      <c r="P31" s="2"/>
      <c r="Q31" s="336"/>
      <c r="R31" s="2"/>
      <c r="S31" s="336"/>
      <c r="T31" s="2"/>
      <c r="U31" s="336"/>
      <c r="V31" s="2"/>
      <c r="W31" s="336"/>
      <c r="X31" s="2"/>
      <c r="Y31" s="336"/>
      <c r="Z31" s="2"/>
      <c r="AA31" s="336"/>
      <c r="AB31" s="244"/>
      <c r="AC31" s="283"/>
      <c r="AD31" s="2"/>
      <c r="AE31" s="2"/>
      <c r="AF31" s="2"/>
      <c r="AG31" s="2"/>
      <c r="AH31" s="2"/>
      <c r="AI31" s="5">
        <f t="shared" si="1"/>
        <v>0</v>
      </c>
      <c r="AJ31" s="174" t="str">
        <f t="shared" si="4"/>
        <v/>
      </c>
      <c r="AK31" s="491"/>
    </row>
    <row r="32" spans="1:37" ht="37.15" customHeight="1" x14ac:dyDescent="0.25">
      <c r="A32" s="548"/>
      <c r="B32" s="536"/>
      <c r="C32" s="257" t="s">
        <v>660</v>
      </c>
      <c r="D32" s="28" t="s">
        <v>639</v>
      </c>
      <c r="E32" s="1"/>
      <c r="F32" s="1"/>
      <c r="G32" s="1"/>
      <c r="H32" s="1"/>
      <c r="I32" s="1"/>
      <c r="J32" s="1"/>
      <c r="K32" s="1"/>
      <c r="L32" s="64"/>
      <c r="M32" s="335"/>
      <c r="N32" s="2"/>
      <c r="O32" s="336"/>
      <c r="P32" s="2"/>
      <c r="Q32" s="336"/>
      <c r="R32" s="2"/>
      <c r="S32" s="336"/>
      <c r="T32" s="2"/>
      <c r="U32" s="336"/>
      <c r="V32" s="2"/>
      <c r="W32" s="336"/>
      <c r="X32" s="2"/>
      <c r="Y32" s="336"/>
      <c r="Z32" s="2"/>
      <c r="AA32" s="336"/>
      <c r="AB32" s="244"/>
      <c r="AC32" s="283"/>
      <c r="AD32" s="2"/>
      <c r="AE32" s="2"/>
      <c r="AF32" s="2"/>
      <c r="AG32" s="2"/>
      <c r="AH32" s="2"/>
      <c r="AI32" s="5">
        <f t="shared" si="1"/>
        <v>0</v>
      </c>
      <c r="AJ32" s="174" t="str">
        <f t="shared" si="4"/>
        <v/>
      </c>
      <c r="AK32" s="491"/>
    </row>
    <row r="33" spans="1:37" ht="37.15" customHeight="1" x14ac:dyDescent="0.25">
      <c r="A33" s="548"/>
      <c r="B33" s="536"/>
      <c r="C33" s="257" t="s">
        <v>902</v>
      </c>
      <c r="D33" s="28" t="s">
        <v>640</v>
      </c>
      <c r="E33" s="1"/>
      <c r="F33" s="1"/>
      <c r="G33" s="1"/>
      <c r="H33" s="1"/>
      <c r="I33" s="1"/>
      <c r="J33" s="1"/>
      <c r="K33" s="1"/>
      <c r="L33" s="64"/>
      <c r="M33" s="287"/>
      <c r="N33" s="2"/>
      <c r="O33" s="2"/>
      <c r="P33" s="2"/>
      <c r="Q33" s="2"/>
      <c r="R33" s="2"/>
      <c r="S33" s="2"/>
      <c r="T33" s="2"/>
      <c r="U33" s="2"/>
      <c r="V33" s="2"/>
      <c r="W33" s="2"/>
      <c r="X33" s="2"/>
      <c r="Y33" s="2"/>
      <c r="Z33" s="2"/>
      <c r="AA33" s="2"/>
      <c r="AB33" s="244"/>
      <c r="AC33" s="283"/>
      <c r="AD33" s="2"/>
      <c r="AE33" s="2"/>
      <c r="AF33" s="2"/>
      <c r="AG33" s="2"/>
      <c r="AH33" s="2"/>
      <c r="AI33" s="5">
        <f t="shared" si="1"/>
        <v>0</v>
      </c>
      <c r="AJ33" s="174" t="str">
        <f t="shared" si="4"/>
        <v/>
      </c>
      <c r="AK33" s="491"/>
    </row>
    <row r="34" spans="1:37" ht="37.15" customHeight="1" thickBot="1" x14ac:dyDescent="0.3">
      <c r="A34" s="548"/>
      <c r="B34" s="536"/>
      <c r="C34" s="257" t="s">
        <v>847</v>
      </c>
      <c r="D34" s="28" t="s">
        <v>641</v>
      </c>
      <c r="E34" s="6"/>
      <c r="F34" s="6"/>
      <c r="G34" s="6"/>
      <c r="H34" s="6"/>
      <c r="I34" s="6"/>
      <c r="J34" s="6"/>
      <c r="K34" s="6"/>
      <c r="L34" s="66"/>
      <c r="M34" s="287"/>
      <c r="N34" s="2"/>
      <c r="O34" s="2"/>
      <c r="P34" s="2"/>
      <c r="Q34" s="2"/>
      <c r="R34" s="2"/>
      <c r="S34" s="2"/>
      <c r="T34" s="2"/>
      <c r="U34" s="2"/>
      <c r="V34" s="2"/>
      <c r="W34" s="2"/>
      <c r="X34" s="2"/>
      <c r="Y34" s="2"/>
      <c r="Z34" s="2"/>
      <c r="AA34" s="2"/>
      <c r="AB34" s="244"/>
      <c r="AC34" s="283"/>
      <c r="AD34" s="2"/>
      <c r="AE34" s="2"/>
      <c r="AF34" s="2"/>
      <c r="AG34" s="2"/>
      <c r="AH34" s="2"/>
      <c r="AI34" s="5">
        <f t="shared" si="1"/>
        <v>0</v>
      </c>
      <c r="AJ34" s="174" t="str">
        <f t="shared" si="4"/>
        <v/>
      </c>
      <c r="AK34" s="491"/>
    </row>
    <row r="35" spans="1:37" ht="37.15" customHeight="1" thickBot="1" x14ac:dyDescent="0.3">
      <c r="A35" s="548"/>
      <c r="B35" s="537"/>
      <c r="C35" s="262" t="s">
        <v>901</v>
      </c>
      <c r="D35" s="28" t="s">
        <v>642</v>
      </c>
      <c r="E35" s="6"/>
      <c r="F35" s="6"/>
      <c r="G35" s="6"/>
      <c r="H35" s="6"/>
      <c r="I35" s="6"/>
      <c r="J35" s="6"/>
      <c r="K35" s="6"/>
      <c r="L35" s="66"/>
      <c r="M35" s="292"/>
      <c r="N35" s="347"/>
      <c r="O35" s="293"/>
      <c r="P35" s="347"/>
      <c r="Q35" s="293"/>
      <c r="R35" s="347"/>
      <c r="S35" s="293"/>
      <c r="T35" s="347"/>
      <c r="U35" s="293"/>
      <c r="V35" s="347"/>
      <c r="W35" s="293"/>
      <c r="X35" s="347"/>
      <c r="Y35" s="293"/>
      <c r="Z35" s="347"/>
      <c r="AA35" s="293"/>
      <c r="AB35" s="350"/>
      <c r="AC35" s="284"/>
      <c r="AD35" s="7"/>
      <c r="AE35" s="7"/>
      <c r="AF35" s="7"/>
      <c r="AG35" s="7"/>
      <c r="AH35" s="7"/>
      <c r="AI35" s="8">
        <f t="shared" si="1"/>
        <v>0</v>
      </c>
      <c r="AJ35" s="174" t="str">
        <f t="shared" si="4"/>
        <v/>
      </c>
      <c r="AK35" s="492"/>
    </row>
    <row r="36" spans="1:37" ht="37.15" customHeight="1" thickBot="1" x14ac:dyDescent="0.3">
      <c r="A36" s="548"/>
      <c r="B36" s="535" t="s">
        <v>865</v>
      </c>
      <c r="C36" s="261" t="s">
        <v>844</v>
      </c>
      <c r="D36" s="28" t="s">
        <v>643</v>
      </c>
      <c r="E36" s="6"/>
      <c r="F36" s="6"/>
      <c r="G36" s="6"/>
      <c r="H36" s="6"/>
      <c r="I36" s="6"/>
      <c r="J36" s="6"/>
      <c r="K36" s="6"/>
      <c r="L36" s="66"/>
      <c r="M36" s="333"/>
      <c r="N36" s="21"/>
      <c r="O36" s="334"/>
      <c r="P36" s="21"/>
      <c r="Q36" s="334"/>
      <c r="R36" s="334"/>
      <c r="S36" s="334"/>
      <c r="T36" s="334"/>
      <c r="U36" s="334"/>
      <c r="V36" s="334"/>
      <c r="W36" s="334"/>
      <c r="X36" s="334"/>
      <c r="Y36" s="334"/>
      <c r="Z36" s="334"/>
      <c r="AA36" s="334"/>
      <c r="AB36" s="346"/>
      <c r="AC36" s="282"/>
      <c r="AD36" s="21"/>
      <c r="AE36" s="21"/>
      <c r="AF36" s="21"/>
      <c r="AG36" s="21"/>
      <c r="AH36" s="21"/>
      <c r="AI36" s="22">
        <f t="shared" si="1"/>
        <v>0</v>
      </c>
      <c r="AJ36" s="174" t="str">
        <f>CONCATENATE(IF(G54&gt;G36," * "&amp;$B$54&amp;" ,  "&amp;$C54&amp;" For age "&amp;$E$6&amp;" "&amp;$E$7&amp;" is more than "&amp;$B$36&amp;" ,  "&amp;$C36&amp;""&amp;CHAR(10),""),IF(H54&gt;H36," * "&amp;$B$54&amp;" ,  "&amp;$C54&amp;" For age "&amp;$E$6&amp;" "&amp;$F$7&amp;" is more than "&amp;$B$36&amp;" ,  "&amp;$C36&amp;""&amp;CHAR(10),""),IF(I54&gt;I36," * "&amp;$B$54&amp;" ,  "&amp;$C54&amp;" For age "&amp;$G$6&amp;" "&amp;$G$7&amp;" is more than "&amp;$B$36&amp;" ,  "&amp;$C36&amp;""&amp;CHAR(10),""),IF(J54&gt;J36," * "&amp;$B$54&amp;" ,  "&amp;$C54&amp;" For age "&amp;$G$6&amp;" "&amp;$H$7&amp;" is more than "&amp;$B$36&amp;" ,  "&amp;$C36&amp;""&amp;CHAR(10),""),IF(K54&gt;K36," * "&amp;$B$54&amp;" ,  "&amp;$C54&amp;" For age "&amp;$I$6&amp;" "&amp;$I$7&amp;" is more than "&amp;$B$36&amp;" ,  "&amp;$C36&amp;""&amp;CHAR(10),""),IF(L54&gt;L36," * "&amp;$B$54&amp;" ,  "&amp;$C54&amp;" For age "&amp;$I$6&amp;" "&amp;$J$7&amp;" is more than "&amp;$B$36&amp;" ,  "&amp;$C36&amp;""&amp;CHAR(10),""),IF(M54&gt;M36," * "&amp;$B$54&amp;" ,  "&amp;$C54&amp;" For age "&amp;$K$6&amp;" "&amp;$K$7&amp;" is more than "&amp;$B$36&amp;" ,  "&amp;$C36&amp;""&amp;CHAR(10),""),IF(N54&gt;N36," * "&amp;$B$54&amp;" ,  "&amp;$C54&amp;" For age "&amp;$K$6&amp;" "&amp;$L$7&amp;" is more than "&amp;$B$36&amp;" ,  "&amp;$C36&amp;""&amp;CHAR(10),""),IF(O54&gt;O36," * "&amp;$B$54&amp;" ,  "&amp;$C54&amp;" For age "&amp;$M$6&amp;" "&amp;$M$7&amp;" is more than "&amp;$B$36&amp;" ,  "&amp;$C36&amp;""&amp;CHAR(10),""),IF(P54&gt;P36," * "&amp;$B$54&amp;" ,  "&amp;$C54&amp;" For age "&amp;$M$6&amp;" "&amp;$N$7&amp;" is more than "&amp;$B$36&amp;" ,  "&amp;$C36&amp;""&amp;CHAR(10),""),IF(Q54&gt;Q36," * "&amp;$B$54&amp;" ,  "&amp;$C54&amp;" For age "&amp;$O$6&amp;" "&amp;$O$7&amp;" is more than "&amp;$B$36&amp;" ,  "&amp;$C36&amp;""&amp;CHAR(10),""),IF(R54&gt;R36," * "&amp;$B$54&amp;" ,  "&amp;$C54&amp;" For age "&amp;$O$6&amp;" "&amp;$P$7&amp;" is more than "&amp;$B$36&amp;" ,  "&amp;$C36&amp;""&amp;CHAR(10),""),IF(S54&gt;S36," * "&amp;$B$54&amp;" ,  "&amp;$C54&amp;" For age "&amp;$Q$6&amp;" "&amp;$Q$7&amp;" is more than "&amp;$B$36&amp;" ,  "&amp;$C36&amp;""&amp;CHAR(10),""),IF(T54&gt;T36," * "&amp;$B$54&amp;" ,  "&amp;$C54&amp;" For age "&amp;$Q$6&amp;" "&amp;$R$7&amp;" is more than "&amp;$B$36&amp;" ,  "&amp;$C36&amp;""&amp;CHAR(10),""),IF(U54&gt;U36," * "&amp;$B$54&amp;" ,  "&amp;$C54&amp;" For age "&amp;$S$6&amp;" "&amp;$S$7&amp;" is more than "&amp;$B$36&amp;" ,  "&amp;$C36&amp;""&amp;CHAR(10),""),IF(V54&gt;V36," * "&amp;$B$54&amp;" ,  "&amp;$C54&amp;" For age "&amp;$S$6&amp;" "&amp;$T$7&amp;" is more than "&amp;$B$36&amp;" ,  "&amp;$C36&amp;""&amp;CHAR(10),""),IF(W54&gt;W36," * "&amp;$B$54&amp;" ,  "&amp;$C54&amp;" For age "&amp;$U$6&amp;" "&amp;$U$7&amp;" is more than "&amp;$B$36&amp;" ,  "&amp;$C36&amp;""&amp;CHAR(10),""),IF(X54&gt;X36," * "&amp;$B$54&amp;" ,  "&amp;$C54&amp;" For age "&amp;$U$6&amp;" "&amp;$V$7&amp;" is more than "&amp;$B$36&amp;" ,  "&amp;$C36&amp;""&amp;CHAR(10),""),IF(Y54&gt;Y36," * "&amp;$B$54&amp;" ,  "&amp;$C54&amp;" For age "&amp;$W$6&amp;" "&amp;$W$7&amp;" is more than "&amp;$B$36&amp;" ,  "&amp;$C36&amp;""&amp;CHAR(10),""),IF(Z54&gt;Z36," * "&amp;$B$54&amp;" ,  "&amp;$C54&amp;" For age "&amp;$W$6&amp;" "&amp;$X$7&amp;" is more than "&amp;$B$36&amp;" ,  "&amp;$C36&amp;""&amp;CHAR(10),""),IF(AA54&gt;AA36," * "&amp;$B$54&amp;" ,  "&amp;$C54&amp;" For age "&amp;$Y$6&amp;" "&amp;$Y$7&amp;" is more than "&amp;$B$36&amp;" ,  "&amp;$C36&amp;""&amp;CHAR(10),""),IF(AB54&gt;AB36," * "&amp;$B$54&amp;" ,  "&amp;$C54&amp;" For age "&amp;$Y$6&amp;" "&amp;$Z$7&amp;" is more than "&amp;$B$36&amp;" ,  "&amp;$C36&amp;""&amp;CHAR(10),""),IF(AC54&gt;AC36," * "&amp;$B$54&amp;" ,  "&amp;$C54&amp;" For age "&amp;$AA$6&amp;" "&amp;$AA$7&amp;" is more than "&amp;$B$36&amp;" ,  "&amp;$C36&amp;""&amp;CHAR(10),""),IF(AD54&gt;AD36," * "&amp;$B$54&amp;" ,  "&amp;$C54&amp;" For age "&amp;$AA$6&amp;" "&amp;$AB$7&amp;" is more than "&amp;$B$36&amp;" ,  "&amp;$C36&amp;""&amp;CHAR(10),""))</f>
        <v/>
      </c>
      <c r="AK36" s="490" t="str">
        <f>CONCATENATE(AJ36,AJ37,AJ38,AJ39,AJ40,AJ41,AJ42,AJ43,AJ44)</f>
        <v/>
      </c>
    </row>
    <row r="37" spans="1:37" ht="37.15" customHeight="1" thickBot="1" x14ac:dyDescent="0.3">
      <c r="A37" s="548"/>
      <c r="B37" s="536"/>
      <c r="C37" s="257" t="s">
        <v>604</v>
      </c>
      <c r="D37" s="28" t="s">
        <v>644</v>
      </c>
      <c r="E37" s="6"/>
      <c r="F37" s="6"/>
      <c r="G37" s="6"/>
      <c r="H37" s="6"/>
      <c r="I37" s="6"/>
      <c r="J37" s="6"/>
      <c r="K37" s="6"/>
      <c r="L37" s="66"/>
      <c r="M37" s="335"/>
      <c r="N37" s="2"/>
      <c r="O37" s="336"/>
      <c r="P37" s="2"/>
      <c r="Q37" s="336"/>
      <c r="R37" s="2"/>
      <c r="S37" s="336"/>
      <c r="T37" s="2"/>
      <c r="U37" s="336"/>
      <c r="V37" s="2"/>
      <c r="W37" s="336"/>
      <c r="X37" s="2"/>
      <c r="Y37" s="336"/>
      <c r="Z37" s="2"/>
      <c r="AA37" s="336"/>
      <c r="AB37" s="244"/>
      <c r="AC37" s="283"/>
      <c r="AD37" s="2"/>
      <c r="AE37" s="2"/>
      <c r="AF37" s="2"/>
      <c r="AG37" s="2"/>
      <c r="AH37" s="2"/>
      <c r="AI37" s="5">
        <f t="shared" si="1"/>
        <v>0</v>
      </c>
      <c r="AJ37" s="174" t="str">
        <f t="shared" ref="AJ37:AJ44" si="5">CONCATENATE(IF(G55&gt;G37," * "&amp;$B$54&amp;" ,  "&amp;$C55&amp;" For age "&amp;$E$6&amp;" "&amp;$E$7&amp;" is more than "&amp;$B$36&amp;" ,  "&amp;$C37&amp;""&amp;CHAR(10),""),IF(H55&gt;H37," * "&amp;$B$54&amp;" ,  "&amp;$C55&amp;" For age "&amp;$E$6&amp;" "&amp;$F$7&amp;" is more than "&amp;$B$36&amp;" ,  "&amp;$C37&amp;""&amp;CHAR(10),""),IF(I55&gt;I37," * "&amp;$B$54&amp;" ,  "&amp;$C55&amp;" For age "&amp;$G$6&amp;" "&amp;$G$7&amp;" is more than "&amp;$B$36&amp;" ,  "&amp;$C37&amp;""&amp;CHAR(10),""),IF(J55&gt;J37," * "&amp;$B$54&amp;" ,  "&amp;$C55&amp;" For age "&amp;$G$6&amp;" "&amp;$H$7&amp;" is more than "&amp;$B$36&amp;" ,  "&amp;$C37&amp;""&amp;CHAR(10),""),IF(K55&gt;K37," * "&amp;$B$54&amp;" ,  "&amp;$C55&amp;" For age "&amp;$I$6&amp;" "&amp;$I$7&amp;" is more than "&amp;$B$36&amp;" ,  "&amp;$C37&amp;""&amp;CHAR(10),""),IF(L55&gt;L37," * "&amp;$B$54&amp;" ,  "&amp;$C55&amp;" For age "&amp;$I$6&amp;" "&amp;$J$7&amp;" is more than "&amp;$B$36&amp;" ,  "&amp;$C37&amp;""&amp;CHAR(10),""),IF(M55&gt;M37," * "&amp;$B$54&amp;" ,  "&amp;$C55&amp;" For age "&amp;$K$6&amp;" "&amp;$K$7&amp;" is more than "&amp;$B$36&amp;" ,  "&amp;$C37&amp;""&amp;CHAR(10),""),IF(N55&gt;N37," * "&amp;$B$54&amp;" ,  "&amp;$C55&amp;" For age "&amp;$K$6&amp;" "&amp;$L$7&amp;" is more than "&amp;$B$36&amp;" ,  "&amp;$C37&amp;""&amp;CHAR(10),""),IF(O55&gt;O37," * "&amp;$B$54&amp;" ,  "&amp;$C55&amp;" For age "&amp;$M$6&amp;" "&amp;$M$7&amp;" is more than "&amp;$B$36&amp;" ,  "&amp;$C37&amp;""&amp;CHAR(10),""),IF(P55&gt;P37," * "&amp;$B$54&amp;" ,  "&amp;$C55&amp;" For age "&amp;$M$6&amp;" "&amp;$N$7&amp;" is more than "&amp;$B$36&amp;" ,  "&amp;$C37&amp;""&amp;CHAR(10),""),IF(Q55&gt;Q37," * "&amp;$B$54&amp;" ,  "&amp;$C55&amp;" For age "&amp;$O$6&amp;" "&amp;$O$7&amp;" is more than "&amp;$B$36&amp;" ,  "&amp;$C37&amp;""&amp;CHAR(10),""),IF(R55&gt;R37," * "&amp;$B$54&amp;" ,  "&amp;$C55&amp;" For age "&amp;$O$6&amp;" "&amp;$P$7&amp;" is more than "&amp;$B$36&amp;" ,  "&amp;$C37&amp;""&amp;CHAR(10),""),IF(S55&gt;S37," * "&amp;$B$54&amp;" ,  "&amp;$C55&amp;" For age "&amp;$Q$6&amp;" "&amp;$Q$7&amp;" is more than "&amp;$B$36&amp;" ,  "&amp;$C37&amp;""&amp;CHAR(10),""),IF(T55&gt;T37," * "&amp;$B$54&amp;" ,  "&amp;$C55&amp;" For age "&amp;$Q$6&amp;" "&amp;$R$7&amp;" is more than "&amp;$B$36&amp;" ,  "&amp;$C37&amp;""&amp;CHAR(10),""),IF(U55&gt;U37," * "&amp;$B$54&amp;" ,  "&amp;$C55&amp;" For age "&amp;$S$6&amp;" "&amp;$S$7&amp;" is more than "&amp;$B$36&amp;" ,  "&amp;$C37&amp;""&amp;CHAR(10),""),IF(V55&gt;V37," * "&amp;$B$54&amp;" ,  "&amp;$C55&amp;" For age "&amp;$S$6&amp;" "&amp;$T$7&amp;" is more than "&amp;$B$36&amp;" ,  "&amp;$C37&amp;""&amp;CHAR(10),""),IF(W55&gt;W37," * "&amp;$B$54&amp;" ,  "&amp;$C55&amp;" For age "&amp;$U$6&amp;" "&amp;$U$7&amp;" is more than "&amp;$B$36&amp;" ,  "&amp;$C37&amp;""&amp;CHAR(10),""),IF(X55&gt;X37," * "&amp;$B$54&amp;" ,  "&amp;$C55&amp;" For age "&amp;$U$6&amp;" "&amp;$V$7&amp;" is more than "&amp;$B$36&amp;" ,  "&amp;$C37&amp;""&amp;CHAR(10),""),IF(Y55&gt;Y37," * "&amp;$B$54&amp;" ,  "&amp;$C55&amp;" For age "&amp;$W$6&amp;" "&amp;$W$7&amp;" is more than "&amp;$B$36&amp;" ,  "&amp;$C37&amp;""&amp;CHAR(10),""),IF(Z55&gt;Z37," * "&amp;$B$54&amp;" ,  "&amp;$C55&amp;" For age "&amp;$W$6&amp;" "&amp;$X$7&amp;" is more than "&amp;$B$36&amp;" ,  "&amp;$C37&amp;""&amp;CHAR(10),""),IF(AA55&gt;AA37," * "&amp;$B$54&amp;" ,  "&amp;$C55&amp;" For age "&amp;$Y$6&amp;" "&amp;$Y$7&amp;" is more than "&amp;$B$36&amp;" ,  "&amp;$C37&amp;""&amp;CHAR(10),""),IF(AB55&gt;AB37," * "&amp;$B$54&amp;" ,  "&amp;$C55&amp;" For age "&amp;$Y$6&amp;" "&amp;$Z$7&amp;" is more than "&amp;$B$36&amp;" ,  "&amp;$C37&amp;""&amp;CHAR(10),""),IF(AC55&gt;AC37," * "&amp;$B$54&amp;" ,  "&amp;$C55&amp;" For age "&amp;$AA$6&amp;" "&amp;$AA$7&amp;" is more than "&amp;$B$36&amp;" ,  "&amp;$C37&amp;""&amp;CHAR(10),""),IF(AD55&gt;AD37," * "&amp;$B$54&amp;" ,  "&amp;$C55&amp;" For age "&amp;$AA$6&amp;" "&amp;$AB$7&amp;" is more than "&amp;$B$36&amp;" ,  "&amp;$C37&amp;""&amp;CHAR(10),""))</f>
        <v/>
      </c>
      <c r="AK37" s="491"/>
    </row>
    <row r="38" spans="1:37" ht="37.15" customHeight="1" thickBot="1" x14ac:dyDescent="0.3">
      <c r="A38" s="548"/>
      <c r="B38" s="536"/>
      <c r="C38" s="257" t="s">
        <v>657</v>
      </c>
      <c r="D38" s="28" t="s">
        <v>645</v>
      </c>
      <c r="E38" s="6"/>
      <c r="F38" s="6"/>
      <c r="G38" s="6"/>
      <c r="H38" s="6"/>
      <c r="I38" s="6"/>
      <c r="J38" s="6"/>
      <c r="K38" s="6"/>
      <c r="L38" s="66"/>
      <c r="M38" s="287"/>
      <c r="N38" s="2"/>
      <c r="O38" s="2"/>
      <c r="P38" s="2"/>
      <c r="Q38" s="2"/>
      <c r="R38" s="2"/>
      <c r="S38" s="2"/>
      <c r="T38" s="2"/>
      <c r="U38" s="2"/>
      <c r="V38" s="2"/>
      <c r="W38" s="2"/>
      <c r="X38" s="2"/>
      <c r="Y38" s="2"/>
      <c r="Z38" s="2"/>
      <c r="AA38" s="2"/>
      <c r="AB38" s="244"/>
      <c r="AC38" s="283"/>
      <c r="AD38" s="2"/>
      <c r="AE38" s="2"/>
      <c r="AF38" s="2"/>
      <c r="AG38" s="2"/>
      <c r="AH38" s="2"/>
      <c r="AI38" s="5">
        <f t="shared" si="1"/>
        <v>0</v>
      </c>
      <c r="AJ38" s="174" t="str">
        <f>CONCATENATE(IF(G56&gt;G38," * "&amp;$B$54&amp;" ,  "&amp;$C56&amp;" For age "&amp;$E$6&amp;" "&amp;$E$7&amp;" is more than "&amp;$B$36&amp;" ,  "&amp;$C38&amp;""&amp;CHAR(10),""),IF(H56&gt;H38," * "&amp;$B$54&amp;" ,  "&amp;$C56&amp;" For age "&amp;$E$6&amp;" "&amp;$F$7&amp;" is more than "&amp;$B$36&amp;" ,  "&amp;$C38&amp;""&amp;CHAR(10),""),IF(I56&gt;I38," * "&amp;$B$54&amp;" ,  "&amp;$C56&amp;" For age "&amp;$G$6&amp;" "&amp;$G$7&amp;" is more than "&amp;$B$36&amp;" ,  "&amp;$C38&amp;""&amp;CHAR(10),""),IF(J56&gt;J38," * "&amp;$B$54&amp;" ,  "&amp;$C56&amp;" For age "&amp;$G$6&amp;" "&amp;$H$7&amp;" is more than "&amp;$B$36&amp;" ,  "&amp;$C38&amp;""&amp;CHAR(10),""),IF(K56&gt;K38," * "&amp;$B$54&amp;" ,  "&amp;$C56&amp;" For age "&amp;$I$6&amp;" "&amp;$I$7&amp;" is more than "&amp;$B$36&amp;" ,  "&amp;$C38&amp;""&amp;CHAR(10),""),IF(L56&gt;L38," * "&amp;$B$54&amp;" ,  "&amp;$C56&amp;" For age "&amp;$I$6&amp;" "&amp;$J$7&amp;" is more than "&amp;$B$36&amp;" ,  "&amp;$C38&amp;""&amp;CHAR(10),""),IF(M56&gt;M38," * "&amp;$B$54&amp;" ,  "&amp;$C56&amp;" For age "&amp;$K$6&amp;" "&amp;$K$7&amp;" is more than "&amp;$B$36&amp;" ,  "&amp;$C38&amp;""&amp;CHAR(10),""),IF(N56&gt;N38," * "&amp;$B$54&amp;" ,  "&amp;$C56&amp;" For age "&amp;$K$6&amp;" "&amp;$L$7&amp;" is more than "&amp;$B$36&amp;" ,  "&amp;$C38&amp;""&amp;CHAR(10),""),IF(O56&gt;O38," * "&amp;$B$54&amp;" ,  "&amp;$C56&amp;" For age "&amp;$M$6&amp;" "&amp;$M$7&amp;" is more than "&amp;$B$36&amp;" ,  "&amp;$C38&amp;""&amp;CHAR(10),""),IF(P56&gt;P38," * "&amp;$B$54&amp;" ,  "&amp;$C56&amp;" For age "&amp;$M$6&amp;" "&amp;$N$7&amp;" is more than "&amp;$B$36&amp;" ,  "&amp;$C38&amp;""&amp;CHAR(10),""),IF(Q56&gt;Q38," * "&amp;$B$54&amp;" ,  "&amp;$C56&amp;" For age "&amp;$O$6&amp;" "&amp;$O$7&amp;" is more than "&amp;$B$36&amp;" ,  "&amp;$C38&amp;""&amp;CHAR(10),""),IF(R56&gt;R38," * "&amp;$B$54&amp;" ,  "&amp;$C56&amp;" For age "&amp;$O$6&amp;" "&amp;$P$7&amp;" is more than "&amp;$B$36&amp;" ,  "&amp;$C38&amp;""&amp;CHAR(10),""),IF(S56&gt;S38," * "&amp;$B$54&amp;" ,  "&amp;$C56&amp;" For age "&amp;$Q$6&amp;" "&amp;$Q$7&amp;" is more than "&amp;$B$36&amp;" ,  "&amp;$C38&amp;""&amp;CHAR(10),""),IF(T56&gt;T38," * "&amp;$B$54&amp;" ,  "&amp;$C56&amp;" For age "&amp;$Q$6&amp;" "&amp;$R$7&amp;" is more than "&amp;$B$36&amp;" ,  "&amp;$C38&amp;""&amp;CHAR(10),""),IF(U56&gt;U38," * "&amp;$B$54&amp;" ,  "&amp;$C56&amp;" For age "&amp;$S$6&amp;" "&amp;$S$7&amp;" is more than "&amp;$B$36&amp;" ,  "&amp;$C38&amp;""&amp;CHAR(10),""),IF(V56&gt;V38," * "&amp;$B$54&amp;" ,  "&amp;$C56&amp;" For age "&amp;$S$6&amp;" "&amp;$T$7&amp;" is more than "&amp;$B$36&amp;" ,  "&amp;$C38&amp;""&amp;CHAR(10),""),IF(W56&gt;W38," * "&amp;$B$54&amp;" ,  "&amp;$C56&amp;" For age "&amp;$U$6&amp;" "&amp;$U$7&amp;" is more than "&amp;$B$36&amp;" ,  "&amp;$C38&amp;""&amp;CHAR(10),""),IF(X56&gt;X38," * "&amp;$B$54&amp;" ,  "&amp;$C56&amp;" For age "&amp;$U$6&amp;" "&amp;$V$7&amp;" is more than "&amp;$B$36&amp;" ,  "&amp;$C38&amp;""&amp;CHAR(10),""),IF(Y56&gt;Y38," * "&amp;$B$54&amp;" ,  "&amp;$C56&amp;" For age "&amp;$W$6&amp;" "&amp;$W$7&amp;" is more than "&amp;$B$36&amp;" ,  "&amp;$C38&amp;""&amp;CHAR(10),""),IF(Z56&gt;Z38," * "&amp;$B$54&amp;" ,  "&amp;$C56&amp;" For age "&amp;$W$6&amp;" "&amp;$X$7&amp;" is more than "&amp;$B$36&amp;" ,  "&amp;$C38&amp;""&amp;CHAR(10),""),IF(AA56&gt;AA38," * "&amp;$B$54&amp;" ,  "&amp;$C56&amp;" For age "&amp;$Y$6&amp;" "&amp;$Y$7&amp;" is more than "&amp;$B$36&amp;" ,  "&amp;$C38&amp;""&amp;CHAR(10),""),IF(AB56&gt;AB38," * "&amp;$B$54&amp;" ,  "&amp;$C56&amp;" For age "&amp;$Y$6&amp;" "&amp;$Z$7&amp;" is more than "&amp;$B$36&amp;" ,  "&amp;$C38&amp;""&amp;CHAR(10),""),IF(AC56&gt;AC38," * "&amp;$B$54&amp;" ,  "&amp;$C56&amp;" For age "&amp;$AA$6&amp;" "&amp;$AA$7&amp;" is more than "&amp;$B$36&amp;" ,  "&amp;$C38&amp;""&amp;CHAR(10),""),IF(AD56&gt;AD38," * "&amp;$B$54&amp;" ,  "&amp;$C56&amp;" For age "&amp;$AA$6&amp;" "&amp;$AB$7&amp;" is more than "&amp;$B$36&amp;" ,  "&amp;$C38&amp;""&amp;CHAR(10),""))</f>
        <v/>
      </c>
      <c r="AK38" s="491"/>
    </row>
    <row r="39" spans="1:37" ht="37.15" customHeight="1" thickBot="1" x14ac:dyDescent="0.3">
      <c r="A39" s="549"/>
      <c r="B39" s="536"/>
      <c r="C39" s="257" t="s">
        <v>845</v>
      </c>
      <c r="D39" s="28" t="s">
        <v>646</v>
      </c>
      <c r="E39" s="6"/>
      <c r="F39" s="6"/>
      <c r="G39" s="6"/>
      <c r="H39" s="6"/>
      <c r="I39" s="6"/>
      <c r="J39" s="6"/>
      <c r="K39" s="6"/>
      <c r="L39" s="66"/>
      <c r="M39" s="287"/>
      <c r="N39" s="336"/>
      <c r="O39" s="2"/>
      <c r="P39" s="336"/>
      <c r="Q39" s="2"/>
      <c r="R39" s="336"/>
      <c r="S39" s="2"/>
      <c r="T39" s="336"/>
      <c r="U39" s="2"/>
      <c r="V39" s="336"/>
      <c r="W39" s="2"/>
      <c r="X39" s="336"/>
      <c r="Y39" s="2"/>
      <c r="Z39" s="336"/>
      <c r="AA39" s="2"/>
      <c r="AB39" s="337"/>
      <c r="AC39" s="283"/>
      <c r="AD39" s="2"/>
      <c r="AE39" s="2"/>
      <c r="AF39" s="2"/>
      <c r="AG39" s="2"/>
      <c r="AH39" s="2"/>
      <c r="AI39" s="5">
        <f t="shared" si="1"/>
        <v>0</v>
      </c>
      <c r="AJ39" s="174" t="str">
        <f t="shared" si="5"/>
        <v/>
      </c>
      <c r="AK39" s="491"/>
    </row>
    <row r="40" spans="1:37" ht="37.15" customHeight="1" thickBot="1" x14ac:dyDescent="0.3">
      <c r="A40" s="547"/>
      <c r="B40" s="536"/>
      <c r="C40" s="257" t="s">
        <v>659</v>
      </c>
      <c r="D40" s="28" t="s">
        <v>647</v>
      </c>
      <c r="E40" s="6"/>
      <c r="F40" s="6"/>
      <c r="G40" s="6"/>
      <c r="H40" s="6"/>
      <c r="I40" s="6"/>
      <c r="J40" s="6"/>
      <c r="K40" s="6"/>
      <c r="L40" s="66"/>
      <c r="M40" s="335"/>
      <c r="N40" s="2"/>
      <c r="O40" s="336"/>
      <c r="P40" s="2"/>
      <c r="Q40" s="336"/>
      <c r="R40" s="2"/>
      <c r="S40" s="336"/>
      <c r="T40" s="2"/>
      <c r="U40" s="336"/>
      <c r="V40" s="2"/>
      <c r="W40" s="336"/>
      <c r="X40" s="2"/>
      <c r="Y40" s="336"/>
      <c r="Z40" s="2"/>
      <c r="AA40" s="336"/>
      <c r="AB40" s="244"/>
      <c r="AC40" s="283"/>
      <c r="AD40" s="2"/>
      <c r="AE40" s="2"/>
      <c r="AF40" s="2"/>
      <c r="AG40" s="2"/>
      <c r="AH40" s="2"/>
      <c r="AI40" s="5">
        <f t="shared" si="1"/>
        <v>0</v>
      </c>
      <c r="AJ40" s="174" t="str">
        <f t="shared" si="5"/>
        <v/>
      </c>
      <c r="AK40" s="491"/>
    </row>
    <row r="41" spans="1:37" ht="37.15" customHeight="1" thickBot="1" x14ac:dyDescent="0.3">
      <c r="A41" s="548"/>
      <c r="B41" s="536"/>
      <c r="C41" s="257" t="s">
        <v>660</v>
      </c>
      <c r="D41" s="28" t="s">
        <v>648</v>
      </c>
      <c r="E41" s="6"/>
      <c r="F41" s="6"/>
      <c r="G41" s="6"/>
      <c r="H41" s="6"/>
      <c r="I41" s="6"/>
      <c r="J41" s="6"/>
      <c r="K41" s="6"/>
      <c r="L41" s="66"/>
      <c r="M41" s="335"/>
      <c r="N41" s="2"/>
      <c r="O41" s="336"/>
      <c r="P41" s="2"/>
      <c r="Q41" s="336"/>
      <c r="R41" s="2"/>
      <c r="S41" s="336"/>
      <c r="T41" s="2"/>
      <c r="U41" s="336"/>
      <c r="V41" s="2"/>
      <c r="W41" s="336"/>
      <c r="X41" s="2"/>
      <c r="Y41" s="336"/>
      <c r="Z41" s="2"/>
      <c r="AA41" s="336"/>
      <c r="AB41" s="244"/>
      <c r="AC41" s="283"/>
      <c r="AD41" s="2"/>
      <c r="AE41" s="2"/>
      <c r="AF41" s="2"/>
      <c r="AG41" s="2"/>
      <c r="AH41" s="2"/>
      <c r="AI41" s="5">
        <f t="shared" si="1"/>
        <v>0</v>
      </c>
      <c r="AJ41" s="174" t="str">
        <f t="shared" si="5"/>
        <v/>
      </c>
      <c r="AK41" s="491"/>
    </row>
    <row r="42" spans="1:37" ht="37.15" customHeight="1" thickBot="1" x14ac:dyDescent="0.3">
      <c r="A42" s="548"/>
      <c r="B42" s="536"/>
      <c r="C42" s="257" t="s">
        <v>902</v>
      </c>
      <c r="D42" s="28" t="s">
        <v>649</v>
      </c>
      <c r="E42" s="6"/>
      <c r="F42" s="6"/>
      <c r="G42" s="6"/>
      <c r="H42" s="6"/>
      <c r="I42" s="6"/>
      <c r="J42" s="6"/>
      <c r="K42" s="6"/>
      <c r="L42" s="66"/>
      <c r="M42" s="287"/>
      <c r="N42" s="2"/>
      <c r="O42" s="2"/>
      <c r="P42" s="2"/>
      <c r="Q42" s="2"/>
      <c r="R42" s="2"/>
      <c r="S42" s="2"/>
      <c r="T42" s="2"/>
      <c r="U42" s="2"/>
      <c r="V42" s="2"/>
      <c r="W42" s="2"/>
      <c r="X42" s="2"/>
      <c r="Y42" s="2"/>
      <c r="Z42" s="2"/>
      <c r="AA42" s="2"/>
      <c r="AB42" s="244"/>
      <c r="AC42" s="283"/>
      <c r="AD42" s="2"/>
      <c r="AE42" s="2"/>
      <c r="AF42" s="2"/>
      <c r="AG42" s="2"/>
      <c r="AH42" s="2"/>
      <c r="AI42" s="5">
        <f t="shared" si="1"/>
        <v>0</v>
      </c>
      <c r="AJ42" s="174" t="str">
        <f t="shared" si="5"/>
        <v/>
      </c>
      <c r="AK42" s="491"/>
    </row>
    <row r="43" spans="1:37" ht="37.15" customHeight="1" thickBot="1" x14ac:dyDescent="0.3">
      <c r="A43" s="548"/>
      <c r="B43" s="536"/>
      <c r="C43" s="257" t="s">
        <v>847</v>
      </c>
      <c r="D43" s="28" t="s">
        <v>650</v>
      </c>
      <c r="E43" s="6"/>
      <c r="F43" s="6"/>
      <c r="G43" s="6"/>
      <c r="H43" s="6"/>
      <c r="I43" s="6"/>
      <c r="J43" s="6"/>
      <c r="K43" s="6"/>
      <c r="L43" s="66"/>
      <c r="M43" s="287"/>
      <c r="N43" s="2"/>
      <c r="O43" s="2"/>
      <c r="P43" s="2"/>
      <c r="Q43" s="2"/>
      <c r="R43" s="2"/>
      <c r="S43" s="2"/>
      <c r="T43" s="2"/>
      <c r="U43" s="2"/>
      <c r="V43" s="2"/>
      <c r="W43" s="2"/>
      <c r="X43" s="2"/>
      <c r="Y43" s="2"/>
      <c r="Z43" s="2"/>
      <c r="AA43" s="2"/>
      <c r="AB43" s="244"/>
      <c r="AC43" s="283"/>
      <c r="AD43" s="2"/>
      <c r="AE43" s="2"/>
      <c r="AF43" s="2"/>
      <c r="AG43" s="2"/>
      <c r="AH43" s="2"/>
      <c r="AI43" s="5">
        <f t="shared" si="1"/>
        <v>0</v>
      </c>
      <c r="AJ43" s="174" t="str">
        <f t="shared" si="5"/>
        <v/>
      </c>
      <c r="AK43" s="491"/>
    </row>
    <row r="44" spans="1:37" ht="37.15" customHeight="1" thickBot="1" x14ac:dyDescent="0.3">
      <c r="A44" s="548"/>
      <c r="B44" s="537"/>
      <c r="C44" s="262" t="s">
        <v>901</v>
      </c>
      <c r="D44" s="28" t="s">
        <v>651</v>
      </c>
      <c r="E44" s="6"/>
      <c r="F44" s="6"/>
      <c r="G44" s="6"/>
      <c r="H44" s="6"/>
      <c r="I44" s="6"/>
      <c r="J44" s="6"/>
      <c r="K44" s="6"/>
      <c r="L44" s="66"/>
      <c r="M44" s="292"/>
      <c r="N44" s="338"/>
      <c r="O44" s="293"/>
      <c r="P44" s="338"/>
      <c r="Q44" s="293"/>
      <c r="R44" s="338"/>
      <c r="S44" s="293"/>
      <c r="T44" s="338"/>
      <c r="U44" s="293"/>
      <c r="V44" s="338"/>
      <c r="W44" s="293"/>
      <c r="X44" s="338"/>
      <c r="Y44" s="293"/>
      <c r="Z44" s="338"/>
      <c r="AA44" s="293"/>
      <c r="AB44" s="339"/>
      <c r="AC44" s="283"/>
      <c r="AD44" s="2"/>
      <c r="AE44" s="2"/>
      <c r="AF44" s="2"/>
      <c r="AG44" s="2"/>
      <c r="AH44" s="2"/>
      <c r="AI44" s="8">
        <f t="shared" si="1"/>
        <v>0</v>
      </c>
      <c r="AJ44" s="174" t="str">
        <f t="shared" si="5"/>
        <v/>
      </c>
      <c r="AK44" s="492"/>
    </row>
    <row r="45" spans="1:37" ht="37.15" customHeight="1" thickBot="1" x14ac:dyDescent="0.3">
      <c r="A45" s="548"/>
      <c r="B45" s="535" t="s">
        <v>866</v>
      </c>
      <c r="C45" s="261" t="s">
        <v>844</v>
      </c>
      <c r="D45" s="28" t="s">
        <v>652</v>
      </c>
      <c r="E45" s="6"/>
      <c r="F45" s="6"/>
      <c r="G45" s="6"/>
      <c r="H45" s="6"/>
      <c r="I45" s="6"/>
      <c r="J45" s="6"/>
      <c r="K45" s="6"/>
      <c r="L45" s="66"/>
      <c r="M45" s="333"/>
      <c r="N45" s="21"/>
      <c r="O45" s="334"/>
      <c r="P45" s="21"/>
      <c r="Q45" s="334"/>
      <c r="R45" s="334"/>
      <c r="S45" s="334"/>
      <c r="T45" s="334"/>
      <c r="U45" s="334"/>
      <c r="V45" s="334"/>
      <c r="W45" s="334"/>
      <c r="X45" s="334"/>
      <c r="Y45" s="334"/>
      <c r="Z45" s="334"/>
      <c r="AA45" s="334"/>
      <c r="AB45" s="346"/>
      <c r="AC45" s="283"/>
      <c r="AD45" s="2"/>
      <c r="AE45" s="2"/>
      <c r="AF45" s="2"/>
      <c r="AG45" s="2"/>
      <c r="AH45" s="2"/>
      <c r="AI45" s="22">
        <f t="shared" si="1"/>
        <v>0</v>
      </c>
      <c r="AJ45" s="174" t="str">
        <f t="shared" ref="AJ45:AJ53" si="6">CONCATENATE(IF(G64&gt;G45," * "&amp;$B$64&amp;" ,  "&amp;$C64&amp;" For age "&amp;$E$6&amp;" "&amp;$E$7&amp;" is more than "&amp;$B$45&amp;" ,  "&amp;$C45&amp;""&amp;CHAR(10),""),IF(H64&gt;H45," * "&amp;$B$64&amp;" ,  "&amp;$C64&amp;" For age "&amp;$E$6&amp;" "&amp;$F$7&amp;" is more than "&amp;$B$45&amp;" ,  "&amp;$C45&amp;""&amp;CHAR(10),""),IF(I64&gt;I45," * "&amp;$B$64&amp;" ,  "&amp;$C64&amp;" For age "&amp;$G$6&amp;" "&amp;$G$7&amp;" is more than "&amp;$B$45&amp;" ,  "&amp;$C45&amp;""&amp;CHAR(10),""),IF(J64&gt;J45," * "&amp;$B$64&amp;" ,  "&amp;$C64&amp;" For age "&amp;$G$6&amp;" "&amp;$H$7&amp;" is more than "&amp;$B$45&amp;" ,  "&amp;$C45&amp;""&amp;CHAR(10),""),IF(K64&gt;K45," * "&amp;$B$64&amp;" ,  "&amp;$C64&amp;" For age "&amp;$I$6&amp;" "&amp;$I$7&amp;" is more than "&amp;$B$45&amp;" ,  "&amp;$C45&amp;""&amp;CHAR(10),""),IF(L64&gt;L45," * "&amp;$B$64&amp;" ,  "&amp;$C64&amp;" For age "&amp;$I$6&amp;" "&amp;$J$7&amp;" is more than "&amp;$B$45&amp;" ,  "&amp;$C45&amp;""&amp;CHAR(10),""),IF(M64&gt;M45," * "&amp;$B$64&amp;" ,  "&amp;$C64&amp;" For age "&amp;$K$6&amp;" "&amp;$K$7&amp;" is more than "&amp;$B$45&amp;" ,  "&amp;$C45&amp;""&amp;CHAR(10),""),IF(N64&gt;N45," * "&amp;$B$64&amp;" ,  "&amp;$C64&amp;" For age "&amp;$K$6&amp;" "&amp;$L$7&amp;" is more than "&amp;$B$45&amp;" ,  "&amp;$C45&amp;""&amp;CHAR(10),""),IF(O64&gt;O45," * "&amp;$B$64&amp;" ,  "&amp;$C64&amp;" For age "&amp;$M$6&amp;" "&amp;$M$7&amp;" is more than "&amp;$B$45&amp;" ,  "&amp;$C45&amp;""&amp;CHAR(10),""),IF(P64&gt;P45," * "&amp;$B$64&amp;" ,  "&amp;$C64&amp;" For age "&amp;$M$6&amp;" "&amp;$N$7&amp;" is more than "&amp;$B$45&amp;" ,  "&amp;$C45&amp;""&amp;CHAR(10),""),IF(Q64&gt;Q45," * "&amp;$B$64&amp;" ,  "&amp;$C64&amp;" For age "&amp;$O$6&amp;" "&amp;$O$7&amp;" is more than "&amp;$B$45&amp;" ,  "&amp;$C45&amp;""&amp;CHAR(10),""),IF(R64&gt;R45," * "&amp;$B$64&amp;" ,  "&amp;$C64&amp;" For age "&amp;$O$6&amp;" "&amp;$P$7&amp;" is more than "&amp;$B$45&amp;" ,  "&amp;$C45&amp;""&amp;CHAR(10),""),IF(S64&gt;S45," * "&amp;$B$64&amp;" ,  "&amp;$C64&amp;" For age "&amp;$Q$6&amp;" "&amp;$Q$7&amp;" is more than "&amp;$B$45&amp;" ,  "&amp;$C45&amp;""&amp;CHAR(10),""),IF(T64&gt;T45," * "&amp;$B$64&amp;" ,  "&amp;$C64&amp;" For age "&amp;$Q$6&amp;" "&amp;$R$7&amp;" is more than "&amp;$B$45&amp;" ,  "&amp;$C45&amp;""&amp;CHAR(10),""),IF(U64&gt;U45," * "&amp;$B$64&amp;" ,  "&amp;$C64&amp;" For age "&amp;$S$6&amp;" "&amp;$S$7&amp;" is more than "&amp;$B$45&amp;" ,  "&amp;$C45&amp;""&amp;CHAR(10),""),IF(V64&gt;V45," * "&amp;$B$64&amp;" ,  "&amp;$C64&amp;" For age "&amp;$S$6&amp;" "&amp;$T$7&amp;" is more than "&amp;$B$45&amp;" ,  "&amp;$C45&amp;""&amp;CHAR(10),""),IF(W64&gt;W45," * "&amp;$B$64&amp;" ,  "&amp;$C64&amp;" For age "&amp;$U$6&amp;" "&amp;$U$7&amp;" is more than "&amp;$B$45&amp;" ,  "&amp;$C45&amp;""&amp;CHAR(10),""),IF(X64&gt;X45," * "&amp;$B$64&amp;" ,  "&amp;$C64&amp;" For age "&amp;$U$6&amp;" "&amp;$V$7&amp;" is more than "&amp;$B$45&amp;" ,  "&amp;$C45&amp;""&amp;CHAR(10),""),IF(Y64&gt;Y45," * "&amp;$B$64&amp;" ,  "&amp;$C64&amp;" For age "&amp;$W$6&amp;" "&amp;$W$7&amp;" is more than "&amp;$B$45&amp;" ,  "&amp;$C45&amp;""&amp;CHAR(10),""),IF(Z64&gt;Z45," * "&amp;$B$64&amp;" ,  "&amp;$C64&amp;" For age "&amp;$W$6&amp;" "&amp;$X$7&amp;" is more than "&amp;$B$45&amp;" ,  "&amp;$C45&amp;""&amp;CHAR(10),""),IF(AA64&gt;AA45," * "&amp;$B$64&amp;" ,  "&amp;$C64&amp;" For age "&amp;$Y$6&amp;" "&amp;$Y$7&amp;" is more than "&amp;$B$45&amp;" ,  "&amp;$C45&amp;""&amp;CHAR(10),""),IF(AB64&gt;AB45," * "&amp;$B$64&amp;" ,  "&amp;$C64&amp;" For age "&amp;$Y$6&amp;" "&amp;$Z$7&amp;" is more than "&amp;$B$45&amp;" ,  "&amp;$C45&amp;""&amp;CHAR(10),""),IF(AC64&gt;AC45," * "&amp;$B$64&amp;" ,  "&amp;$C64&amp;" For age "&amp;$AA$6&amp;" "&amp;$AA$7&amp;" is more than "&amp;$B$45&amp;" ,  "&amp;$C45&amp;""&amp;CHAR(10),""),IF(AD64&gt;AD45," * "&amp;$B$64&amp;" ,  "&amp;$C64&amp;" For age "&amp;$AA$6&amp;" "&amp;$AB$7&amp;" is more than "&amp;$B$45&amp;" ,  "&amp;$C45&amp;""&amp;CHAR(10),""))</f>
        <v/>
      </c>
      <c r="AK45" s="490" t="str">
        <f>CONCATENATE(AJ45,AJ46,AJ47,AJ48,AJ49,AJ50,AJ51,AJ52,AJ53)</f>
        <v/>
      </c>
    </row>
    <row r="46" spans="1:37" ht="37.15" customHeight="1" thickBot="1" x14ac:dyDescent="0.3">
      <c r="A46" s="548"/>
      <c r="B46" s="536"/>
      <c r="C46" s="257" t="s">
        <v>604</v>
      </c>
      <c r="D46" s="28" t="s">
        <v>653</v>
      </c>
      <c r="E46" s="6"/>
      <c r="F46" s="6"/>
      <c r="G46" s="6"/>
      <c r="H46" s="6"/>
      <c r="I46" s="6"/>
      <c r="J46" s="6"/>
      <c r="K46" s="6"/>
      <c r="L46" s="66"/>
      <c r="M46" s="335"/>
      <c r="N46" s="2"/>
      <c r="O46" s="336"/>
      <c r="P46" s="2"/>
      <c r="Q46" s="336"/>
      <c r="R46" s="2"/>
      <c r="S46" s="336"/>
      <c r="T46" s="2"/>
      <c r="U46" s="336"/>
      <c r="V46" s="2"/>
      <c r="W46" s="336"/>
      <c r="X46" s="2"/>
      <c r="Y46" s="336"/>
      <c r="Z46" s="2"/>
      <c r="AA46" s="336"/>
      <c r="AB46" s="244"/>
      <c r="AC46" s="283"/>
      <c r="AD46" s="2"/>
      <c r="AE46" s="2"/>
      <c r="AF46" s="2"/>
      <c r="AG46" s="2"/>
      <c r="AH46" s="2"/>
      <c r="AI46" s="5">
        <f t="shared" si="1"/>
        <v>0</v>
      </c>
      <c r="AJ46" s="174" t="str">
        <f t="shared" si="6"/>
        <v/>
      </c>
      <c r="AK46" s="491"/>
    </row>
    <row r="47" spans="1:37" ht="37.15" customHeight="1" thickBot="1" x14ac:dyDescent="0.3">
      <c r="A47" s="548"/>
      <c r="B47" s="536"/>
      <c r="C47" s="257" t="s">
        <v>657</v>
      </c>
      <c r="D47" s="28" t="s">
        <v>676</v>
      </c>
      <c r="E47" s="6"/>
      <c r="F47" s="6"/>
      <c r="G47" s="6"/>
      <c r="H47" s="6"/>
      <c r="I47" s="6"/>
      <c r="J47" s="6"/>
      <c r="K47" s="6"/>
      <c r="L47" s="66"/>
      <c r="M47" s="287"/>
      <c r="N47" s="2"/>
      <c r="O47" s="2"/>
      <c r="P47" s="2"/>
      <c r="Q47" s="2"/>
      <c r="R47" s="2"/>
      <c r="S47" s="2"/>
      <c r="T47" s="2"/>
      <c r="U47" s="2"/>
      <c r="V47" s="2"/>
      <c r="W47" s="2"/>
      <c r="X47" s="2"/>
      <c r="Y47" s="2"/>
      <c r="Z47" s="2"/>
      <c r="AA47" s="2"/>
      <c r="AB47" s="244"/>
      <c r="AC47" s="283"/>
      <c r="AD47" s="2"/>
      <c r="AE47" s="2"/>
      <c r="AF47" s="2"/>
      <c r="AG47" s="2"/>
      <c r="AH47" s="2"/>
      <c r="AI47" s="5">
        <f t="shared" si="1"/>
        <v>0</v>
      </c>
      <c r="AJ47" s="174" t="str">
        <f t="shared" si="6"/>
        <v/>
      </c>
      <c r="AK47" s="491"/>
    </row>
    <row r="48" spans="1:37" ht="37.15" customHeight="1" thickBot="1" x14ac:dyDescent="0.3">
      <c r="A48" s="548"/>
      <c r="B48" s="536"/>
      <c r="C48" s="257" t="s">
        <v>845</v>
      </c>
      <c r="D48" s="28" t="s">
        <v>677</v>
      </c>
      <c r="E48" s="6"/>
      <c r="F48" s="6"/>
      <c r="G48" s="6"/>
      <c r="H48" s="6"/>
      <c r="I48" s="6"/>
      <c r="J48" s="6"/>
      <c r="K48" s="6"/>
      <c r="L48" s="66"/>
      <c r="M48" s="287"/>
      <c r="N48" s="336"/>
      <c r="O48" s="2"/>
      <c r="P48" s="336"/>
      <c r="Q48" s="2"/>
      <c r="R48" s="336"/>
      <c r="S48" s="2"/>
      <c r="T48" s="336"/>
      <c r="U48" s="2"/>
      <c r="V48" s="336"/>
      <c r="W48" s="2"/>
      <c r="X48" s="336"/>
      <c r="Y48" s="2"/>
      <c r="Z48" s="336"/>
      <c r="AA48" s="2"/>
      <c r="AB48" s="337"/>
      <c r="AC48" s="283"/>
      <c r="AD48" s="2"/>
      <c r="AE48" s="2"/>
      <c r="AF48" s="2"/>
      <c r="AG48" s="2"/>
      <c r="AH48" s="2"/>
      <c r="AI48" s="5">
        <f t="shared" si="1"/>
        <v>0</v>
      </c>
      <c r="AJ48" s="174" t="str">
        <f t="shared" si="6"/>
        <v/>
      </c>
      <c r="AK48" s="491"/>
    </row>
    <row r="49" spans="1:38" ht="37.15" customHeight="1" thickBot="1" x14ac:dyDescent="0.3">
      <c r="A49" s="548"/>
      <c r="B49" s="536"/>
      <c r="C49" s="257" t="s">
        <v>659</v>
      </c>
      <c r="D49" s="28" t="s">
        <v>678</v>
      </c>
      <c r="E49" s="6"/>
      <c r="F49" s="6"/>
      <c r="G49" s="6"/>
      <c r="H49" s="6"/>
      <c r="I49" s="6"/>
      <c r="J49" s="6"/>
      <c r="K49" s="6"/>
      <c r="L49" s="66"/>
      <c r="M49" s="335"/>
      <c r="N49" s="2"/>
      <c r="O49" s="336"/>
      <c r="P49" s="2"/>
      <c r="Q49" s="336"/>
      <c r="R49" s="2"/>
      <c r="S49" s="336"/>
      <c r="T49" s="2"/>
      <c r="U49" s="336"/>
      <c r="V49" s="2"/>
      <c r="W49" s="336"/>
      <c r="X49" s="2"/>
      <c r="Y49" s="336"/>
      <c r="Z49" s="2"/>
      <c r="AA49" s="336"/>
      <c r="AB49" s="244"/>
      <c r="AC49" s="283"/>
      <c r="AD49" s="2"/>
      <c r="AE49" s="2"/>
      <c r="AF49" s="2"/>
      <c r="AG49" s="2"/>
      <c r="AH49" s="2"/>
      <c r="AI49" s="5">
        <f t="shared" si="1"/>
        <v>0</v>
      </c>
      <c r="AJ49" s="174" t="str">
        <f t="shared" si="6"/>
        <v/>
      </c>
      <c r="AK49" s="491"/>
    </row>
    <row r="50" spans="1:38" ht="37.15" customHeight="1" thickBot="1" x14ac:dyDescent="0.3">
      <c r="A50" s="548"/>
      <c r="B50" s="536"/>
      <c r="C50" s="257" t="s">
        <v>660</v>
      </c>
      <c r="D50" s="28" t="s">
        <v>679</v>
      </c>
      <c r="E50" s="6"/>
      <c r="F50" s="6"/>
      <c r="G50" s="6"/>
      <c r="H50" s="6"/>
      <c r="I50" s="6"/>
      <c r="J50" s="6"/>
      <c r="K50" s="6"/>
      <c r="L50" s="66"/>
      <c r="M50" s="335"/>
      <c r="N50" s="2"/>
      <c r="O50" s="336"/>
      <c r="P50" s="2"/>
      <c r="Q50" s="336"/>
      <c r="R50" s="2"/>
      <c r="S50" s="336"/>
      <c r="T50" s="2"/>
      <c r="U50" s="336"/>
      <c r="V50" s="2"/>
      <c r="W50" s="336"/>
      <c r="X50" s="2"/>
      <c r="Y50" s="336"/>
      <c r="Z50" s="2"/>
      <c r="AA50" s="336"/>
      <c r="AB50" s="244"/>
      <c r="AC50" s="283"/>
      <c r="AD50" s="2"/>
      <c r="AE50" s="2"/>
      <c r="AF50" s="2"/>
      <c r="AG50" s="2"/>
      <c r="AH50" s="2"/>
      <c r="AI50" s="5">
        <f t="shared" si="1"/>
        <v>0</v>
      </c>
      <c r="AJ50" s="174" t="str">
        <f t="shared" si="6"/>
        <v/>
      </c>
      <c r="AK50" s="491"/>
    </row>
    <row r="51" spans="1:38" ht="37.15" customHeight="1" thickBot="1" x14ac:dyDescent="0.3">
      <c r="A51" s="548"/>
      <c r="B51" s="536"/>
      <c r="C51" s="257" t="s">
        <v>902</v>
      </c>
      <c r="D51" s="28" t="s">
        <v>680</v>
      </c>
      <c r="E51" s="6"/>
      <c r="F51" s="6"/>
      <c r="G51" s="6"/>
      <c r="H51" s="6"/>
      <c r="I51" s="6"/>
      <c r="J51" s="6"/>
      <c r="K51" s="6"/>
      <c r="L51" s="66"/>
      <c r="M51" s="287"/>
      <c r="N51" s="2"/>
      <c r="O51" s="2"/>
      <c r="P51" s="2"/>
      <c r="Q51" s="2"/>
      <c r="R51" s="2"/>
      <c r="S51" s="2"/>
      <c r="T51" s="2"/>
      <c r="U51" s="2"/>
      <c r="V51" s="2"/>
      <c r="W51" s="2"/>
      <c r="X51" s="2"/>
      <c r="Y51" s="2"/>
      <c r="Z51" s="2"/>
      <c r="AA51" s="2"/>
      <c r="AB51" s="244"/>
      <c r="AC51" s="283"/>
      <c r="AD51" s="2"/>
      <c r="AE51" s="2"/>
      <c r="AF51" s="2"/>
      <c r="AG51" s="2"/>
      <c r="AH51" s="2"/>
      <c r="AI51" s="5">
        <f t="shared" si="1"/>
        <v>0</v>
      </c>
      <c r="AJ51" s="174" t="str">
        <f t="shared" si="6"/>
        <v/>
      </c>
      <c r="AK51" s="491"/>
    </row>
    <row r="52" spans="1:38" ht="37.15" customHeight="1" thickBot="1" x14ac:dyDescent="0.3">
      <c r="A52" s="549"/>
      <c r="B52" s="536"/>
      <c r="C52" s="257" t="s">
        <v>847</v>
      </c>
      <c r="D52" s="28" t="s">
        <v>681</v>
      </c>
      <c r="E52" s="6"/>
      <c r="F52" s="6"/>
      <c r="G52" s="6"/>
      <c r="H52" s="6"/>
      <c r="I52" s="6"/>
      <c r="J52" s="6"/>
      <c r="K52" s="6"/>
      <c r="L52" s="66"/>
      <c r="M52" s="287"/>
      <c r="N52" s="2"/>
      <c r="O52" s="2"/>
      <c r="P52" s="2"/>
      <c r="Q52" s="2"/>
      <c r="R52" s="2"/>
      <c r="S52" s="2"/>
      <c r="T52" s="2"/>
      <c r="U52" s="2"/>
      <c r="V52" s="2"/>
      <c r="W52" s="2"/>
      <c r="X52" s="2"/>
      <c r="Y52" s="2"/>
      <c r="Z52" s="2"/>
      <c r="AA52" s="2"/>
      <c r="AB52" s="244"/>
      <c r="AC52" s="283"/>
      <c r="AD52" s="2"/>
      <c r="AE52" s="2"/>
      <c r="AF52" s="2"/>
      <c r="AG52" s="2"/>
      <c r="AH52" s="2"/>
      <c r="AI52" s="5">
        <f t="shared" si="1"/>
        <v>0</v>
      </c>
      <c r="AJ52" s="174" t="str">
        <f t="shared" si="6"/>
        <v/>
      </c>
      <c r="AK52" s="491"/>
    </row>
    <row r="53" spans="1:38" ht="37.15" customHeight="1" thickBot="1" x14ac:dyDescent="0.3">
      <c r="A53" s="547"/>
      <c r="B53" s="537"/>
      <c r="C53" s="262" t="s">
        <v>901</v>
      </c>
      <c r="D53" s="28" t="s">
        <v>682</v>
      </c>
      <c r="E53" s="6"/>
      <c r="F53" s="6"/>
      <c r="G53" s="6"/>
      <c r="H53" s="6"/>
      <c r="I53" s="6"/>
      <c r="J53" s="6"/>
      <c r="K53" s="6"/>
      <c r="L53" s="66"/>
      <c r="M53" s="288"/>
      <c r="N53" s="173"/>
      <c r="O53" s="7"/>
      <c r="P53" s="173"/>
      <c r="Q53" s="7"/>
      <c r="R53" s="173"/>
      <c r="S53" s="7"/>
      <c r="T53" s="173"/>
      <c r="U53" s="7"/>
      <c r="V53" s="173"/>
      <c r="W53" s="7"/>
      <c r="X53" s="173"/>
      <c r="Y53" s="7"/>
      <c r="Z53" s="173"/>
      <c r="AA53" s="7"/>
      <c r="AB53" s="340"/>
      <c r="AC53" s="284"/>
      <c r="AD53" s="7"/>
      <c r="AE53" s="7"/>
      <c r="AF53" s="7"/>
      <c r="AG53" s="7"/>
      <c r="AH53" s="7"/>
      <c r="AI53" s="8">
        <f t="shared" si="1"/>
        <v>0</v>
      </c>
      <c r="AJ53" s="174" t="str">
        <f t="shared" si="6"/>
        <v/>
      </c>
      <c r="AK53" s="492"/>
      <c r="AL53" s="74">
        <f>EDATE(AL2,-3)</f>
        <v>44593</v>
      </c>
    </row>
    <row r="54" spans="1:38" ht="37.15" customHeight="1" thickBot="1" x14ac:dyDescent="0.3">
      <c r="A54" s="548"/>
      <c r="B54" s="526" t="s">
        <v>842</v>
      </c>
      <c r="C54" s="261" t="s">
        <v>844</v>
      </c>
      <c r="D54" s="28" t="s">
        <v>683</v>
      </c>
      <c r="E54" s="20"/>
      <c r="F54" s="20"/>
      <c r="G54" s="20"/>
      <c r="H54" s="20"/>
      <c r="I54" s="20"/>
      <c r="J54" s="20"/>
      <c r="K54" s="20"/>
      <c r="L54" s="63"/>
      <c r="M54" s="348">
        <f>prep_new_f1a!C3</f>
        <v>0</v>
      </c>
      <c r="N54" s="343">
        <f>prep_new_f1a!D3</f>
        <v>0</v>
      </c>
      <c r="O54" s="343">
        <f>prep_new_f1a!E3</f>
        <v>0</v>
      </c>
      <c r="P54" s="343">
        <f>prep_new_f1a!F3</f>
        <v>0</v>
      </c>
      <c r="Q54" s="343">
        <f>prep_new_f1a!G3</f>
        <v>0</v>
      </c>
      <c r="R54" s="343">
        <f>prep_new_f1a!H3</f>
        <v>0</v>
      </c>
      <c r="S54" s="343">
        <f>prep_new_f1a!I3</f>
        <v>0</v>
      </c>
      <c r="T54" s="343">
        <f>prep_new_f1a!J3</f>
        <v>0</v>
      </c>
      <c r="U54" s="343">
        <f>prep_new_f1a!K3</f>
        <v>0</v>
      </c>
      <c r="V54" s="343">
        <f>prep_new_f1a!L3</f>
        <v>0</v>
      </c>
      <c r="W54" s="343">
        <f>prep_new_f1a!M3</f>
        <v>0</v>
      </c>
      <c r="X54" s="343">
        <f>prep_new_f1a!N3</f>
        <v>0</v>
      </c>
      <c r="Y54" s="343">
        <f>prep_new_f1a!O3</f>
        <v>0</v>
      </c>
      <c r="Z54" s="343">
        <f>prep_new_f1a!P3</f>
        <v>0</v>
      </c>
      <c r="AA54" s="343">
        <f>prep_new_f1a!Q3</f>
        <v>0</v>
      </c>
      <c r="AB54" s="344">
        <f>prep_new_f1a!R3</f>
        <v>0</v>
      </c>
      <c r="AC54" s="282"/>
      <c r="AD54" s="21"/>
      <c r="AE54" s="21"/>
      <c r="AF54" s="21"/>
      <c r="AG54" s="21"/>
      <c r="AH54" s="21"/>
      <c r="AI54" s="22">
        <f t="shared" si="1"/>
        <v>0</v>
      </c>
      <c r="AJ54" s="174"/>
      <c r="AK54" s="490" t="str">
        <f>CONCATENATE(AJ54,AJ55,AJ56,AJ57,AJ58,AJ59,AJ60,AJ61,AJ62)</f>
        <v/>
      </c>
    </row>
    <row r="55" spans="1:38" ht="37.15" customHeight="1" thickBot="1" x14ac:dyDescent="0.3">
      <c r="A55" s="548"/>
      <c r="B55" s="527"/>
      <c r="C55" s="259" t="s">
        <v>604</v>
      </c>
      <c r="D55" s="28" t="s">
        <v>684</v>
      </c>
      <c r="E55" s="20"/>
      <c r="F55" s="20"/>
      <c r="G55" s="20"/>
      <c r="H55" s="20"/>
      <c r="I55" s="20"/>
      <c r="J55" s="20"/>
      <c r="K55" s="20"/>
      <c r="L55" s="63"/>
      <c r="M55" s="349">
        <f>prep_new_f1a!C6</f>
        <v>0</v>
      </c>
      <c r="N55" s="351">
        <f>prep_new_f1a!D6</f>
        <v>0</v>
      </c>
      <c r="O55" s="351">
        <f>prep_new_f1a!E6</f>
        <v>0</v>
      </c>
      <c r="P55" s="351">
        <f>prep_new_f1a!F6</f>
        <v>0</v>
      </c>
      <c r="Q55" s="351">
        <f>prep_new_f1a!G6</f>
        <v>0</v>
      </c>
      <c r="R55" s="351">
        <f>prep_new_f1a!H6</f>
        <v>0</v>
      </c>
      <c r="S55" s="351">
        <f>prep_new_f1a!I6</f>
        <v>0</v>
      </c>
      <c r="T55" s="351">
        <f>prep_new_f1a!J6</f>
        <v>0</v>
      </c>
      <c r="U55" s="351">
        <f>prep_new_f1a!K6</f>
        <v>0</v>
      </c>
      <c r="V55" s="351">
        <f>prep_new_f1a!L6</f>
        <v>0</v>
      </c>
      <c r="W55" s="351">
        <f>prep_new_f1a!M6</f>
        <v>0</v>
      </c>
      <c r="X55" s="351">
        <f>prep_new_f1a!N6</f>
        <v>0</v>
      </c>
      <c r="Y55" s="351">
        <f>prep_new_f1a!O6</f>
        <v>0</v>
      </c>
      <c r="Z55" s="351">
        <f>prep_new_f1a!P6</f>
        <v>0</v>
      </c>
      <c r="AA55" s="351">
        <f>prep_new_f1a!Q6</f>
        <v>0</v>
      </c>
      <c r="AB55" s="353">
        <f>prep_new_f1a!R6</f>
        <v>0</v>
      </c>
      <c r="AC55" s="283"/>
      <c r="AD55" s="2"/>
      <c r="AE55" s="2"/>
      <c r="AF55" s="2"/>
      <c r="AG55" s="2"/>
      <c r="AH55" s="2"/>
      <c r="AI55" s="5">
        <f t="shared" si="1"/>
        <v>0</v>
      </c>
      <c r="AJ55" s="174"/>
      <c r="AK55" s="491"/>
    </row>
    <row r="56" spans="1:38" ht="37.15" customHeight="1" thickBot="1" x14ac:dyDescent="0.3">
      <c r="A56" s="548"/>
      <c r="B56" s="527"/>
      <c r="C56" s="257" t="s">
        <v>657</v>
      </c>
      <c r="D56" s="28" t="s">
        <v>685</v>
      </c>
      <c r="E56" s="20"/>
      <c r="F56" s="20"/>
      <c r="G56" s="20"/>
      <c r="H56" s="20"/>
      <c r="I56" s="20"/>
      <c r="J56" s="20"/>
      <c r="K56" s="20"/>
      <c r="L56" s="63"/>
      <c r="M56" s="351">
        <f>prep_new_f1a!C8+prep_new_f1a!C2</f>
        <v>0</v>
      </c>
      <c r="N56" s="351">
        <f>prep_new_f1a!D8+prep_new_f1a!D2</f>
        <v>0</v>
      </c>
      <c r="O56" s="351">
        <f>prep_new_f1a!E8+prep_new_f1a!E2</f>
        <v>0</v>
      </c>
      <c r="P56" s="351">
        <f>prep_new_f1a!F8+prep_new_f1a!F2</f>
        <v>0</v>
      </c>
      <c r="Q56" s="351">
        <f>prep_new_f1a!G8+prep_new_f1a!G2</f>
        <v>0</v>
      </c>
      <c r="R56" s="351">
        <f>prep_new_f1a!H8+prep_new_f1a!H2</f>
        <v>0</v>
      </c>
      <c r="S56" s="351">
        <f>prep_new_f1a!I8+prep_new_f1a!I2</f>
        <v>0</v>
      </c>
      <c r="T56" s="351">
        <f>prep_new_f1a!J8+prep_new_f1a!J2</f>
        <v>0</v>
      </c>
      <c r="U56" s="351">
        <f>prep_new_f1a!K8+prep_new_f1a!K2</f>
        <v>0</v>
      </c>
      <c r="V56" s="351">
        <f>prep_new_f1a!L8+prep_new_f1a!L2</f>
        <v>0</v>
      </c>
      <c r="W56" s="351">
        <f>prep_new_f1a!M8+prep_new_f1a!M2</f>
        <v>0</v>
      </c>
      <c r="X56" s="351">
        <f>prep_new_f1a!N8+prep_new_f1a!N2</f>
        <v>0</v>
      </c>
      <c r="Y56" s="351">
        <f>prep_new_f1a!O8+prep_new_f1a!O2</f>
        <v>0</v>
      </c>
      <c r="Z56" s="351">
        <f>prep_new_f1a!P8+prep_new_f1a!P2</f>
        <v>0</v>
      </c>
      <c r="AA56" s="351">
        <f>prep_new_f1a!Q8+prep_new_f1a!Q2</f>
        <v>0</v>
      </c>
      <c r="AB56" s="351">
        <f>prep_new_f1a!R8+prep_new_f1a!R2</f>
        <v>0</v>
      </c>
      <c r="AC56" s="283"/>
      <c r="AD56" s="2"/>
      <c r="AE56" s="2"/>
      <c r="AF56" s="2"/>
      <c r="AG56" s="2"/>
      <c r="AH56" s="2"/>
      <c r="AI56" s="5">
        <f t="shared" si="1"/>
        <v>0</v>
      </c>
      <c r="AJ56" s="174"/>
      <c r="AK56" s="491"/>
    </row>
    <row r="57" spans="1:38" ht="37.15" customHeight="1" thickBot="1" x14ac:dyDescent="0.3">
      <c r="A57" s="548"/>
      <c r="B57" s="527"/>
      <c r="C57" s="257" t="s">
        <v>845</v>
      </c>
      <c r="D57" s="28" t="s">
        <v>686</v>
      </c>
      <c r="E57" s="20"/>
      <c r="F57" s="20"/>
      <c r="G57" s="20"/>
      <c r="H57" s="20"/>
      <c r="I57" s="20"/>
      <c r="J57" s="20"/>
      <c r="K57" s="20"/>
      <c r="L57" s="63"/>
      <c r="M57" s="349">
        <f>prep_new_f1a!C5</f>
        <v>0</v>
      </c>
      <c r="N57" s="351">
        <f>prep_new_f1a!D5</f>
        <v>0</v>
      </c>
      <c r="O57" s="351">
        <f>prep_new_f1a!E5</f>
        <v>0</v>
      </c>
      <c r="P57" s="351">
        <f>prep_new_f1a!F5</f>
        <v>0</v>
      </c>
      <c r="Q57" s="351">
        <f>prep_new_f1a!G5</f>
        <v>0</v>
      </c>
      <c r="R57" s="351">
        <f>prep_new_f1a!H5</f>
        <v>0</v>
      </c>
      <c r="S57" s="351">
        <f>prep_new_f1a!I5</f>
        <v>0</v>
      </c>
      <c r="T57" s="351">
        <f>prep_new_f1a!J5</f>
        <v>0</v>
      </c>
      <c r="U57" s="351">
        <f>prep_new_f1a!K5</f>
        <v>0</v>
      </c>
      <c r="V57" s="351">
        <f>prep_new_f1a!L5</f>
        <v>0</v>
      </c>
      <c r="W57" s="351">
        <f>prep_new_f1a!M5</f>
        <v>0</v>
      </c>
      <c r="X57" s="351">
        <f>prep_new_f1a!N5</f>
        <v>0</v>
      </c>
      <c r="Y57" s="351">
        <f>prep_new_f1a!O5</f>
        <v>0</v>
      </c>
      <c r="Z57" s="351">
        <f>prep_new_f1a!P5</f>
        <v>0</v>
      </c>
      <c r="AA57" s="351">
        <f>prep_new_f1a!Q5</f>
        <v>0</v>
      </c>
      <c r="AB57" s="353">
        <f>prep_new_f1a!R5</f>
        <v>0</v>
      </c>
      <c r="AC57" s="283"/>
      <c r="AD57" s="2"/>
      <c r="AE57" s="2"/>
      <c r="AF57" s="2"/>
      <c r="AG57" s="2"/>
      <c r="AH57" s="2"/>
      <c r="AI57" s="5">
        <f>SUM(M57:AB57)</f>
        <v>0</v>
      </c>
      <c r="AJ57" s="174"/>
      <c r="AK57" s="491"/>
    </row>
    <row r="58" spans="1:38" ht="37.15" customHeight="1" thickBot="1" x14ac:dyDescent="0.3">
      <c r="A58" s="548"/>
      <c r="B58" s="527"/>
      <c r="C58" s="257" t="s">
        <v>659</v>
      </c>
      <c r="D58" s="28" t="s">
        <v>687</v>
      </c>
      <c r="E58" s="20"/>
      <c r="F58" s="20"/>
      <c r="G58" s="20"/>
      <c r="H58" s="20"/>
      <c r="I58" s="20"/>
      <c r="J58" s="20"/>
      <c r="K58" s="20"/>
      <c r="L58" s="63"/>
      <c r="M58" s="349">
        <f>prep_new_f1a!C11</f>
        <v>0</v>
      </c>
      <c r="N58" s="351">
        <f>prep_new_f1a!D11</f>
        <v>0</v>
      </c>
      <c r="O58" s="351">
        <f>prep_new_f1a!E11</f>
        <v>0</v>
      </c>
      <c r="P58" s="351">
        <f>prep_new_f1a!F11</f>
        <v>0</v>
      </c>
      <c r="Q58" s="351">
        <f>prep_new_f1a!G11</f>
        <v>0</v>
      </c>
      <c r="R58" s="351">
        <f>prep_new_f1a!H11</f>
        <v>0</v>
      </c>
      <c r="S58" s="351">
        <f>prep_new_f1a!I11</f>
        <v>0</v>
      </c>
      <c r="T58" s="351">
        <f>prep_new_f1a!J11</f>
        <v>0</v>
      </c>
      <c r="U58" s="351">
        <f>prep_new_f1a!K11</f>
        <v>0</v>
      </c>
      <c r="V58" s="351">
        <f>prep_new_f1a!L11</f>
        <v>0</v>
      </c>
      <c r="W58" s="351">
        <f>prep_new_f1a!M11</f>
        <v>0</v>
      </c>
      <c r="X58" s="351">
        <f>prep_new_f1a!N11</f>
        <v>0</v>
      </c>
      <c r="Y58" s="351">
        <f>prep_new_f1a!O11</f>
        <v>0</v>
      </c>
      <c r="Z58" s="351">
        <f>prep_new_f1a!P11</f>
        <v>0</v>
      </c>
      <c r="AA58" s="351">
        <f>prep_new_f1a!Q11</f>
        <v>0</v>
      </c>
      <c r="AB58" s="353">
        <f>prep_new_f1a!R11</f>
        <v>0</v>
      </c>
      <c r="AC58" s="283"/>
      <c r="AD58" s="2"/>
      <c r="AE58" s="2"/>
      <c r="AF58" s="2"/>
      <c r="AG58" s="2"/>
      <c r="AH58" s="2"/>
      <c r="AI58" s="5">
        <f t="shared" si="1"/>
        <v>0</v>
      </c>
      <c r="AJ58" s="174"/>
      <c r="AK58" s="491"/>
    </row>
    <row r="59" spans="1:38" s="4" customFormat="1" ht="37.15" customHeight="1" thickBot="1" x14ac:dyDescent="0.3">
      <c r="A59" s="548"/>
      <c r="B59" s="527"/>
      <c r="C59" s="257" t="s">
        <v>660</v>
      </c>
      <c r="D59" s="28" t="s">
        <v>688</v>
      </c>
      <c r="E59" s="20"/>
      <c r="F59" s="20"/>
      <c r="G59" s="20"/>
      <c r="H59" s="20"/>
      <c r="I59" s="20"/>
      <c r="J59" s="20"/>
      <c r="K59" s="20"/>
      <c r="L59" s="63"/>
      <c r="M59" s="349">
        <f>prep_new_f1a!C10</f>
        <v>0</v>
      </c>
      <c r="N59" s="351">
        <f>prep_new_f1a!D10</f>
        <v>0</v>
      </c>
      <c r="O59" s="351">
        <f>prep_new_f1a!E10</f>
        <v>0</v>
      </c>
      <c r="P59" s="351">
        <f>prep_new_f1a!F10</f>
        <v>0</v>
      </c>
      <c r="Q59" s="351">
        <f>prep_new_f1a!G10</f>
        <v>0</v>
      </c>
      <c r="R59" s="351">
        <f>prep_new_f1a!H10</f>
        <v>0</v>
      </c>
      <c r="S59" s="351">
        <f>prep_new_f1a!I10</f>
        <v>0</v>
      </c>
      <c r="T59" s="351">
        <f>prep_new_f1a!J10</f>
        <v>0</v>
      </c>
      <c r="U59" s="351">
        <f>prep_new_f1a!K10</f>
        <v>0</v>
      </c>
      <c r="V59" s="351">
        <f>prep_new_f1a!L10</f>
        <v>0</v>
      </c>
      <c r="W59" s="351">
        <f>prep_new_f1a!M10</f>
        <v>0</v>
      </c>
      <c r="X59" s="351">
        <f>prep_new_f1a!N10</f>
        <v>0</v>
      </c>
      <c r="Y59" s="351">
        <f>prep_new_f1a!O10</f>
        <v>0</v>
      </c>
      <c r="Z59" s="351">
        <f>prep_new_f1a!P10</f>
        <v>0</v>
      </c>
      <c r="AA59" s="351">
        <f>prep_new_f1a!Q10</f>
        <v>0</v>
      </c>
      <c r="AB59" s="353">
        <f>prep_new_f1a!R10</f>
        <v>0</v>
      </c>
      <c r="AC59" s="283"/>
      <c r="AD59" s="2"/>
      <c r="AE59" s="2"/>
      <c r="AF59" s="2"/>
      <c r="AG59" s="2"/>
      <c r="AH59" s="2"/>
      <c r="AI59" s="5">
        <f t="shared" si="1"/>
        <v>0</v>
      </c>
      <c r="AJ59" s="174"/>
      <c r="AK59" s="491"/>
    </row>
    <row r="60" spans="1:38" ht="37.15" customHeight="1" thickBot="1" x14ac:dyDescent="0.3">
      <c r="A60" s="548"/>
      <c r="B60" s="527"/>
      <c r="C60" s="257" t="s">
        <v>902</v>
      </c>
      <c r="D60" s="28" t="s">
        <v>689</v>
      </c>
      <c r="E60" s="20"/>
      <c r="F60" s="20"/>
      <c r="G60" s="20"/>
      <c r="H60" s="20"/>
      <c r="I60" s="20"/>
      <c r="J60" s="20"/>
      <c r="K60" s="20"/>
      <c r="L60" s="63"/>
      <c r="M60" s="349">
        <f>prep_new_f1a!C7</f>
        <v>0</v>
      </c>
      <c r="N60" s="351">
        <f>prep_new_f1a!D7</f>
        <v>0</v>
      </c>
      <c r="O60" s="351">
        <f>prep_new_f1a!E7</f>
        <v>0</v>
      </c>
      <c r="P60" s="351">
        <f>prep_new_f1a!F7</f>
        <v>0</v>
      </c>
      <c r="Q60" s="351">
        <f>prep_new_f1a!G7</f>
        <v>0</v>
      </c>
      <c r="R60" s="351">
        <f>prep_new_f1a!H7</f>
        <v>0</v>
      </c>
      <c r="S60" s="351">
        <f>prep_new_f1a!I7</f>
        <v>0</v>
      </c>
      <c r="T60" s="351">
        <f>prep_new_f1a!J7</f>
        <v>0</v>
      </c>
      <c r="U60" s="351">
        <f>prep_new_f1a!K7</f>
        <v>0</v>
      </c>
      <c r="V60" s="351">
        <f>prep_new_f1a!L7</f>
        <v>0</v>
      </c>
      <c r="W60" s="351">
        <f>prep_new_f1a!M7</f>
        <v>0</v>
      </c>
      <c r="X60" s="351">
        <f>prep_new_f1a!N7</f>
        <v>0</v>
      </c>
      <c r="Y60" s="351">
        <f>prep_new_f1a!O7</f>
        <v>0</v>
      </c>
      <c r="Z60" s="351">
        <f>prep_new_f1a!P7</f>
        <v>0</v>
      </c>
      <c r="AA60" s="351">
        <f>prep_new_f1a!Q7</f>
        <v>0</v>
      </c>
      <c r="AB60" s="353">
        <f>prep_new_f1a!R7</f>
        <v>0</v>
      </c>
      <c r="AC60" s="283"/>
      <c r="AD60" s="2"/>
      <c r="AE60" s="2"/>
      <c r="AF60" s="2"/>
      <c r="AG60" s="2"/>
      <c r="AH60" s="2"/>
      <c r="AI60" s="5">
        <f t="shared" si="1"/>
        <v>0</v>
      </c>
      <c r="AJ60" s="174"/>
      <c r="AK60" s="491"/>
    </row>
    <row r="61" spans="1:38" ht="37.15" customHeight="1" thickBot="1" x14ac:dyDescent="0.3">
      <c r="A61" s="548"/>
      <c r="B61" s="527"/>
      <c r="C61" s="258" t="s">
        <v>847</v>
      </c>
      <c r="D61" s="28" t="s">
        <v>690</v>
      </c>
      <c r="E61" s="20"/>
      <c r="F61" s="20"/>
      <c r="G61" s="20"/>
      <c r="H61" s="20"/>
      <c r="I61" s="20"/>
      <c r="J61" s="20"/>
      <c r="K61" s="20"/>
      <c r="L61" s="63"/>
      <c r="M61" s="349">
        <f>prep_new_f1a!C9</f>
        <v>0</v>
      </c>
      <c r="N61" s="351">
        <f>prep_new_f1a!D9</f>
        <v>0</v>
      </c>
      <c r="O61" s="351">
        <f>prep_new_f1a!E9</f>
        <v>0</v>
      </c>
      <c r="P61" s="351">
        <f>prep_new_f1a!F9</f>
        <v>0</v>
      </c>
      <c r="Q61" s="351">
        <f>prep_new_f1a!G9</f>
        <v>0</v>
      </c>
      <c r="R61" s="351">
        <f>prep_new_f1a!H9</f>
        <v>0</v>
      </c>
      <c r="S61" s="351">
        <f>prep_new_f1a!I9</f>
        <v>0</v>
      </c>
      <c r="T61" s="351">
        <f>prep_new_f1a!J9</f>
        <v>0</v>
      </c>
      <c r="U61" s="351">
        <f>prep_new_f1a!K9</f>
        <v>0</v>
      </c>
      <c r="V61" s="351">
        <f>prep_new_f1a!L9</f>
        <v>0</v>
      </c>
      <c r="W61" s="351">
        <f>prep_new_f1a!M9</f>
        <v>0</v>
      </c>
      <c r="X61" s="351">
        <f>prep_new_f1a!N9</f>
        <v>0</v>
      </c>
      <c r="Y61" s="351">
        <f>prep_new_f1a!O9</f>
        <v>0</v>
      </c>
      <c r="Z61" s="351">
        <f>prep_new_f1a!P9</f>
        <v>0</v>
      </c>
      <c r="AA61" s="351">
        <f>prep_new_f1a!Q9</f>
        <v>0</v>
      </c>
      <c r="AB61" s="353">
        <f>prep_new_f1a!R9</f>
        <v>0</v>
      </c>
      <c r="AC61" s="283"/>
      <c r="AD61" s="2"/>
      <c r="AE61" s="2"/>
      <c r="AF61" s="2"/>
      <c r="AG61" s="2"/>
      <c r="AH61" s="2"/>
      <c r="AI61" s="5">
        <f t="shared" si="1"/>
        <v>0</v>
      </c>
      <c r="AJ61" s="174"/>
      <c r="AK61" s="491"/>
    </row>
    <row r="62" spans="1:38" ht="37.15" customHeight="1" thickBot="1" x14ac:dyDescent="0.3">
      <c r="A62" s="548"/>
      <c r="B62" s="527"/>
      <c r="C62" s="262" t="s">
        <v>901</v>
      </c>
      <c r="D62" s="28" t="s">
        <v>691</v>
      </c>
      <c r="E62" s="20"/>
      <c r="F62" s="20"/>
      <c r="G62" s="20"/>
      <c r="H62" s="20"/>
      <c r="I62" s="20"/>
      <c r="J62" s="20"/>
      <c r="K62" s="20"/>
      <c r="L62" s="63"/>
      <c r="M62" s="354">
        <f>prep_new_f1a!C4</f>
        <v>0</v>
      </c>
      <c r="N62" s="355">
        <f>prep_new_f1a!D4</f>
        <v>0</v>
      </c>
      <c r="O62" s="355">
        <f>prep_new_f1a!E4</f>
        <v>0</v>
      </c>
      <c r="P62" s="355">
        <f>prep_new_f1a!F4</f>
        <v>0</v>
      </c>
      <c r="Q62" s="355">
        <f>prep_new_f1a!G4</f>
        <v>0</v>
      </c>
      <c r="R62" s="355">
        <f>prep_new_f1a!H4</f>
        <v>0</v>
      </c>
      <c r="S62" s="355">
        <f>prep_new_f1a!I4</f>
        <v>0</v>
      </c>
      <c r="T62" s="355">
        <f>prep_new_f1a!J4</f>
        <v>0</v>
      </c>
      <c r="U62" s="355">
        <f>prep_new_f1a!K4</f>
        <v>0</v>
      </c>
      <c r="V62" s="355">
        <f>prep_new_f1a!L4</f>
        <v>0</v>
      </c>
      <c r="W62" s="355">
        <f>prep_new_f1a!M4</f>
        <v>0</v>
      </c>
      <c r="X62" s="355">
        <f>prep_new_f1a!N4</f>
        <v>0</v>
      </c>
      <c r="Y62" s="355">
        <f>prep_new_f1a!O4</f>
        <v>0</v>
      </c>
      <c r="Z62" s="355">
        <f>prep_new_f1a!P4</f>
        <v>0</v>
      </c>
      <c r="AA62" s="355">
        <f>prep_new_f1a!Q4</f>
        <v>0</v>
      </c>
      <c r="AB62" s="356">
        <f>prep_new_f1a!R4</f>
        <v>0</v>
      </c>
      <c r="AC62" s="284"/>
      <c r="AD62" s="7"/>
      <c r="AE62" s="7"/>
      <c r="AF62" s="7"/>
      <c r="AG62" s="7"/>
      <c r="AH62" s="7"/>
      <c r="AI62" s="8">
        <f t="shared" si="1"/>
        <v>0</v>
      </c>
      <c r="AJ62" s="174"/>
      <c r="AK62" s="491"/>
    </row>
    <row r="63" spans="1:38" ht="37.15" customHeight="1" thickBot="1" x14ac:dyDescent="0.3">
      <c r="A63" s="548"/>
      <c r="B63" s="528"/>
      <c r="C63" s="280" t="s">
        <v>873</v>
      </c>
      <c r="D63" s="28" t="s">
        <v>692</v>
      </c>
      <c r="E63" s="20"/>
      <c r="F63" s="20"/>
      <c r="G63" s="20"/>
      <c r="H63" s="20"/>
      <c r="I63" s="20"/>
      <c r="J63" s="20"/>
      <c r="K63" s="20"/>
      <c r="L63" s="63"/>
      <c r="M63" s="352">
        <f>SUM(M54:M62)</f>
        <v>0</v>
      </c>
      <c r="N63" s="352">
        <f t="shared" ref="N63:AB63" si="7">SUM(N54:N62)</f>
        <v>0</v>
      </c>
      <c r="O63" s="352">
        <f t="shared" si="7"/>
        <v>0</v>
      </c>
      <c r="P63" s="352">
        <f t="shared" si="7"/>
        <v>0</v>
      </c>
      <c r="Q63" s="352">
        <f t="shared" si="7"/>
        <v>0</v>
      </c>
      <c r="R63" s="352">
        <f t="shared" si="7"/>
        <v>0</v>
      </c>
      <c r="S63" s="352">
        <f t="shared" si="7"/>
        <v>0</v>
      </c>
      <c r="T63" s="352">
        <f t="shared" si="7"/>
        <v>0</v>
      </c>
      <c r="U63" s="352">
        <f t="shared" si="7"/>
        <v>0</v>
      </c>
      <c r="V63" s="352">
        <f t="shared" si="7"/>
        <v>0</v>
      </c>
      <c r="W63" s="352">
        <f t="shared" si="7"/>
        <v>0</v>
      </c>
      <c r="X63" s="352">
        <f t="shared" si="7"/>
        <v>0</v>
      </c>
      <c r="Y63" s="352">
        <f t="shared" si="7"/>
        <v>0</v>
      </c>
      <c r="Z63" s="352">
        <f t="shared" si="7"/>
        <v>0</v>
      </c>
      <c r="AA63" s="352">
        <f t="shared" si="7"/>
        <v>0</v>
      </c>
      <c r="AB63" s="352">
        <f t="shared" si="7"/>
        <v>0</v>
      </c>
      <c r="AC63" s="295"/>
      <c r="AD63" s="281"/>
      <c r="AE63" s="281"/>
      <c r="AF63" s="281"/>
      <c r="AG63" s="281"/>
      <c r="AH63" s="281"/>
      <c r="AI63" s="8">
        <f t="shared" si="1"/>
        <v>0</v>
      </c>
      <c r="AJ63" s="174"/>
      <c r="AK63" s="492"/>
    </row>
    <row r="64" spans="1:38" ht="37.15" customHeight="1" thickBot="1" x14ac:dyDescent="0.3">
      <c r="A64" s="548"/>
      <c r="B64" s="535" t="s">
        <v>848</v>
      </c>
      <c r="C64" s="261" t="s">
        <v>844</v>
      </c>
      <c r="D64" s="28" t="s">
        <v>693</v>
      </c>
      <c r="E64" s="20"/>
      <c r="F64" s="20"/>
      <c r="G64" s="20"/>
      <c r="H64" s="20"/>
      <c r="I64" s="20"/>
      <c r="J64" s="20"/>
      <c r="K64" s="20"/>
      <c r="L64" s="63"/>
      <c r="M64" s="341"/>
      <c r="N64" s="286"/>
      <c r="O64" s="342"/>
      <c r="P64" s="286"/>
      <c r="Q64" s="342"/>
      <c r="R64" s="342"/>
      <c r="S64" s="342"/>
      <c r="T64" s="342"/>
      <c r="U64" s="342"/>
      <c r="V64" s="342"/>
      <c r="W64" s="342"/>
      <c r="X64" s="342"/>
      <c r="Y64" s="342"/>
      <c r="Z64" s="342"/>
      <c r="AA64" s="342"/>
      <c r="AB64" s="345"/>
      <c r="AC64" s="282"/>
      <c r="AD64" s="21"/>
      <c r="AE64" s="21"/>
      <c r="AF64" s="21"/>
      <c r="AG64" s="21"/>
      <c r="AH64" s="21"/>
      <c r="AI64" s="22">
        <f t="shared" si="1"/>
        <v>0</v>
      </c>
      <c r="AJ64" s="174"/>
      <c r="AK64" s="490" t="str">
        <f>CONCATENATE(AJ64,AJ65,AJ66,AJ67,AJ68,AJ69,AJ70,AJ71,AJ72)</f>
        <v/>
      </c>
    </row>
    <row r="65" spans="1:37" ht="37.15" customHeight="1" thickBot="1" x14ac:dyDescent="0.3">
      <c r="A65" s="548"/>
      <c r="B65" s="536"/>
      <c r="C65" s="257" t="s">
        <v>604</v>
      </c>
      <c r="D65" s="28" t="s">
        <v>694</v>
      </c>
      <c r="E65" s="20"/>
      <c r="F65" s="20"/>
      <c r="G65" s="20"/>
      <c r="H65" s="20"/>
      <c r="I65" s="20"/>
      <c r="J65" s="20"/>
      <c r="K65" s="20"/>
      <c r="L65" s="63"/>
      <c r="M65" s="335"/>
      <c r="N65" s="2"/>
      <c r="O65" s="336"/>
      <c r="P65" s="2"/>
      <c r="Q65" s="336"/>
      <c r="R65" s="2"/>
      <c r="S65" s="336"/>
      <c r="T65" s="2"/>
      <c r="U65" s="336"/>
      <c r="V65" s="2"/>
      <c r="W65" s="336"/>
      <c r="X65" s="2"/>
      <c r="Y65" s="336"/>
      <c r="Z65" s="2"/>
      <c r="AA65" s="336"/>
      <c r="AB65" s="244"/>
      <c r="AC65" s="283"/>
      <c r="AD65" s="2"/>
      <c r="AE65" s="2"/>
      <c r="AF65" s="2"/>
      <c r="AG65" s="2"/>
      <c r="AH65" s="2"/>
      <c r="AI65" s="5">
        <f t="shared" si="1"/>
        <v>0</v>
      </c>
      <c r="AJ65" s="174"/>
      <c r="AK65" s="491"/>
    </row>
    <row r="66" spans="1:37" ht="37.15" customHeight="1" thickBot="1" x14ac:dyDescent="0.3">
      <c r="A66" s="549"/>
      <c r="B66" s="536"/>
      <c r="C66" s="257" t="s">
        <v>657</v>
      </c>
      <c r="D66" s="28" t="s">
        <v>695</v>
      </c>
      <c r="E66" s="20"/>
      <c r="F66" s="20"/>
      <c r="G66" s="20"/>
      <c r="H66" s="20"/>
      <c r="I66" s="20"/>
      <c r="J66" s="20"/>
      <c r="K66" s="20"/>
      <c r="L66" s="63"/>
      <c r="M66" s="287"/>
      <c r="N66" s="2"/>
      <c r="O66" s="2"/>
      <c r="P66" s="2"/>
      <c r="Q66" s="2"/>
      <c r="R66" s="2"/>
      <c r="S66" s="2"/>
      <c r="T66" s="2"/>
      <c r="U66" s="2"/>
      <c r="V66" s="2"/>
      <c r="W66" s="2"/>
      <c r="X66" s="2"/>
      <c r="Y66" s="2"/>
      <c r="Z66" s="2"/>
      <c r="AA66" s="2"/>
      <c r="AB66" s="244"/>
      <c r="AC66" s="283"/>
      <c r="AD66" s="2"/>
      <c r="AE66" s="2"/>
      <c r="AF66" s="2"/>
      <c r="AG66" s="2"/>
      <c r="AH66" s="2"/>
      <c r="AI66" s="5">
        <f t="shared" si="1"/>
        <v>0</v>
      </c>
      <c r="AJ66" s="174"/>
      <c r="AK66" s="491"/>
    </row>
    <row r="67" spans="1:37" ht="37.15" customHeight="1" thickBot="1" x14ac:dyDescent="0.3">
      <c r="A67" s="547"/>
      <c r="B67" s="536"/>
      <c r="C67" s="257" t="s">
        <v>845</v>
      </c>
      <c r="D67" s="28" t="s">
        <v>696</v>
      </c>
      <c r="E67" s="20"/>
      <c r="F67" s="20"/>
      <c r="G67" s="20"/>
      <c r="H67" s="20"/>
      <c r="I67" s="20"/>
      <c r="J67" s="20"/>
      <c r="K67" s="20"/>
      <c r="L67" s="63"/>
      <c r="M67" s="287"/>
      <c r="N67" s="336"/>
      <c r="O67" s="2"/>
      <c r="P67" s="336"/>
      <c r="Q67" s="2"/>
      <c r="R67" s="336"/>
      <c r="S67" s="2"/>
      <c r="T67" s="336"/>
      <c r="U67" s="2"/>
      <c r="V67" s="336"/>
      <c r="W67" s="2"/>
      <c r="X67" s="336"/>
      <c r="Y67" s="2"/>
      <c r="Z67" s="336"/>
      <c r="AA67" s="2"/>
      <c r="AB67" s="337"/>
      <c r="AC67" s="283"/>
      <c r="AD67" s="2"/>
      <c r="AE67" s="2"/>
      <c r="AF67" s="2"/>
      <c r="AG67" s="2"/>
      <c r="AH67" s="2"/>
      <c r="AI67" s="5">
        <f t="shared" si="1"/>
        <v>0</v>
      </c>
      <c r="AJ67" s="174"/>
      <c r="AK67" s="491"/>
    </row>
    <row r="68" spans="1:37" ht="37.15" customHeight="1" thickBot="1" x14ac:dyDescent="0.3">
      <c r="A68" s="548"/>
      <c r="B68" s="536"/>
      <c r="C68" s="257" t="s">
        <v>659</v>
      </c>
      <c r="D68" s="28" t="s">
        <v>697</v>
      </c>
      <c r="E68" s="20"/>
      <c r="F68" s="20"/>
      <c r="G68" s="20"/>
      <c r="H68" s="20"/>
      <c r="I68" s="20"/>
      <c r="J68" s="20"/>
      <c r="K68" s="20"/>
      <c r="L68" s="63"/>
      <c r="M68" s="335"/>
      <c r="N68" s="2"/>
      <c r="O68" s="336"/>
      <c r="P68" s="2"/>
      <c r="Q68" s="336"/>
      <c r="R68" s="2"/>
      <c r="S68" s="336"/>
      <c r="T68" s="2"/>
      <c r="U68" s="336"/>
      <c r="V68" s="2"/>
      <c r="W68" s="336"/>
      <c r="X68" s="2"/>
      <c r="Y68" s="336"/>
      <c r="Z68" s="2"/>
      <c r="AA68" s="336"/>
      <c r="AB68" s="244"/>
      <c r="AC68" s="283"/>
      <c r="AD68" s="2"/>
      <c r="AE68" s="2"/>
      <c r="AF68" s="2"/>
      <c r="AG68" s="2"/>
      <c r="AH68" s="2"/>
      <c r="AI68" s="5">
        <f t="shared" si="1"/>
        <v>0</v>
      </c>
      <c r="AJ68" s="174"/>
      <c r="AK68" s="491"/>
    </row>
    <row r="69" spans="1:37" ht="37.15" customHeight="1" thickBot="1" x14ac:dyDescent="0.3">
      <c r="A69" s="548"/>
      <c r="B69" s="536"/>
      <c r="C69" s="257" t="s">
        <v>660</v>
      </c>
      <c r="D69" s="28" t="s">
        <v>698</v>
      </c>
      <c r="E69" s="20"/>
      <c r="F69" s="20"/>
      <c r="G69" s="20"/>
      <c r="H69" s="20"/>
      <c r="I69" s="20"/>
      <c r="J69" s="20"/>
      <c r="K69" s="20"/>
      <c r="L69" s="63"/>
      <c r="M69" s="335"/>
      <c r="N69" s="2"/>
      <c r="O69" s="336"/>
      <c r="P69" s="2"/>
      <c r="Q69" s="336"/>
      <c r="R69" s="2"/>
      <c r="S69" s="336"/>
      <c r="T69" s="2"/>
      <c r="U69" s="336"/>
      <c r="V69" s="2"/>
      <c r="W69" s="336"/>
      <c r="X69" s="2"/>
      <c r="Y69" s="336"/>
      <c r="Z69" s="2"/>
      <c r="AA69" s="336"/>
      <c r="AB69" s="244"/>
      <c r="AC69" s="283"/>
      <c r="AD69" s="2"/>
      <c r="AE69" s="2"/>
      <c r="AF69" s="2"/>
      <c r="AG69" s="2"/>
      <c r="AH69" s="2"/>
      <c r="AI69" s="5">
        <f t="shared" si="1"/>
        <v>0</v>
      </c>
      <c r="AJ69" s="174"/>
      <c r="AK69" s="491"/>
    </row>
    <row r="70" spans="1:37" ht="37.15" customHeight="1" thickBot="1" x14ac:dyDescent="0.3">
      <c r="A70" s="548"/>
      <c r="B70" s="536"/>
      <c r="C70" s="257" t="s">
        <v>902</v>
      </c>
      <c r="D70" s="28" t="s">
        <v>699</v>
      </c>
      <c r="E70" s="20"/>
      <c r="F70" s="20"/>
      <c r="G70" s="20"/>
      <c r="H70" s="20"/>
      <c r="I70" s="20"/>
      <c r="J70" s="20"/>
      <c r="K70" s="20"/>
      <c r="L70" s="63"/>
      <c r="M70" s="287"/>
      <c r="N70" s="2"/>
      <c r="O70" s="2"/>
      <c r="P70" s="2"/>
      <c r="Q70" s="2"/>
      <c r="R70" s="2"/>
      <c r="S70" s="2"/>
      <c r="T70" s="2"/>
      <c r="U70" s="2"/>
      <c r="V70" s="2"/>
      <c r="W70" s="2"/>
      <c r="X70" s="2"/>
      <c r="Y70" s="2"/>
      <c r="Z70" s="2"/>
      <c r="AA70" s="2"/>
      <c r="AB70" s="244"/>
      <c r="AC70" s="283"/>
      <c r="AD70" s="2"/>
      <c r="AE70" s="2"/>
      <c r="AF70" s="2"/>
      <c r="AG70" s="2"/>
      <c r="AH70" s="2"/>
      <c r="AI70" s="5">
        <f t="shared" si="1"/>
        <v>0</v>
      </c>
      <c r="AJ70" s="174"/>
      <c r="AK70" s="491"/>
    </row>
    <row r="71" spans="1:37" ht="37.15" customHeight="1" thickBot="1" x14ac:dyDescent="0.3">
      <c r="A71" s="548"/>
      <c r="B71" s="536"/>
      <c r="C71" s="257" t="s">
        <v>847</v>
      </c>
      <c r="D71" s="28" t="s">
        <v>700</v>
      </c>
      <c r="E71" s="20"/>
      <c r="F71" s="20"/>
      <c r="G71" s="20"/>
      <c r="H71" s="20"/>
      <c r="I71" s="20"/>
      <c r="J71" s="20"/>
      <c r="K71" s="20"/>
      <c r="L71" s="63"/>
      <c r="M71" s="287"/>
      <c r="N71" s="2"/>
      <c r="O71" s="2"/>
      <c r="P71" s="2"/>
      <c r="Q71" s="2"/>
      <c r="R71" s="2"/>
      <c r="S71" s="2"/>
      <c r="T71" s="2"/>
      <c r="U71" s="2"/>
      <c r="V71" s="2"/>
      <c r="W71" s="2"/>
      <c r="X71" s="2"/>
      <c r="Y71" s="2"/>
      <c r="Z71" s="2"/>
      <c r="AA71" s="2"/>
      <c r="AB71" s="244"/>
      <c r="AC71" s="283"/>
      <c r="AD71" s="2"/>
      <c r="AE71" s="2"/>
      <c r="AF71" s="2"/>
      <c r="AG71" s="2"/>
      <c r="AH71" s="2"/>
      <c r="AI71" s="5">
        <f t="shared" si="1"/>
        <v>0</v>
      </c>
      <c r="AJ71" s="174"/>
      <c r="AK71" s="491"/>
    </row>
    <row r="72" spans="1:37" ht="37.15" customHeight="1" thickBot="1" x14ac:dyDescent="0.3">
      <c r="A72" s="548"/>
      <c r="B72" s="537"/>
      <c r="C72" s="262" t="s">
        <v>901</v>
      </c>
      <c r="D72" s="28" t="s">
        <v>701</v>
      </c>
      <c r="E72" s="20"/>
      <c r="F72" s="20"/>
      <c r="G72" s="20"/>
      <c r="H72" s="20"/>
      <c r="I72" s="20"/>
      <c r="J72" s="20"/>
      <c r="K72" s="20"/>
      <c r="L72" s="63"/>
      <c r="M72" s="292"/>
      <c r="N72" s="347"/>
      <c r="O72" s="293"/>
      <c r="P72" s="347"/>
      <c r="Q72" s="293"/>
      <c r="R72" s="347"/>
      <c r="S72" s="293"/>
      <c r="T72" s="347"/>
      <c r="U72" s="293"/>
      <c r="V72" s="347"/>
      <c r="W72" s="293"/>
      <c r="X72" s="347"/>
      <c r="Y72" s="293"/>
      <c r="Z72" s="347"/>
      <c r="AA72" s="293"/>
      <c r="AB72" s="350"/>
      <c r="AC72" s="284"/>
      <c r="AD72" s="7"/>
      <c r="AE72" s="7"/>
      <c r="AF72" s="7"/>
      <c r="AG72" s="7"/>
      <c r="AH72" s="7"/>
      <c r="AI72" s="8">
        <f t="shared" si="1"/>
        <v>0</v>
      </c>
      <c r="AJ72" s="174"/>
      <c r="AK72" s="492"/>
    </row>
    <row r="73" spans="1:37" ht="37.15" customHeight="1" thickBot="1" x14ac:dyDescent="0.3">
      <c r="A73" s="548"/>
      <c r="B73" s="535" t="s">
        <v>849</v>
      </c>
      <c r="C73" s="261" t="s">
        <v>844</v>
      </c>
      <c r="D73" s="28" t="s">
        <v>702</v>
      </c>
      <c r="E73" s="20"/>
      <c r="F73" s="20"/>
      <c r="G73" s="20"/>
      <c r="H73" s="20"/>
      <c r="I73" s="20"/>
      <c r="J73" s="20"/>
      <c r="K73" s="20"/>
      <c r="L73" s="63"/>
      <c r="M73" s="333"/>
      <c r="N73" s="21"/>
      <c r="O73" s="334"/>
      <c r="P73" s="21"/>
      <c r="Q73" s="334"/>
      <c r="R73" s="334"/>
      <c r="S73" s="334"/>
      <c r="T73" s="334"/>
      <c r="U73" s="334"/>
      <c r="V73" s="334"/>
      <c r="W73" s="334"/>
      <c r="X73" s="334"/>
      <c r="Y73" s="334"/>
      <c r="Z73" s="334"/>
      <c r="AA73" s="334"/>
      <c r="AB73" s="346"/>
      <c r="AC73" s="282"/>
      <c r="AD73" s="21"/>
      <c r="AE73" s="21"/>
      <c r="AF73" s="21"/>
      <c r="AG73" s="21"/>
      <c r="AH73" s="21"/>
      <c r="AI73" s="22">
        <f t="shared" si="1"/>
        <v>0</v>
      </c>
      <c r="AJ73" s="174" t="str">
        <f t="shared" ref="AJ73:AJ81" si="8">CONCATENATE(IF(G82&gt;G73," * "&amp;$B$82&amp;" ,  "&amp;$C82&amp;" For age "&amp;$E$6&amp;" "&amp;$E$7&amp;" is more than "&amp;$B$73&amp;" ,  "&amp;$C73&amp;""&amp;CHAR(10),""),IF(H82&gt;H73," * "&amp;$B$82&amp;" ,  "&amp;$C82&amp;" For age "&amp;$E$6&amp;" "&amp;$F$7&amp;" is more than "&amp;$B$73&amp;" ,  "&amp;$C73&amp;""&amp;CHAR(10),""),IF(I82&gt;I73," * "&amp;$B$82&amp;" ,  "&amp;$C82&amp;" For age "&amp;$G$6&amp;" "&amp;$G$7&amp;" is more than "&amp;$B$73&amp;" ,  "&amp;$C73&amp;""&amp;CHAR(10),""),IF(J82&gt;J73," * "&amp;$B$82&amp;" ,  "&amp;$C82&amp;" For age "&amp;$G$6&amp;" "&amp;$H$7&amp;" is more than "&amp;$B$73&amp;" ,  "&amp;$C73&amp;""&amp;CHAR(10),""),IF(K82&gt;K73," * "&amp;$B$82&amp;" ,  "&amp;$C82&amp;" For age "&amp;$I$6&amp;" "&amp;$I$7&amp;" is more than "&amp;$B$73&amp;" ,  "&amp;$C73&amp;""&amp;CHAR(10),""),IF(L82&gt;L73," * "&amp;$B$82&amp;" ,  "&amp;$C82&amp;" For age "&amp;$I$6&amp;" "&amp;$J$7&amp;" is more than "&amp;$B$73&amp;" ,  "&amp;$C73&amp;""&amp;CHAR(10),""),IF(M82&gt;M73," * "&amp;$B$82&amp;" ,  "&amp;$C82&amp;" For age "&amp;$K$6&amp;" "&amp;$K$7&amp;" is more than "&amp;$B$73&amp;" ,  "&amp;$C73&amp;""&amp;CHAR(10),""),IF(N82&gt;N73," * "&amp;$B$82&amp;" ,  "&amp;$C82&amp;" For age "&amp;$K$6&amp;" "&amp;$L$7&amp;" is more than "&amp;$B$73&amp;" ,  "&amp;$C73&amp;""&amp;CHAR(10),""),IF(O82&gt;O73," * "&amp;$B$82&amp;" ,  "&amp;$C82&amp;" For age "&amp;$M$6&amp;" "&amp;$M$7&amp;" is more than "&amp;$B$73&amp;" ,  "&amp;$C73&amp;""&amp;CHAR(10),""),IF(P82&gt;P73," * "&amp;$B$82&amp;" ,  "&amp;$C82&amp;" For age "&amp;$M$6&amp;" "&amp;$N$7&amp;" is more than "&amp;$B$73&amp;" ,  "&amp;$C73&amp;""&amp;CHAR(10),""),IF(Q82&gt;Q73," * "&amp;$B$82&amp;" ,  "&amp;$C82&amp;" For age "&amp;$O$6&amp;" "&amp;$O$7&amp;" is more than "&amp;$B$73&amp;" ,  "&amp;$C73&amp;""&amp;CHAR(10),""),IF(R82&gt;R73," * "&amp;$B$82&amp;" ,  "&amp;$C82&amp;" For age "&amp;$O$6&amp;" "&amp;$P$7&amp;" is more than "&amp;$B$73&amp;" ,  "&amp;$C73&amp;""&amp;CHAR(10),""),IF(S82&gt;S73," * "&amp;$B$82&amp;" ,  "&amp;$C82&amp;" For age "&amp;$Q$6&amp;" "&amp;$Q$7&amp;" is more than "&amp;$B$73&amp;" ,  "&amp;$C73&amp;""&amp;CHAR(10),""),IF(T82&gt;T73," * "&amp;$B$82&amp;" ,  "&amp;$C82&amp;" For age "&amp;$Q$6&amp;" "&amp;$R$7&amp;" is more than "&amp;$B$73&amp;" ,  "&amp;$C73&amp;""&amp;CHAR(10),""),IF(U82&gt;U73," * "&amp;$B$82&amp;" ,  "&amp;$C82&amp;" For age "&amp;$S$6&amp;" "&amp;$S$7&amp;" is more than "&amp;$B$73&amp;" ,  "&amp;$C73&amp;""&amp;CHAR(10),""),IF(V82&gt;V73," * "&amp;$B$82&amp;" ,  "&amp;$C82&amp;" For age "&amp;$S$6&amp;" "&amp;$T$7&amp;" is more than "&amp;$B$73&amp;" ,  "&amp;$C73&amp;""&amp;CHAR(10),""),IF(W82&gt;W73," * "&amp;$B$82&amp;" ,  "&amp;$C82&amp;" For age "&amp;$U$6&amp;" "&amp;$U$7&amp;" is more than "&amp;$B$73&amp;" ,  "&amp;$C73&amp;""&amp;CHAR(10),""),IF(X82&gt;X73," * "&amp;$B$82&amp;" ,  "&amp;$C82&amp;" For age "&amp;$U$6&amp;" "&amp;$V$7&amp;" is more than "&amp;$B$73&amp;" ,  "&amp;$C73&amp;""&amp;CHAR(10),""),IF(Y82&gt;Y73," * "&amp;$B$82&amp;" ,  "&amp;$C82&amp;" For age "&amp;$W$6&amp;" "&amp;$W$7&amp;" is more than "&amp;$B$73&amp;" ,  "&amp;$C73&amp;""&amp;CHAR(10),""),IF(Z82&gt;Z73," * "&amp;$B$82&amp;" ,  "&amp;$C82&amp;" For age "&amp;$W$6&amp;" "&amp;$X$7&amp;" is more than "&amp;$B$73&amp;" ,  "&amp;$C73&amp;""&amp;CHAR(10),""),IF(AA82&gt;AA73," * "&amp;$B$82&amp;" ,  "&amp;$C82&amp;" For age "&amp;$Y$6&amp;" "&amp;$Y$7&amp;" is more than "&amp;$B$73&amp;" ,  "&amp;$C73&amp;""&amp;CHAR(10),""),IF(AB82&gt;AB73," * "&amp;$B$82&amp;" ,  "&amp;$C82&amp;" For age "&amp;$Y$6&amp;" "&amp;$Z$7&amp;" is more than "&amp;$B$73&amp;" ,  "&amp;$C73&amp;""&amp;CHAR(10),""),IF(AC82&gt;AC73," * "&amp;$B$82&amp;" ,  "&amp;$C82&amp;" For age "&amp;$AA$6&amp;" "&amp;$AA$7&amp;" is more than "&amp;$B$73&amp;" ,  "&amp;$C73&amp;""&amp;CHAR(10),""),IF(AD82&gt;AD73," * "&amp;$B$82&amp;" ,  "&amp;$C82&amp;" For age "&amp;$AA$6&amp;" "&amp;$AB$7&amp;" is more than "&amp;$B$73&amp;" ,  "&amp;$C73&amp;""&amp;CHAR(10),""))</f>
        <v/>
      </c>
      <c r="AK73" s="490" t="str">
        <f>CONCATENATE(AJ73,AJ74,AJ75,AJ76,AJ77,AJ78,AJ79,AJ80,AJ81)</f>
        <v/>
      </c>
    </row>
    <row r="74" spans="1:37" ht="37.15" customHeight="1" thickBot="1" x14ac:dyDescent="0.3">
      <c r="A74" s="548"/>
      <c r="B74" s="536"/>
      <c r="C74" s="257" t="s">
        <v>604</v>
      </c>
      <c r="D74" s="28" t="s">
        <v>703</v>
      </c>
      <c r="E74" s="20"/>
      <c r="F74" s="20"/>
      <c r="G74" s="20"/>
      <c r="H74" s="20"/>
      <c r="I74" s="20"/>
      <c r="J74" s="20"/>
      <c r="K74" s="20"/>
      <c r="L74" s="63"/>
      <c r="M74" s="335"/>
      <c r="N74" s="2"/>
      <c r="O74" s="336"/>
      <c r="P74" s="2"/>
      <c r="Q74" s="336"/>
      <c r="R74" s="2"/>
      <c r="S74" s="336"/>
      <c r="T74" s="2"/>
      <c r="U74" s="336"/>
      <c r="V74" s="2"/>
      <c r="W74" s="336"/>
      <c r="X74" s="2"/>
      <c r="Y74" s="336"/>
      <c r="Z74" s="2"/>
      <c r="AA74" s="336"/>
      <c r="AB74" s="244"/>
      <c r="AC74" s="283"/>
      <c r="AD74" s="2"/>
      <c r="AE74" s="2"/>
      <c r="AF74" s="2"/>
      <c r="AG74" s="2"/>
      <c r="AH74" s="2"/>
      <c r="AI74" s="5">
        <f t="shared" si="1"/>
        <v>0</v>
      </c>
      <c r="AJ74" s="174" t="str">
        <f t="shared" si="8"/>
        <v/>
      </c>
      <c r="AK74" s="491"/>
    </row>
    <row r="75" spans="1:37" ht="37.15" customHeight="1" thickBot="1" x14ac:dyDescent="0.3">
      <c r="A75" s="548"/>
      <c r="B75" s="536"/>
      <c r="C75" s="257" t="s">
        <v>657</v>
      </c>
      <c r="D75" s="28" t="s">
        <v>704</v>
      </c>
      <c r="E75" s="20"/>
      <c r="F75" s="20"/>
      <c r="G75" s="20"/>
      <c r="H75" s="20"/>
      <c r="I75" s="20"/>
      <c r="J75" s="20"/>
      <c r="K75" s="20"/>
      <c r="L75" s="63"/>
      <c r="M75" s="287"/>
      <c r="N75" s="2"/>
      <c r="O75" s="2"/>
      <c r="P75" s="2"/>
      <c r="Q75" s="2"/>
      <c r="R75" s="2"/>
      <c r="S75" s="2"/>
      <c r="T75" s="2"/>
      <c r="U75" s="2"/>
      <c r="V75" s="2"/>
      <c r="W75" s="2"/>
      <c r="X75" s="2"/>
      <c r="Y75" s="2"/>
      <c r="Z75" s="2"/>
      <c r="AA75" s="2"/>
      <c r="AB75" s="244"/>
      <c r="AC75" s="283"/>
      <c r="AD75" s="2"/>
      <c r="AE75" s="2"/>
      <c r="AF75" s="2"/>
      <c r="AG75" s="2"/>
      <c r="AH75" s="2"/>
      <c r="AI75" s="5">
        <f t="shared" si="1"/>
        <v>0</v>
      </c>
      <c r="AJ75" s="174" t="str">
        <f t="shared" si="8"/>
        <v/>
      </c>
      <c r="AK75" s="491"/>
    </row>
    <row r="76" spans="1:37" ht="37.15" customHeight="1" thickBot="1" x14ac:dyDescent="0.3">
      <c r="A76" s="548"/>
      <c r="B76" s="536"/>
      <c r="C76" s="257" t="s">
        <v>845</v>
      </c>
      <c r="D76" s="28" t="s">
        <v>705</v>
      </c>
      <c r="E76" s="20"/>
      <c r="F76" s="20"/>
      <c r="G76" s="20"/>
      <c r="H76" s="20"/>
      <c r="I76" s="20"/>
      <c r="J76" s="20"/>
      <c r="K76" s="20"/>
      <c r="L76" s="63"/>
      <c r="M76" s="287"/>
      <c r="N76" s="336"/>
      <c r="O76" s="2"/>
      <c r="P76" s="336"/>
      <c r="Q76" s="2"/>
      <c r="R76" s="336"/>
      <c r="S76" s="2"/>
      <c r="T76" s="336"/>
      <c r="U76" s="2"/>
      <c r="V76" s="336"/>
      <c r="W76" s="2"/>
      <c r="X76" s="336"/>
      <c r="Y76" s="2"/>
      <c r="Z76" s="336"/>
      <c r="AA76" s="2"/>
      <c r="AB76" s="337"/>
      <c r="AC76" s="283"/>
      <c r="AD76" s="2"/>
      <c r="AE76" s="2"/>
      <c r="AF76" s="2"/>
      <c r="AG76" s="2"/>
      <c r="AH76" s="2"/>
      <c r="AI76" s="5">
        <f t="shared" si="1"/>
        <v>0</v>
      </c>
      <c r="AJ76" s="174" t="str">
        <f t="shared" si="8"/>
        <v/>
      </c>
      <c r="AK76" s="491"/>
    </row>
    <row r="77" spans="1:37" ht="37.15" customHeight="1" thickBot="1" x14ac:dyDescent="0.3">
      <c r="A77" s="548"/>
      <c r="B77" s="536"/>
      <c r="C77" s="257" t="s">
        <v>659</v>
      </c>
      <c r="D77" s="28" t="s">
        <v>706</v>
      </c>
      <c r="E77" s="20"/>
      <c r="F77" s="20"/>
      <c r="G77" s="20"/>
      <c r="H77" s="20"/>
      <c r="I77" s="20"/>
      <c r="J77" s="20"/>
      <c r="K77" s="20"/>
      <c r="L77" s="63"/>
      <c r="M77" s="335"/>
      <c r="N77" s="2"/>
      <c r="O77" s="336"/>
      <c r="P77" s="2"/>
      <c r="Q77" s="336"/>
      <c r="R77" s="2"/>
      <c r="S77" s="336"/>
      <c r="T77" s="2"/>
      <c r="U77" s="336"/>
      <c r="V77" s="2"/>
      <c r="W77" s="336"/>
      <c r="X77" s="2"/>
      <c r="Y77" s="336"/>
      <c r="Z77" s="2"/>
      <c r="AA77" s="336"/>
      <c r="AB77" s="244"/>
      <c r="AC77" s="283"/>
      <c r="AD77" s="2"/>
      <c r="AE77" s="2"/>
      <c r="AF77" s="2"/>
      <c r="AG77" s="2"/>
      <c r="AH77" s="2"/>
      <c r="AI77" s="5">
        <f t="shared" ref="AI77:AI140" si="9">SUM(M77:AB77)</f>
        <v>0</v>
      </c>
      <c r="AJ77" s="174" t="str">
        <f t="shared" si="8"/>
        <v/>
      </c>
      <c r="AK77" s="491"/>
    </row>
    <row r="78" spans="1:37" ht="37.15" customHeight="1" thickBot="1" x14ac:dyDescent="0.3">
      <c r="A78" s="548"/>
      <c r="B78" s="536"/>
      <c r="C78" s="257" t="s">
        <v>660</v>
      </c>
      <c r="D78" s="28" t="s">
        <v>707</v>
      </c>
      <c r="E78" s="20"/>
      <c r="F78" s="20"/>
      <c r="G78" s="20"/>
      <c r="H78" s="20"/>
      <c r="I78" s="20"/>
      <c r="J78" s="20"/>
      <c r="K78" s="20"/>
      <c r="L78" s="63"/>
      <c r="M78" s="335"/>
      <c r="N78" s="2"/>
      <c r="O78" s="336"/>
      <c r="P78" s="2"/>
      <c r="Q78" s="336"/>
      <c r="R78" s="2"/>
      <c r="S78" s="336"/>
      <c r="T78" s="2"/>
      <c r="U78" s="336"/>
      <c r="V78" s="2"/>
      <c r="W78" s="336"/>
      <c r="X78" s="2"/>
      <c r="Y78" s="336"/>
      <c r="Z78" s="2"/>
      <c r="AA78" s="336"/>
      <c r="AB78" s="244"/>
      <c r="AC78" s="283"/>
      <c r="AD78" s="2"/>
      <c r="AE78" s="2"/>
      <c r="AF78" s="2"/>
      <c r="AG78" s="2"/>
      <c r="AH78" s="2"/>
      <c r="AI78" s="5">
        <f t="shared" si="9"/>
        <v>0</v>
      </c>
      <c r="AJ78" s="174" t="str">
        <f t="shared" si="8"/>
        <v/>
      </c>
      <c r="AK78" s="491"/>
    </row>
    <row r="79" spans="1:37" ht="37.15" customHeight="1" thickBot="1" x14ac:dyDescent="0.3">
      <c r="A79" s="549"/>
      <c r="B79" s="536"/>
      <c r="C79" s="257" t="s">
        <v>902</v>
      </c>
      <c r="D79" s="28" t="s">
        <v>708</v>
      </c>
      <c r="E79" s="20"/>
      <c r="F79" s="20"/>
      <c r="G79" s="20"/>
      <c r="H79" s="20"/>
      <c r="I79" s="20"/>
      <c r="J79" s="20"/>
      <c r="K79" s="20"/>
      <c r="L79" s="63"/>
      <c r="M79" s="287"/>
      <c r="N79" s="2"/>
      <c r="O79" s="2"/>
      <c r="P79" s="2"/>
      <c r="Q79" s="2"/>
      <c r="R79" s="2"/>
      <c r="S79" s="2"/>
      <c r="T79" s="2"/>
      <c r="U79" s="2"/>
      <c r="V79" s="2"/>
      <c r="W79" s="2"/>
      <c r="X79" s="2"/>
      <c r="Y79" s="2"/>
      <c r="Z79" s="2"/>
      <c r="AA79" s="2"/>
      <c r="AB79" s="244"/>
      <c r="AC79" s="283"/>
      <c r="AD79" s="2"/>
      <c r="AE79" s="2"/>
      <c r="AF79" s="2"/>
      <c r="AG79" s="2"/>
      <c r="AH79" s="2"/>
      <c r="AI79" s="5">
        <f t="shared" si="9"/>
        <v>0</v>
      </c>
      <c r="AJ79" s="174" t="str">
        <f t="shared" si="8"/>
        <v/>
      </c>
      <c r="AK79" s="491"/>
    </row>
    <row r="80" spans="1:37" ht="37.15" customHeight="1" thickBot="1" x14ac:dyDescent="0.3">
      <c r="A80" s="550"/>
      <c r="B80" s="536"/>
      <c r="C80" s="257" t="s">
        <v>847</v>
      </c>
      <c r="D80" s="28" t="s">
        <v>709</v>
      </c>
      <c r="E80" s="20"/>
      <c r="F80" s="20"/>
      <c r="G80" s="20"/>
      <c r="H80" s="20"/>
      <c r="I80" s="20"/>
      <c r="J80" s="20"/>
      <c r="K80" s="20"/>
      <c r="L80" s="63"/>
      <c r="M80" s="287"/>
      <c r="N80" s="2"/>
      <c r="O80" s="2"/>
      <c r="P80" s="2"/>
      <c r="Q80" s="2"/>
      <c r="R80" s="2"/>
      <c r="S80" s="2"/>
      <c r="T80" s="2"/>
      <c r="U80" s="2"/>
      <c r="V80" s="2"/>
      <c r="W80" s="2"/>
      <c r="X80" s="2"/>
      <c r="Y80" s="2"/>
      <c r="Z80" s="2"/>
      <c r="AA80" s="2"/>
      <c r="AB80" s="244"/>
      <c r="AC80" s="283"/>
      <c r="AD80" s="2"/>
      <c r="AE80" s="2"/>
      <c r="AF80" s="2"/>
      <c r="AG80" s="2"/>
      <c r="AH80" s="2"/>
      <c r="AI80" s="5">
        <f t="shared" si="9"/>
        <v>0</v>
      </c>
      <c r="AJ80" s="174" t="str">
        <f t="shared" si="8"/>
        <v/>
      </c>
      <c r="AK80" s="491"/>
    </row>
    <row r="81" spans="1:38" ht="37.15" customHeight="1" thickBot="1" x14ac:dyDescent="0.3">
      <c r="A81" s="551"/>
      <c r="B81" s="537"/>
      <c r="C81" s="262" t="s">
        <v>901</v>
      </c>
      <c r="D81" s="28" t="s">
        <v>710</v>
      </c>
      <c r="E81" s="20"/>
      <c r="F81" s="20"/>
      <c r="G81" s="20"/>
      <c r="H81" s="20"/>
      <c r="I81" s="20"/>
      <c r="J81" s="20"/>
      <c r="K81" s="20"/>
      <c r="L81" s="63"/>
      <c r="M81" s="292"/>
      <c r="N81" s="347"/>
      <c r="O81" s="293"/>
      <c r="P81" s="347"/>
      <c r="Q81" s="293"/>
      <c r="R81" s="347"/>
      <c r="S81" s="293"/>
      <c r="T81" s="347"/>
      <c r="U81" s="293"/>
      <c r="V81" s="347"/>
      <c r="W81" s="293"/>
      <c r="X81" s="347"/>
      <c r="Y81" s="293"/>
      <c r="Z81" s="347"/>
      <c r="AA81" s="293"/>
      <c r="AB81" s="350"/>
      <c r="AC81" s="284"/>
      <c r="AD81" s="7"/>
      <c r="AE81" s="7"/>
      <c r="AF81" s="7"/>
      <c r="AG81" s="7"/>
      <c r="AH81" s="7"/>
      <c r="AI81" s="8">
        <f t="shared" si="9"/>
        <v>0</v>
      </c>
      <c r="AJ81" s="174" t="str">
        <f t="shared" si="8"/>
        <v/>
      </c>
      <c r="AK81" s="492"/>
    </row>
    <row r="82" spans="1:38" ht="37.15" customHeight="1" thickBot="1" x14ac:dyDescent="0.3">
      <c r="A82" s="551"/>
      <c r="B82" s="532" t="s">
        <v>850</v>
      </c>
      <c r="C82" s="261" t="s">
        <v>844</v>
      </c>
      <c r="D82" s="28" t="s">
        <v>711</v>
      </c>
      <c r="E82" s="20"/>
      <c r="F82" s="20"/>
      <c r="G82" s="20"/>
      <c r="H82" s="20"/>
      <c r="I82" s="20"/>
      <c r="J82" s="20"/>
      <c r="K82" s="20"/>
      <c r="L82" s="63"/>
      <c r="M82" s="333"/>
      <c r="N82" s="21"/>
      <c r="O82" s="334"/>
      <c r="P82" s="21"/>
      <c r="Q82" s="334"/>
      <c r="R82" s="334"/>
      <c r="S82" s="334"/>
      <c r="T82" s="334"/>
      <c r="U82" s="334"/>
      <c r="V82" s="334"/>
      <c r="W82" s="334"/>
      <c r="X82" s="334"/>
      <c r="Y82" s="334"/>
      <c r="Z82" s="334"/>
      <c r="AA82" s="334"/>
      <c r="AB82" s="346"/>
      <c r="AC82" s="282"/>
      <c r="AD82" s="21"/>
      <c r="AE82" s="21"/>
      <c r="AF82" s="21"/>
      <c r="AG82" s="21"/>
      <c r="AH82" s="21"/>
      <c r="AI82" s="22">
        <f t="shared" si="9"/>
        <v>0</v>
      </c>
      <c r="AJ82" s="174" t="str">
        <f t="shared" ref="AJ82:AJ90" si="10">CONCATENATE(IF(G91&gt;G81," * "&amp;$B$91&amp;" ,  "&amp;$C91&amp;" For age "&amp;$E$6&amp;" "&amp;$E$7&amp;" is more than "&amp;$B$81&amp;" ,  "&amp;$C81&amp;""&amp;CHAR(10),""),IF(H91&gt;H81," * "&amp;$B$91&amp;" ,  "&amp;$C91&amp;" For age "&amp;$E$6&amp;" "&amp;$F$7&amp;" is more than "&amp;$B$81&amp;" ,  "&amp;$C81&amp;""&amp;CHAR(10),""),IF(I91&gt;I81," * "&amp;$B$91&amp;" ,  "&amp;$C91&amp;" For age "&amp;$G$6&amp;" "&amp;$G$7&amp;" is more than "&amp;$B$81&amp;" ,  "&amp;$C81&amp;""&amp;CHAR(10),""),IF(J91&gt;J81," * "&amp;$B$91&amp;" ,  "&amp;$C91&amp;" For age "&amp;$G$6&amp;" "&amp;$H$7&amp;" is more than "&amp;$B$81&amp;" ,  "&amp;$C81&amp;""&amp;CHAR(10),""),IF(K91&gt;K81," * "&amp;$B$91&amp;" ,  "&amp;$C91&amp;" For age "&amp;$I$6&amp;" "&amp;$I$7&amp;" is more than "&amp;$B$81&amp;" ,  "&amp;$C81&amp;""&amp;CHAR(10),""),IF(L91&gt;L81," * "&amp;$B$91&amp;" ,  "&amp;$C91&amp;" For age "&amp;$I$6&amp;" "&amp;$J$7&amp;" is more than "&amp;$B$81&amp;" ,  "&amp;$C81&amp;""&amp;CHAR(10),""),IF(M91&gt;M81," * "&amp;$B$91&amp;" ,  "&amp;$C91&amp;" For age "&amp;$K$6&amp;" "&amp;$K$7&amp;" is more than "&amp;$B$81&amp;" ,  "&amp;$C81&amp;""&amp;CHAR(10),""),IF(N91&gt;N81," * "&amp;$B$91&amp;" ,  "&amp;$C91&amp;" For age "&amp;$K$6&amp;" "&amp;$L$7&amp;" is more than "&amp;$B$81&amp;" ,  "&amp;$C81&amp;""&amp;CHAR(10),""),IF(O91&gt;O81," * "&amp;$B$91&amp;" ,  "&amp;$C91&amp;" For age "&amp;$M$6&amp;" "&amp;$M$7&amp;" is more than "&amp;$B$81&amp;" ,  "&amp;$C81&amp;""&amp;CHAR(10),""),IF(P91&gt;P81," * "&amp;$B$91&amp;" ,  "&amp;$C91&amp;" For age "&amp;$M$6&amp;" "&amp;$N$7&amp;" is more than "&amp;$B$81&amp;" ,  "&amp;$C81&amp;""&amp;CHAR(10),""),IF(Q91&gt;Q81," * "&amp;$B$91&amp;" ,  "&amp;$C91&amp;" For age "&amp;$O$6&amp;" "&amp;$O$7&amp;" is more than "&amp;$B$81&amp;" ,  "&amp;$C81&amp;""&amp;CHAR(10),""),IF(R91&gt;R81," * "&amp;$B$91&amp;" ,  "&amp;$C91&amp;" For age "&amp;$O$6&amp;" "&amp;$P$7&amp;" is more than "&amp;$B$81&amp;" ,  "&amp;$C81&amp;""&amp;CHAR(10),""),IF(S91&gt;S81," * "&amp;$B$91&amp;" ,  "&amp;$C91&amp;" For age "&amp;$Q$6&amp;" "&amp;$Q$7&amp;" is more than "&amp;$B$81&amp;" ,  "&amp;$C81&amp;""&amp;CHAR(10),""),IF(T91&gt;T81," * "&amp;$B$91&amp;" ,  "&amp;$C91&amp;" For age "&amp;$Q$6&amp;" "&amp;$R$7&amp;" is more than "&amp;$B$81&amp;" ,  "&amp;$C81&amp;""&amp;CHAR(10),""),IF(U91&gt;U81," * "&amp;$B$91&amp;" ,  "&amp;$C91&amp;" For age "&amp;$S$6&amp;" "&amp;$S$7&amp;" is more than "&amp;$B$81&amp;" ,  "&amp;$C81&amp;""&amp;CHAR(10),""),IF(V91&gt;V81," * "&amp;$B$91&amp;" ,  "&amp;$C91&amp;" For age "&amp;$S$6&amp;" "&amp;$T$7&amp;" is more than "&amp;$B$81&amp;" ,  "&amp;$C81&amp;""&amp;CHAR(10),""),IF(W91&gt;W81," * "&amp;$B$91&amp;" ,  "&amp;$C91&amp;" For age "&amp;$U$6&amp;" "&amp;$U$7&amp;" is more than "&amp;$B$81&amp;" ,  "&amp;$C81&amp;""&amp;CHAR(10),""),IF(X91&gt;X81," * "&amp;$B$91&amp;" ,  "&amp;$C91&amp;" For age "&amp;$U$6&amp;" "&amp;$V$7&amp;" is more than "&amp;$B$81&amp;" ,  "&amp;$C81&amp;""&amp;CHAR(10),""),IF(Y91&gt;Y81," * "&amp;$B$91&amp;" ,  "&amp;$C91&amp;" For age "&amp;$W$6&amp;" "&amp;$W$7&amp;" is more than "&amp;$B$81&amp;" ,  "&amp;$C81&amp;""&amp;CHAR(10),""),IF(Z91&gt;Z81," * "&amp;$B$91&amp;" ,  "&amp;$C91&amp;" For age "&amp;$W$6&amp;" "&amp;$X$7&amp;" is more than "&amp;$B$81&amp;" ,  "&amp;$C81&amp;""&amp;CHAR(10),""),IF(AA91&gt;AA81," * "&amp;$B$91&amp;" ,  "&amp;$C91&amp;" For age "&amp;$Y$6&amp;" "&amp;$Y$7&amp;" is more than "&amp;$B$81&amp;" ,  "&amp;$C81&amp;""&amp;CHAR(10),""),IF(AB91&gt;AB81," * "&amp;$B$91&amp;" ,  "&amp;$C91&amp;" For age "&amp;$Y$6&amp;" "&amp;$Z$7&amp;" is more than "&amp;$B$81&amp;" ,  "&amp;$C81&amp;""&amp;CHAR(10),""),IF(AC91&gt;AC81," * "&amp;$B$91&amp;" ,  "&amp;$C91&amp;" For age "&amp;$AA$6&amp;" "&amp;$AA$7&amp;" is more than "&amp;$B$81&amp;" ,  "&amp;$C81&amp;""&amp;CHAR(10),""),IF(AD91&gt;AD81," * "&amp;$B$91&amp;" ,  "&amp;$C91&amp;" For age "&amp;$AA$6&amp;" "&amp;$AB$7&amp;" is more than "&amp;$B$81&amp;" ,  "&amp;$C81&amp;""&amp;CHAR(10),""))</f>
        <v/>
      </c>
      <c r="AK82" s="490" t="str">
        <f>CONCATENATE(AJ82,AJ83,AJ84,AJ85,AJ86,AJ87,AJ88,AJ89,AJ90)</f>
        <v/>
      </c>
    </row>
    <row r="83" spans="1:38" ht="37.15" customHeight="1" thickBot="1" x14ac:dyDescent="0.3">
      <c r="A83" s="551"/>
      <c r="B83" s="533"/>
      <c r="C83" s="257" t="s">
        <v>604</v>
      </c>
      <c r="D83" s="28" t="s">
        <v>712</v>
      </c>
      <c r="E83" s="20"/>
      <c r="F83" s="20"/>
      <c r="G83" s="20"/>
      <c r="H83" s="20"/>
      <c r="I83" s="20"/>
      <c r="J83" s="20"/>
      <c r="K83" s="20"/>
      <c r="L83" s="63"/>
      <c r="M83" s="335"/>
      <c r="N83" s="2"/>
      <c r="O83" s="336"/>
      <c r="P83" s="2"/>
      <c r="Q83" s="336"/>
      <c r="R83" s="2"/>
      <c r="S83" s="336"/>
      <c r="T83" s="2"/>
      <c r="U83" s="336"/>
      <c r="V83" s="2"/>
      <c r="W83" s="336"/>
      <c r="X83" s="2"/>
      <c r="Y83" s="336"/>
      <c r="Z83" s="2"/>
      <c r="AA83" s="336"/>
      <c r="AB83" s="244"/>
      <c r="AC83" s="283"/>
      <c r="AD83" s="2"/>
      <c r="AE83" s="2"/>
      <c r="AF83" s="2"/>
      <c r="AG83" s="2"/>
      <c r="AH83" s="2"/>
      <c r="AI83" s="5">
        <f t="shared" si="9"/>
        <v>0</v>
      </c>
      <c r="AJ83" s="174" t="str">
        <f t="shared" si="10"/>
        <v/>
      </c>
      <c r="AK83" s="491"/>
    </row>
    <row r="84" spans="1:38" ht="37.15" customHeight="1" thickBot="1" x14ac:dyDescent="0.3">
      <c r="A84" s="551"/>
      <c r="B84" s="533"/>
      <c r="C84" s="257" t="s">
        <v>657</v>
      </c>
      <c r="D84" s="28" t="s">
        <v>713</v>
      </c>
      <c r="E84" s="20"/>
      <c r="F84" s="20"/>
      <c r="G84" s="20"/>
      <c r="H84" s="20"/>
      <c r="I84" s="20"/>
      <c r="J84" s="20"/>
      <c r="K84" s="20"/>
      <c r="L84" s="63"/>
      <c r="M84" s="287"/>
      <c r="N84" s="2"/>
      <c r="O84" s="2"/>
      <c r="P84" s="2"/>
      <c r="Q84" s="2"/>
      <c r="R84" s="2"/>
      <c r="S84" s="2"/>
      <c r="T84" s="2"/>
      <c r="U84" s="2"/>
      <c r="V84" s="2"/>
      <c r="W84" s="2"/>
      <c r="X84" s="2"/>
      <c r="Y84" s="2"/>
      <c r="Z84" s="2"/>
      <c r="AA84" s="2"/>
      <c r="AB84" s="244"/>
      <c r="AC84" s="283"/>
      <c r="AD84" s="2"/>
      <c r="AE84" s="2"/>
      <c r="AF84" s="2"/>
      <c r="AG84" s="2"/>
      <c r="AH84" s="2"/>
      <c r="AI84" s="5">
        <f t="shared" si="9"/>
        <v>0</v>
      </c>
      <c r="AJ84" s="174" t="str">
        <f t="shared" si="10"/>
        <v/>
      </c>
      <c r="AK84" s="491"/>
    </row>
    <row r="85" spans="1:38" ht="37.15" customHeight="1" thickBot="1" x14ac:dyDescent="0.3">
      <c r="A85" s="551"/>
      <c r="B85" s="533"/>
      <c r="C85" s="257" t="s">
        <v>845</v>
      </c>
      <c r="D85" s="28" t="s">
        <v>714</v>
      </c>
      <c r="E85" s="20"/>
      <c r="F85" s="20"/>
      <c r="G85" s="20"/>
      <c r="H85" s="20"/>
      <c r="I85" s="20"/>
      <c r="J85" s="20"/>
      <c r="K85" s="20"/>
      <c r="L85" s="63"/>
      <c r="M85" s="287"/>
      <c r="N85" s="336"/>
      <c r="O85" s="2"/>
      <c r="P85" s="336"/>
      <c r="Q85" s="2"/>
      <c r="R85" s="336"/>
      <c r="S85" s="2"/>
      <c r="T85" s="336"/>
      <c r="U85" s="2"/>
      <c r="V85" s="336"/>
      <c r="W85" s="2"/>
      <c r="X85" s="336"/>
      <c r="Y85" s="2"/>
      <c r="Z85" s="336"/>
      <c r="AA85" s="2"/>
      <c r="AB85" s="337"/>
      <c r="AC85" s="283"/>
      <c r="AD85" s="2"/>
      <c r="AE85" s="2"/>
      <c r="AF85" s="2"/>
      <c r="AG85" s="2"/>
      <c r="AH85" s="2"/>
      <c r="AI85" s="5">
        <f t="shared" si="9"/>
        <v>0</v>
      </c>
      <c r="AJ85" s="174" t="str">
        <f t="shared" si="10"/>
        <v/>
      </c>
      <c r="AK85" s="491"/>
    </row>
    <row r="86" spans="1:38" ht="37.15" customHeight="1" thickBot="1" x14ac:dyDescent="0.3">
      <c r="A86" s="551"/>
      <c r="B86" s="533"/>
      <c r="C86" s="257" t="s">
        <v>659</v>
      </c>
      <c r="D86" s="28" t="s">
        <v>715</v>
      </c>
      <c r="E86" s="20"/>
      <c r="F86" s="20"/>
      <c r="G86" s="20"/>
      <c r="H86" s="20"/>
      <c r="I86" s="20"/>
      <c r="J86" s="20"/>
      <c r="K86" s="20"/>
      <c r="L86" s="63"/>
      <c r="M86" s="335"/>
      <c r="N86" s="2"/>
      <c r="O86" s="336"/>
      <c r="P86" s="2"/>
      <c r="Q86" s="336"/>
      <c r="R86" s="2"/>
      <c r="S86" s="336"/>
      <c r="T86" s="2"/>
      <c r="U86" s="336"/>
      <c r="V86" s="2"/>
      <c r="W86" s="336"/>
      <c r="X86" s="2"/>
      <c r="Y86" s="336"/>
      <c r="Z86" s="2"/>
      <c r="AA86" s="336"/>
      <c r="AB86" s="244"/>
      <c r="AC86" s="283"/>
      <c r="AD86" s="2"/>
      <c r="AE86" s="2"/>
      <c r="AF86" s="2"/>
      <c r="AG86" s="2"/>
      <c r="AH86" s="2"/>
      <c r="AI86" s="5">
        <f t="shared" si="9"/>
        <v>0</v>
      </c>
      <c r="AJ86" s="174" t="str">
        <f t="shared" si="10"/>
        <v/>
      </c>
      <c r="AK86" s="491"/>
    </row>
    <row r="87" spans="1:38" ht="37.15" customHeight="1" thickBot="1" x14ac:dyDescent="0.3">
      <c r="A87" s="551"/>
      <c r="B87" s="533"/>
      <c r="C87" s="257" t="s">
        <v>660</v>
      </c>
      <c r="D87" s="28" t="s">
        <v>716</v>
      </c>
      <c r="E87" s="20"/>
      <c r="F87" s="20"/>
      <c r="G87" s="20"/>
      <c r="H87" s="20"/>
      <c r="I87" s="20"/>
      <c r="J87" s="20"/>
      <c r="K87" s="20"/>
      <c r="L87" s="63"/>
      <c r="M87" s="335"/>
      <c r="N87" s="2"/>
      <c r="O87" s="336"/>
      <c r="P87" s="2"/>
      <c r="Q87" s="336"/>
      <c r="R87" s="2"/>
      <c r="S87" s="336"/>
      <c r="T87" s="2"/>
      <c r="U87" s="336"/>
      <c r="V87" s="2"/>
      <c r="W87" s="336"/>
      <c r="X87" s="2"/>
      <c r="Y87" s="336"/>
      <c r="Z87" s="2"/>
      <c r="AA87" s="336"/>
      <c r="AB87" s="244"/>
      <c r="AC87" s="283"/>
      <c r="AD87" s="2"/>
      <c r="AE87" s="2"/>
      <c r="AF87" s="2"/>
      <c r="AG87" s="2"/>
      <c r="AH87" s="2"/>
      <c r="AI87" s="5">
        <f t="shared" si="9"/>
        <v>0</v>
      </c>
      <c r="AJ87" s="174" t="str">
        <f t="shared" si="10"/>
        <v/>
      </c>
      <c r="AK87" s="491"/>
    </row>
    <row r="88" spans="1:38" ht="37.15" customHeight="1" thickBot="1" x14ac:dyDescent="0.3">
      <c r="A88" s="551"/>
      <c r="B88" s="533"/>
      <c r="C88" s="257" t="s">
        <v>902</v>
      </c>
      <c r="D88" s="28" t="s">
        <v>717</v>
      </c>
      <c r="E88" s="20"/>
      <c r="F88" s="20"/>
      <c r="G88" s="20"/>
      <c r="H88" s="20"/>
      <c r="I88" s="20"/>
      <c r="J88" s="20"/>
      <c r="K88" s="20"/>
      <c r="L88" s="63"/>
      <c r="M88" s="287"/>
      <c r="N88" s="2"/>
      <c r="O88" s="2"/>
      <c r="P88" s="2"/>
      <c r="Q88" s="2"/>
      <c r="R88" s="2"/>
      <c r="S88" s="2"/>
      <c r="T88" s="2"/>
      <c r="U88" s="2"/>
      <c r="V88" s="2"/>
      <c r="W88" s="2"/>
      <c r="X88" s="2"/>
      <c r="Y88" s="2"/>
      <c r="Z88" s="2"/>
      <c r="AA88" s="2"/>
      <c r="AB88" s="244"/>
      <c r="AC88" s="283"/>
      <c r="AD88" s="2"/>
      <c r="AE88" s="2"/>
      <c r="AF88" s="2"/>
      <c r="AG88" s="2"/>
      <c r="AH88" s="2"/>
      <c r="AI88" s="5">
        <f t="shared" si="9"/>
        <v>0</v>
      </c>
      <c r="AJ88" s="174" t="str">
        <f t="shared" si="10"/>
        <v/>
      </c>
      <c r="AK88" s="491"/>
    </row>
    <row r="89" spans="1:38" ht="37.15" customHeight="1" thickBot="1" x14ac:dyDescent="0.3">
      <c r="A89" s="548"/>
      <c r="B89" s="533"/>
      <c r="C89" s="257" t="s">
        <v>847</v>
      </c>
      <c r="D89" s="28" t="s">
        <v>718</v>
      </c>
      <c r="E89" s="20"/>
      <c r="F89" s="20"/>
      <c r="G89" s="20"/>
      <c r="H89" s="20"/>
      <c r="I89" s="20"/>
      <c r="J89" s="20"/>
      <c r="K89" s="20"/>
      <c r="L89" s="63"/>
      <c r="M89" s="287"/>
      <c r="N89" s="2"/>
      <c r="O89" s="2"/>
      <c r="P89" s="2"/>
      <c r="Q89" s="2"/>
      <c r="R89" s="2"/>
      <c r="S89" s="2"/>
      <c r="T89" s="2"/>
      <c r="U89" s="2"/>
      <c r="V89" s="2"/>
      <c r="W89" s="2"/>
      <c r="X89" s="2"/>
      <c r="Y89" s="2"/>
      <c r="Z89" s="2"/>
      <c r="AA89" s="2"/>
      <c r="AB89" s="244"/>
      <c r="AC89" s="283"/>
      <c r="AD89" s="2"/>
      <c r="AE89" s="2"/>
      <c r="AF89" s="2"/>
      <c r="AG89" s="2"/>
      <c r="AH89" s="2"/>
      <c r="AI89" s="5">
        <f t="shared" si="9"/>
        <v>0</v>
      </c>
      <c r="AJ89" s="174" t="str">
        <f t="shared" si="10"/>
        <v/>
      </c>
      <c r="AK89" s="491"/>
    </row>
    <row r="90" spans="1:38" ht="37.15" customHeight="1" thickBot="1" x14ac:dyDescent="0.3">
      <c r="A90" s="548"/>
      <c r="B90" s="534"/>
      <c r="C90" s="262" t="s">
        <v>901</v>
      </c>
      <c r="D90" s="28" t="s">
        <v>719</v>
      </c>
      <c r="E90" s="20"/>
      <c r="F90" s="20"/>
      <c r="G90" s="20"/>
      <c r="H90" s="20"/>
      <c r="I90" s="20"/>
      <c r="J90" s="20"/>
      <c r="K90" s="20"/>
      <c r="L90" s="63"/>
      <c r="M90" s="292"/>
      <c r="N90" s="347"/>
      <c r="O90" s="293"/>
      <c r="P90" s="347"/>
      <c r="Q90" s="293"/>
      <c r="R90" s="347"/>
      <c r="S90" s="293"/>
      <c r="T90" s="347"/>
      <c r="U90" s="293"/>
      <c r="V90" s="347"/>
      <c r="W90" s="293"/>
      <c r="X90" s="347"/>
      <c r="Y90" s="293"/>
      <c r="Z90" s="347"/>
      <c r="AA90" s="293"/>
      <c r="AB90" s="350"/>
      <c r="AC90" s="284"/>
      <c r="AD90" s="7"/>
      <c r="AE90" s="7"/>
      <c r="AF90" s="7"/>
      <c r="AG90" s="7"/>
      <c r="AH90" s="7"/>
      <c r="AI90" s="8">
        <f t="shared" si="9"/>
        <v>0</v>
      </c>
      <c r="AJ90" s="174" t="str">
        <f t="shared" si="10"/>
        <v/>
      </c>
      <c r="AK90" s="492"/>
    </row>
    <row r="91" spans="1:38" ht="37.15" customHeight="1" thickBot="1" x14ac:dyDescent="0.3">
      <c r="A91" s="548"/>
      <c r="B91" s="535" t="s">
        <v>851</v>
      </c>
      <c r="C91" s="261" t="s">
        <v>844</v>
      </c>
      <c r="D91" s="28" t="s">
        <v>720</v>
      </c>
      <c r="E91" s="20"/>
      <c r="F91" s="20"/>
      <c r="G91" s="20"/>
      <c r="H91" s="20"/>
      <c r="I91" s="20"/>
      <c r="J91" s="20"/>
      <c r="K91" s="20"/>
      <c r="L91" s="63"/>
      <c r="M91" s="333"/>
      <c r="N91" s="21"/>
      <c r="O91" s="334"/>
      <c r="P91" s="21"/>
      <c r="Q91" s="334"/>
      <c r="R91" s="334"/>
      <c r="S91" s="334"/>
      <c r="T91" s="334"/>
      <c r="U91" s="334"/>
      <c r="V91" s="334"/>
      <c r="W91" s="334"/>
      <c r="X91" s="334"/>
      <c r="Y91" s="334"/>
      <c r="Z91" s="334"/>
      <c r="AA91" s="334"/>
      <c r="AB91" s="346"/>
      <c r="AC91" s="282"/>
      <c r="AD91" s="21"/>
      <c r="AE91" s="21"/>
      <c r="AF91" s="21"/>
      <c r="AG91" s="21"/>
      <c r="AH91" s="21"/>
      <c r="AI91" s="22">
        <f t="shared" si="9"/>
        <v>0</v>
      </c>
      <c r="AJ91" s="174"/>
      <c r="AK91" s="490" t="str">
        <f>CONCATENATE(AJ91,AJ92,AJ93,AJ94,AJ95,AJ96,AJ97,AJ98,AJ99)</f>
        <v/>
      </c>
    </row>
    <row r="92" spans="1:38" ht="37.15" customHeight="1" thickBot="1" x14ac:dyDescent="0.3">
      <c r="A92" s="549"/>
      <c r="B92" s="536"/>
      <c r="C92" s="257" t="s">
        <v>604</v>
      </c>
      <c r="D92" s="28" t="s">
        <v>721</v>
      </c>
      <c r="E92" s="20"/>
      <c r="F92" s="20"/>
      <c r="G92" s="20"/>
      <c r="H92" s="20"/>
      <c r="I92" s="20"/>
      <c r="J92" s="20"/>
      <c r="K92" s="20"/>
      <c r="L92" s="63"/>
      <c r="M92" s="335"/>
      <c r="N92" s="2"/>
      <c r="O92" s="336"/>
      <c r="P92" s="2"/>
      <c r="Q92" s="336"/>
      <c r="R92" s="2"/>
      <c r="S92" s="336"/>
      <c r="T92" s="2"/>
      <c r="U92" s="336"/>
      <c r="V92" s="2"/>
      <c r="W92" s="336"/>
      <c r="X92" s="2"/>
      <c r="Y92" s="336"/>
      <c r="Z92" s="2"/>
      <c r="AA92" s="336"/>
      <c r="AB92" s="244"/>
      <c r="AC92" s="283"/>
      <c r="AD92" s="2"/>
      <c r="AE92" s="2"/>
      <c r="AF92" s="2"/>
      <c r="AG92" s="2"/>
      <c r="AH92" s="2"/>
      <c r="AI92" s="5">
        <f t="shared" si="9"/>
        <v>0</v>
      </c>
      <c r="AJ92" s="174"/>
      <c r="AK92" s="491"/>
    </row>
    <row r="93" spans="1:38" ht="37.15" customHeight="1" thickBot="1" x14ac:dyDescent="0.3">
      <c r="A93" s="547"/>
      <c r="B93" s="536"/>
      <c r="C93" s="257" t="s">
        <v>657</v>
      </c>
      <c r="D93" s="28" t="s">
        <v>722</v>
      </c>
      <c r="E93" s="20"/>
      <c r="F93" s="20"/>
      <c r="G93" s="20"/>
      <c r="H93" s="20"/>
      <c r="I93" s="20"/>
      <c r="J93" s="20"/>
      <c r="K93" s="20"/>
      <c r="L93" s="63"/>
      <c r="M93" s="287"/>
      <c r="N93" s="2"/>
      <c r="O93" s="2"/>
      <c r="P93" s="2"/>
      <c r="Q93" s="2"/>
      <c r="R93" s="2"/>
      <c r="S93" s="2"/>
      <c r="T93" s="2"/>
      <c r="U93" s="2"/>
      <c r="V93" s="2"/>
      <c r="W93" s="2"/>
      <c r="X93" s="2"/>
      <c r="Y93" s="2"/>
      <c r="Z93" s="2"/>
      <c r="AA93" s="2"/>
      <c r="AB93" s="244"/>
      <c r="AC93" s="283"/>
      <c r="AD93" s="2"/>
      <c r="AE93" s="2"/>
      <c r="AF93" s="2"/>
      <c r="AG93" s="2"/>
      <c r="AH93" s="2"/>
      <c r="AI93" s="5">
        <f t="shared" si="9"/>
        <v>0</v>
      </c>
      <c r="AJ93" s="174"/>
      <c r="AK93" s="491"/>
      <c r="AL93" s="75">
        <f>EDATE(AL2,-6)</f>
        <v>44501</v>
      </c>
    </row>
    <row r="94" spans="1:38" ht="37.15" customHeight="1" thickBot="1" x14ac:dyDescent="0.3">
      <c r="A94" s="548"/>
      <c r="B94" s="536"/>
      <c r="C94" s="257" t="s">
        <v>845</v>
      </c>
      <c r="D94" s="28" t="s">
        <v>723</v>
      </c>
      <c r="E94" s="20"/>
      <c r="F94" s="20"/>
      <c r="G94" s="20"/>
      <c r="H94" s="20"/>
      <c r="I94" s="20"/>
      <c r="J94" s="20"/>
      <c r="K94" s="20"/>
      <c r="L94" s="63"/>
      <c r="M94" s="287"/>
      <c r="N94" s="336"/>
      <c r="O94" s="2"/>
      <c r="P94" s="336"/>
      <c r="Q94" s="2"/>
      <c r="R94" s="336"/>
      <c r="S94" s="2"/>
      <c r="T94" s="336"/>
      <c r="U94" s="2"/>
      <c r="V94" s="336"/>
      <c r="W94" s="2"/>
      <c r="X94" s="336"/>
      <c r="Y94" s="2"/>
      <c r="Z94" s="336"/>
      <c r="AA94" s="2"/>
      <c r="AB94" s="337"/>
      <c r="AC94" s="283"/>
      <c r="AD94" s="2"/>
      <c r="AE94" s="2"/>
      <c r="AF94" s="2"/>
      <c r="AG94" s="2"/>
      <c r="AH94" s="2"/>
      <c r="AI94" s="5">
        <f t="shared" si="9"/>
        <v>0</v>
      </c>
      <c r="AJ94" s="174"/>
      <c r="AK94" s="491"/>
    </row>
    <row r="95" spans="1:38" ht="37.15" customHeight="1" thickBot="1" x14ac:dyDescent="0.3">
      <c r="A95" s="548"/>
      <c r="B95" s="536"/>
      <c r="C95" s="259" t="s">
        <v>659</v>
      </c>
      <c r="D95" s="28" t="s">
        <v>724</v>
      </c>
      <c r="E95" s="20"/>
      <c r="F95" s="20"/>
      <c r="G95" s="20"/>
      <c r="H95" s="20"/>
      <c r="I95" s="20"/>
      <c r="J95" s="20"/>
      <c r="K95" s="20"/>
      <c r="L95" s="63"/>
      <c r="M95" s="335"/>
      <c r="N95" s="2"/>
      <c r="O95" s="336"/>
      <c r="P95" s="2"/>
      <c r="Q95" s="336"/>
      <c r="R95" s="2"/>
      <c r="S95" s="336"/>
      <c r="T95" s="2"/>
      <c r="U95" s="336"/>
      <c r="V95" s="2"/>
      <c r="W95" s="336"/>
      <c r="X95" s="2"/>
      <c r="Y95" s="336"/>
      <c r="Z95" s="2"/>
      <c r="AA95" s="336"/>
      <c r="AB95" s="244"/>
      <c r="AC95" s="283"/>
      <c r="AD95" s="2"/>
      <c r="AE95" s="2"/>
      <c r="AF95" s="2"/>
      <c r="AG95" s="2"/>
      <c r="AH95" s="2"/>
      <c r="AI95" s="5">
        <f t="shared" si="9"/>
        <v>0</v>
      </c>
      <c r="AJ95" s="174"/>
      <c r="AK95" s="491"/>
    </row>
    <row r="96" spans="1:38" ht="37.15" customHeight="1" thickBot="1" x14ac:dyDescent="0.3">
      <c r="A96" s="548"/>
      <c r="B96" s="536"/>
      <c r="C96" s="257" t="s">
        <v>660</v>
      </c>
      <c r="D96" s="28" t="s">
        <v>725</v>
      </c>
      <c r="E96" s="20"/>
      <c r="F96" s="20"/>
      <c r="G96" s="20"/>
      <c r="H96" s="20"/>
      <c r="I96" s="20"/>
      <c r="J96" s="20"/>
      <c r="K96" s="20"/>
      <c r="L96" s="63"/>
      <c r="M96" s="335"/>
      <c r="N96" s="2"/>
      <c r="O96" s="336"/>
      <c r="P96" s="2"/>
      <c r="Q96" s="336"/>
      <c r="R96" s="2"/>
      <c r="S96" s="336"/>
      <c r="T96" s="2"/>
      <c r="U96" s="336"/>
      <c r="V96" s="2"/>
      <c r="W96" s="336"/>
      <c r="X96" s="2"/>
      <c r="Y96" s="336"/>
      <c r="Z96" s="2"/>
      <c r="AA96" s="336"/>
      <c r="AB96" s="244"/>
      <c r="AC96" s="283"/>
      <c r="AD96" s="2"/>
      <c r="AE96" s="2"/>
      <c r="AF96" s="2"/>
      <c r="AG96" s="2"/>
      <c r="AH96" s="2"/>
      <c r="AI96" s="5">
        <f t="shared" si="9"/>
        <v>0</v>
      </c>
      <c r="AJ96" s="174"/>
      <c r="AK96" s="491"/>
    </row>
    <row r="97" spans="1:37" ht="37.15" customHeight="1" thickBot="1" x14ac:dyDescent="0.3">
      <c r="A97" s="548"/>
      <c r="B97" s="536"/>
      <c r="C97" s="257" t="s">
        <v>902</v>
      </c>
      <c r="D97" s="28" t="s">
        <v>726</v>
      </c>
      <c r="E97" s="20"/>
      <c r="F97" s="20"/>
      <c r="G97" s="20"/>
      <c r="H97" s="20"/>
      <c r="I97" s="20"/>
      <c r="J97" s="20"/>
      <c r="K97" s="20"/>
      <c r="L97" s="63"/>
      <c r="M97" s="287"/>
      <c r="N97" s="2"/>
      <c r="O97" s="2"/>
      <c r="P97" s="2"/>
      <c r="Q97" s="2"/>
      <c r="R97" s="2"/>
      <c r="S97" s="2"/>
      <c r="T97" s="2"/>
      <c r="U97" s="2"/>
      <c r="V97" s="2"/>
      <c r="W97" s="2"/>
      <c r="X97" s="2"/>
      <c r="Y97" s="2"/>
      <c r="Z97" s="2"/>
      <c r="AA97" s="2"/>
      <c r="AB97" s="244"/>
      <c r="AC97" s="283"/>
      <c r="AD97" s="2"/>
      <c r="AE97" s="2"/>
      <c r="AF97" s="2"/>
      <c r="AG97" s="2"/>
      <c r="AH97" s="2"/>
      <c r="AI97" s="5">
        <f t="shared" si="9"/>
        <v>0</v>
      </c>
      <c r="AJ97" s="174"/>
      <c r="AK97" s="491"/>
    </row>
    <row r="98" spans="1:37" ht="37.15" customHeight="1" thickBot="1" x14ac:dyDescent="0.3">
      <c r="A98" s="548"/>
      <c r="B98" s="536"/>
      <c r="C98" s="257" t="s">
        <v>847</v>
      </c>
      <c r="D98" s="28" t="s">
        <v>727</v>
      </c>
      <c r="E98" s="20"/>
      <c r="F98" s="20"/>
      <c r="G98" s="20"/>
      <c r="H98" s="20"/>
      <c r="I98" s="20"/>
      <c r="J98" s="20"/>
      <c r="K98" s="20"/>
      <c r="L98" s="63"/>
      <c r="M98" s="287"/>
      <c r="N98" s="2"/>
      <c r="O98" s="2"/>
      <c r="P98" s="2"/>
      <c r="Q98" s="2"/>
      <c r="R98" s="2"/>
      <c r="S98" s="2"/>
      <c r="T98" s="2"/>
      <c r="U98" s="2"/>
      <c r="V98" s="2"/>
      <c r="W98" s="2"/>
      <c r="X98" s="2"/>
      <c r="Y98" s="2"/>
      <c r="Z98" s="2"/>
      <c r="AA98" s="2"/>
      <c r="AB98" s="244"/>
      <c r="AC98" s="283"/>
      <c r="AD98" s="2"/>
      <c r="AE98" s="2"/>
      <c r="AF98" s="2"/>
      <c r="AG98" s="2"/>
      <c r="AH98" s="2"/>
      <c r="AI98" s="5">
        <f t="shared" si="9"/>
        <v>0</v>
      </c>
      <c r="AJ98" s="174"/>
      <c r="AK98" s="491"/>
    </row>
    <row r="99" spans="1:37" s="4" customFormat="1" ht="37.15" customHeight="1" thickBot="1" x14ac:dyDescent="0.3">
      <c r="A99" s="548"/>
      <c r="B99" s="537"/>
      <c r="C99" s="262" t="s">
        <v>901</v>
      </c>
      <c r="D99" s="28" t="s">
        <v>728</v>
      </c>
      <c r="E99" s="20"/>
      <c r="F99" s="20"/>
      <c r="G99" s="20"/>
      <c r="H99" s="20"/>
      <c r="I99" s="20"/>
      <c r="J99" s="20"/>
      <c r="K99" s="20"/>
      <c r="L99" s="63"/>
      <c r="M99" s="292"/>
      <c r="N99" s="347"/>
      <c r="O99" s="293"/>
      <c r="P99" s="347"/>
      <c r="Q99" s="293"/>
      <c r="R99" s="347"/>
      <c r="S99" s="293"/>
      <c r="T99" s="347"/>
      <c r="U99" s="293"/>
      <c r="V99" s="347"/>
      <c r="W99" s="293"/>
      <c r="X99" s="347"/>
      <c r="Y99" s="293"/>
      <c r="Z99" s="347"/>
      <c r="AA99" s="293"/>
      <c r="AB99" s="350"/>
      <c r="AC99" s="284"/>
      <c r="AD99" s="7"/>
      <c r="AE99" s="7"/>
      <c r="AF99" s="7"/>
      <c r="AG99" s="7"/>
      <c r="AH99" s="7"/>
      <c r="AI99" s="8">
        <f t="shared" si="9"/>
        <v>0</v>
      </c>
      <c r="AJ99" s="174"/>
      <c r="AK99" s="492"/>
    </row>
    <row r="100" spans="1:37" ht="37.15" customHeight="1" thickBot="1" x14ac:dyDescent="0.3">
      <c r="A100" s="548"/>
      <c r="B100" s="535" t="s">
        <v>852</v>
      </c>
      <c r="C100" s="261" t="s">
        <v>844</v>
      </c>
      <c r="D100" s="28" t="s">
        <v>729</v>
      </c>
      <c r="E100" s="20"/>
      <c r="F100" s="20"/>
      <c r="G100" s="20"/>
      <c r="H100" s="20"/>
      <c r="I100" s="20"/>
      <c r="J100" s="20"/>
      <c r="K100" s="20"/>
      <c r="L100" s="63"/>
      <c r="M100" s="333"/>
      <c r="N100" s="21"/>
      <c r="O100" s="334"/>
      <c r="P100" s="21"/>
      <c r="Q100" s="334"/>
      <c r="R100" s="334"/>
      <c r="S100" s="334"/>
      <c r="T100" s="334"/>
      <c r="U100" s="334"/>
      <c r="V100" s="334"/>
      <c r="W100" s="334"/>
      <c r="X100" s="334"/>
      <c r="Y100" s="334"/>
      <c r="Z100" s="334"/>
      <c r="AA100" s="334"/>
      <c r="AB100" s="346"/>
      <c r="AC100" s="282"/>
      <c r="AD100" s="21"/>
      <c r="AE100" s="21"/>
      <c r="AF100" s="21"/>
      <c r="AG100" s="21"/>
      <c r="AH100" s="21"/>
      <c r="AI100" s="22">
        <f t="shared" si="9"/>
        <v>0</v>
      </c>
      <c r="AJ100" s="174" t="str">
        <f t="shared" ref="AJ100:AJ108" si="11">CONCATENATE(IF(G100&gt;G73," * "&amp;$B$100&amp;" ,  "&amp;$C100&amp;" For age "&amp;$E$6&amp;" "&amp;$E$7&amp;" is more than "&amp;$B$73&amp;" ,  "&amp;$C73&amp;""&amp;CHAR(10),""),IF(H100&gt;H73," * "&amp;$B$100&amp;" ,  "&amp;$C100&amp;" For age "&amp;$E$6&amp;" "&amp;$F$7&amp;" is more than "&amp;$B$73&amp;" ,  "&amp;$C73&amp;""&amp;CHAR(10),""),IF(I100&gt;I73," * "&amp;$B$100&amp;" ,  "&amp;$C100&amp;" For age "&amp;$G$6&amp;" "&amp;$G$7&amp;" is more than "&amp;$B$73&amp;" ,  "&amp;$C73&amp;""&amp;CHAR(10),""),IF(J100&gt;J73," * "&amp;$B$100&amp;" ,  "&amp;$C100&amp;" For age "&amp;$G$6&amp;" "&amp;$H$7&amp;" is more than "&amp;$B$73&amp;" ,  "&amp;$C73&amp;""&amp;CHAR(10),""),IF(K100&gt;K73," * "&amp;$B$100&amp;" ,  "&amp;$C100&amp;" For age "&amp;$I$6&amp;" "&amp;$I$7&amp;" is more than "&amp;$B$73&amp;" ,  "&amp;$C73&amp;""&amp;CHAR(10),""),IF(L100&gt;L73," * "&amp;$B$100&amp;" ,  "&amp;$C100&amp;" For age "&amp;$I$6&amp;" "&amp;$J$7&amp;" is more than "&amp;$B$73&amp;" ,  "&amp;$C73&amp;""&amp;CHAR(10),""),IF(M100&gt;M73," * "&amp;$B$100&amp;" ,  "&amp;$C100&amp;" For age "&amp;$K$6&amp;" "&amp;$K$7&amp;" is more than "&amp;$B$73&amp;" ,  "&amp;$C73&amp;""&amp;CHAR(10),""),IF(N100&gt;N73," * "&amp;$B$100&amp;" ,  "&amp;$C100&amp;" For age "&amp;$K$6&amp;" "&amp;$L$7&amp;" is more than "&amp;$B$73&amp;" ,  "&amp;$C73&amp;""&amp;CHAR(10),""),IF(O100&gt;O73," * "&amp;$B$100&amp;" ,  "&amp;$C100&amp;" For age "&amp;$M$6&amp;" "&amp;$M$7&amp;" is more than "&amp;$B$73&amp;" ,  "&amp;$C73&amp;""&amp;CHAR(10),""),IF(P100&gt;P73," * "&amp;$B$100&amp;" ,  "&amp;$C100&amp;" For age "&amp;$M$6&amp;" "&amp;$N$7&amp;" is more than "&amp;$B$73&amp;" ,  "&amp;$C73&amp;""&amp;CHAR(10),""),IF(Q100&gt;Q73," * "&amp;$B$100&amp;" ,  "&amp;$C100&amp;" For age "&amp;$O$6&amp;" "&amp;$O$7&amp;" is more than "&amp;$B$73&amp;" ,  "&amp;$C73&amp;""&amp;CHAR(10),""),IF(R100&gt;R73," * "&amp;$B$100&amp;" ,  "&amp;$C100&amp;" For age "&amp;$O$6&amp;" "&amp;$P$7&amp;" is more than "&amp;$B$73&amp;" ,  "&amp;$C73&amp;""&amp;CHAR(10),""),IF(S100&gt;S73," * "&amp;$B$100&amp;" ,  "&amp;$C100&amp;" For age "&amp;$Q$6&amp;" "&amp;$Q$7&amp;" is more than "&amp;$B$73&amp;" ,  "&amp;$C73&amp;""&amp;CHAR(10),""),IF(T100&gt;T73," * "&amp;$B$100&amp;" ,  "&amp;$C100&amp;" For age "&amp;$Q$6&amp;" "&amp;$R$7&amp;" is more than "&amp;$B$73&amp;" ,  "&amp;$C73&amp;""&amp;CHAR(10),""),IF(U100&gt;U73," * "&amp;$B$100&amp;" ,  "&amp;$C100&amp;" For age "&amp;$S$6&amp;" "&amp;$S$7&amp;" is more than "&amp;$B$73&amp;" ,  "&amp;$C73&amp;""&amp;CHAR(10),""),IF(V100&gt;V73," * "&amp;$B$100&amp;" ,  "&amp;$C100&amp;" For age "&amp;$S$6&amp;" "&amp;$T$7&amp;" is more than "&amp;$B$73&amp;" ,  "&amp;$C73&amp;""&amp;CHAR(10),""),IF(W100&gt;W73," * "&amp;$B$100&amp;" ,  "&amp;$C100&amp;" For age "&amp;$U$6&amp;" "&amp;$U$7&amp;" is more than "&amp;$B$73&amp;" ,  "&amp;$C73&amp;""&amp;CHAR(10),""),IF(X100&gt;X73," * "&amp;$B$100&amp;" ,  "&amp;$C100&amp;" For age "&amp;$U$6&amp;" "&amp;$V$7&amp;" is more than "&amp;$B$73&amp;" ,  "&amp;$C73&amp;""&amp;CHAR(10),""),IF(Y100&gt;Y73," * "&amp;$B$100&amp;" ,  "&amp;$C100&amp;" For age "&amp;$W$6&amp;" "&amp;$W$7&amp;" is more than "&amp;$B$73&amp;" ,  "&amp;$C73&amp;""&amp;CHAR(10),""),IF(Z100&gt;Z73," * "&amp;$B$100&amp;" ,  "&amp;$C100&amp;" For age "&amp;$W$6&amp;" "&amp;$X$7&amp;" is more than "&amp;$B$73&amp;" ,  "&amp;$C73&amp;""&amp;CHAR(10),""),IF(AA100&gt;AA73," * "&amp;$B$100&amp;" ,  "&amp;$C100&amp;" For age "&amp;$Y$6&amp;" "&amp;$Y$7&amp;" is more than "&amp;$B$73&amp;" ,  "&amp;$C73&amp;""&amp;CHAR(10),""),IF(AB100&gt;AB73," * "&amp;$B$100&amp;" ,  "&amp;$C100&amp;" For age "&amp;$Y$6&amp;" "&amp;$Z$7&amp;" is more than "&amp;$B$73&amp;" ,  "&amp;$C73&amp;""&amp;CHAR(10),""),IF(AC100&gt;AC73," * "&amp;$B$100&amp;" ,  "&amp;$C100&amp;" For age "&amp;$AA$6&amp;" "&amp;$AA$7&amp;" is more than "&amp;$B$73&amp;" ,  "&amp;$C73&amp;""&amp;CHAR(10),""),IF(AD100&gt;AD73," * "&amp;$B$100&amp;" ,  "&amp;$C100&amp;" For age "&amp;$AA$6&amp;" "&amp;$AB$7&amp;" is more than "&amp;$B$73&amp;" ,  "&amp;$C73&amp;""&amp;CHAR(10),""))</f>
        <v/>
      </c>
      <c r="AK100" s="490" t="str">
        <f>CONCATENATE(AJ100,AJ101,AJ102,AJ103,AJ104,AJ105,AJ106,AJ107,AJ108)</f>
        <v/>
      </c>
    </row>
    <row r="101" spans="1:37" ht="37.15" customHeight="1" thickBot="1" x14ac:dyDescent="0.3">
      <c r="A101" s="548"/>
      <c r="B101" s="536"/>
      <c r="C101" s="258" t="s">
        <v>604</v>
      </c>
      <c r="D101" s="28" t="s">
        <v>730</v>
      </c>
      <c r="E101" s="20"/>
      <c r="F101" s="20"/>
      <c r="G101" s="20"/>
      <c r="H101" s="20"/>
      <c r="I101" s="20"/>
      <c r="J101" s="20"/>
      <c r="K101" s="20"/>
      <c r="L101" s="63"/>
      <c r="M101" s="335"/>
      <c r="N101" s="2"/>
      <c r="O101" s="336"/>
      <c r="P101" s="2"/>
      <c r="Q101" s="336"/>
      <c r="R101" s="2"/>
      <c r="S101" s="336"/>
      <c r="T101" s="2"/>
      <c r="U101" s="336"/>
      <c r="V101" s="2"/>
      <c r="W101" s="336"/>
      <c r="X101" s="2"/>
      <c r="Y101" s="336"/>
      <c r="Z101" s="2"/>
      <c r="AA101" s="336"/>
      <c r="AB101" s="244"/>
      <c r="AC101" s="283"/>
      <c r="AD101" s="2"/>
      <c r="AE101" s="2"/>
      <c r="AF101" s="2"/>
      <c r="AG101" s="2"/>
      <c r="AH101" s="2"/>
      <c r="AI101" s="5">
        <f t="shared" si="9"/>
        <v>0</v>
      </c>
      <c r="AJ101" s="174" t="str">
        <f t="shared" si="11"/>
        <v/>
      </c>
      <c r="AK101" s="491"/>
    </row>
    <row r="102" spans="1:37" ht="37.15" customHeight="1" thickBot="1" x14ac:dyDescent="0.3">
      <c r="A102" s="548"/>
      <c r="B102" s="536"/>
      <c r="C102" s="257" t="s">
        <v>657</v>
      </c>
      <c r="D102" s="28" t="s">
        <v>731</v>
      </c>
      <c r="E102" s="20"/>
      <c r="F102" s="20"/>
      <c r="G102" s="20"/>
      <c r="H102" s="20"/>
      <c r="I102" s="20"/>
      <c r="J102" s="20"/>
      <c r="K102" s="20"/>
      <c r="L102" s="63"/>
      <c r="M102" s="287"/>
      <c r="N102" s="2"/>
      <c r="O102" s="2"/>
      <c r="P102" s="2"/>
      <c r="Q102" s="2"/>
      <c r="R102" s="2"/>
      <c r="S102" s="2"/>
      <c r="T102" s="2"/>
      <c r="U102" s="2"/>
      <c r="V102" s="2"/>
      <c r="W102" s="2"/>
      <c r="X102" s="2"/>
      <c r="Y102" s="2"/>
      <c r="Z102" s="2"/>
      <c r="AA102" s="2"/>
      <c r="AB102" s="244"/>
      <c r="AC102" s="283"/>
      <c r="AD102" s="2"/>
      <c r="AE102" s="2"/>
      <c r="AF102" s="2"/>
      <c r="AG102" s="2"/>
      <c r="AH102" s="2"/>
      <c r="AI102" s="5">
        <f t="shared" si="9"/>
        <v>0</v>
      </c>
      <c r="AJ102" s="174" t="str">
        <f t="shared" si="11"/>
        <v/>
      </c>
      <c r="AK102" s="491"/>
    </row>
    <row r="103" spans="1:37" ht="37.15" customHeight="1" thickBot="1" x14ac:dyDescent="0.3">
      <c r="A103" s="548"/>
      <c r="B103" s="536"/>
      <c r="C103" s="257" t="s">
        <v>845</v>
      </c>
      <c r="D103" s="28" t="s">
        <v>732</v>
      </c>
      <c r="E103" s="20"/>
      <c r="F103" s="20"/>
      <c r="G103" s="20"/>
      <c r="H103" s="20"/>
      <c r="I103" s="20"/>
      <c r="J103" s="20"/>
      <c r="K103" s="20"/>
      <c r="L103" s="63"/>
      <c r="M103" s="287"/>
      <c r="N103" s="336"/>
      <c r="O103" s="2"/>
      <c r="P103" s="336"/>
      <c r="Q103" s="2"/>
      <c r="R103" s="336"/>
      <c r="S103" s="2"/>
      <c r="T103" s="336"/>
      <c r="U103" s="2"/>
      <c r="V103" s="336"/>
      <c r="W103" s="2"/>
      <c r="X103" s="336"/>
      <c r="Y103" s="2"/>
      <c r="Z103" s="336"/>
      <c r="AA103" s="2"/>
      <c r="AB103" s="337"/>
      <c r="AC103" s="283"/>
      <c r="AD103" s="2"/>
      <c r="AE103" s="2"/>
      <c r="AF103" s="2"/>
      <c r="AG103" s="2"/>
      <c r="AH103" s="2"/>
      <c r="AI103" s="5">
        <f t="shared" si="9"/>
        <v>0</v>
      </c>
      <c r="AJ103" s="174" t="str">
        <f t="shared" si="11"/>
        <v/>
      </c>
      <c r="AK103" s="491"/>
    </row>
    <row r="104" spans="1:37" ht="37.15" customHeight="1" thickBot="1" x14ac:dyDescent="0.3">
      <c r="A104" s="548"/>
      <c r="B104" s="536"/>
      <c r="C104" s="257" t="s">
        <v>659</v>
      </c>
      <c r="D104" s="28" t="s">
        <v>733</v>
      </c>
      <c r="E104" s="20"/>
      <c r="F104" s="20"/>
      <c r="G104" s="20"/>
      <c r="H104" s="20"/>
      <c r="I104" s="20"/>
      <c r="J104" s="20"/>
      <c r="K104" s="20"/>
      <c r="L104" s="63"/>
      <c r="M104" s="335"/>
      <c r="N104" s="2"/>
      <c r="O104" s="336"/>
      <c r="P104" s="2"/>
      <c r="Q104" s="336"/>
      <c r="R104" s="2"/>
      <c r="S104" s="336"/>
      <c r="T104" s="2"/>
      <c r="U104" s="336"/>
      <c r="V104" s="2"/>
      <c r="W104" s="336"/>
      <c r="X104" s="2"/>
      <c r="Y104" s="336"/>
      <c r="Z104" s="2"/>
      <c r="AA104" s="336"/>
      <c r="AB104" s="244"/>
      <c r="AC104" s="283"/>
      <c r="AD104" s="2"/>
      <c r="AE104" s="2"/>
      <c r="AF104" s="2"/>
      <c r="AG104" s="2"/>
      <c r="AH104" s="2"/>
      <c r="AI104" s="5">
        <f t="shared" si="9"/>
        <v>0</v>
      </c>
      <c r="AJ104" s="174" t="str">
        <f t="shared" si="11"/>
        <v/>
      </c>
      <c r="AK104" s="491"/>
    </row>
    <row r="105" spans="1:37" ht="37.15" customHeight="1" thickBot="1" x14ac:dyDescent="0.3">
      <c r="A105" s="549"/>
      <c r="B105" s="536"/>
      <c r="C105" s="257" t="s">
        <v>660</v>
      </c>
      <c r="D105" s="28" t="s">
        <v>734</v>
      </c>
      <c r="E105" s="20"/>
      <c r="F105" s="20"/>
      <c r="G105" s="20"/>
      <c r="H105" s="20"/>
      <c r="I105" s="20"/>
      <c r="J105" s="20"/>
      <c r="K105" s="20"/>
      <c r="L105" s="63"/>
      <c r="M105" s="335"/>
      <c r="N105" s="2"/>
      <c r="O105" s="336"/>
      <c r="P105" s="2"/>
      <c r="Q105" s="336"/>
      <c r="R105" s="2"/>
      <c r="S105" s="336"/>
      <c r="T105" s="2"/>
      <c r="U105" s="336"/>
      <c r="V105" s="2"/>
      <c r="W105" s="336"/>
      <c r="X105" s="2"/>
      <c r="Y105" s="336"/>
      <c r="Z105" s="2"/>
      <c r="AA105" s="336"/>
      <c r="AB105" s="244"/>
      <c r="AC105" s="283"/>
      <c r="AD105" s="2"/>
      <c r="AE105" s="2"/>
      <c r="AF105" s="2"/>
      <c r="AG105" s="2"/>
      <c r="AH105" s="2"/>
      <c r="AI105" s="5">
        <f t="shared" si="9"/>
        <v>0</v>
      </c>
      <c r="AJ105" s="174" t="str">
        <f t="shared" si="11"/>
        <v/>
      </c>
      <c r="AK105" s="491"/>
    </row>
    <row r="106" spans="1:37" ht="37.15" customHeight="1" thickBot="1" x14ac:dyDescent="0.3">
      <c r="A106" s="547"/>
      <c r="B106" s="536"/>
      <c r="C106" s="257" t="s">
        <v>902</v>
      </c>
      <c r="D106" s="28" t="s">
        <v>735</v>
      </c>
      <c r="E106" s="20"/>
      <c r="F106" s="20"/>
      <c r="G106" s="20"/>
      <c r="H106" s="20"/>
      <c r="I106" s="20"/>
      <c r="J106" s="20"/>
      <c r="K106" s="20"/>
      <c r="L106" s="63"/>
      <c r="M106" s="287"/>
      <c r="N106" s="2"/>
      <c r="O106" s="2"/>
      <c r="P106" s="2"/>
      <c r="Q106" s="2"/>
      <c r="R106" s="2"/>
      <c r="S106" s="2"/>
      <c r="T106" s="2"/>
      <c r="U106" s="2"/>
      <c r="V106" s="2"/>
      <c r="W106" s="2"/>
      <c r="X106" s="2"/>
      <c r="Y106" s="2"/>
      <c r="Z106" s="2"/>
      <c r="AA106" s="2"/>
      <c r="AB106" s="244"/>
      <c r="AC106" s="283"/>
      <c r="AD106" s="2"/>
      <c r="AE106" s="2"/>
      <c r="AF106" s="2"/>
      <c r="AG106" s="2"/>
      <c r="AH106" s="2"/>
      <c r="AI106" s="5">
        <f t="shared" si="9"/>
        <v>0</v>
      </c>
      <c r="AJ106" s="174" t="str">
        <f t="shared" si="11"/>
        <v/>
      </c>
      <c r="AK106" s="491"/>
    </row>
    <row r="107" spans="1:37" ht="37.15" customHeight="1" thickBot="1" x14ac:dyDescent="0.3">
      <c r="A107" s="551"/>
      <c r="B107" s="536"/>
      <c r="C107" s="257" t="s">
        <v>847</v>
      </c>
      <c r="D107" s="28" t="s">
        <v>736</v>
      </c>
      <c r="E107" s="20"/>
      <c r="F107" s="20"/>
      <c r="G107" s="20"/>
      <c r="H107" s="20"/>
      <c r="I107" s="20"/>
      <c r="J107" s="20"/>
      <c r="K107" s="20"/>
      <c r="L107" s="63"/>
      <c r="M107" s="287"/>
      <c r="N107" s="2"/>
      <c r="O107" s="2"/>
      <c r="P107" s="2"/>
      <c r="Q107" s="2"/>
      <c r="R107" s="2"/>
      <c r="S107" s="2"/>
      <c r="T107" s="2"/>
      <c r="U107" s="2"/>
      <c r="V107" s="2"/>
      <c r="W107" s="2"/>
      <c r="X107" s="2"/>
      <c r="Y107" s="2"/>
      <c r="Z107" s="2"/>
      <c r="AA107" s="2"/>
      <c r="AB107" s="244"/>
      <c r="AC107" s="283"/>
      <c r="AD107" s="2"/>
      <c r="AE107" s="2"/>
      <c r="AF107" s="2"/>
      <c r="AG107" s="2"/>
      <c r="AH107" s="2"/>
      <c r="AI107" s="5">
        <f t="shared" si="9"/>
        <v>0</v>
      </c>
      <c r="AJ107" s="174" t="str">
        <f t="shared" si="11"/>
        <v/>
      </c>
      <c r="AK107" s="491"/>
    </row>
    <row r="108" spans="1:37" ht="37.15" customHeight="1" thickBot="1" x14ac:dyDescent="0.3">
      <c r="A108" s="551"/>
      <c r="B108" s="537"/>
      <c r="C108" s="262" t="s">
        <v>901</v>
      </c>
      <c r="D108" s="28" t="s">
        <v>737</v>
      </c>
      <c r="E108" s="20"/>
      <c r="F108" s="20"/>
      <c r="G108" s="20"/>
      <c r="H108" s="20"/>
      <c r="I108" s="20"/>
      <c r="J108" s="20"/>
      <c r="K108" s="20"/>
      <c r="L108" s="63"/>
      <c r="M108" s="292"/>
      <c r="N108" s="347"/>
      <c r="O108" s="293"/>
      <c r="P108" s="347"/>
      <c r="Q108" s="293"/>
      <c r="R108" s="347"/>
      <c r="S108" s="293"/>
      <c r="T108" s="347"/>
      <c r="U108" s="293"/>
      <c r="V108" s="347"/>
      <c r="W108" s="293"/>
      <c r="X108" s="347"/>
      <c r="Y108" s="293"/>
      <c r="Z108" s="347"/>
      <c r="AA108" s="293"/>
      <c r="AB108" s="350"/>
      <c r="AC108" s="284"/>
      <c r="AD108" s="7"/>
      <c r="AE108" s="7"/>
      <c r="AF108" s="7"/>
      <c r="AG108" s="7"/>
      <c r="AH108" s="7"/>
      <c r="AI108" s="8">
        <f t="shared" si="9"/>
        <v>0</v>
      </c>
      <c r="AJ108" s="174" t="str">
        <f t="shared" si="11"/>
        <v/>
      </c>
      <c r="AK108" s="492"/>
    </row>
    <row r="109" spans="1:37" ht="37.15" customHeight="1" thickBot="1" x14ac:dyDescent="0.3">
      <c r="A109" s="551"/>
      <c r="B109" s="538" t="s">
        <v>853</v>
      </c>
      <c r="C109" s="261" t="s">
        <v>844</v>
      </c>
      <c r="D109" s="28" t="s">
        <v>738</v>
      </c>
      <c r="E109" s="20"/>
      <c r="F109" s="20"/>
      <c r="G109" s="20"/>
      <c r="H109" s="20"/>
      <c r="I109" s="20"/>
      <c r="J109" s="20"/>
      <c r="K109" s="20"/>
      <c r="L109" s="63"/>
      <c r="M109" s="333"/>
      <c r="N109" s="21"/>
      <c r="O109" s="334"/>
      <c r="P109" s="21"/>
      <c r="Q109" s="334"/>
      <c r="R109" s="334"/>
      <c r="S109" s="334"/>
      <c r="T109" s="334"/>
      <c r="U109" s="334"/>
      <c r="V109" s="334"/>
      <c r="W109" s="334"/>
      <c r="X109" s="334"/>
      <c r="Y109" s="334"/>
      <c r="Z109" s="334"/>
      <c r="AA109" s="334"/>
      <c r="AB109" s="346"/>
      <c r="AC109" s="282"/>
      <c r="AD109" s="21"/>
      <c r="AE109" s="21"/>
      <c r="AF109" s="21"/>
      <c r="AG109" s="21"/>
      <c r="AH109" s="21"/>
      <c r="AI109" s="22">
        <f t="shared" si="9"/>
        <v>0</v>
      </c>
      <c r="AJ109" s="174" t="str">
        <f t="shared" ref="AJ109:AJ117" si="12">CONCATENATE(IF(G109&gt;G100," * "&amp;$B$109&amp;" ,  "&amp;$C109&amp;" For age "&amp;$E$6&amp;" "&amp;$E$7&amp;" is more than "&amp;$B$100&amp;" ,  "&amp;$C100&amp;""&amp;CHAR(10),""),IF(H109&gt;H100," * "&amp;$B$109&amp;" ,  "&amp;$C109&amp;" For age "&amp;$E$6&amp;" "&amp;$F$7&amp;" is more than "&amp;$B$100&amp;" ,  "&amp;$C100&amp;""&amp;CHAR(10),""),IF(I109&gt;I100," * "&amp;$B$109&amp;" ,  "&amp;$C109&amp;" For age "&amp;$G$6&amp;" "&amp;$G$7&amp;" is more than "&amp;$B$100&amp;" ,  "&amp;$C100&amp;""&amp;CHAR(10),""),IF(J109&gt;J100," * "&amp;$B$109&amp;" ,  "&amp;$C109&amp;" For age "&amp;$G$6&amp;" "&amp;$H$7&amp;" is more than "&amp;$B$100&amp;" ,  "&amp;$C100&amp;""&amp;CHAR(10),""),IF(K109&gt;K100," * "&amp;$B$109&amp;" ,  "&amp;$C109&amp;" For age "&amp;$I$6&amp;" "&amp;$I$7&amp;" is more than "&amp;$B$100&amp;" ,  "&amp;$C100&amp;""&amp;CHAR(10),""),IF(L109&gt;L100," * "&amp;$B$109&amp;" ,  "&amp;$C109&amp;" For age "&amp;$I$6&amp;" "&amp;$J$7&amp;" is more than "&amp;$B$100&amp;" ,  "&amp;$C100&amp;""&amp;CHAR(10),""),IF(M109&gt;M100," * "&amp;$B$109&amp;" ,  "&amp;$C109&amp;" For age "&amp;$K$6&amp;" "&amp;$K$7&amp;" is more than "&amp;$B$100&amp;" ,  "&amp;$C100&amp;""&amp;CHAR(10),""),IF(N109&gt;N100," * "&amp;$B$109&amp;" ,  "&amp;$C109&amp;" For age "&amp;$K$6&amp;" "&amp;$L$7&amp;" is more than "&amp;$B$100&amp;" ,  "&amp;$C100&amp;""&amp;CHAR(10),""),IF(O109&gt;O100," * "&amp;$B$109&amp;" ,  "&amp;$C109&amp;" For age "&amp;$M$6&amp;" "&amp;$M$7&amp;" is more than "&amp;$B$100&amp;" ,  "&amp;$C100&amp;""&amp;CHAR(10),""),IF(P109&gt;P100," * "&amp;$B$109&amp;" ,  "&amp;$C109&amp;" For age "&amp;$M$6&amp;" "&amp;$N$7&amp;" is more than "&amp;$B$100&amp;" ,  "&amp;$C100&amp;""&amp;CHAR(10),""),IF(Q109&gt;Q100," * "&amp;$B$109&amp;" ,  "&amp;$C109&amp;" For age "&amp;$O$6&amp;" "&amp;$O$7&amp;" is more than "&amp;$B$100&amp;" ,  "&amp;$C100&amp;""&amp;CHAR(10),""),IF(R109&gt;R100," * "&amp;$B$109&amp;" ,  "&amp;$C109&amp;" For age "&amp;$O$6&amp;" "&amp;$P$7&amp;" is more than "&amp;$B$100&amp;" ,  "&amp;$C100&amp;""&amp;CHAR(10),""),IF(S109&gt;S100," * "&amp;$B$109&amp;" ,  "&amp;$C109&amp;" For age "&amp;$Q$6&amp;" "&amp;$Q$7&amp;" is more than "&amp;$B$100&amp;" ,  "&amp;$C100&amp;""&amp;CHAR(10),""),IF(T109&gt;T100," * "&amp;$B$109&amp;" ,  "&amp;$C109&amp;" For age "&amp;$Q$6&amp;" "&amp;$R$7&amp;" is more than "&amp;$B$100&amp;" ,  "&amp;$C100&amp;""&amp;CHAR(10),""),IF(U109&gt;U100," * "&amp;$B$109&amp;" ,  "&amp;$C109&amp;" For age "&amp;$S$6&amp;" "&amp;$S$7&amp;" is more than "&amp;$B$100&amp;" ,  "&amp;$C100&amp;""&amp;CHAR(10),""),IF(V109&gt;V100," * "&amp;$B$109&amp;" ,  "&amp;$C109&amp;" For age "&amp;$S$6&amp;" "&amp;$T$7&amp;" is more than "&amp;$B$100&amp;" ,  "&amp;$C100&amp;""&amp;CHAR(10),""),IF(W109&gt;W100," * "&amp;$B$109&amp;" ,  "&amp;$C109&amp;" For age "&amp;$U$6&amp;" "&amp;$U$7&amp;" is more than "&amp;$B$100&amp;" ,  "&amp;$C100&amp;""&amp;CHAR(10),""),IF(X109&gt;X100," * "&amp;$B$109&amp;" ,  "&amp;$C109&amp;" For age "&amp;$U$6&amp;" "&amp;$V$7&amp;" is more than "&amp;$B$100&amp;" ,  "&amp;$C100&amp;""&amp;CHAR(10),""),IF(Y109&gt;Y100," * "&amp;$B$109&amp;" ,  "&amp;$C109&amp;" For age "&amp;$W$6&amp;" "&amp;$W$7&amp;" is more than "&amp;$B$100&amp;" ,  "&amp;$C100&amp;""&amp;CHAR(10),""),IF(Z109&gt;Z100," * "&amp;$B$109&amp;" ,  "&amp;$C109&amp;" For age "&amp;$W$6&amp;" "&amp;$X$7&amp;" is more than "&amp;$B$100&amp;" ,  "&amp;$C100&amp;""&amp;CHAR(10),""),IF(AA109&gt;AA100," * "&amp;$B$109&amp;" ,  "&amp;$C109&amp;" For age "&amp;$Y$6&amp;" "&amp;$Y$7&amp;" is more than "&amp;$B$100&amp;" ,  "&amp;$C100&amp;""&amp;CHAR(10),""),IF(AB109&gt;AB100," * "&amp;$B$109&amp;" ,  "&amp;$C109&amp;" For age "&amp;$Y$6&amp;" "&amp;$Z$7&amp;" is more than "&amp;$B$100&amp;" ,  "&amp;$C100&amp;""&amp;CHAR(10),""),IF(AC109&gt;AC100," * "&amp;$B$109&amp;" ,  "&amp;$C109&amp;" For age "&amp;$AA$6&amp;" "&amp;$AA$7&amp;" is more than "&amp;$B$100&amp;" ,  "&amp;$C100&amp;""&amp;CHAR(10),""),IF(AD109&gt;AD100," * "&amp;$B$109&amp;" ,  "&amp;$C109&amp;" For age "&amp;$AA$6&amp;" "&amp;$AB$7&amp;" is more than "&amp;$B$100&amp;" ,  "&amp;$C100&amp;""&amp;CHAR(10),""))</f>
        <v/>
      </c>
      <c r="AK109" s="490" t="str">
        <f>CONCATENATE(AJ109,AJ110,AJ111,AJ112,AJ113,AJ114,AJ115,AJ116,AJ117)</f>
        <v/>
      </c>
    </row>
    <row r="110" spans="1:37" ht="37.15" customHeight="1" thickBot="1" x14ac:dyDescent="0.3">
      <c r="A110" s="551"/>
      <c r="B110" s="539"/>
      <c r="C110" s="257" t="s">
        <v>604</v>
      </c>
      <c r="D110" s="28" t="s">
        <v>739</v>
      </c>
      <c r="E110" s="20"/>
      <c r="F110" s="20"/>
      <c r="G110" s="20"/>
      <c r="H110" s="20"/>
      <c r="I110" s="20"/>
      <c r="J110" s="20"/>
      <c r="K110" s="20"/>
      <c r="L110" s="63"/>
      <c r="M110" s="335"/>
      <c r="N110" s="2"/>
      <c r="O110" s="336"/>
      <c r="P110" s="2"/>
      <c r="Q110" s="336"/>
      <c r="R110" s="2"/>
      <c r="S110" s="336"/>
      <c r="T110" s="2"/>
      <c r="U110" s="336"/>
      <c r="V110" s="2"/>
      <c r="W110" s="336"/>
      <c r="X110" s="2"/>
      <c r="Y110" s="336"/>
      <c r="Z110" s="2"/>
      <c r="AA110" s="336"/>
      <c r="AB110" s="244"/>
      <c r="AC110" s="283"/>
      <c r="AD110" s="2"/>
      <c r="AE110" s="2"/>
      <c r="AF110" s="2"/>
      <c r="AG110" s="2"/>
      <c r="AH110" s="2"/>
      <c r="AI110" s="5">
        <f t="shared" si="9"/>
        <v>0</v>
      </c>
      <c r="AJ110" s="174" t="str">
        <f t="shared" si="12"/>
        <v/>
      </c>
      <c r="AK110" s="491"/>
    </row>
    <row r="111" spans="1:37" ht="37.15" customHeight="1" thickBot="1" x14ac:dyDescent="0.3">
      <c r="A111" s="551"/>
      <c r="B111" s="539"/>
      <c r="C111" s="257" t="s">
        <v>657</v>
      </c>
      <c r="D111" s="28" t="s">
        <v>740</v>
      </c>
      <c r="E111" s="20"/>
      <c r="F111" s="20"/>
      <c r="G111" s="20"/>
      <c r="H111" s="20"/>
      <c r="I111" s="20"/>
      <c r="J111" s="20"/>
      <c r="K111" s="20"/>
      <c r="L111" s="63"/>
      <c r="M111" s="287"/>
      <c r="N111" s="2"/>
      <c r="O111" s="2"/>
      <c r="P111" s="2"/>
      <c r="Q111" s="2"/>
      <c r="R111" s="2"/>
      <c r="S111" s="2"/>
      <c r="T111" s="2"/>
      <c r="U111" s="2"/>
      <c r="V111" s="2"/>
      <c r="W111" s="2"/>
      <c r="X111" s="2"/>
      <c r="Y111" s="2"/>
      <c r="Z111" s="2"/>
      <c r="AA111" s="2"/>
      <c r="AB111" s="244"/>
      <c r="AC111" s="283"/>
      <c r="AD111" s="2"/>
      <c r="AE111" s="2"/>
      <c r="AF111" s="2"/>
      <c r="AG111" s="2"/>
      <c r="AH111" s="2"/>
      <c r="AI111" s="5">
        <f t="shared" si="9"/>
        <v>0</v>
      </c>
      <c r="AJ111" s="174" t="str">
        <f t="shared" si="12"/>
        <v/>
      </c>
      <c r="AK111" s="491"/>
    </row>
    <row r="112" spans="1:37" ht="37.15" customHeight="1" thickBot="1" x14ac:dyDescent="0.3">
      <c r="A112" s="551"/>
      <c r="B112" s="539"/>
      <c r="C112" s="257" t="s">
        <v>845</v>
      </c>
      <c r="D112" s="28" t="s">
        <v>741</v>
      </c>
      <c r="E112" s="20"/>
      <c r="F112" s="20"/>
      <c r="G112" s="20"/>
      <c r="H112" s="20"/>
      <c r="I112" s="20"/>
      <c r="J112" s="20"/>
      <c r="K112" s="20"/>
      <c r="L112" s="63"/>
      <c r="M112" s="287"/>
      <c r="N112" s="336"/>
      <c r="O112" s="2"/>
      <c r="P112" s="336"/>
      <c r="Q112" s="2"/>
      <c r="R112" s="336"/>
      <c r="S112" s="2"/>
      <c r="T112" s="336"/>
      <c r="U112" s="2"/>
      <c r="V112" s="336"/>
      <c r="W112" s="2"/>
      <c r="X112" s="336"/>
      <c r="Y112" s="2"/>
      <c r="Z112" s="336"/>
      <c r="AA112" s="2"/>
      <c r="AB112" s="337"/>
      <c r="AC112" s="283"/>
      <c r="AD112" s="2"/>
      <c r="AE112" s="2"/>
      <c r="AF112" s="2"/>
      <c r="AG112" s="2"/>
      <c r="AH112" s="2"/>
      <c r="AI112" s="5">
        <f t="shared" si="9"/>
        <v>0</v>
      </c>
      <c r="AJ112" s="174" t="str">
        <f t="shared" si="12"/>
        <v/>
      </c>
      <c r="AK112" s="491"/>
    </row>
    <row r="113" spans="1:37" ht="37.15" customHeight="1" thickBot="1" x14ac:dyDescent="0.3">
      <c r="A113" s="551"/>
      <c r="B113" s="539"/>
      <c r="C113" s="257" t="s">
        <v>659</v>
      </c>
      <c r="D113" s="28" t="s">
        <v>742</v>
      </c>
      <c r="E113" s="20"/>
      <c r="F113" s="20"/>
      <c r="G113" s="20"/>
      <c r="H113" s="20"/>
      <c r="I113" s="20"/>
      <c r="J113" s="20"/>
      <c r="K113" s="20"/>
      <c r="L113" s="63"/>
      <c r="M113" s="335"/>
      <c r="N113" s="2"/>
      <c r="O113" s="336"/>
      <c r="P113" s="2"/>
      <c r="Q113" s="336"/>
      <c r="R113" s="2"/>
      <c r="S113" s="336"/>
      <c r="T113" s="2"/>
      <c r="U113" s="336"/>
      <c r="V113" s="2"/>
      <c r="W113" s="336"/>
      <c r="X113" s="2"/>
      <c r="Y113" s="336"/>
      <c r="Z113" s="2"/>
      <c r="AA113" s="336"/>
      <c r="AB113" s="244"/>
      <c r="AC113" s="283"/>
      <c r="AD113" s="2"/>
      <c r="AE113" s="2"/>
      <c r="AF113" s="2"/>
      <c r="AG113" s="2"/>
      <c r="AH113" s="2"/>
      <c r="AI113" s="5">
        <f t="shared" si="9"/>
        <v>0</v>
      </c>
      <c r="AJ113" s="174" t="str">
        <f t="shared" si="12"/>
        <v/>
      </c>
      <c r="AK113" s="491"/>
    </row>
    <row r="114" spans="1:37" ht="37.15" customHeight="1" thickBot="1" x14ac:dyDescent="0.3">
      <c r="A114" s="551"/>
      <c r="B114" s="539"/>
      <c r="C114" s="257" t="s">
        <v>660</v>
      </c>
      <c r="D114" s="28" t="s">
        <v>743</v>
      </c>
      <c r="E114" s="20"/>
      <c r="F114" s="20"/>
      <c r="G114" s="20"/>
      <c r="H114" s="20"/>
      <c r="I114" s="20"/>
      <c r="J114" s="20"/>
      <c r="K114" s="20"/>
      <c r="L114" s="63"/>
      <c r="M114" s="335"/>
      <c r="N114" s="2"/>
      <c r="O114" s="336"/>
      <c r="P114" s="2"/>
      <c r="Q114" s="336"/>
      <c r="R114" s="2"/>
      <c r="S114" s="336"/>
      <c r="T114" s="2"/>
      <c r="U114" s="336"/>
      <c r="V114" s="2"/>
      <c r="W114" s="336"/>
      <c r="X114" s="2"/>
      <c r="Y114" s="336"/>
      <c r="Z114" s="2"/>
      <c r="AA114" s="336"/>
      <c r="AB114" s="244"/>
      <c r="AC114" s="283"/>
      <c r="AD114" s="2"/>
      <c r="AE114" s="2"/>
      <c r="AF114" s="2"/>
      <c r="AG114" s="2"/>
      <c r="AH114" s="2"/>
      <c r="AI114" s="5">
        <f t="shared" si="9"/>
        <v>0</v>
      </c>
      <c r="AJ114" s="174" t="str">
        <f t="shared" si="12"/>
        <v/>
      </c>
      <c r="AK114" s="491"/>
    </row>
    <row r="115" spans="1:37" ht="37.15" customHeight="1" thickBot="1" x14ac:dyDescent="0.3">
      <c r="A115" s="551"/>
      <c r="B115" s="539"/>
      <c r="C115" s="257" t="s">
        <v>902</v>
      </c>
      <c r="D115" s="28" t="s">
        <v>744</v>
      </c>
      <c r="E115" s="20"/>
      <c r="F115" s="20"/>
      <c r="G115" s="20"/>
      <c r="H115" s="20"/>
      <c r="I115" s="20"/>
      <c r="J115" s="20"/>
      <c r="K115" s="20"/>
      <c r="L115" s="63"/>
      <c r="M115" s="287"/>
      <c r="N115" s="2"/>
      <c r="O115" s="2"/>
      <c r="P115" s="2"/>
      <c r="Q115" s="2"/>
      <c r="R115" s="2"/>
      <c r="S115" s="2"/>
      <c r="T115" s="2"/>
      <c r="U115" s="2"/>
      <c r="V115" s="2"/>
      <c r="W115" s="2"/>
      <c r="X115" s="2"/>
      <c r="Y115" s="2"/>
      <c r="Z115" s="2"/>
      <c r="AA115" s="2"/>
      <c r="AB115" s="244"/>
      <c r="AC115" s="283"/>
      <c r="AD115" s="2"/>
      <c r="AE115" s="2"/>
      <c r="AF115" s="2"/>
      <c r="AG115" s="2"/>
      <c r="AH115" s="2"/>
      <c r="AI115" s="5">
        <f t="shared" si="9"/>
        <v>0</v>
      </c>
      <c r="AJ115" s="174" t="str">
        <f t="shared" si="12"/>
        <v/>
      </c>
      <c r="AK115" s="491"/>
    </row>
    <row r="116" spans="1:37" ht="37.15" customHeight="1" thickBot="1" x14ac:dyDescent="0.3">
      <c r="A116" s="548"/>
      <c r="B116" s="539"/>
      <c r="C116" s="257" t="s">
        <v>847</v>
      </c>
      <c r="D116" s="28" t="s">
        <v>745</v>
      </c>
      <c r="E116" s="20"/>
      <c r="F116" s="20"/>
      <c r="G116" s="20"/>
      <c r="H116" s="20"/>
      <c r="I116" s="20"/>
      <c r="J116" s="20"/>
      <c r="K116" s="20"/>
      <c r="L116" s="63"/>
      <c r="M116" s="287"/>
      <c r="N116" s="2"/>
      <c r="O116" s="2"/>
      <c r="P116" s="2"/>
      <c r="Q116" s="2"/>
      <c r="R116" s="2"/>
      <c r="S116" s="2"/>
      <c r="T116" s="2"/>
      <c r="U116" s="2"/>
      <c r="V116" s="2"/>
      <c r="W116" s="2"/>
      <c r="X116" s="2"/>
      <c r="Y116" s="2"/>
      <c r="Z116" s="2"/>
      <c r="AA116" s="2"/>
      <c r="AB116" s="244"/>
      <c r="AC116" s="283"/>
      <c r="AD116" s="2"/>
      <c r="AE116" s="2"/>
      <c r="AF116" s="2"/>
      <c r="AG116" s="2"/>
      <c r="AH116" s="2"/>
      <c r="AI116" s="5">
        <f t="shared" si="9"/>
        <v>0</v>
      </c>
      <c r="AJ116" s="174" t="str">
        <f t="shared" si="12"/>
        <v/>
      </c>
      <c r="AK116" s="491"/>
    </row>
    <row r="117" spans="1:37" ht="37.15" customHeight="1" thickBot="1" x14ac:dyDescent="0.3">
      <c r="A117" s="548"/>
      <c r="B117" s="540"/>
      <c r="C117" s="262" t="s">
        <v>901</v>
      </c>
      <c r="D117" s="28" t="s">
        <v>746</v>
      </c>
      <c r="E117" s="20"/>
      <c r="F117" s="20"/>
      <c r="G117" s="20"/>
      <c r="H117" s="20"/>
      <c r="I117" s="20"/>
      <c r="J117" s="20"/>
      <c r="K117" s="20"/>
      <c r="L117" s="63"/>
      <c r="M117" s="288"/>
      <c r="N117" s="173"/>
      <c r="O117" s="7"/>
      <c r="P117" s="173"/>
      <c r="Q117" s="7"/>
      <c r="R117" s="173"/>
      <c r="S117" s="7"/>
      <c r="T117" s="173"/>
      <c r="U117" s="7"/>
      <c r="V117" s="173"/>
      <c r="W117" s="7"/>
      <c r="X117" s="173"/>
      <c r="Y117" s="7"/>
      <c r="Z117" s="173"/>
      <c r="AA117" s="7"/>
      <c r="AB117" s="340"/>
      <c r="AC117" s="284"/>
      <c r="AD117" s="7"/>
      <c r="AE117" s="7"/>
      <c r="AF117" s="7"/>
      <c r="AG117" s="7"/>
      <c r="AH117" s="7"/>
      <c r="AI117" s="8">
        <f t="shared" si="9"/>
        <v>0</v>
      </c>
      <c r="AJ117" s="174" t="str">
        <f t="shared" si="12"/>
        <v/>
      </c>
      <c r="AK117" s="492"/>
    </row>
    <row r="118" spans="1:37" ht="37.15" customHeight="1" thickBot="1" x14ac:dyDescent="0.3">
      <c r="A118" s="549"/>
      <c r="B118" s="535" t="s">
        <v>854</v>
      </c>
      <c r="C118" s="261" t="s">
        <v>844</v>
      </c>
      <c r="D118" s="28" t="s">
        <v>747</v>
      </c>
      <c r="E118" s="20"/>
      <c r="F118" s="20"/>
      <c r="G118" s="20"/>
      <c r="H118" s="20"/>
      <c r="I118" s="20"/>
      <c r="J118" s="20"/>
      <c r="K118" s="20"/>
      <c r="L118" s="63"/>
      <c r="M118" s="333"/>
      <c r="N118" s="21"/>
      <c r="O118" s="334"/>
      <c r="P118" s="21"/>
      <c r="Q118" s="334"/>
      <c r="R118" s="334"/>
      <c r="S118" s="334"/>
      <c r="T118" s="334"/>
      <c r="U118" s="334"/>
      <c r="V118" s="334"/>
      <c r="W118" s="334"/>
      <c r="X118" s="334"/>
      <c r="Y118" s="334"/>
      <c r="Z118" s="334"/>
      <c r="AA118" s="334"/>
      <c r="AB118" s="346"/>
      <c r="AC118" s="282"/>
      <c r="AD118" s="21"/>
      <c r="AE118" s="21"/>
      <c r="AF118" s="21"/>
      <c r="AG118" s="21"/>
      <c r="AH118" s="21"/>
      <c r="AI118" s="22">
        <f t="shared" si="9"/>
        <v>0</v>
      </c>
      <c r="AJ118" s="174"/>
      <c r="AK118" s="490" t="str">
        <f>CONCATENATE(AJ118,AJ119,AJ120,AJ121,AJ122,AJ123,AJ124,AJ125,AJ126)</f>
        <v/>
      </c>
    </row>
    <row r="119" spans="1:37" ht="37.15" customHeight="1" thickBot="1" x14ac:dyDescent="0.3">
      <c r="A119" s="547"/>
      <c r="B119" s="536"/>
      <c r="C119" s="257" t="s">
        <v>604</v>
      </c>
      <c r="D119" s="28" t="s">
        <v>748</v>
      </c>
      <c r="E119" s="20"/>
      <c r="F119" s="20"/>
      <c r="G119" s="20"/>
      <c r="H119" s="20"/>
      <c r="I119" s="20"/>
      <c r="J119" s="20"/>
      <c r="K119" s="20"/>
      <c r="L119" s="63"/>
      <c r="M119" s="335"/>
      <c r="N119" s="2"/>
      <c r="O119" s="336"/>
      <c r="P119" s="2"/>
      <c r="Q119" s="336"/>
      <c r="R119" s="2"/>
      <c r="S119" s="336"/>
      <c r="T119" s="2"/>
      <c r="U119" s="336"/>
      <c r="V119" s="2"/>
      <c r="W119" s="336"/>
      <c r="X119" s="2"/>
      <c r="Y119" s="336"/>
      <c r="Z119" s="2"/>
      <c r="AA119" s="336"/>
      <c r="AB119" s="244"/>
      <c r="AC119" s="283"/>
      <c r="AD119" s="2"/>
      <c r="AE119" s="2"/>
      <c r="AF119" s="2"/>
      <c r="AG119" s="2"/>
      <c r="AH119" s="2"/>
      <c r="AI119" s="5">
        <f t="shared" si="9"/>
        <v>0</v>
      </c>
      <c r="AJ119" s="174"/>
      <c r="AK119" s="491"/>
    </row>
    <row r="120" spans="1:37" ht="37.15" customHeight="1" thickBot="1" x14ac:dyDescent="0.3">
      <c r="A120" s="548"/>
      <c r="B120" s="536"/>
      <c r="C120" s="257" t="s">
        <v>657</v>
      </c>
      <c r="D120" s="28" t="s">
        <v>749</v>
      </c>
      <c r="E120" s="20"/>
      <c r="F120" s="20"/>
      <c r="G120" s="20"/>
      <c r="H120" s="20"/>
      <c r="I120" s="20"/>
      <c r="J120" s="20"/>
      <c r="K120" s="20"/>
      <c r="L120" s="63"/>
      <c r="M120" s="287"/>
      <c r="N120" s="2"/>
      <c r="O120" s="2"/>
      <c r="P120" s="2"/>
      <c r="Q120" s="2"/>
      <c r="R120" s="2"/>
      <c r="S120" s="2"/>
      <c r="T120" s="2"/>
      <c r="U120" s="2"/>
      <c r="V120" s="2"/>
      <c r="W120" s="2"/>
      <c r="X120" s="2"/>
      <c r="Y120" s="2"/>
      <c r="Z120" s="2"/>
      <c r="AA120" s="2"/>
      <c r="AB120" s="244"/>
      <c r="AC120" s="283"/>
      <c r="AD120" s="2"/>
      <c r="AE120" s="2"/>
      <c r="AF120" s="2"/>
      <c r="AG120" s="2"/>
      <c r="AH120" s="2"/>
      <c r="AI120" s="5">
        <f t="shared" si="9"/>
        <v>0</v>
      </c>
      <c r="AJ120" s="174"/>
      <c r="AK120" s="491"/>
    </row>
    <row r="121" spans="1:37" ht="37.15" customHeight="1" thickBot="1" x14ac:dyDescent="0.3">
      <c r="A121" s="548"/>
      <c r="B121" s="536"/>
      <c r="C121" s="257" t="s">
        <v>845</v>
      </c>
      <c r="D121" s="28" t="s">
        <v>750</v>
      </c>
      <c r="E121" s="20"/>
      <c r="F121" s="20"/>
      <c r="G121" s="20"/>
      <c r="H121" s="20"/>
      <c r="I121" s="20"/>
      <c r="J121" s="20"/>
      <c r="K121" s="20"/>
      <c r="L121" s="63"/>
      <c r="M121" s="287"/>
      <c r="N121" s="336"/>
      <c r="O121" s="2"/>
      <c r="P121" s="336"/>
      <c r="Q121" s="2"/>
      <c r="R121" s="336"/>
      <c r="S121" s="2"/>
      <c r="T121" s="336"/>
      <c r="U121" s="2"/>
      <c r="V121" s="336"/>
      <c r="W121" s="2"/>
      <c r="X121" s="336"/>
      <c r="Y121" s="2"/>
      <c r="Z121" s="336"/>
      <c r="AA121" s="2"/>
      <c r="AB121" s="337"/>
      <c r="AC121" s="283"/>
      <c r="AD121" s="2"/>
      <c r="AE121" s="2"/>
      <c r="AF121" s="2"/>
      <c r="AG121" s="2"/>
      <c r="AH121" s="2"/>
      <c r="AI121" s="5">
        <f t="shared" si="9"/>
        <v>0</v>
      </c>
      <c r="AJ121" s="174"/>
      <c r="AK121" s="491"/>
    </row>
    <row r="122" spans="1:37" ht="37.15" customHeight="1" thickBot="1" x14ac:dyDescent="0.3">
      <c r="A122" s="548"/>
      <c r="B122" s="536"/>
      <c r="C122" s="257" t="s">
        <v>659</v>
      </c>
      <c r="D122" s="28" t="s">
        <v>751</v>
      </c>
      <c r="E122" s="20"/>
      <c r="F122" s="20"/>
      <c r="G122" s="20"/>
      <c r="H122" s="20"/>
      <c r="I122" s="20"/>
      <c r="J122" s="20"/>
      <c r="K122" s="20"/>
      <c r="L122" s="63"/>
      <c r="M122" s="335"/>
      <c r="N122" s="2"/>
      <c r="O122" s="336"/>
      <c r="P122" s="2"/>
      <c r="Q122" s="336"/>
      <c r="R122" s="2"/>
      <c r="S122" s="336"/>
      <c r="T122" s="2"/>
      <c r="U122" s="336"/>
      <c r="V122" s="2"/>
      <c r="W122" s="336"/>
      <c r="X122" s="2"/>
      <c r="Y122" s="336"/>
      <c r="Z122" s="2"/>
      <c r="AA122" s="336"/>
      <c r="AB122" s="244"/>
      <c r="AC122" s="283"/>
      <c r="AD122" s="2"/>
      <c r="AE122" s="2"/>
      <c r="AF122" s="2"/>
      <c r="AG122" s="2"/>
      <c r="AH122" s="2"/>
      <c r="AI122" s="5">
        <f t="shared" si="9"/>
        <v>0</v>
      </c>
      <c r="AJ122" s="174"/>
      <c r="AK122" s="491"/>
    </row>
    <row r="123" spans="1:37" ht="37.15" customHeight="1" thickBot="1" x14ac:dyDescent="0.3">
      <c r="A123" s="548"/>
      <c r="B123" s="536"/>
      <c r="C123" s="257" t="s">
        <v>660</v>
      </c>
      <c r="D123" s="28" t="s">
        <v>752</v>
      </c>
      <c r="E123" s="20"/>
      <c r="F123" s="20"/>
      <c r="G123" s="20"/>
      <c r="H123" s="20"/>
      <c r="I123" s="20"/>
      <c r="J123" s="20"/>
      <c r="K123" s="20"/>
      <c r="L123" s="63"/>
      <c r="M123" s="335"/>
      <c r="N123" s="2"/>
      <c r="O123" s="336"/>
      <c r="P123" s="2"/>
      <c r="Q123" s="336"/>
      <c r="R123" s="2"/>
      <c r="S123" s="336"/>
      <c r="T123" s="2"/>
      <c r="U123" s="336"/>
      <c r="V123" s="2"/>
      <c r="W123" s="336"/>
      <c r="X123" s="2"/>
      <c r="Y123" s="336"/>
      <c r="Z123" s="2"/>
      <c r="AA123" s="336"/>
      <c r="AB123" s="244"/>
      <c r="AC123" s="283"/>
      <c r="AD123" s="2"/>
      <c r="AE123" s="2"/>
      <c r="AF123" s="2"/>
      <c r="AG123" s="2"/>
      <c r="AH123" s="2"/>
      <c r="AI123" s="5">
        <f t="shared" si="9"/>
        <v>0</v>
      </c>
      <c r="AJ123" s="174"/>
      <c r="AK123" s="491"/>
    </row>
    <row r="124" spans="1:37" ht="37.15" customHeight="1" thickBot="1" x14ac:dyDescent="0.3">
      <c r="A124" s="548"/>
      <c r="B124" s="536"/>
      <c r="C124" s="257" t="s">
        <v>902</v>
      </c>
      <c r="D124" s="28" t="s">
        <v>753</v>
      </c>
      <c r="E124" s="20"/>
      <c r="F124" s="20"/>
      <c r="G124" s="20"/>
      <c r="H124" s="20"/>
      <c r="I124" s="20"/>
      <c r="J124" s="20"/>
      <c r="K124" s="20"/>
      <c r="L124" s="63"/>
      <c r="M124" s="287"/>
      <c r="N124" s="2"/>
      <c r="O124" s="2"/>
      <c r="P124" s="2"/>
      <c r="Q124" s="2"/>
      <c r="R124" s="2"/>
      <c r="S124" s="2"/>
      <c r="T124" s="2"/>
      <c r="U124" s="2"/>
      <c r="V124" s="2"/>
      <c r="W124" s="2"/>
      <c r="X124" s="2"/>
      <c r="Y124" s="2"/>
      <c r="Z124" s="2"/>
      <c r="AA124" s="2"/>
      <c r="AB124" s="244"/>
      <c r="AC124" s="283"/>
      <c r="AD124" s="2"/>
      <c r="AE124" s="2"/>
      <c r="AF124" s="2"/>
      <c r="AG124" s="2"/>
      <c r="AH124" s="2"/>
      <c r="AI124" s="5">
        <f t="shared" si="9"/>
        <v>0</v>
      </c>
      <c r="AJ124" s="174"/>
      <c r="AK124" s="491"/>
    </row>
    <row r="125" spans="1:37" ht="37.15" customHeight="1" thickBot="1" x14ac:dyDescent="0.3">
      <c r="A125" s="551"/>
      <c r="B125" s="536"/>
      <c r="C125" s="257" t="s">
        <v>847</v>
      </c>
      <c r="D125" s="28" t="s">
        <v>754</v>
      </c>
      <c r="E125" s="20"/>
      <c r="F125" s="20"/>
      <c r="G125" s="20"/>
      <c r="H125" s="20"/>
      <c r="I125" s="20"/>
      <c r="J125" s="20"/>
      <c r="K125" s="20"/>
      <c r="L125" s="63"/>
      <c r="M125" s="287"/>
      <c r="N125" s="2"/>
      <c r="O125" s="2"/>
      <c r="P125" s="2"/>
      <c r="Q125" s="2"/>
      <c r="R125" s="2"/>
      <c r="S125" s="2"/>
      <c r="T125" s="2"/>
      <c r="U125" s="2"/>
      <c r="V125" s="2"/>
      <c r="W125" s="2"/>
      <c r="X125" s="2"/>
      <c r="Y125" s="2"/>
      <c r="Z125" s="2"/>
      <c r="AA125" s="2"/>
      <c r="AB125" s="244"/>
      <c r="AC125" s="283"/>
      <c r="AD125" s="2"/>
      <c r="AE125" s="2"/>
      <c r="AF125" s="2"/>
      <c r="AG125" s="2"/>
      <c r="AH125" s="2"/>
      <c r="AI125" s="5">
        <f t="shared" si="9"/>
        <v>0</v>
      </c>
      <c r="AJ125" s="174"/>
      <c r="AK125" s="491"/>
    </row>
    <row r="126" spans="1:37" ht="37.15" customHeight="1" thickBot="1" x14ac:dyDescent="0.3">
      <c r="A126" s="551"/>
      <c r="B126" s="537"/>
      <c r="C126" s="262" t="s">
        <v>901</v>
      </c>
      <c r="D126" s="28" t="s">
        <v>755</v>
      </c>
      <c r="E126" s="20"/>
      <c r="F126" s="20"/>
      <c r="G126" s="20"/>
      <c r="H126" s="20"/>
      <c r="I126" s="20"/>
      <c r="J126" s="20"/>
      <c r="K126" s="20"/>
      <c r="L126" s="63"/>
      <c r="M126" s="292"/>
      <c r="N126" s="347"/>
      <c r="O126" s="293"/>
      <c r="P126" s="347"/>
      <c r="Q126" s="293"/>
      <c r="R126" s="347"/>
      <c r="S126" s="293"/>
      <c r="T126" s="347"/>
      <c r="U126" s="293"/>
      <c r="V126" s="347"/>
      <c r="W126" s="293"/>
      <c r="X126" s="347"/>
      <c r="Y126" s="293"/>
      <c r="Z126" s="347"/>
      <c r="AA126" s="293"/>
      <c r="AB126" s="350"/>
      <c r="AC126" s="284"/>
      <c r="AD126" s="7"/>
      <c r="AE126" s="7"/>
      <c r="AF126" s="7"/>
      <c r="AG126" s="7"/>
      <c r="AH126" s="7"/>
      <c r="AI126" s="8">
        <f t="shared" si="9"/>
        <v>0</v>
      </c>
      <c r="AJ126" s="174"/>
      <c r="AK126" s="492"/>
    </row>
    <row r="127" spans="1:37" ht="37.15" customHeight="1" thickBot="1" x14ac:dyDescent="0.3">
      <c r="A127" s="551"/>
      <c r="B127" s="535" t="s">
        <v>855</v>
      </c>
      <c r="C127" s="261" t="s">
        <v>844</v>
      </c>
      <c r="D127" s="28" t="s">
        <v>756</v>
      </c>
      <c r="E127" s="20"/>
      <c r="F127" s="20"/>
      <c r="G127" s="20"/>
      <c r="H127" s="20"/>
      <c r="I127" s="20"/>
      <c r="J127" s="20"/>
      <c r="K127" s="20"/>
      <c r="L127" s="63"/>
      <c r="M127" s="333"/>
      <c r="N127" s="21"/>
      <c r="O127" s="334"/>
      <c r="P127" s="21"/>
      <c r="Q127" s="334"/>
      <c r="R127" s="334"/>
      <c r="S127" s="334"/>
      <c r="T127" s="334"/>
      <c r="U127" s="334"/>
      <c r="V127" s="334"/>
      <c r="W127" s="334"/>
      <c r="X127" s="334"/>
      <c r="Y127" s="334"/>
      <c r="Z127" s="334"/>
      <c r="AA127" s="334"/>
      <c r="AB127" s="346"/>
      <c r="AC127" s="282"/>
      <c r="AD127" s="21"/>
      <c r="AE127" s="21"/>
      <c r="AF127" s="21"/>
      <c r="AG127" s="21"/>
      <c r="AH127" s="21"/>
      <c r="AI127" s="22">
        <f t="shared" si="9"/>
        <v>0</v>
      </c>
      <c r="AJ127" s="174" t="str">
        <f t="shared" ref="AJ127:AJ135" si="13">CONCATENATE(IF(G127&gt;G118," * "&amp;$B$127&amp;" ,  "&amp;$C127&amp;" For age "&amp;$E$6&amp;" "&amp;$E$7&amp;" is more than "&amp;$B$118&amp;" ,  "&amp;$C118&amp;""&amp;CHAR(10),""),IF(H127&gt;H118," * "&amp;$B$127&amp;" ,  "&amp;$C127&amp;" For age "&amp;$E$6&amp;" "&amp;$F$7&amp;" is more than "&amp;$B$118&amp;" ,  "&amp;$C118&amp;""&amp;CHAR(10),""),IF(I127&gt;I118," * "&amp;$B$127&amp;" ,  "&amp;$C127&amp;" For age "&amp;$G$6&amp;" "&amp;$G$7&amp;" is more than "&amp;$B$118&amp;" ,  "&amp;$C118&amp;""&amp;CHAR(10),""),IF(J127&gt;J118," * "&amp;$B$127&amp;" ,  "&amp;$C127&amp;" For age "&amp;$G$6&amp;" "&amp;$H$7&amp;" is more than "&amp;$B$118&amp;" ,  "&amp;$C118&amp;""&amp;CHAR(10),""),IF(K127&gt;K118," * "&amp;$B$127&amp;" ,  "&amp;$C127&amp;" For age "&amp;$I$6&amp;" "&amp;$I$7&amp;" is more than "&amp;$B$118&amp;" ,  "&amp;$C118&amp;""&amp;CHAR(10),""),IF(L127&gt;L118," * "&amp;$B$127&amp;" ,  "&amp;$C127&amp;" For age "&amp;$I$6&amp;" "&amp;$J$7&amp;" is more than "&amp;$B$118&amp;" ,  "&amp;$C118&amp;""&amp;CHAR(10),""),IF(M127&gt;M118," * "&amp;$B$127&amp;" ,  "&amp;$C127&amp;" For age "&amp;$K$6&amp;" "&amp;$K$7&amp;" is more than "&amp;$B$118&amp;" ,  "&amp;$C118&amp;""&amp;CHAR(10),""),IF(N127&gt;N118," * "&amp;$B$127&amp;" ,  "&amp;$C127&amp;" For age "&amp;$K$6&amp;" "&amp;$L$7&amp;" is more than "&amp;$B$118&amp;" ,  "&amp;$C118&amp;""&amp;CHAR(10),""),IF(O127&gt;O118," * "&amp;$B$127&amp;" ,  "&amp;$C127&amp;" For age "&amp;$M$6&amp;" "&amp;$M$7&amp;" is more than "&amp;$B$118&amp;" ,  "&amp;$C118&amp;""&amp;CHAR(10),""),IF(P127&gt;P118," * "&amp;$B$127&amp;" ,  "&amp;$C127&amp;" For age "&amp;$M$6&amp;" "&amp;$N$7&amp;" is more than "&amp;$B$118&amp;" ,  "&amp;$C118&amp;""&amp;CHAR(10),""),IF(Q127&gt;Q118," * "&amp;$B$127&amp;" ,  "&amp;$C127&amp;" For age "&amp;$O$6&amp;" "&amp;$O$7&amp;" is more than "&amp;$B$118&amp;" ,  "&amp;$C118&amp;""&amp;CHAR(10),""),IF(R127&gt;R118," * "&amp;$B$127&amp;" ,  "&amp;$C127&amp;" For age "&amp;$O$6&amp;" "&amp;$P$7&amp;" is more than "&amp;$B$118&amp;" ,  "&amp;$C118&amp;""&amp;CHAR(10),""),IF(S127&gt;S118," * "&amp;$B$127&amp;" ,  "&amp;$C127&amp;" For age "&amp;$Q$6&amp;" "&amp;$Q$7&amp;" is more than "&amp;$B$118&amp;" ,  "&amp;$C118&amp;""&amp;CHAR(10),""),IF(T127&gt;T118," * "&amp;$B$127&amp;" ,  "&amp;$C127&amp;" For age "&amp;$Q$6&amp;" "&amp;$R$7&amp;" is more than "&amp;$B$118&amp;" ,  "&amp;$C118&amp;""&amp;CHAR(10),""),IF(U127&gt;U118," * "&amp;$B$127&amp;" ,  "&amp;$C127&amp;" For age "&amp;$S$6&amp;" "&amp;$S$7&amp;" is more than "&amp;$B$118&amp;" ,  "&amp;$C118&amp;""&amp;CHAR(10),""),IF(V127&gt;V118," * "&amp;$B$127&amp;" ,  "&amp;$C127&amp;" For age "&amp;$S$6&amp;" "&amp;$T$7&amp;" is more than "&amp;$B$118&amp;" ,  "&amp;$C118&amp;""&amp;CHAR(10),""),IF(W127&gt;W118," * "&amp;$B$127&amp;" ,  "&amp;$C127&amp;" For age "&amp;$U$6&amp;" "&amp;$U$7&amp;" is more than "&amp;$B$118&amp;" ,  "&amp;$C118&amp;""&amp;CHAR(10),""),IF(X127&gt;X118," * "&amp;$B$127&amp;" ,  "&amp;$C127&amp;" For age "&amp;$U$6&amp;" "&amp;$V$7&amp;" is more than "&amp;$B$118&amp;" ,  "&amp;$C118&amp;""&amp;CHAR(10),""),IF(Y127&gt;Y118," * "&amp;$B$127&amp;" ,  "&amp;$C127&amp;" For age "&amp;$W$6&amp;" "&amp;$W$7&amp;" is more than "&amp;$B$118&amp;" ,  "&amp;$C118&amp;""&amp;CHAR(10),""),IF(Z127&gt;Z118," * "&amp;$B$127&amp;" ,  "&amp;$C127&amp;" For age "&amp;$W$6&amp;" "&amp;$X$7&amp;" is more than "&amp;$B$118&amp;" ,  "&amp;$C118&amp;""&amp;CHAR(10),""),IF(AA127&gt;AA118," * "&amp;$B$127&amp;" ,  "&amp;$C127&amp;" For age "&amp;$Y$6&amp;" "&amp;$Y$7&amp;" is more than "&amp;$B$118&amp;" ,  "&amp;$C118&amp;""&amp;CHAR(10),""),IF(AB127&gt;AB118," * "&amp;$B$127&amp;" ,  "&amp;$C127&amp;" For age "&amp;$Y$6&amp;" "&amp;$Z$7&amp;" is more than "&amp;$B$118&amp;" ,  "&amp;$C118&amp;""&amp;CHAR(10),""),IF(AC127&gt;AC118," * "&amp;$B$127&amp;" ,  "&amp;$C127&amp;" For age "&amp;$AA$6&amp;" "&amp;$AA$7&amp;" is more than "&amp;$B$118&amp;" ,  "&amp;$C118&amp;""&amp;CHAR(10),""),IF(AD127&gt;AD118," * "&amp;$B$127&amp;" ,  "&amp;$C127&amp;" For age "&amp;$AA$6&amp;" "&amp;$AB$7&amp;" is more than "&amp;$B$118&amp;" ,  "&amp;$C118&amp;""&amp;CHAR(10),""))</f>
        <v/>
      </c>
      <c r="AK127" s="490" t="str">
        <f>CONCATENATE(AJ127,AJ128,AJ129,AJ130,AJ131,AJ132,AJ133,AJ134,AJ135)</f>
        <v/>
      </c>
    </row>
    <row r="128" spans="1:37" ht="37.15" customHeight="1" thickBot="1" x14ac:dyDescent="0.3">
      <c r="A128" s="551"/>
      <c r="B128" s="536"/>
      <c r="C128" s="257" t="s">
        <v>604</v>
      </c>
      <c r="D128" s="28" t="s">
        <v>757</v>
      </c>
      <c r="E128" s="20"/>
      <c r="F128" s="20"/>
      <c r="G128" s="20"/>
      <c r="H128" s="20"/>
      <c r="I128" s="20"/>
      <c r="J128" s="20"/>
      <c r="K128" s="20"/>
      <c r="L128" s="63"/>
      <c r="M128" s="335"/>
      <c r="N128" s="2"/>
      <c r="O128" s="336"/>
      <c r="P128" s="2"/>
      <c r="Q128" s="336"/>
      <c r="R128" s="2"/>
      <c r="S128" s="336"/>
      <c r="T128" s="2"/>
      <c r="U128" s="336"/>
      <c r="V128" s="2"/>
      <c r="W128" s="336"/>
      <c r="X128" s="2"/>
      <c r="Y128" s="336"/>
      <c r="Z128" s="2"/>
      <c r="AA128" s="336"/>
      <c r="AB128" s="244"/>
      <c r="AC128" s="283"/>
      <c r="AD128" s="2"/>
      <c r="AE128" s="2"/>
      <c r="AF128" s="2"/>
      <c r="AG128" s="2"/>
      <c r="AH128" s="2"/>
      <c r="AI128" s="5">
        <f t="shared" si="9"/>
        <v>0</v>
      </c>
      <c r="AJ128" s="174" t="str">
        <f t="shared" si="13"/>
        <v/>
      </c>
      <c r="AK128" s="491"/>
    </row>
    <row r="129" spans="1:38" ht="37.15" customHeight="1" thickBot="1" x14ac:dyDescent="0.3">
      <c r="A129" s="551"/>
      <c r="B129" s="536"/>
      <c r="C129" s="257" t="s">
        <v>657</v>
      </c>
      <c r="D129" s="28" t="s">
        <v>758</v>
      </c>
      <c r="E129" s="20"/>
      <c r="F129" s="20"/>
      <c r="G129" s="20"/>
      <c r="H129" s="20"/>
      <c r="I129" s="20"/>
      <c r="J129" s="20"/>
      <c r="K129" s="20"/>
      <c r="L129" s="63"/>
      <c r="M129" s="287"/>
      <c r="N129" s="2"/>
      <c r="O129" s="2"/>
      <c r="P129" s="2"/>
      <c r="Q129" s="2"/>
      <c r="R129" s="2"/>
      <c r="S129" s="2"/>
      <c r="T129" s="2"/>
      <c r="U129" s="2"/>
      <c r="V129" s="2"/>
      <c r="W129" s="2"/>
      <c r="X129" s="2"/>
      <c r="Y129" s="2"/>
      <c r="Z129" s="2"/>
      <c r="AA129" s="2"/>
      <c r="AB129" s="244"/>
      <c r="AC129" s="283"/>
      <c r="AD129" s="2"/>
      <c r="AE129" s="2"/>
      <c r="AF129" s="2"/>
      <c r="AG129" s="2"/>
      <c r="AH129" s="2"/>
      <c r="AI129" s="5">
        <f t="shared" si="9"/>
        <v>0</v>
      </c>
      <c r="AJ129" s="174" t="str">
        <f t="shared" si="13"/>
        <v/>
      </c>
      <c r="AK129" s="491"/>
    </row>
    <row r="130" spans="1:38" ht="37.15" customHeight="1" thickBot="1" x14ac:dyDescent="0.3">
      <c r="A130" s="551"/>
      <c r="B130" s="536"/>
      <c r="C130" s="257" t="s">
        <v>845</v>
      </c>
      <c r="D130" s="28" t="s">
        <v>759</v>
      </c>
      <c r="E130" s="20"/>
      <c r="F130" s="20"/>
      <c r="G130" s="20"/>
      <c r="H130" s="20"/>
      <c r="I130" s="20"/>
      <c r="J130" s="20"/>
      <c r="K130" s="20"/>
      <c r="L130" s="63"/>
      <c r="M130" s="287"/>
      <c r="N130" s="336"/>
      <c r="O130" s="2"/>
      <c r="P130" s="336"/>
      <c r="Q130" s="2"/>
      <c r="R130" s="336"/>
      <c r="S130" s="2"/>
      <c r="T130" s="336"/>
      <c r="U130" s="2"/>
      <c r="V130" s="336"/>
      <c r="W130" s="2"/>
      <c r="X130" s="336"/>
      <c r="Y130" s="2"/>
      <c r="Z130" s="336"/>
      <c r="AA130" s="2"/>
      <c r="AB130" s="337"/>
      <c r="AC130" s="283"/>
      <c r="AD130" s="2"/>
      <c r="AE130" s="2"/>
      <c r="AF130" s="2"/>
      <c r="AG130" s="2"/>
      <c r="AH130" s="2"/>
      <c r="AI130" s="5">
        <f t="shared" si="9"/>
        <v>0</v>
      </c>
      <c r="AJ130" s="174" t="str">
        <f t="shared" si="13"/>
        <v/>
      </c>
      <c r="AK130" s="491"/>
    </row>
    <row r="131" spans="1:38" ht="37.15" customHeight="1" thickBot="1" x14ac:dyDescent="0.3">
      <c r="A131" s="563"/>
      <c r="B131" s="536"/>
      <c r="C131" s="257" t="s">
        <v>659</v>
      </c>
      <c r="D131" s="28" t="s">
        <v>760</v>
      </c>
      <c r="E131" s="20"/>
      <c r="F131" s="20"/>
      <c r="G131" s="20"/>
      <c r="H131" s="20"/>
      <c r="I131" s="20"/>
      <c r="J131" s="20"/>
      <c r="K131" s="20"/>
      <c r="L131" s="63"/>
      <c r="M131" s="335"/>
      <c r="N131" s="2"/>
      <c r="O131" s="336"/>
      <c r="P131" s="2"/>
      <c r="Q131" s="336"/>
      <c r="R131" s="2"/>
      <c r="S131" s="336"/>
      <c r="T131" s="2"/>
      <c r="U131" s="336"/>
      <c r="V131" s="2"/>
      <c r="W131" s="336"/>
      <c r="X131" s="2"/>
      <c r="Y131" s="336"/>
      <c r="Z131" s="2"/>
      <c r="AA131" s="336"/>
      <c r="AB131" s="244"/>
      <c r="AC131" s="283"/>
      <c r="AD131" s="2"/>
      <c r="AE131" s="2"/>
      <c r="AF131" s="2"/>
      <c r="AG131" s="2"/>
      <c r="AH131" s="2"/>
      <c r="AI131" s="5">
        <f t="shared" si="9"/>
        <v>0</v>
      </c>
      <c r="AJ131" s="174" t="str">
        <f t="shared" si="13"/>
        <v/>
      </c>
      <c r="AK131" s="491"/>
    </row>
    <row r="132" spans="1:38" ht="37.15" customHeight="1" thickBot="1" x14ac:dyDescent="0.3">
      <c r="A132" s="550"/>
      <c r="B132" s="536"/>
      <c r="C132" s="257" t="s">
        <v>660</v>
      </c>
      <c r="D132" s="28" t="s">
        <v>761</v>
      </c>
      <c r="E132" s="20"/>
      <c r="F132" s="20"/>
      <c r="G132" s="20"/>
      <c r="H132" s="20"/>
      <c r="I132" s="20"/>
      <c r="J132" s="20"/>
      <c r="K132" s="20"/>
      <c r="L132" s="63"/>
      <c r="M132" s="335"/>
      <c r="N132" s="2"/>
      <c r="O132" s="336"/>
      <c r="P132" s="2"/>
      <c r="Q132" s="336"/>
      <c r="R132" s="2"/>
      <c r="S132" s="336"/>
      <c r="T132" s="2"/>
      <c r="U132" s="336"/>
      <c r="V132" s="2"/>
      <c r="W132" s="336"/>
      <c r="X132" s="2"/>
      <c r="Y132" s="336"/>
      <c r="Z132" s="2"/>
      <c r="AA132" s="336"/>
      <c r="AB132" s="244"/>
      <c r="AC132" s="283"/>
      <c r="AD132" s="2"/>
      <c r="AE132" s="2"/>
      <c r="AF132" s="2"/>
      <c r="AG132" s="2"/>
      <c r="AH132" s="2"/>
      <c r="AI132" s="5">
        <f t="shared" si="9"/>
        <v>0</v>
      </c>
      <c r="AJ132" s="174" t="str">
        <f t="shared" si="13"/>
        <v/>
      </c>
      <c r="AK132" s="491"/>
      <c r="AL132" s="73">
        <f>EDATE(AL2,-9)</f>
        <v>44409</v>
      </c>
    </row>
    <row r="133" spans="1:38" ht="37.15" customHeight="1" thickBot="1" x14ac:dyDescent="0.3">
      <c r="A133" s="551"/>
      <c r="B133" s="536"/>
      <c r="C133" s="257" t="s">
        <v>902</v>
      </c>
      <c r="D133" s="28" t="s">
        <v>762</v>
      </c>
      <c r="E133" s="20"/>
      <c r="F133" s="20"/>
      <c r="G133" s="20"/>
      <c r="H133" s="20"/>
      <c r="I133" s="20"/>
      <c r="J133" s="20"/>
      <c r="K133" s="20"/>
      <c r="L133" s="63"/>
      <c r="M133" s="287"/>
      <c r="N133" s="2"/>
      <c r="O133" s="2"/>
      <c r="P133" s="2"/>
      <c r="Q133" s="2"/>
      <c r="R133" s="2"/>
      <c r="S133" s="2"/>
      <c r="T133" s="2"/>
      <c r="U133" s="2"/>
      <c r="V133" s="2"/>
      <c r="W133" s="2"/>
      <c r="X133" s="2"/>
      <c r="Y133" s="2"/>
      <c r="Z133" s="2"/>
      <c r="AA133" s="2"/>
      <c r="AB133" s="244"/>
      <c r="AC133" s="283"/>
      <c r="AD133" s="2"/>
      <c r="AE133" s="2"/>
      <c r="AF133" s="2"/>
      <c r="AG133" s="2"/>
      <c r="AH133" s="2"/>
      <c r="AI133" s="5">
        <f t="shared" si="9"/>
        <v>0</v>
      </c>
      <c r="AJ133" s="174" t="str">
        <f t="shared" si="13"/>
        <v/>
      </c>
      <c r="AK133" s="491"/>
    </row>
    <row r="134" spans="1:38" ht="37.15" customHeight="1" thickBot="1" x14ac:dyDescent="0.3">
      <c r="A134" s="548"/>
      <c r="B134" s="536"/>
      <c r="C134" s="259" t="s">
        <v>847</v>
      </c>
      <c r="D134" s="28" t="s">
        <v>763</v>
      </c>
      <c r="E134" s="20"/>
      <c r="F134" s="20"/>
      <c r="G134" s="20"/>
      <c r="H134" s="20"/>
      <c r="I134" s="20"/>
      <c r="J134" s="20"/>
      <c r="K134" s="20"/>
      <c r="L134" s="63"/>
      <c r="M134" s="287"/>
      <c r="N134" s="2"/>
      <c r="O134" s="2"/>
      <c r="P134" s="2"/>
      <c r="Q134" s="2"/>
      <c r="R134" s="2"/>
      <c r="S134" s="2"/>
      <c r="T134" s="2"/>
      <c r="U134" s="2"/>
      <c r="V134" s="2"/>
      <c r="W134" s="2"/>
      <c r="X134" s="2"/>
      <c r="Y134" s="2"/>
      <c r="Z134" s="2"/>
      <c r="AA134" s="2"/>
      <c r="AB134" s="244"/>
      <c r="AC134" s="283"/>
      <c r="AD134" s="2"/>
      <c r="AE134" s="2"/>
      <c r="AF134" s="2"/>
      <c r="AG134" s="2"/>
      <c r="AH134" s="2"/>
      <c r="AI134" s="5">
        <f t="shared" si="9"/>
        <v>0</v>
      </c>
      <c r="AJ134" s="174" t="str">
        <f t="shared" si="13"/>
        <v/>
      </c>
      <c r="AK134" s="491"/>
    </row>
    <row r="135" spans="1:38" ht="37.15" customHeight="1" thickBot="1" x14ac:dyDescent="0.3">
      <c r="A135" s="548"/>
      <c r="B135" s="537"/>
      <c r="C135" s="262" t="s">
        <v>901</v>
      </c>
      <c r="D135" s="28" t="s">
        <v>764</v>
      </c>
      <c r="E135" s="20"/>
      <c r="F135" s="20"/>
      <c r="G135" s="20"/>
      <c r="H135" s="20"/>
      <c r="I135" s="20"/>
      <c r="J135" s="20"/>
      <c r="K135" s="20"/>
      <c r="L135" s="63"/>
      <c r="M135" s="292"/>
      <c r="N135" s="347"/>
      <c r="O135" s="293"/>
      <c r="P135" s="347"/>
      <c r="Q135" s="293"/>
      <c r="R135" s="347"/>
      <c r="S135" s="293"/>
      <c r="T135" s="347"/>
      <c r="U135" s="293"/>
      <c r="V135" s="347"/>
      <c r="W135" s="293"/>
      <c r="X135" s="347"/>
      <c r="Y135" s="293"/>
      <c r="Z135" s="347"/>
      <c r="AA135" s="293"/>
      <c r="AB135" s="350"/>
      <c r="AC135" s="284"/>
      <c r="AD135" s="7"/>
      <c r="AE135" s="7"/>
      <c r="AF135" s="7"/>
      <c r="AG135" s="7"/>
      <c r="AH135" s="7"/>
      <c r="AI135" s="8">
        <f t="shared" si="9"/>
        <v>0</v>
      </c>
      <c r="AJ135" s="174" t="str">
        <f t="shared" si="13"/>
        <v/>
      </c>
      <c r="AK135" s="492"/>
    </row>
    <row r="136" spans="1:38" ht="37.15" customHeight="1" thickBot="1" x14ac:dyDescent="0.3">
      <c r="A136" s="548"/>
      <c r="B136" s="535" t="s">
        <v>856</v>
      </c>
      <c r="C136" s="261" t="s">
        <v>844</v>
      </c>
      <c r="D136" s="28" t="s">
        <v>765</v>
      </c>
      <c r="E136" s="20"/>
      <c r="F136" s="20"/>
      <c r="G136" s="20"/>
      <c r="H136" s="20"/>
      <c r="I136" s="20"/>
      <c r="J136" s="20"/>
      <c r="K136" s="20"/>
      <c r="L136" s="63"/>
      <c r="M136" s="333"/>
      <c r="N136" s="21"/>
      <c r="O136" s="334"/>
      <c r="P136" s="21"/>
      <c r="Q136" s="334"/>
      <c r="R136" s="334"/>
      <c r="S136" s="334"/>
      <c r="T136" s="334"/>
      <c r="U136" s="334"/>
      <c r="V136" s="334"/>
      <c r="W136" s="334"/>
      <c r="X136" s="334"/>
      <c r="Y136" s="334"/>
      <c r="Z136" s="334"/>
      <c r="AA136" s="334"/>
      <c r="AB136" s="346"/>
      <c r="AC136" s="282"/>
      <c r="AD136" s="21"/>
      <c r="AE136" s="21"/>
      <c r="AF136" s="21"/>
      <c r="AG136" s="21"/>
      <c r="AH136" s="21"/>
      <c r="AI136" s="22">
        <f t="shared" si="9"/>
        <v>0</v>
      </c>
      <c r="AJ136" s="174" t="str">
        <f t="shared" ref="AJ136:AJ144" si="14">CONCATENATE(IF(G136&gt;G127," * "&amp;$B$136&amp;" ,  "&amp;$C136&amp;" For age "&amp;$E$6&amp;" "&amp;$E$7&amp;" is more than "&amp;$B$127&amp;" ,  "&amp;$C127&amp;""&amp;CHAR(10),""),IF(H136&gt;H127," * "&amp;$B$136&amp;" ,  "&amp;$C136&amp;" For age "&amp;$E$6&amp;" "&amp;$F$7&amp;" is more than "&amp;$B$127&amp;" ,  "&amp;$C127&amp;""&amp;CHAR(10),""),IF(I136&gt;I127," * "&amp;$B$136&amp;" ,  "&amp;$C136&amp;" For age "&amp;$G$6&amp;" "&amp;$G$7&amp;" is more than "&amp;$B$127&amp;" ,  "&amp;$C127&amp;""&amp;CHAR(10),""),IF(J136&gt;J127," * "&amp;$B$136&amp;" ,  "&amp;$C136&amp;" For age "&amp;$G$6&amp;" "&amp;$H$7&amp;" is more than "&amp;$B$127&amp;" ,  "&amp;$C127&amp;""&amp;CHAR(10),""),IF(K136&gt;K127," * "&amp;$B$136&amp;" ,  "&amp;$C136&amp;" For age "&amp;$I$6&amp;" "&amp;$I$7&amp;" is more than "&amp;$B$127&amp;" ,  "&amp;$C127&amp;""&amp;CHAR(10),""),IF(L136&gt;L127," * "&amp;$B$136&amp;" ,  "&amp;$C136&amp;" For age "&amp;$I$6&amp;" "&amp;$J$7&amp;" is more than "&amp;$B$127&amp;" ,  "&amp;$C127&amp;""&amp;CHAR(10),""),IF(M136&gt;M127," * "&amp;$B$136&amp;" ,  "&amp;$C136&amp;" For age "&amp;$K$6&amp;" "&amp;$K$7&amp;" is more than "&amp;$B$127&amp;" ,  "&amp;$C127&amp;""&amp;CHAR(10),""),IF(N136&gt;N127," * "&amp;$B$136&amp;" ,  "&amp;$C136&amp;" For age "&amp;$K$6&amp;" "&amp;$L$7&amp;" is more than "&amp;$B$127&amp;" ,  "&amp;$C127&amp;""&amp;CHAR(10),""),IF(O136&gt;O127," * "&amp;$B$136&amp;" ,  "&amp;$C136&amp;" For age "&amp;$M$6&amp;" "&amp;$M$7&amp;" is more than "&amp;$B$127&amp;" ,  "&amp;$C127&amp;""&amp;CHAR(10),""),IF(P136&gt;P127," * "&amp;$B$136&amp;" ,  "&amp;$C136&amp;" For age "&amp;$M$6&amp;" "&amp;$N$7&amp;" is more than "&amp;$B$127&amp;" ,  "&amp;$C127&amp;""&amp;CHAR(10),""),IF(Q136&gt;Q127," * "&amp;$B$136&amp;" ,  "&amp;$C136&amp;" For age "&amp;$O$6&amp;" "&amp;$O$7&amp;" is more than "&amp;$B$127&amp;" ,  "&amp;$C127&amp;""&amp;CHAR(10),""),IF(R136&gt;R127," * "&amp;$B$136&amp;" ,  "&amp;$C136&amp;" For age "&amp;$O$6&amp;" "&amp;$P$7&amp;" is more than "&amp;$B$127&amp;" ,  "&amp;$C127&amp;""&amp;CHAR(10),""),IF(S136&gt;S127," * "&amp;$B$136&amp;" ,  "&amp;$C136&amp;" For age "&amp;$Q$6&amp;" "&amp;$Q$7&amp;" is more than "&amp;$B$127&amp;" ,  "&amp;$C127&amp;""&amp;CHAR(10),""),IF(T136&gt;T127," * "&amp;$B$136&amp;" ,  "&amp;$C136&amp;" For age "&amp;$Q$6&amp;" "&amp;$R$7&amp;" is more than "&amp;$B$127&amp;" ,  "&amp;$C127&amp;""&amp;CHAR(10),""),IF(U136&gt;U127," * "&amp;$B$136&amp;" ,  "&amp;$C136&amp;" For age "&amp;$S$6&amp;" "&amp;$S$7&amp;" is more than "&amp;$B$127&amp;" ,  "&amp;$C127&amp;""&amp;CHAR(10),""),IF(V136&gt;V127," * "&amp;$B$136&amp;" ,  "&amp;$C136&amp;" For age "&amp;$S$6&amp;" "&amp;$T$7&amp;" is more than "&amp;$B$127&amp;" ,  "&amp;$C127&amp;""&amp;CHAR(10),""),IF(W136&gt;W127," * "&amp;$B$136&amp;" ,  "&amp;$C136&amp;" For age "&amp;$U$6&amp;" "&amp;$U$7&amp;" is more than "&amp;$B$127&amp;" ,  "&amp;$C127&amp;""&amp;CHAR(10),""),IF(X136&gt;X127," * "&amp;$B$136&amp;" ,  "&amp;$C136&amp;" For age "&amp;$U$6&amp;" "&amp;$V$7&amp;" is more than "&amp;$B$127&amp;" ,  "&amp;$C127&amp;""&amp;CHAR(10),""),IF(Y136&gt;Y127," * "&amp;$B$136&amp;" ,  "&amp;$C136&amp;" For age "&amp;$W$6&amp;" "&amp;$W$7&amp;" is more than "&amp;$B$127&amp;" ,  "&amp;$C127&amp;""&amp;CHAR(10),""),IF(Z136&gt;Z127," * "&amp;$B$136&amp;" ,  "&amp;$C136&amp;" For age "&amp;$W$6&amp;" "&amp;$X$7&amp;" is more than "&amp;$B$127&amp;" ,  "&amp;$C127&amp;""&amp;CHAR(10),""),IF(AA136&gt;AA127," * "&amp;$B$136&amp;" ,  "&amp;$C136&amp;" For age "&amp;$Y$6&amp;" "&amp;$Y$7&amp;" is more than "&amp;$B$127&amp;" ,  "&amp;$C127&amp;""&amp;CHAR(10),""),IF(AB136&gt;AB127," * "&amp;$B$136&amp;" ,  "&amp;$C136&amp;" For age "&amp;$Y$6&amp;" "&amp;$Z$7&amp;" is more than "&amp;$B$127&amp;" ,  "&amp;$C127&amp;""&amp;CHAR(10),""),IF(AC136&gt;AC127," * "&amp;$B$136&amp;" ,  "&amp;$C136&amp;" For age "&amp;$AA$6&amp;" "&amp;$AA$7&amp;" is more than "&amp;$B$127&amp;" ,  "&amp;$C127&amp;""&amp;CHAR(10),""),IF(AD136&gt;AD127," * "&amp;$B$136&amp;" ,  "&amp;$C136&amp;" For age "&amp;$AA$6&amp;" "&amp;$AB$7&amp;" is more than "&amp;$B$127&amp;" ,  "&amp;$C127&amp;""&amp;CHAR(10),""))</f>
        <v/>
      </c>
      <c r="AK136" s="490" t="str">
        <f>CONCATENATE(AJ136,AJ137,AJ138,AJ139,AJ140,AJ141,AJ142,AJ143,AJ144)</f>
        <v/>
      </c>
    </row>
    <row r="137" spans="1:38" ht="37.15" customHeight="1" thickBot="1" x14ac:dyDescent="0.3">
      <c r="A137" s="548"/>
      <c r="B137" s="536"/>
      <c r="C137" s="257" t="s">
        <v>604</v>
      </c>
      <c r="D137" s="28" t="s">
        <v>766</v>
      </c>
      <c r="E137" s="20"/>
      <c r="F137" s="20"/>
      <c r="G137" s="20"/>
      <c r="H137" s="20"/>
      <c r="I137" s="20"/>
      <c r="J137" s="20"/>
      <c r="K137" s="20"/>
      <c r="L137" s="63"/>
      <c r="M137" s="335"/>
      <c r="N137" s="2"/>
      <c r="O137" s="336"/>
      <c r="P137" s="2"/>
      <c r="Q137" s="336"/>
      <c r="R137" s="2"/>
      <c r="S137" s="336"/>
      <c r="T137" s="2"/>
      <c r="U137" s="336"/>
      <c r="V137" s="2"/>
      <c r="W137" s="336"/>
      <c r="X137" s="2"/>
      <c r="Y137" s="336"/>
      <c r="Z137" s="2"/>
      <c r="AA137" s="336"/>
      <c r="AB137" s="244"/>
      <c r="AC137" s="283"/>
      <c r="AD137" s="2"/>
      <c r="AE137" s="2"/>
      <c r="AF137" s="2"/>
      <c r="AG137" s="2"/>
      <c r="AH137" s="2"/>
      <c r="AI137" s="5">
        <f t="shared" si="9"/>
        <v>0</v>
      </c>
      <c r="AJ137" s="174" t="str">
        <f t="shared" si="14"/>
        <v/>
      </c>
      <c r="AK137" s="491"/>
    </row>
    <row r="138" spans="1:38" s="4" customFormat="1" ht="37.15" customHeight="1" thickBot="1" x14ac:dyDescent="0.3">
      <c r="A138" s="548"/>
      <c r="B138" s="536"/>
      <c r="C138" s="257" t="s">
        <v>657</v>
      </c>
      <c r="D138" s="28" t="s">
        <v>767</v>
      </c>
      <c r="E138" s="20"/>
      <c r="F138" s="20"/>
      <c r="G138" s="20"/>
      <c r="H138" s="20"/>
      <c r="I138" s="20"/>
      <c r="J138" s="20"/>
      <c r="K138" s="20"/>
      <c r="L138" s="63"/>
      <c r="M138" s="287"/>
      <c r="N138" s="2"/>
      <c r="O138" s="2"/>
      <c r="P138" s="2"/>
      <c r="Q138" s="2"/>
      <c r="R138" s="2"/>
      <c r="S138" s="2"/>
      <c r="T138" s="2"/>
      <c r="U138" s="2"/>
      <c r="V138" s="2"/>
      <c r="W138" s="2"/>
      <c r="X138" s="2"/>
      <c r="Y138" s="2"/>
      <c r="Z138" s="2"/>
      <c r="AA138" s="2"/>
      <c r="AB138" s="244"/>
      <c r="AC138" s="283"/>
      <c r="AD138" s="2"/>
      <c r="AE138" s="2"/>
      <c r="AF138" s="2"/>
      <c r="AG138" s="2"/>
      <c r="AH138" s="2"/>
      <c r="AI138" s="5">
        <f t="shared" si="9"/>
        <v>0</v>
      </c>
      <c r="AJ138" s="174" t="str">
        <f t="shared" si="14"/>
        <v/>
      </c>
      <c r="AK138" s="491"/>
    </row>
    <row r="139" spans="1:38" ht="37.15" customHeight="1" thickBot="1" x14ac:dyDescent="0.3">
      <c r="A139" s="548"/>
      <c r="B139" s="536"/>
      <c r="C139" s="257" t="s">
        <v>845</v>
      </c>
      <c r="D139" s="28" t="s">
        <v>768</v>
      </c>
      <c r="E139" s="20"/>
      <c r="F139" s="20"/>
      <c r="G139" s="20"/>
      <c r="H139" s="20"/>
      <c r="I139" s="20"/>
      <c r="J139" s="20"/>
      <c r="K139" s="20"/>
      <c r="L139" s="63"/>
      <c r="M139" s="287"/>
      <c r="N139" s="336"/>
      <c r="O139" s="2"/>
      <c r="P139" s="336"/>
      <c r="Q139" s="2"/>
      <c r="R139" s="336"/>
      <c r="S139" s="2"/>
      <c r="T139" s="336"/>
      <c r="U139" s="2"/>
      <c r="V139" s="336"/>
      <c r="W139" s="2"/>
      <c r="X139" s="336"/>
      <c r="Y139" s="2"/>
      <c r="Z139" s="336"/>
      <c r="AA139" s="2"/>
      <c r="AB139" s="337"/>
      <c r="AC139" s="283"/>
      <c r="AD139" s="2"/>
      <c r="AE139" s="2"/>
      <c r="AF139" s="2"/>
      <c r="AG139" s="2"/>
      <c r="AH139" s="2"/>
      <c r="AI139" s="5">
        <f t="shared" si="9"/>
        <v>0</v>
      </c>
      <c r="AJ139" s="174" t="str">
        <f t="shared" si="14"/>
        <v/>
      </c>
      <c r="AK139" s="491"/>
    </row>
    <row r="140" spans="1:38" ht="37.15" customHeight="1" thickBot="1" x14ac:dyDescent="0.3">
      <c r="A140" s="548"/>
      <c r="B140" s="536"/>
      <c r="C140" s="258" t="s">
        <v>659</v>
      </c>
      <c r="D140" s="28" t="s">
        <v>769</v>
      </c>
      <c r="E140" s="20"/>
      <c r="F140" s="20"/>
      <c r="G140" s="20"/>
      <c r="H140" s="20"/>
      <c r="I140" s="20"/>
      <c r="J140" s="20"/>
      <c r="K140" s="20"/>
      <c r="L140" s="63"/>
      <c r="M140" s="335"/>
      <c r="N140" s="2"/>
      <c r="O140" s="336"/>
      <c r="P140" s="2"/>
      <c r="Q140" s="336"/>
      <c r="R140" s="2"/>
      <c r="S140" s="336"/>
      <c r="T140" s="2"/>
      <c r="U140" s="336"/>
      <c r="V140" s="2"/>
      <c r="W140" s="336"/>
      <c r="X140" s="2"/>
      <c r="Y140" s="336"/>
      <c r="Z140" s="2"/>
      <c r="AA140" s="336"/>
      <c r="AB140" s="244"/>
      <c r="AC140" s="283"/>
      <c r="AD140" s="2"/>
      <c r="AE140" s="2"/>
      <c r="AF140" s="2"/>
      <c r="AG140" s="2"/>
      <c r="AH140" s="2"/>
      <c r="AI140" s="5">
        <f t="shared" si="9"/>
        <v>0</v>
      </c>
      <c r="AJ140" s="174" t="str">
        <f t="shared" si="14"/>
        <v/>
      </c>
      <c r="AK140" s="491"/>
    </row>
    <row r="141" spans="1:38" ht="37.15" customHeight="1" thickBot="1" x14ac:dyDescent="0.3">
      <c r="A141" s="548"/>
      <c r="B141" s="536"/>
      <c r="C141" s="257" t="s">
        <v>660</v>
      </c>
      <c r="D141" s="28" t="s">
        <v>770</v>
      </c>
      <c r="E141" s="20"/>
      <c r="F141" s="20"/>
      <c r="G141" s="20"/>
      <c r="H141" s="20"/>
      <c r="I141" s="20"/>
      <c r="J141" s="20"/>
      <c r="K141" s="20"/>
      <c r="L141" s="63"/>
      <c r="M141" s="335"/>
      <c r="N141" s="2"/>
      <c r="O141" s="336"/>
      <c r="P141" s="2"/>
      <c r="Q141" s="336"/>
      <c r="R141" s="2"/>
      <c r="S141" s="336"/>
      <c r="T141" s="2"/>
      <c r="U141" s="336"/>
      <c r="V141" s="2"/>
      <c r="W141" s="336"/>
      <c r="X141" s="2"/>
      <c r="Y141" s="336"/>
      <c r="Z141" s="2"/>
      <c r="AA141" s="336"/>
      <c r="AB141" s="244"/>
      <c r="AC141" s="283"/>
      <c r="AD141" s="2"/>
      <c r="AE141" s="2"/>
      <c r="AF141" s="2"/>
      <c r="AG141" s="2"/>
      <c r="AH141" s="2"/>
      <c r="AI141" s="5">
        <f t="shared" ref="AI141:AI204" si="15">SUM(M141:AB141)</f>
        <v>0</v>
      </c>
      <c r="AJ141" s="174" t="str">
        <f t="shared" si="14"/>
        <v/>
      </c>
      <c r="AK141" s="491"/>
    </row>
    <row r="142" spans="1:38" ht="37.15" customHeight="1" thickBot="1" x14ac:dyDescent="0.3">
      <c r="A142" s="548"/>
      <c r="B142" s="536"/>
      <c r="C142" s="257" t="s">
        <v>902</v>
      </c>
      <c r="D142" s="28" t="s">
        <v>771</v>
      </c>
      <c r="E142" s="20"/>
      <c r="F142" s="20"/>
      <c r="G142" s="20"/>
      <c r="H142" s="20"/>
      <c r="I142" s="20"/>
      <c r="J142" s="20"/>
      <c r="K142" s="20"/>
      <c r="L142" s="63"/>
      <c r="M142" s="287"/>
      <c r="N142" s="2"/>
      <c r="O142" s="2"/>
      <c r="P142" s="2"/>
      <c r="Q142" s="2"/>
      <c r="R142" s="2"/>
      <c r="S142" s="2"/>
      <c r="T142" s="2"/>
      <c r="U142" s="2"/>
      <c r="V142" s="2"/>
      <c r="W142" s="2"/>
      <c r="X142" s="2"/>
      <c r="Y142" s="2"/>
      <c r="Z142" s="2"/>
      <c r="AA142" s="2"/>
      <c r="AB142" s="244"/>
      <c r="AC142" s="283"/>
      <c r="AD142" s="2"/>
      <c r="AE142" s="2"/>
      <c r="AF142" s="2"/>
      <c r="AG142" s="2"/>
      <c r="AH142" s="2"/>
      <c r="AI142" s="5">
        <f t="shared" si="15"/>
        <v>0</v>
      </c>
      <c r="AJ142" s="174" t="str">
        <f t="shared" si="14"/>
        <v/>
      </c>
      <c r="AK142" s="491"/>
    </row>
    <row r="143" spans="1:38" ht="37.15" customHeight="1" thickBot="1" x14ac:dyDescent="0.3">
      <c r="A143" s="548"/>
      <c r="B143" s="536"/>
      <c r="C143" s="257" t="s">
        <v>847</v>
      </c>
      <c r="D143" s="28" t="s">
        <v>772</v>
      </c>
      <c r="E143" s="20"/>
      <c r="F143" s="20"/>
      <c r="G143" s="20"/>
      <c r="H143" s="20"/>
      <c r="I143" s="20"/>
      <c r="J143" s="20"/>
      <c r="K143" s="20"/>
      <c r="L143" s="63"/>
      <c r="M143" s="287"/>
      <c r="N143" s="2"/>
      <c r="O143" s="2"/>
      <c r="P143" s="2"/>
      <c r="Q143" s="2"/>
      <c r="R143" s="2"/>
      <c r="S143" s="2"/>
      <c r="T143" s="2"/>
      <c r="U143" s="2"/>
      <c r="V143" s="2"/>
      <c r="W143" s="2"/>
      <c r="X143" s="2"/>
      <c r="Y143" s="2"/>
      <c r="Z143" s="2"/>
      <c r="AA143" s="2"/>
      <c r="AB143" s="244"/>
      <c r="AC143" s="283"/>
      <c r="AD143" s="2"/>
      <c r="AE143" s="2"/>
      <c r="AF143" s="2"/>
      <c r="AG143" s="2"/>
      <c r="AH143" s="2"/>
      <c r="AI143" s="5">
        <f t="shared" si="15"/>
        <v>0</v>
      </c>
      <c r="AJ143" s="174" t="str">
        <f t="shared" si="14"/>
        <v/>
      </c>
      <c r="AK143" s="491"/>
    </row>
    <row r="144" spans="1:38" ht="37.15" customHeight="1" thickBot="1" x14ac:dyDescent="0.3">
      <c r="A144" s="549"/>
      <c r="B144" s="537"/>
      <c r="C144" s="262" t="s">
        <v>901</v>
      </c>
      <c r="D144" s="28" t="s">
        <v>773</v>
      </c>
      <c r="E144" s="20"/>
      <c r="F144" s="20"/>
      <c r="G144" s="20"/>
      <c r="H144" s="20"/>
      <c r="I144" s="20"/>
      <c r="J144" s="20"/>
      <c r="K144" s="20"/>
      <c r="L144" s="63"/>
      <c r="M144" s="292"/>
      <c r="N144" s="347"/>
      <c r="O144" s="293"/>
      <c r="P144" s="347"/>
      <c r="Q144" s="293"/>
      <c r="R144" s="347"/>
      <c r="S144" s="293"/>
      <c r="T144" s="347"/>
      <c r="U144" s="293"/>
      <c r="V144" s="347"/>
      <c r="W144" s="293"/>
      <c r="X144" s="347"/>
      <c r="Y144" s="293"/>
      <c r="Z144" s="347"/>
      <c r="AA144" s="293"/>
      <c r="AB144" s="350"/>
      <c r="AC144" s="284"/>
      <c r="AD144" s="7"/>
      <c r="AE144" s="7"/>
      <c r="AF144" s="7"/>
      <c r="AG144" s="7"/>
      <c r="AH144" s="7"/>
      <c r="AI144" s="8">
        <f t="shared" si="15"/>
        <v>0</v>
      </c>
      <c r="AJ144" s="174" t="str">
        <f t="shared" si="14"/>
        <v/>
      </c>
      <c r="AK144" s="492"/>
    </row>
    <row r="145" spans="1:37" ht="37.15" customHeight="1" thickBot="1" x14ac:dyDescent="0.3">
      <c r="A145" s="547"/>
      <c r="B145" s="535" t="s">
        <v>857</v>
      </c>
      <c r="C145" s="261" t="s">
        <v>844</v>
      </c>
      <c r="D145" s="28" t="s">
        <v>774</v>
      </c>
      <c r="E145" s="20"/>
      <c r="F145" s="20"/>
      <c r="G145" s="20"/>
      <c r="H145" s="20"/>
      <c r="I145" s="20"/>
      <c r="J145" s="20"/>
      <c r="K145" s="20"/>
      <c r="L145" s="63"/>
      <c r="M145" s="333"/>
      <c r="N145" s="21"/>
      <c r="O145" s="334"/>
      <c r="P145" s="21"/>
      <c r="Q145" s="334"/>
      <c r="R145" s="334"/>
      <c r="S145" s="334"/>
      <c r="T145" s="334"/>
      <c r="U145" s="334"/>
      <c r="V145" s="334"/>
      <c r="W145" s="334"/>
      <c r="X145" s="334"/>
      <c r="Y145" s="334"/>
      <c r="Z145" s="334"/>
      <c r="AA145" s="334"/>
      <c r="AB145" s="346"/>
      <c r="AC145" s="282"/>
      <c r="AD145" s="21"/>
      <c r="AE145" s="21"/>
      <c r="AF145" s="21"/>
      <c r="AG145" s="21"/>
      <c r="AH145" s="21"/>
      <c r="AI145" s="22">
        <f t="shared" si="15"/>
        <v>0</v>
      </c>
      <c r="AJ145" s="174" t="str">
        <f t="shared" ref="AJ145:AJ153" si="16">CONCATENATE(IF(G145&gt;G118," * "&amp;$B$145&amp;" ,  "&amp;$C145&amp;" For age "&amp;$E$6&amp;" "&amp;$E$7&amp;" is more than "&amp;$B$118&amp;" ,  "&amp;$C118&amp;""&amp;CHAR(10),""),IF(H145&gt;H118," * "&amp;$B$145&amp;" ,  "&amp;$C145&amp;" For age "&amp;$E$6&amp;" "&amp;$F$7&amp;" is more than "&amp;$B$118&amp;" ,  "&amp;$C118&amp;""&amp;CHAR(10),""),IF(I145&gt;I118," * "&amp;$B$145&amp;" ,  "&amp;$C145&amp;" For age "&amp;$G$6&amp;" "&amp;$G$7&amp;" is more than "&amp;$B$118&amp;" ,  "&amp;$C118&amp;""&amp;CHAR(10),""),IF(J145&gt;J118," * "&amp;$B$145&amp;" ,  "&amp;$C145&amp;" For age "&amp;$G$6&amp;" "&amp;$H$7&amp;" is more than "&amp;$B$118&amp;" ,  "&amp;$C118&amp;""&amp;CHAR(10),""),IF(K145&gt;K118," * "&amp;$B$145&amp;" ,  "&amp;$C145&amp;" For age "&amp;$I$6&amp;" "&amp;$I$7&amp;" is more than "&amp;$B$118&amp;" ,  "&amp;$C118&amp;""&amp;CHAR(10),""),IF(L145&gt;L118," * "&amp;$B$145&amp;" ,  "&amp;$C145&amp;" For age "&amp;$I$6&amp;" "&amp;$J$7&amp;" is more than "&amp;$B$118&amp;" ,  "&amp;$C118&amp;""&amp;CHAR(10),""),IF(M145&gt;M118," * "&amp;$B$145&amp;" ,  "&amp;$C145&amp;" For age "&amp;$K$6&amp;" "&amp;$K$7&amp;" is more than "&amp;$B$118&amp;" ,  "&amp;$C118&amp;""&amp;CHAR(10),""),IF(N145&gt;N118," * "&amp;$B$145&amp;" ,  "&amp;$C145&amp;" For age "&amp;$K$6&amp;" "&amp;$L$7&amp;" is more than "&amp;$B$118&amp;" ,  "&amp;$C118&amp;""&amp;CHAR(10),""),IF(O145&gt;O118," * "&amp;$B$145&amp;" ,  "&amp;$C145&amp;" For age "&amp;$M$6&amp;" "&amp;$M$7&amp;" is more than "&amp;$B$118&amp;" ,  "&amp;$C118&amp;""&amp;CHAR(10),""),IF(P145&gt;P118," * "&amp;$B$145&amp;" ,  "&amp;$C145&amp;" For age "&amp;$M$6&amp;" "&amp;$N$7&amp;" is more than "&amp;$B$118&amp;" ,  "&amp;$C118&amp;""&amp;CHAR(10),""),IF(Q145&gt;Q118," * "&amp;$B$145&amp;" ,  "&amp;$C145&amp;" For age "&amp;$O$6&amp;" "&amp;$O$7&amp;" is more than "&amp;$B$118&amp;" ,  "&amp;$C118&amp;""&amp;CHAR(10),""),IF(R145&gt;R118," * "&amp;$B$145&amp;" ,  "&amp;$C145&amp;" For age "&amp;$O$6&amp;" "&amp;$P$7&amp;" is more than "&amp;$B$118&amp;" ,  "&amp;$C118&amp;""&amp;CHAR(10),""),IF(S145&gt;S118," * "&amp;$B$145&amp;" ,  "&amp;$C145&amp;" For age "&amp;$Q$6&amp;" "&amp;$Q$7&amp;" is more than "&amp;$B$118&amp;" ,  "&amp;$C118&amp;""&amp;CHAR(10),""),IF(T145&gt;T118," * "&amp;$B$145&amp;" ,  "&amp;$C145&amp;" For age "&amp;$Q$6&amp;" "&amp;$R$7&amp;" is more than "&amp;$B$118&amp;" ,  "&amp;$C118&amp;""&amp;CHAR(10),""),IF(U145&gt;U118," * "&amp;$B$145&amp;" ,  "&amp;$C145&amp;" For age "&amp;$S$6&amp;" "&amp;$S$7&amp;" is more than "&amp;$B$118&amp;" ,  "&amp;$C118&amp;""&amp;CHAR(10),""),IF(V145&gt;V118," * "&amp;$B$145&amp;" ,  "&amp;$C145&amp;" For age "&amp;$S$6&amp;" "&amp;$T$7&amp;" is more than "&amp;$B$118&amp;" ,  "&amp;$C118&amp;""&amp;CHAR(10),""),IF(W145&gt;W118," * "&amp;$B$145&amp;" ,  "&amp;$C145&amp;" For age "&amp;$U$6&amp;" "&amp;$U$7&amp;" is more than "&amp;$B$118&amp;" ,  "&amp;$C118&amp;""&amp;CHAR(10),""),IF(X145&gt;X118," * "&amp;$B$145&amp;" ,  "&amp;$C145&amp;" For age "&amp;$U$6&amp;" "&amp;$V$7&amp;" is more than "&amp;$B$118&amp;" ,  "&amp;$C118&amp;""&amp;CHAR(10),""),IF(Y145&gt;Y118," * "&amp;$B$145&amp;" ,  "&amp;$C145&amp;" For age "&amp;$W$6&amp;" "&amp;$W$7&amp;" is more than "&amp;$B$118&amp;" ,  "&amp;$C118&amp;""&amp;CHAR(10),""),IF(Z145&gt;Z118," * "&amp;$B$145&amp;" ,  "&amp;$C145&amp;" For age "&amp;$W$6&amp;" "&amp;$X$7&amp;" is more than "&amp;$B$118&amp;" ,  "&amp;$C118&amp;""&amp;CHAR(10),""),IF(AA145&gt;AA118," * "&amp;$B$145&amp;" ,  "&amp;$C145&amp;" For age "&amp;$Y$6&amp;" "&amp;$Y$7&amp;" is more than "&amp;$B$118&amp;" ,  "&amp;$C118&amp;""&amp;CHAR(10),""),IF(AB145&gt;AB118," * "&amp;$B$145&amp;" ,  "&amp;$C145&amp;" For age "&amp;$Y$6&amp;" "&amp;$Z$7&amp;" is more than "&amp;$B$118&amp;" ,  "&amp;$C118&amp;""&amp;CHAR(10),""),IF(AC145&gt;AC118," * "&amp;$B$145&amp;" ,  "&amp;$C145&amp;" For age "&amp;$AA$6&amp;" "&amp;$AA$7&amp;" is more than "&amp;$B$118&amp;" ,  "&amp;$C118&amp;""&amp;CHAR(10),""),IF(AD145&gt;AD118," * "&amp;$B$145&amp;" ,  "&amp;$C145&amp;" For age "&amp;$AA$6&amp;" "&amp;$AB$7&amp;" is more than "&amp;$B$118&amp;" ,  "&amp;$C118&amp;""&amp;CHAR(10),""))</f>
        <v/>
      </c>
      <c r="AK145" s="490" t="str">
        <f>CONCATENATE(AJ145,AJ146,AJ147,AJ148,AJ149,AJ150,AJ151,AJ152,AJ153)</f>
        <v/>
      </c>
    </row>
    <row r="146" spans="1:37" ht="37.15" customHeight="1" thickBot="1" x14ac:dyDescent="0.3">
      <c r="A146" s="548"/>
      <c r="B146" s="536"/>
      <c r="C146" s="257" t="s">
        <v>604</v>
      </c>
      <c r="D146" s="28" t="s">
        <v>775</v>
      </c>
      <c r="E146" s="20"/>
      <c r="F146" s="20"/>
      <c r="G146" s="20"/>
      <c r="H146" s="20"/>
      <c r="I146" s="20"/>
      <c r="J146" s="20"/>
      <c r="K146" s="20"/>
      <c r="L146" s="63"/>
      <c r="M146" s="335"/>
      <c r="N146" s="2"/>
      <c r="O146" s="336"/>
      <c r="P146" s="2"/>
      <c r="Q146" s="336"/>
      <c r="R146" s="2"/>
      <c r="S146" s="336"/>
      <c r="T146" s="2"/>
      <c r="U146" s="336"/>
      <c r="V146" s="2"/>
      <c r="W146" s="336"/>
      <c r="X146" s="2"/>
      <c r="Y146" s="336"/>
      <c r="Z146" s="2"/>
      <c r="AA146" s="336"/>
      <c r="AB146" s="244"/>
      <c r="AC146" s="283"/>
      <c r="AD146" s="2"/>
      <c r="AE146" s="2"/>
      <c r="AF146" s="2"/>
      <c r="AG146" s="2"/>
      <c r="AH146" s="2"/>
      <c r="AI146" s="5">
        <f t="shared" si="15"/>
        <v>0</v>
      </c>
      <c r="AJ146" s="174" t="str">
        <f t="shared" si="16"/>
        <v/>
      </c>
      <c r="AK146" s="491"/>
    </row>
    <row r="147" spans="1:37" ht="37.15" customHeight="1" thickBot="1" x14ac:dyDescent="0.3">
      <c r="A147" s="548"/>
      <c r="B147" s="536"/>
      <c r="C147" s="257" t="s">
        <v>657</v>
      </c>
      <c r="D147" s="28" t="s">
        <v>776</v>
      </c>
      <c r="E147" s="20"/>
      <c r="F147" s="20"/>
      <c r="G147" s="20"/>
      <c r="H147" s="20"/>
      <c r="I147" s="20"/>
      <c r="J147" s="20"/>
      <c r="K147" s="20"/>
      <c r="L147" s="63"/>
      <c r="M147" s="287"/>
      <c r="N147" s="2"/>
      <c r="O147" s="2"/>
      <c r="P147" s="2"/>
      <c r="Q147" s="2"/>
      <c r="R147" s="2"/>
      <c r="S147" s="2"/>
      <c r="T147" s="2"/>
      <c r="U147" s="2"/>
      <c r="V147" s="2"/>
      <c r="W147" s="2"/>
      <c r="X147" s="2"/>
      <c r="Y147" s="2"/>
      <c r="Z147" s="2"/>
      <c r="AA147" s="2"/>
      <c r="AB147" s="244"/>
      <c r="AC147" s="283"/>
      <c r="AD147" s="2"/>
      <c r="AE147" s="2"/>
      <c r="AF147" s="2"/>
      <c r="AG147" s="2"/>
      <c r="AH147" s="2"/>
      <c r="AI147" s="5">
        <f t="shared" si="15"/>
        <v>0</v>
      </c>
      <c r="AJ147" s="174" t="str">
        <f t="shared" si="16"/>
        <v/>
      </c>
      <c r="AK147" s="491"/>
    </row>
    <row r="148" spans="1:37" ht="37.15" customHeight="1" thickBot="1" x14ac:dyDescent="0.3">
      <c r="A148" s="548"/>
      <c r="B148" s="536"/>
      <c r="C148" s="257" t="s">
        <v>845</v>
      </c>
      <c r="D148" s="28" t="s">
        <v>777</v>
      </c>
      <c r="E148" s="20"/>
      <c r="F148" s="20"/>
      <c r="G148" s="20"/>
      <c r="H148" s="20"/>
      <c r="I148" s="20"/>
      <c r="J148" s="20"/>
      <c r="K148" s="20"/>
      <c r="L148" s="63"/>
      <c r="M148" s="287"/>
      <c r="N148" s="336"/>
      <c r="O148" s="2"/>
      <c r="P148" s="336"/>
      <c r="Q148" s="2"/>
      <c r="R148" s="336"/>
      <c r="S148" s="2"/>
      <c r="T148" s="336"/>
      <c r="U148" s="2"/>
      <c r="V148" s="336"/>
      <c r="W148" s="2"/>
      <c r="X148" s="336"/>
      <c r="Y148" s="2"/>
      <c r="Z148" s="336"/>
      <c r="AA148" s="2"/>
      <c r="AB148" s="337"/>
      <c r="AC148" s="283"/>
      <c r="AD148" s="2"/>
      <c r="AE148" s="2"/>
      <c r="AF148" s="2"/>
      <c r="AG148" s="2"/>
      <c r="AH148" s="2"/>
      <c r="AI148" s="5">
        <f t="shared" si="15"/>
        <v>0</v>
      </c>
      <c r="AJ148" s="174" t="str">
        <f t="shared" si="16"/>
        <v/>
      </c>
      <c r="AK148" s="491"/>
    </row>
    <row r="149" spans="1:37" ht="37.15" customHeight="1" thickBot="1" x14ac:dyDescent="0.3">
      <c r="A149" s="548"/>
      <c r="B149" s="536"/>
      <c r="C149" s="257" t="s">
        <v>659</v>
      </c>
      <c r="D149" s="28" t="s">
        <v>778</v>
      </c>
      <c r="E149" s="20"/>
      <c r="F149" s="20"/>
      <c r="G149" s="20"/>
      <c r="H149" s="20"/>
      <c r="I149" s="20"/>
      <c r="J149" s="20"/>
      <c r="K149" s="20"/>
      <c r="L149" s="63"/>
      <c r="M149" s="335"/>
      <c r="N149" s="2"/>
      <c r="O149" s="336"/>
      <c r="P149" s="2"/>
      <c r="Q149" s="336"/>
      <c r="R149" s="2"/>
      <c r="S149" s="336"/>
      <c r="T149" s="2"/>
      <c r="U149" s="336"/>
      <c r="V149" s="2"/>
      <c r="W149" s="336"/>
      <c r="X149" s="2"/>
      <c r="Y149" s="336"/>
      <c r="Z149" s="2"/>
      <c r="AA149" s="336"/>
      <c r="AB149" s="244"/>
      <c r="AC149" s="283"/>
      <c r="AD149" s="2"/>
      <c r="AE149" s="2"/>
      <c r="AF149" s="2"/>
      <c r="AG149" s="2"/>
      <c r="AH149" s="2"/>
      <c r="AI149" s="5">
        <f t="shared" si="15"/>
        <v>0</v>
      </c>
      <c r="AJ149" s="174" t="str">
        <f t="shared" si="16"/>
        <v/>
      </c>
      <c r="AK149" s="491"/>
    </row>
    <row r="150" spans="1:37" ht="37.15" customHeight="1" thickBot="1" x14ac:dyDescent="0.3">
      <c r="A150" s="548"/>
      <c r="B150" s="536"/>
      <c r="C150" s="257" t="s">
        <v>660</v>
      </c>
      <c r="D150" s="28" t="s">
        <v>779</v>
      </c>
      <c r="E150" s="20"/>
      <c r="F150" s="20"/>
      <c r="G150" s="20"/>
      <c r="H150" s="20"/>
      <c r="I150" s="20"/>
      <c r="J150" s="20"/>
      <c r="K150" s="20"/>
      <c r="L150" s="63"/>
      <c r="M150" s="335"/>
      <c r="N150" s="2"/>
      <c r="O150" s="336"/>
      <c r="P150" s="2"/>
      <c r="Q150" s="336"/>
      <c r="R150" s="2"/>
      <c r="S150" s="336"/>
      <c r="T150" s="2"/>
      <c r="U150" s="336"/>
      <c r="V150" s="2"/>
      <c r="W150" s="336"/>
      <c r="X150" s="2"/>
      <c r="Y150" s="336"/>
      <c r="Z150" s="2"/>
      <c r="AA150" s="336"/>
      <c r="AB150" s="244"/>
      <c r="AC150" s="283"/>
      <c r="AD150" s="2"/>
      <c r="AE150" s="2"/>
      <c r="AF150" s="2"/>
      <c r="AG150" s="2"/>
      <c r="AH150" s="2"/>
      <c r="AI150" s="5">
        <f t="shared" si="15"/>
        <v>0</v>
      </c>
      <c r="AJ150" s="174" t="str">
        <f t="shared" si="16"/>
        <v/>
      </c>
      <c r="AK150" s="491"/>
    </row>
    <row r="151" spans="1:37" ht="37.15" customHeight="1" thickBot="1" x14ac:dyDescent="0.3">
      <c r="A151" s="548"/>
      <c r="B151" s="536"/>
      <c r="C151" s="257" t="s">
        <v>902</v>
      </c>
      <c r="D151" s="28" t="s">
        <v>780</v>
      </c>
      <c r="E151" s="20"/>
      <c r="F151" s="20"/>
      <c r="G151" s="20"/>
      <c r="H151" s="20"/>
      <c r="I151" s="20"/>
      <c r="J151" s="20"/>
      <c r="K151" s="20"/>
      <c r="L151" s="63"/>
      <c r="M151" s="287"/>
      <c r="N151" s="2"/>
      <c r="O151" s="2"/>
      <c r="P151" s="2"/>
      <c r="Q151" s="2"/>
      <c r="R151" s="2"/>
      <c r="S151" s="2"/>
      <c r="T151" s="2"/>
      <c r="U151" s="2"/>
      <c r="V151" s="2"/>
      <c r="W151" s="2"/>
      <c r="X151" s="2"/>
      <c r="Y151" s="2"/>
      <c r="Z151" s="2"/>
      <c r="AA151" s="2"/>
      <c r="AB151" s="244"/>
      <c r="AC151" s="283"/>
      <c r="AD151" s="2"/>
      <c r="AE151" s="2"/>
      <c r="AF151" s="2"/>
      <c r="AG151" s="2"/>
      <c r="AH151" s="2"/>
      <c r="AI151" s="5">
        <f t="shared" si="15"/>
        <v>0</v>
      </c>
      <c r="AJ151" s="174" t="str">
        <f t="shared" si="16"/>
        <v/>
      </c>
      <c r="AK151" s="491"/>
    </row>
    <row r="152" spans="1:37" ht="37.15" customHeight="1" thickBot="1" x14ac:dyDescent="0.3">
      <c r="A152" s="548"/>
      <c r="B152" s="536"/>
      <c r="C152" s="257" t="s">
        <v>847</v>
      </c>
      <c r="D152" s="28" t="s">
        <v>781</v>
      </c>
      <c r="E152" s="20"/>
      <c r="F152" s="20"/>
      <c r="G152" s="20"/>
      <c r="H152" s="20"/>
      <c r="I152" s="20"/>
      <c r="J152" s="20"/>
      <c r="K152" s="20"/>
      <c r="L152" s="63"/>
      <c r="M152" s="287"/>
      <c r="N152" s="2"/>
      <c r="O152" s="2"/>
      <c r="P152" s="2"/>
      <c r="Q152" s="2"/>
      <c r="R152" s="2"/>
      <c r="S152" s="2"/>
      <c r="T152" s="2"/>
      <c r="U152" s="2"/>
      <c r="V152" s="2"/>
      <c r="W152" s="2"/>
      <c r="X152" s="2"/>
      <c r="Y152" s="2"/>
      <c r="Z152" s="2"/>
      <c r="AA152" s="2"/>
      <c r="AB152" s="244"/>
      <c r="AC152" s="283"/>
      <c r="AD152" s="2"/>
      <c r="AE152" s="2"/>
      <c r="AF152" s="2"/>
      <c r="AG152" s="2"/>
      <c r="AH152" s="2"/>
      <c r="AI152" s="5">
        <f t="shared" si="15"/>
        <v>0</v>
      </c>
      <c r="AJ152" s="174" t="str">
        <f t="shared" si="16"/>
        <v/>
      </c>
      <c r="AK152" s="491"/>
    </row>
    <row r="153" spans="1:37" ht="37.15" customHeight="1" thickBot="1" x14ac:dyDescent="0.3">
      <c r="A153" s="548"/>
      <c r="B153" s="537"/>
      <c r="C153" s="262" t="s">
        <v>901</v>
      </c>
      <c r="D153" s="28" t="s">
        <v>782</v>
      </c>
      <c r="E153" s="20"/>
      <c r="F153" s="20"/>
      <c r="G153" s="20"/>
      <c r="H153" s="20"/>
      <c r="I153" s="20"/>
      <c r="J153" s="20"/>
      <c r="K153" s="20"/>
      <c r="L153" s="63"/>
      <c r="M153" s="292"/>
      <c r="N153" s="347"/>
      <c r="O153" s="293"/>
      <c r="P153" s="347"/>
      <c r="Q153" s="293"/>
      <c r="R153" s="347"/>
      <c r="S153" s="293"/>
      <c r="T153" s="347"/>
      <c r="U153" s="293"/>
      <c r="V153" s="347"/>
      <c r="W153" s="293"/>
      <c r="X153" s="347"/>
      <c r="Y153" s="293"/>
      <c r="Z153" s="347"/>
      <c r="AA153" s="293"/>
      <c r="AB153" s="350"/>
      <c r="AC153" s="284"/>
      <c r="AD153" s="7"/>
      <c r="AE153" s="7"/>
      <c r="AF153" s="7"/>
      <c r="AG153" s="7"/>
      <c r="AH153" s="7"/>
      <c r="AI153" s="8">
        <f t="shared" si="15"/>
        <v>0</v>
      </c>
      <c r="AJ153" s="174" t="str">
        <f t="shared" si="16"/>
        <v/>
      </c>
      <c r="AK153" s="492"/>
    </row>
    <row r="154" spans="1:37" ht="37.15" customHeight="1" thickBot="1" x14ac:dyDescent="0.3">
      <c r="A154" s="548"/>
      <c r="B154" s="535" t="s">
        <v>858</v>
      </c>
      <c r="C154" s="261" t="s">
        <v>844</v>
      </c>
      <c r="D154" s="28" t="s">
        <v>783</v>
      </c>
      <c r="E154" s="20"/>
      <c r="F154" s="20"/>
      <c r="G154" s="20"/>
      <c r="H154" s="20"/>
      <c r="I154" s="20"/>
      <c r="J154" s="20"/>
      <c r="K154" s="20"/>
      <c r="L154" s="63"/>
      <c r="M154" s="333"/>
      <c r="N154" s="21"/>
      <c r="O154" s="334"/>
      <c r="P154" s="21"/>
      <c r="Q154" s="334"/>
      <c r="R154" s="334"/>
      <c r="S154" s="334"/>
      <c r="T154" s="334"/>
      <c r="U154" s="334"/>
      <c r="V154" s="334"/>
      <c r="W154" s="334"/>
      <c r="X154" s="334"/>
      <c r="Y154" s="334"/>
      <c r="Z154" s="334"/>
      <c r="AA154" s="334"/>
      <c r="AB154" s="346"/>
      <c r="AC154" s="282"/>
      <c r="AD154" s="21"/>
      <c r="AE154" s="21"/>
      <c r="AF154" s="21"/>
      <c r="AG154" s="21"/>
      <c r="AH154" s="21"/>
      <c r="AI154" s="22">
        <f t="shared" si="15"/>
        <v>0</v>
      </c>
      <c r="AJ154" s="174" t="str">
        <f t="shared" ref="AJ154:AJ162" si="17">CONCATENATE(IF(G154&gt;G145," * "&amp;$B$154&amp;" ,  "&amp;$C154&amp;" For age "&amp;$E$6&amp;" "&amp;$E$7&amp;" is more than "&amp;$B$145&amp;" ,  "&amp;$C145&amp;""&amp;CHAR(10),""),IF(H154&gt;H145," * "&amp;$B$154&amp;" ,  "&amp;$C154&amp;" For age "&amp;$E$6&amp;" "&amp;$F$7&amp;" is more than "&amp;$B$145&amp;" ,  "&amp;$C145&amp;""&amp;CHAR(10),""),IF(I154&gt;I145," * "&amp;$B$154&amp;" ,  "&amp;$C154&amp;" For age "&amp;$G$6&amp;" "&amp;$G$7&amp;" is more than "&amp;$B$145&amp;" ,  "&amp;$C145&amp;""&amp;CHAR(10),""),IF(J154&gt;J145," * "&amp;$B$154&amp;" ,  "&amp;$C154&amp;" For age "&amp;$G$6&amp;" "&amp;$H$7&amp;" is more than "&amp;$B$145&amp;" ,  "&amp;$C145&amp;""&amp;CHAR(10),""),IF(K154&gt;K145," * "&amp;$B$154&amp;" ,  "&amp;$C154&amp;" For age "&amp;$I$6&amp;" "&amp;$I$7&amp;" is more than "&amp;$B$145&amp;" ,  "&amp;$C145&amp;""&amp;CHAR(10),""),IF(L154&gt;L145," * "&amp;$B$154&amp;" ,  "&amp;$C154&amp;" For age "&amp;$I$6&amp;" "&amp;$J$7&amp;" is more than "&amp;$B$145&amp;" ,  "&amp;$C145&amp;""&amp;CHAR(10),""),IF(M154&gt;M145," * "&amp;$B$154&amp;" ,  "&amp;$C154&amp;" For age "&amp;$K$6&amp;" "&amp;$K$7&amp;" is more than "&amp;$B$145&amp;" ,  "&amp;$C145&amp;""&amp;CHAR(10),""),IF(N154&gt;N145," * "&amp;$B$154&amp;" ,  "&amp;$C154&amp;" For age "&amp;$K$6&amp;" "&amp;$L$7&amp;" is more than "&amp;$B$145&amp;" ,  "&amp;$C145&amp;""&amp;CHAR(10),""),IF(O154&gt;O145," * "&amp;$B$154&amp;" ,  "&amp;$C154&amp;" For age "&amp;$M$6&amp;" "&amp;$M$7&amp;" is more than "&amp;$B$145&amp;" ,  "&amp;$C145&amp;""&amp;CHAR(10),""),IF(P154&gt;P145," * "&amp;$B$154&amp;" ,  "&amp;$C154&amp;" For age "&amp;$M$6&amp;" "&amp;$N$7&amp;" is more than "&amp;$B$145&amp;" ,  "&amp;$C145&amp;""&amp;CHAR(10),""),IF(Q154&gt;Q145," * "&amp;$B$154&amp;" ,  "&amp;$C154&amp;" For age "&amp;$O$6&amp;" "&amp;$O$7&amp;" is more than "&amp;$B$145&amp;" ,  "&amp;$C145&amp;""&amp;CHAR(10),""),IF(R154&gt;R145," * "&amp;$B$154&amp;" ,  "&amp;$C154&amp;" For age "&amp;$O$6&amp;" "&amp;$P$7&amp;" is more than "&amp;$B$145&amp;" ,  "&amp;$C145&amp;""&amp;CHAR(10),""),IF(S154&gt;S145," * "&amp;$B$154&amp;" ,  "&amp;$C154&amp;" For age "&amp;$Q$6&amp;" "&amp;$Q$7&amp;" is more than "&amp;$B$145&amp;" ,  "&amp;$C145&amp;""&amp;CHAR(10),""),IF(T154&gt;T145," * "&amp;$B$154&amp;" ,  "&amp;$C154&amp;" For age "&amp;$Q$6&amp;" "&amp;$R$7&amp;" is more than "&amp;$B$145&amp;" ,  "&amp;$C145&amp;""&amp;CHAR(10),""),IF(U154&gt;U145," * "&amp;$B$154&amp;" ,  "&amp;$C154&amp;" For age "&amp;$S$6&amp;" "&amp;$S$7&amp;" is more than "&amp;$B$145&amp;" ,  "&amp;$C145&amp;""&amp;CHAR(10),""),IF(V154&gt;V145," * "&amp;$B$154&amp;" ,  "&amp;$C154&amp;" For age "&amp;$S$6&amp;" "&amp;$T$7&amp;" is more than "&amp;$B$145&amp;" ,  "&amp;$C145&amp;""&amp;CHAR(10),""),IF(W154&gt;W145," * "&amp;$B$154&amp;" ,  "&amp;$C154&amp;" For age "&amp;$U$6&amp;" "&amp;$U$7&amp;" is more than "&amp;$B$145&amp;" ,  "&amp;$C145&amp;""&amp;CHAR(10),""),IF(X154&gt;X145," * "&amp;$B$154&amp;" ,  "&amp;$C154&amp;" For age "&amp;$U$6&amp;" "&amp;$V$7&amp;" is more than "&amp;$B$145&amp;" ,  "&amp;$C145&amp;""&amp;CHAR(10),""),IF(Y154&gt;Y145," * "&amp;$B$154&amp;" ,  "&amp;$C154&amp;" For age "&amp;$W$6&amp;" "&amp;$W$7&amp;" is more than "&amp;$B$145&amp;" ,  "&amp;$C145&amp;""&amp;CHAR(10),""),IF(Z154&gt;Z145," * "&amp;$B$154&amp;" ,  "&amp;$C154&amp;" For age "&amp;$W$6&amp;" "&amp;$X$7&amp;" is more than "&amp;$B$145&amp;" ,  "&amp;$C145&amp;""&amp;CHAR(10),""),IF(AA154&gt;AA145," * "&amp;$B$154&amp;" ,  "&amp;$C154&amp;" For age "&amp;$Y$6&amp;" "&amp;$Y$7&amp;" is more than "&amp;$B$145&amp;" ,  "&amp;$C145&amp;""&amp;CHAR(10),""),IF(AB154&gt;AB145," * "&amp;$B$154&amp;" ,  "&amp;$C154&amp;" For age "&amp;$Y$6&amp;" "&amp;$Z$7&amp;" is more than "&amp;$B$145&amp;" ,  "&amp;$C145&amp;""&amp;CHAR(10),""),IF(AC154&gt;AC145," * "&amp;$B$154&amp;" ,  "&amp;$C154&amp;" For age "&amp;$AA$6&amp;" "&amp;$AA$7&amp;" is more than "&amp;$B$145&amp;" ,  "&amp;$C145&amp;""&amp;CHAR(10),""),IF(AD154&gt;AD145," * "&amp;$B$154&amp;" ,  "&amp;$C154&amp;" For age "&amp;$AA$6&amp;" "&amp;$AB$7&amp;" is more than "&amp;$B$145&amp;" ,  "&amp;$C145&amp;""&amp;CHAR(10),""))</f>
        <v/>
      </c>
      <c r="AK154" s="490" t="str">
        <f>CONCATENATE(AJ154,AJ155,AJ156,AJ157,AJ158,AJ159,AJ160,AJ161,AJ162)</f>
        <v/>
      </c>
    </row>
    <row r="155" spans="1:37" ht="37.15" customHeight="1" thickBot="1" x14ac:dyDescent="0.3">
      <c r="A155" s="548"/>
      <c r="B155" s="536"/>
      <c r="C155" s="257" t="s">
        <v>604</v>
      </c>
      <c r="D155" s="28" t="s">
        <v>784</v>
      </c>
      <c r="E155" s="20"/>
      <c r="F155" s="20"/>
      <c r="G155" s="20"/>
      <c r="H155" s="20"/>
      <c r="I155" s="20"/>
      <c r="J155" s="20"/>
      <c r="K155" s="20"/>
      <c r="L155" s="63"/>
      <c r="M155" s="335"/>
      <c r="N155" s="2"/>
      <c r="O155" s="336"/>
      <c r="P155" s="2"/>
      <c r="Q155" s="336"/>
      <c r="R155" s="2"/>
      <c r="S155" s="336"/>
      <c r="T155" s="2"/>
      <c r="U155" s="336"/>
      <c r="V155" s="2"/>
      <c r="W155" s="336"/>
      <c r="X155" s="2"/>
      <c r="Y155" s="336"/>
      <c r="Z155" s="2"/>
      <c r="AA155" s="336"/>
      <c r="AB155" s="244"/>
      <c r="AC155" s="283"/>
      <c r="AD155" s="2"/>
      <c r="AE155" s="2"/>
      <c r="AF155" s="2"/>
      <c r="AG155" s="2"/>
      <c r="AH155" s="2"/>
      <c r="AI155" s="5">
        <f t="shared" si="15"/>
        <v>0</v>
      </c>
      <c r="AJ155" s="174" t="str">
        <f t="shared" si="17"/>
        <v/>
      </c>
      <c r="AK155" s="491"/>
    </row>
    <row r="156" spans="1:37" ht="37.15" customHeight="1" thickBot="1" x14ac:dyDescent="0.3">
      <c r="A156" s="548"/>
      <c r="B156" s="536"/>
      <c r="C156" s="257" t="s">
        <v>657</v>
      </c>
      <c r="D156" s="28" t="s">
        <v>785</v>
      </c>
      <c r="E156" s="20"/>
      <c r="F156" s="20"/>
      <c r="G156" s="20"/>
      <c r="H156" s="20"/>
      <c r="I156" s="20"/>
      <c r="J156" s="20"/>
      <c r="K156" s="20"/>
      <c r="L156" s="63"/>
      <c r="M156" s="287"/>
      <c r="N156" s="2"/>
      <c r="O156" s="2"/>
      <c r="P156" s="2"/>
      <c r="Q156" s="2"/>
      <c r="R156" s="2"/>
      <c r="S156" s="2"/>
      <c r="T156" s="2"/>
      <c r="U156" s="2"/>
      <c r="V156" s="2"/>
      <c r="W156" s="2"/>
      <c r="X156" s="2"/>
      <c r="Y156" s="2"/>
      <c r="Z156" s="2"/>
      <c r="AA156" s="2"/>
      <c r="AB156" s="244"/>
      <c r="AC156" s="283"/>
      <c r="AD156" s="2"/>
      <c r="AE156" s="2"/>
      <c r="AF156" s="2"/>
      <c r="AG156" s="2"/>
      <c r="AH156" s="2"/>
      <c r="AI156" s="5">
        <f t="shared" si="15"/>
        <v>0</v>
      </c>
      <c r="AJ156" s="174" t="str">
        <f t="shared" si="17"/>
        <v/>
      </c>
      <c r="AK156" s="491"/>
    </row>
    <row r="157" spans="1:37" ht="37.15" customHeight="1" thickBot="1" x14ac:dyDescent="0.3">
      <c r="A157" s="549"/>
      <c r="B157" s="536"/>
      <c r="C157" s="257" t="s">
        <v>845</v>
      </c>
      <c r="D157" s="28" t="s">
        <v>786</v>
      </c>
      <c r="E157" s="20"/>
      <c r="F157" s="20"/>
      <c r="G157" s="20"/>
      <c r="H157" s="20"/>
      <c r="I157" s="20"/>
      <c r="J157" s="20"/>
      <c r="K157" s="20"/>
      <c r="L157" s="63"/>
      <c r="M157" s="287"/>
      <c r="N157" s="336"/>
      <c r="O157" s="2"/>
      <c r="P157" s="336"/>
      <c r="Q157" s="2"/>
      <c r="R157" s="336"/>
      <c r="S157" s="2"/>
      <c r="T157" s="336"/>
      <c r="U157" s="2"/>
      <c r="V157" s="336"/>
      <c r="W157" s="2"/>
      <c r="X157" s="336"/>
      <c r="Y157" s="2"/>
      <c r="Z157" s="336"/>
      <c r="AA157" s="2"/>
      <c r="AB157" s="337"/>
      <c r="AC157" s="283"/>
      <c r="AD157" s="2"/>
      <c r="AE157" s="2"/>
      <c r="AF157" s="2"/>
      <c r="AG157" s="2"/>
      <c r="AH157" s="2"/>
      <c r="AI157" s="5">
        <f t="shared" si="15"/>
        <v>0</v>
      </c>
      <c r="AJ157" s="174" t="str">
        <f t="shared" si="17"/>
        <v/>
      </c>
      <c r="AK157" s="491"/>
    </row>
    <row r="158" spans="1:37" ht="37.15" customHeight="1" thickBot="1" x14ac:dyDescent="0.3">
      <c r="A158" s="276"/>
      <c r="B158" s="536"/>
      <c r="C158" s="257" t="s">
        <v>659</v>
      </c>
      <c r="D158" s="28" t="s">
        <v>787</v>
      </c>
      <c r="E158" s="20"/>
      <c r="F158" s="20"/>
      <c r="G158" s="20"/>
      <c r="H158" s="20"/>
      <c r="I158" s="20"/>
      <c r="J158" s="20"/>
      <c r="K158" s="20"/>
      <c r="L158" s="63"/>
      <c r="M158" s="335"/>
      <c r="N158" s="2"/>
      <c r="O158" s="336"/>
      <c r="P158" s="2"/>
      <c r="Q158" s="336"/>
      <c r="R158" s="2"/>
      <c r="S158" s="336"/>
      <c r="T158" s="2"/>
      <c r="U158" s="336"/>
      <c r="V158" s="2"/>
      <c r="W158" s="336"/>
      <c r="X158" s="2"/>
      <c r="Y158" s="336"/>
      <c r="Z158" s="2"/>
      <c r="AA158" s="336"/>
      <c r="AB158" s="244"/>
      <c r="AC158" s="283"/>
      <c r="AD158" s="2"/>
      <c r="AE158" s="2"/>
      <c r="AF158" s="2"/>
      <c r="AG158" s="2"/>
      <c r="AH158" s="2"/>
      <c r="AI158" s="5">
        <f t="shared" si="15"/>
        <v>0</v>
      </c>
      <c r="AJ158" s="174" t="str">
        <f t="shared" si="17"/>
        <v/>
      </c>
      <c r="AK158" s="491"/>
    </row>
    <row r="159" spans="1:37" ht="37.15" customHeight="1" thickBot="1" x14ac:dyDescent="0.3">
      <c r="A159" s="277"/>
      <c r="B159" s="536"/>
      <c r="C159" s="257" t="s">
        <v>660</v>
      </c>
      <c r="D159" s="28" t="s">
        <v>788</v>
      </c>
      <c r="E159" s="20"/>
      <c r="F159" s="20"/>
      <c r="G159" s="20"/>
      <c r="H159" s="20"/>
      <c r="I159" s="20"/>
      <c r="J159" s="20"/>
      <c r="K159" s="20"/>
      <c r="L159" s="63"/>
      <c r="M159" s="335"/>
      <c r="N159" s="2"/>
      <c r="O159" s="336"/>
      <c r="P159" s="2"/>
      <c r="Q159" s="336"/>
      <c r="R159" s="2"/>
      <c r="S159" s="336"/>
      <c r="T159" s="2"/>
      <c r="U159" s="336"/>
      <c r="V159" s="2"/>
      <c r="W159" s="336"/>
      <c r="X159" s="2"/>
      <c r="Y159" s="336"/>
      <c r="Z159" s="2"/>
      <c r="AA159" s="336"/>
      <c r="AB159" s="244"/>
      <c r="AC159" s="283"/>
      <c r="AD159" s="2"/>
      <c r="AE159" s="2"/>
      <c r="AF159" s="2"/>
      <c r="AG159" s="2"/>
      <c r="AH159" s="2"/>
      <c r="AI159" s="5">
        <f t="shared" si="15"/>
        <v>0</v>
      </c>
      <c r="AJ159" s="174" t="str">
        <f t="shared" si="17"/>
        <v/>
      </c>
      <c r="AK159" s="491"/>
    </row>
    <row r="160" spans="1:37" ht="37.15" customHeight="1" thickBot="1" x14ac:dyDescent="0.3">
      <c r="A160" s="277"/>
      <c r="B160" s="536"/>
      <c r="C160" s="257" t="s">
        <v>902</v>
      </c>
      <c r="D160" s="28" t="s">
        <v>789</v>
      </c>
      <c r="E160" s="20"/>
      <c r="F160" s="20"/>
      <c r="G160" s="20"/>
      <c r="H160" s="20"/>
      <c r="I160" s="20"/>
      <c r="J160" s="20"/>
      <c r="K160" s="20"/>
      <c r="L160" s="63"/>
      <c r="M160" s="287"/>
      <c r="N160" s="2"/>
      <c r="O160" s="2"/>
      <c r="P160" s="2"/>
      <c r="Q160" s="2"/>
      <c r="R160" s="2"/>
      <c r="S160" s="2"/>
      <c r="T160" s="2"/>
      <c r="U160" s="2"/>
      <c r="V160" s="2"/>
      <c r="W160" s="2"/>
      <c r="X160" s="2"/>
      <c r="Y160" s="2"/>
      <c r="Z160" s="2"/>
      <c r="AA160" s="2"/>
      <c r="AB160" s="244"/>
      <c r="AC160" s="283"/>
      <c r="AD160" s="2"/>
      <c r="AE160" s="2"/>
      <c r="AF160" s="2"/>
      <c r="AG160" s="2"/>
      <c r="AH160" s="2"/>
      <c r="AI160" s="5">
        <f t="shared" si="15"/>
        <v>0</v>
      </c>
      <c r="AJ160" s="174" t="str">
        <f t="shared" si="17"/>
        <v/>
      </c>
      <c r="AK160" s="491"/>
    </row>
    <row r="161" spans="1:38" ht="37.15" customHeight="1" thickBot="1" x14ac:dyDescent="0.3">
      <c r="A161" s="277"/>
      <c r="B161" s="536"/>
      <c r="C161" s="257" t="s">
        <v>847</v>
      </c>
      <c r="D161" s="28" t="s">
        <v>790</v>
      </c>
      <c r="E161" s="20"/>
      <c r="F161" s="20"/>
      <c r="G161" s="20"/>
      <c r="H161" s="20"/>
      <c r="I161" s="20"/>
      <c r="J161" s="20"/>
      <c r="K161" s="20"/>
      <c r="L161" s="63"/>
      <c r="M161" s="287"/>
      <c r="N161" s="2"/>
      <c r="O161" s="2"/>
      <c r="P161" s="2"/>
      <c r="Q161" s="2"/>
      <c r="R161" s="2"/>
      <c r="S161" s="2"/>
      <c r="T161" s="2"/>
      <c r="U161" s="2"/>
      <c r="V161" s="2"/>
      <c r="W161" s="2"/>
      <c r="X161" s="2"/>
      <c r="Y161" s="2"/>
      <c r="Z161" s="2"/>
      <c r="AA161" s="2"/>
      <c r="AB161" s="244"/>
      <c r="AC161" s="283"/>
      <c r="AD161" s="2"/>
      <c r="AE161" s="2"/>
      <c r="AF161" s="2"/>
      <c r="AG161" s="2"/>
      <c r="AH161" s="2"/>
      <c r="AI161" s="5">
        <f t="shared" si="15"/>
        <v>0</v>
      </c>
      <c r="AJ161" s="174" t="str">
        <f t="shared" si="17"/>
        <v/>
      </c>
      <c r="AK161" s="491"/>
    </row>
    <row r="162" spans="1:38" ht="37.15" customHeight="1" thickBot="1" x14ac:dyDescent="0.3">
      <c r="A162" s="277"/>
      <c r="B162" s="537"/>
      <c r="C162" s="262" t="s">
        <v>901</v>
      </c>
      <c r="D162" s="28" t="s">
        <v>791</v>
      </c>
      <c r="E162" s="20"/>
      <c r="F162" s="20"/>
      <c r="G162" s="20"/>
      <c r="H162" s="20"/>
      <c r="I162" s="20"/>
      <c r="J162" s="20"/>
      <c r="K162" s="20"/>
      <c r="L162" s="63"/>
      <c r="M162" s="288"/>
      <c r="N162" s="173"/>
      <c r="O162" s="7"/>
      <c r="P162" s="173"/>
      <c r="Q162" s="7"/>
      <c r="R162" s="173"/>
      <c r="S162" s="7"/>
      <c r="T162" s="173"/>
      <c r="U162" s="7"/>
      <c r="V162" s="173"/>
      <c r="W162" s="7"/>
      <c r="X162" s="173"/>
      <c r="Y162" s="7"/>
      <c r="Z162" s="173"/>
      <c r="AA162" s="7"/>
      <c r="AB162" s="340"/>
      <c r="AC162" s="284"/>
      <c r="AD162" s="7"/>
      <c r="AE162" s="7"/>
      <c r="AF162" s="7"/>
      <c r="AG162" s="7"/>
      <c r="AH162" s="7"/>
      <c r="AI162" s="8">
        <f t="shared" si="15"/>
        <v>0</v>
      </c>
      <c r="AJ162" s="174" t="str">
        <f t="shared" si="17"/>
        <v/>
      </c>
      <c r="AK162" s="492"/>
    </row>
    <row r="163" spans="1:38" ht="37.15" customHeight="1" thickBot="1" x14ac:dyDescent="0.3">
      <c r="A163" s="277"/>
      <c r="B163" s="526" t="s">
        <v>859</v>
      </c>
      <c r="C163" s="261" t="s">
        <v>844</v>
      </c>
      <c r="D163" s="28" t="s">
        <v>792</v>
      </c>
      <c r="E163" s="20"/>
      <c r="F163" s="20"/>
      <c r="G163" s="20"/>
      <c r="H163" s="20"/>
      <c r="I163" s="20"/>
      <c r="J163" s="20"/>
      <c r="K163" s="20"/>
      <c r="L163" s="63"/>
      <c r="M163" s="342"/>
      <c r="N163" s="286"/>
      <c r="O163" s="342"/>
      <c r="P163" s="286"/>
      <c r="Q163" s="342"/>
      <c r="R163" s="342"/>
      <c r="S163" s="342"/>
      <c r="T163" s="342"/>
      <c r="U163" s="342"/>
      <c r="V163" s="342"/>
      <c r="W163" s="342"/>
      <c r="X163" s="342"/>
      <c r="Y163" s="342"/>
      <c r="Z163" s="342"/>
      <c r="AA163" s="342"/>
      <c r="AB163" s="342"/>
      <c r="AC163" s="21"/>
      <c r="AD163" s="21"/>
      <c r="AE163" s="21"/>
      <c r="AF163" s="21"/>
      <c r="AG163" s="21"/>
      <c r="AH163" s="21"/>
      <c r="AI163" s="22">
        <f t="shared" si="15"/>
        <v>0</v>
      </c>
      <c r="AJ163" s="174"/>
      <c r="AK163" s="490" t="str">
        <f>CONCATENATE(AJ163,AJ164,AJ165,AJ166,AJ167,AJ168,AJ169,AJ170,AJ171,AJ13,AJ14,AJ172)</f>
        <v/>
      </c>
    </row>
    <row r="164" spans="1:38" ht="37.15" customHeight="1" thickBot="1" x14ac:dyDescent="0.3">
      <c r="A164" s="277"/>
      <c r="B164" s="527"/>
      <c r="C164" s="257" t="s">
        <v>604</v>
      </c>
      <c r="D164" s="28" t="s">
        <v>793</v>
      </c>
      <c r="E164" s="20"/>
      <c r="F164" s="20"/>
      <c r="G164" s="20"/>
      <c r="H164" s="20"/>
      <c r="I164" s="20"/>
      <c r="J164" s="20"/>
      <c r="K164" s="20"/>
      <c r="L164" s="63"/>
      <c r="M164" s="336"/>
      <c r="N164" s="2"/>
      <c r="O164" s="336"/>
      <c r="P164" s="2"/>
      <c r="Q164" s="336"/>
      <c r="R164" s="2"/>
      <c r="S164" s="336"/>
      <c r="T164" s="2"/>
      <c r="U164" s="336"/>
      <c r="V164" s="2"/>
      <c r="W164" s="336"/>
      <c r="X164" s="2"/>
      <c r="Y164" s="336"/>
      <c r="Z164" s="2"/>
      <c r="AA164" s="336"/>
      <c r="AB164" s="2"/>
      <c r="AC164" s="2"/>
      <c r="AD164" s="2"/>
      <c r="AE164" s="2"/>
      <c r="AF164" s="2"/>
      <c r="AG164" s="2"/>
      <c r="AH164" s="2"/>
      <c r="AI164" s="5">
        <f t="shared" si="15"/>
        <v>0</v>
      </c>
      <c r="AJ164" s="174"/>
      <c r="AK164" s="491"/>
    </row>
    <row r="165" spans="1:38" ht="37.15" customHeight="1" thickBot="1" x14ac:dyDescent="0.3">
      <c r="A165" s="277"/>
      <c r="B165" s="527"/>
      <c r="C165" s="257" t="s">
        <v>657</v>
      </c>
      <c r="D165" s="28" t="s">
        <v>794</v>
      </c>
      <c r="E165" s="20"/>
      <c r="F165" s="20"/>
      <c r="G165" s="20"/>
      <c r="H165" s="20"/>
      <c r="I165" s="20"/>
      <c r="J165" s="20"/>
      <c r="K165" s="20"/>
      <c r="L165" s="63"/>
      <c r="M165" s="2"/>
      <c r="N165" s="2"/>
      <c r="O165" s="2"/>
      <c r="P165" s="2"/>
      <c r="Q165" s="2"/>
      <c r="R165" s="2"/>
      <c r="S165" s="2"/>
      <c r="T165" s="2"/>
      <c r="U165" s="2"/>
      <c r="V165" s="2"/>
      <c r="W165" s="2"/>
      <c r="X165" s="2"/>
      <c r="Y165" s="2"/>
      <c r="Z165" s="2"/>
      <c r="AA165" s="2"/>
      <c r="AB165" s="2"/>
      <c r="AC165" s="2"/>
      <c r="AD165" s="2"/>
      <c r="AE165" s="2"/>
      <c r="AF165" s="2"/>
      <c r="AG165" s="2"/>
      <c r="AH165" s="2"/>
      <c r="AI165" s="5">
        <f t="shared" si="15"/>
        <v>0</v>
      </c>
      <c r="AJ165" s="174"/>
      <c r="AK165" s="491"/>
    </row>
    <row r="166" spans="1:38" ht="37.15" customHeight="1" thickBot="1" x14ac:dyDescent="0.3">
      <c r="A166" s="277"/>
      <c r="B166" s="527"/>
      <c r="C166" s="257" t="s">
        <v>845</v>
      </c>
      <c r="D166" s="28" t="s">
        <v>795</v>
      </c>
      <c r="E166" s="20"/>
      <c r="F166" s="20"/>
      <c r="G166" s="20"/>
      <c r="H166" s="20"/>
      <c r="I166" s="20"/>
      <c r="J166" s="20"/>
      <c r="K166" s="20"/>
      <c r="L166" s="63"/>
      <c r="M166" s="2"/>
      <c r="N166" s="336"/>
      <c r="O166" s="2"/>
      <c r="P166" s="336"/>
      <c r="Q166" s="2"/>
      <c r="R166" s="336"/>
      <c r="S166" s="2"/>
      <c r="T166" s="336"/>
      <c r="U166" s="2"/>
      <c r="V166" s="336"/>
      <c r="W166" s="2"/>
      <c r="X166" s="336"/>
      <c r="Y166" s="2"/>
      <c r="Z166" s="336"/>
      <c r="AA166" s="2"/>
      <c r="AB166" s="336"/>
      <c r="AC166" s="2"/>
      <c r="AD166" s="2"/>
      <c r="AE166" s="2"/>
      <c r="AF166" s="2"/>
      <c r="AG166" s="2"/>
      <c r="AH166" s="2"/>
      <c r="AI166" s="5">
        <f t="shared" si="15"/>
        <v>0</v>
      </c>
      <c r="AJ166" s="174"/>
      <c r="AK166" s="491"/>
    </row>
    <row r="167" spans="1:38" ht="37.15" customHeight="1" thickBot="1" x14ac:dyDescent="0.3">
      <c r="A167" s="277"/>
      <c r="B167" s="527"/>
      <c r="C167" s="257" t="s">
        <v>659</v>
      </c>
      <c r="D167" s="28" t="s">
        <v>796</v>
      </c>
      <c r="E167" s="20"/>
      <c r="F167" s="20"/>
      <c r="G167" s="20"/>
      <c r="H167" s="20"/>
      <c r="I167" s="20"/>
      <c r="J167" s="20"/>
      <c r="K167" s="20"/>
      <c r="L167" s="63"/>
      <c r="M167" s="336"/>
      <c r="N167" s="2"/>
      <c r="O167" s="336"/>
      <c r="P167" s="2"/>
      <c r="Q167" s="336"/>
      <c r="R167" s="2"/>
      <c r="S167" s="336"/>
      <c r="T167" s="2"/>
      <c r="U167" s="336"/>
      <c r="V167" s="2"/>
      <c r="W167" s="336"/>
      <c r="X167" s="2"/>
      <c r="Y167" s="336"/>
      <c r="Z167" s="2"/>
      <c r="AA167" s="336"/>
      <c r="AB167" s="2"/>
      <c r="AC167" s="2"/>
      <c r="AD167" s="2"/>
      <c r="AE167" s="2"/>
      <c r="AF167" s="2"/>
      <c r="AG167" s="2"/>
      <c r="AH167" s="2"/>
      <c r="AI167" s="5">
        <f t="shared" si="15"/>
        <v>0</v>
      </c>
      <c r="AJ167" s="174"/>
      <c r="AK167" s="491"/>
    </row>
    <row r="168" spans="1:38" ht="37.15" customHeight="1" thickBot="1" x14ac:dyDescent="0.3">
      <c r="A168" s="277"/>
      <c r="B168" s="527"/>
      <c r="C168" s="257" t="s">
        <v>660</v>
      </c>
      <c r="D168" s="28" t="s">
        <v>797</v>
      </c>
      <c r="E168" s="20"/>
      <c r="F168" s="20"/>
      <c r="G168" s="20"/>
      <c r="H168" s="20"/>
      <c r="I168" s="20"/>
      <c r="J168" s="20"/>
      <c r="K168" s="20"/>
      <c r="L168" s="63"/>
      <c r="M168" s="336"/>
      <c r="N168" s="2"/>
      <c r="O168" s="336"/>
      <c r="P168" s="2"/>
      <c r="Q168" s="336"/>
      <c r="R168" s="2"/>
      <c r="S168" s="336"/>
      <c r="T168" s="2"/>
      <c r="U168" s="336"/>
      <c r="V168" s="2"/>
      <c r="W168" s="336"/>
      <c r="X168" s="2"/>
      <c r="Y168" s="336"/>
      <c r="Z168" s="2"/>
      <c r="AA168" s="336"/>
      <c r="AB168" s="2"/>
      <c r="AC168" s="2"/>
      <c r="AD168" s="2"/>
      <c r="AE168" s="2"/>
      <c r="AF168" s="2"/>
      <c r="AG168" s="2"/>
      <c r="AH168" s="2"/>
      <c r="AI168" s="5">
        <f t="shared" si="15"/>
        <v>0</v>
      </c>
      <c r="AJ168" s="174"/>
      <c r="AK168" s="491"/>
    </row>
    <row r="169" spans="1:38" ht="37.15" customHeight="1" thickBot="1" x14ac:dyDescent="0.3">
      <c r="A169" s="277"/>
      <c r="B169" s="527"/>
      <c r="C169" s="257" t="s">
        <v>902</v>
      </c>
      <c r="D169" s="28" t="s">
        <v>798</v>
      </c>
      <c r="E169" s="20"/>
      <c r="F169" s="20"/>
      <c r="G169" s="20"/>
      <c r="H169" s="20"/>
      <c r="I169" s="20"/>
      <c r="J169" s="20"/>
      <c r="K169" s="20"/>
      <c r="L169" s="63"/>
      <c r="M169" s="2"/>
      <c r="N169" s="2"/>
      <c r="O169" s="2"/>
      <c r="P169" s="2"/>
      <c r="Q169" s="2"/>
      <c r="R169" s="2"/>
      <c r="S169" s="2"/>
      <c r="T169" s="2"/>
      <c r="U169" s="2"/>
      <c r="V169" s="2"/>
      <c r="W169" s="2"/>
      <c r="X169" s="2"/>
      <c r="Y169" s="2"/>
      <c r="Z169" s="2"/>
      <c r="AA169" s="2"/>
      <c r="AB169" s="2"/>
      <c r="AC169" s="2"/>
      <c r="AD169" s="2"/>
      <c r="AE169" s="2"/>
      <c r="AF169" s="2"/>
      <c r="AG169" s="2"/>
      <c r="AH169" s="2"/>
      <c r="AI169" s="5">
        <f t="shared" si="15"/>
        <v>0</v>
      </c>
      <c r="AJ169" s="174"/>
      <c r="AK169" s="491"/>
    </row>
    <row r="170" spans="1:38" ht="37.15" customHeight="1" thickBot="1" x14ac:dyDescent="0.3">
      <c r="A170" s="278"/>
      <c r="B170" s="527"/>
      <c r="C170" s="257" t="s">
        <v>847</v>
      </c>
      <c r="D170" s="28" t="s">
        <v>799</v>
      </c>
      <c r="E170" s="20"/>
      <c r="F170" s="20"/>
      <c r="G170" s="20"/>
      <c r="H170" s="20"/>
      <c r="I170" s="20"/>
      <c r="J170" s="20"/>
      <c r="K170" s="20"/>
      <c r="L170" s="63"/>
      <c r="M170" s="2"/>
      <c r="N170" s="2"/>
      <c r="O170" s="2"/>
      <c r="P170" s="2"/>
      <c r="Q170" s="2"/>
      <c r="R170" s="2"/>
      <c r="S170" s="2"/>
      <c r="T170" s="2"/>
      <c r="U170" s="2"/>
      <c r="V170" s="2"/>
      <c r="W170" s="2"/>
      <c r="X170" s="2"/>
      <c r="Y170" s="2"/>
      <c r="Z170" s="2"/>
      <c r="AA170" s="2"/>
      <c r="AB170" s="2"/>
      <c r="AC170" s="2"/>
      <c r="AD170" s="2"/>
      <c r="AE170" s="2"/>
      <c r="AF170" s="2"/>
      <c r="AG170" s="2"/>
      <c r="AH170" s="2"/>
      <c r="AI170" s="5">
        <f t="shared" si="15"/>
        <v>0</v>
      </c>
      <c r="AJ170" s="174"/>
      <c r="AK170" s="491"/>
    </row>
    <row r="171" spans="1:38" ht="37.15" customHeight="1" thickBot="1" x14ac:dyDescent="0.3">
      <c r="A171" s="550"/>
      <c r="B171" s="527"/>
      <c r="C171" s="262" t="s">
        <v>901</v>
      </c>
      <c r="D171" s="28" t="s">
        <v>800</v>
      </c>
      <c r="E171" s="20"/>
      <c r="F171" s="20"/>
      <c r="G171" s="20"/>
      <c r="H171" s="20"/>
      <c r="I171" s="20"/>
      <c r="J171" s="20"/>
      <c r="K171" s="20"/>
      <c r="L171" s="63"/>
      <c r="M171" s="7"/>
      <c r="N171" s="173"/>
      <c r="O171" s="7"/>
      <c r="P171" s="173"/>
      <c r="Q171" s="7"/>
      <c r="R171" s="173"/>
      <c r="S171" s="7"/>
      <c r="T171" s="173"/>
      <c r="U171" s="7"/>
      <c r="V171" s="173"/>
      <c r="W171" s="7"/>
      <c r="X171" s="173"/>
      <c r="Y171" s="7"/>
      <c r="Z171" s="173"/>
      <c r="AA171" s="7"/>
      <c r="AB171" s="173"/>
      <c r="AC171" s="7"/>
      <c r="AD171" s="7"/>
      <c r="AE171" s="7"/>
      <c r="AF171" s="7"/>
      <c r="AG171" s="7"/>
      <c r="AH171" s="7"/>
      <c r="AI171" s="8">
        <f t="shared" si="15"/>
        <v>0</v>
      </c>
      <c r="AJ171" s="174"/>
      <c r="AK171" s="491"/>
      <c r="AL171" s="73">
        <f>EDATE(AL2,-12)</f>
        <v>44317</v>
      </c>
    </row>
    <row r="172" spans="1:38" ht="37.15" customHeight="1" thickBot="1" x14ac:dyDescent="0.3">
      <c r="A172" s="551"/>
      <c r="B172" s="528"/>
      <c r="C172" s="301" t="s">
        <v>876</v>
      </c>
      <c r="D172" s="28" t="s">
        <v>801</v>
      </c>
      <c r="E172" s="20"/>
      <c r="F172" s="20"/>
      <c r="G172" s="20"/>
      <c r="H172" s="20"/>
      <c r="I172" s="20"/>
      <c r="J172" s="20"/>
      <c r="K172" s="20"/>
      <c r="L172" s="63"/>
      <c r="M172" s="173">
        <f>SUM(M163:M171)</f>
        <v>0</v>
      </c>
      <c r="N172" s="173">
        <f t="shared" ref="N172:AB172" si="18">SUM(N163:N171)</f>
        <v>0</v>
      </c>
      <c r="O172" s="173">
        <f t="shared" si="18"/>
        <v>0</v>
      </c>
      <c r="P172" s="173">
        <f t="shared" si="18"/>
        <v>0</v>
      </c>
      <c r="Q172" s="173">
        <f t="shared" si="18"/>
        <v>0</v>
      </c>
      <c r="R172" s="173">
        <f t="shared" si="18"/>
        <v>0</v>
      </c>
      <c r="S172" s="173">
        <f t="shared" si="18"/>
        <v>0</v>
      </c>
      <c r="T172" s="173">
        <f t="shared" si="18"/>
        <v>0</v>
      </c>
      <c r="U172" s="173">
        <f t="shared" si="18"/>
        <v>0</v>
      </c>
      <c r="V172" s="173">
        <f t="shared" si="18"/>
        <v>0</v>
      </c>
      <c r="W172" s="173">
        <f t="shared" si="18"/>
        <v>0</v>
      </c>
      <c r="X172" s="173">
        <f t="shared" si="18"/>
        <v>0</v>
      </c>
      <c r="Y172" s="173">
        <f t="shared" si="18"/>
        <v>0</v>
      </c>
      <c r="Z172" s="173">
        <f t="shared" si="18"/>
        <v>0</v>
      </c>
      <c r="AA172" s="173">
        <f t="shared" si="18"/>
        <v>0</v>
      </c>
      <c r="AB172" s="173">
        <f t="shared" si="18"/>
        <v>0</v>
      </c>
      <c r="AC172" s="281"/>
      <c r="AD172" s="281"/>
      <c r="AE172" s="281"/>
      <c r="AF172" s="281"/>
      <c r="AG172" s="281"/>
      <c r="AH172" s="281"/>
      <c r="AI172" s="8">
        <f t="shared" si="15"/>
        <v>0</v>
      </c>
      <c r="AJ172" s="174" t="str">
        <f>CONCATENATE(IF(G197&lt;&gt;G172," * "&amp;$B$197&amp;" ,  "&amp;$C197&amp;" For age "&amp;$E$6&amp;" "&amp;$E$7&amp;" should be equal to "&amp;$B$172&amp;" ,  "&amp;$C172&amp;""&amp;CHAR(10),""),IF(H197&lt;&gt;H172," * "&amp;$B$197&amp;" ,  "&amp;$C197&amp;" For age "&amp;$E$6&amp;" "&amp;$F$7&amp;" should be equal to "&amp;$B$172&amp;" ,  "&amp;$C172&amp;""&amp;CHAR(10),""),IF(I197&lt;&gt;I172," * "&amp;$B$197&amp;" ,  "&amp;$C197&amp;" For age "&amp;$G$6&amp;" "&amp;$G$7&amp;" should be equal to "&amp;$B$172&amp;" ,  "&amp;$C172&amp;""&amp;CHAR(10),""),IF(J197&lt;&gt;J172," * "&amp;$B$197&amp;" ,  "&amp;$C197&amp;" For age "&amp;$G$6&amp;" "&amp;$H$7&amp;" should be equal to "&amp;$B$172&amp;" ,  "&amp;$C172&amp;""&amp;CHAR(10),""),IF(K197&lt;&gt;K172," * "&amp;$B$197&amp;" ,  "&amp;$C197&amp;" For age "&amp;$I$6&amp;" "&amp;$I$7&amp;" should be equal to "&amp;$B$172&amp;" ,  "&amp;$C172&amp;""&amp;CHAR(10),""),IF(L197&lt;&gt;L172," * "&amp;$B$197&amp;" ,  "&amp;$C197&amp;" For age "&amp;$I$6&amp;" "&amp;$J$7&amp;" should be equal to "&amp;$B$172&amp;" ,  "&amp;$C172&amp;""&amp;CHAR(10),""),IF(M197&lt;&gt;M172," * "&amp;$B$197&amp;" ,  "&amp;$C197&amp;" For age "&amp;$K$6&amp;" "&amp;$K$7&amp;" should be equal to "&amp;$B$172&amp;" ,  "&amp;$C172&amp;""&amp;CHAR(10),""),IF(N197&lt;&gt;N172," * "&amp;$B$197&amp;" ,  "&amp;$C197&amp;" For age "&amp;$K$6&amp;" "&amp;$L$7&amp;" should be equal to "&amp;$B$172&amp;" ,  "&amp;$C172&amp;""&amp;CHAR(10),""),IF(O197&lt;&gt;O172," * "&amp;$B$197&amp;" ,  "&amp;$C197&amp;" For age "&amp;$M$6&amp;" "&amp;$M$7&amp;" should be equal to "&amp;$B$172&amp;" ,  "&amp;$C172&amp;""&amp;CHAR(10),""),IF(P197&lt;&gt;P172," * "&amp;$B$197&amp;" ,  "&amp;$C197&amp;" For age "&amp;$M$6&amp;" "&amp;$N$7&amp;" should be equal to "&amp;$B$172&amp;" ,  "&amp;$C172&amp;""&amp;CHAR(10),""),IF(Q197&lt;&gt;Q172," * "&amp;$B$197&amp;" ,  "&amp;$C197&amp;" For age "&amp;$O$6&amp;" "&amp;$O$7&amp;" should be equal to "&amp;$B$172&amp;" ,  "&amp;$C172&amp;""&amp;CHAR(10),""),IF(R197&lt;&gt;R172," * "&amp;$B$197&amp;" ,  "&amp;$C197&amp;" For age "&amp;$O$6&amp;" "&amp;$P$7&amp;" should be equal to "&amp;$B$172&amp;" ,  "&amp;$C172&amp;""&amp;CHAR(10),""),IF(S197&lt;&gt;S172," * "&amp;$B$197&amp;" ,  "&amp;$C197&amp;" For age "&amp;$Q$6&amp;" "&amp;$Q$7&amp;" should be equal to "&amp;$B$172&amp;" ,  "&amp;$C172&amp;""&amp;CHAR(10),""),IF(T197&lt;&gt;T172," * "&amp;$B$197&amp;" ,  "&amp;$C197&amp;" For age "&amp;$Q$6&amp;" "&amp;$R$7&amp;" should be equal to "&amp;$B$172&amp;" ,  "&amp;$C172&amp;""&amp;CHAR(10),""),IF(U197&lt;&gt;U172," * "&amp;$B$197&amp;" ,  "&amp;$C197&amp;" For age "&amp;$S$6&amp;" "&amp;$S$7&amp;" should be equal to "&amp;$B$172&amp;" ,  "&amp;$C172&amp;""&amp;CHAR(10),""),IF(V197&lt;&gt;V172," * "&amp;$B$197&amp;" ,  "&amp;$C197&amp;" For age "&amp;$S$6&amp;" "&amp;$T$7&amp;" should be equal to "&amp;$B$172&amp;" ,  "&amp;$C172&amp;""&amp;CHAR(10),""),IF(W197&lt;&gt;W172," * "&amp;$B$197&amp;" ,  "&amp;$C197&amp;" For age "&amp;$U$6&amp;" "&amp;$U$7&amp;" should be equal to "&amp;$B$172&amp;" ,  "&amp;$C172&amp;""&amp;CHAR(10),""),IF(X197&lt;&gt;X172," * "&amp;$B$197&amp;" ,  "&amp;$C197&amp;" For age "&amp;$U$6&amp;" "&amp;$V$7&amp;" should be equal to "&amp;$B$172&amp;" ,  "&amp;$C172&amp;""&amp;CHAR(10),""),IF(Y197&lt;&gt;Y172," * "&amp;$B$197&amp;" ,  "&amp;$C197&amp;" For age "&amp;$W$6&amp;" "&amp;$W$7&amp;" should be equal to "&amp;$B$172&amp;" ,  "&amp;$C172&amp;""&amp;CHAR(10),""),IF(Z197&lt;&gt;Z172," * "&amp;$B$197&amp;" ,  "&amp;$C197&amp;" For age "&amp;$W$6&amp;" "&amp;$X$7&amp;" should be equal to "&amp;$B$172&amp;" ,  "&amp;$C172&amp;""&amp;CHAR(10),""),IF(AA197&lt;&gt;AA172," * "&amp;$B$197&amp;" ,  "&amp;$C197&amp;" For age "&amp;$Y$6&amp;" "&amp;$Y$7&amp;" should be equal to "&amp;$B$172&amp;" ,  "&amp;$C172&amp;""&amp;CHAR(10),""),IF(AB197&lt;&gt;AB172," * "&amp;$B$197&amp;" ,  "&amp;$C197&amp;" For age "&amp;$Y$6&amp;" "&amp;$Z$7&amp;" should be equal to "&amp;$B$172&amp;" ,  "&amp;$C172&amp;""&amp;CHAR(10),""),IF(AC197&lt;&gt;AC172," * "&amp;$B$197&amp;" ,  "&amp;$C197&amp;" For age "&amp;$AA$6&amp;" "&amp;$AA$7&amp;" should be equal to "&amp;$B$172&amp;" ,  "&amp;$C172&amp;""&amp;CHAR(10),""),IF(AD197&lt;&gt;AD172," * "&amp;$B$197&amp;" ,  "&amp;$C197&amp;" For age "&amp;$AA$6&amp;" "&amp;$AB$7&amp;" should be equal to "&amp;$B$172&amp;" ,  "&amp;$C172&amp;""&amp;CHAR(10),""))</f>
        <v/>
      </c>
      <c r="AK172" s="492"/>
      <c r="AL172" s="73"/>
    </row>
    <row r="173" spans="1:38" ht="37.15" customHeight="1" thickBot="1" x14ac:dyDescent="0.3">
      <c r="A173" s="548"/>
      <c r="B173" s="529" t="s">
        <v>654</v>
      </c>
      <c r="C173" s="261" t="s">
        <v>104</v>
      </c>
      <c r="D173" s="28" t="s">
        <v>802</v>
      </c>
      <c r="E173" s="20"/>
      <c r="F173" s="20"/>
      <c r="G173" s="20"/>
      <c r="H173" s="20"/>
      <c r="I173" s="20"/>
      <c r="J173" s="20"/>
      <c r="K173" s="20"/>
      <c r="L173" s="63"/>
      <c r="M173" s="21"/>
      <c r="N173" s="21"/>
      <c r="O173" s="21"/>
      <c r="P173" s="21"/>
      <c r="Q173" s="21"/>
      <c r="R173" s="21"/>
      <c r="S173" s="21"/>
      <c r="T173" s="21"/>
      <c r="U173" s="21"/>
      <c r="V173" s="21"/>
      <c r="W173" s="21"/>
      <c r="X173" s="21"/>
      <c r="Y173" s="21"/>
      <c r="Z173" s="21"/>
      <c r="AA173" s="21"/>
      <c r="AB173" s="21"/>
      <c r="AC173" s="21"/>
      <c r="AD173" s="21"/>
      <c r="AE173" s="21"/>
      <c r="AF173" s="21"/>
      <c r="AG173" s="21"/>
      <c r="AH173" s="21"/>
      <c r="AI173" s="22">
        <f t="shared" si="15"/>
        <v>0</v>
      </c>
      <c r="AJ173" s="174"/>
      <c r="AK173" s="490" t="str">
        <f>CONCATENATE(AJ175,AJ176,AJ177,AJ179,AJ180,AJ181,AJ182,AJ183,AJ185,AJ186,AJ187,AJ188,AJ189,AJ190,AJ191,AJ192,AJ193,AJ194,AJ195,AJ196,AJ200,AJ203,AJ204,AJ205,AJ206,AJ207,AJ208,AJ209,AJ210,AJ211,AJ212,AJ213,AJ214,AJ178,AJ215,AJ199,AJ202,AJ201,AJ197,AJ184,AJ174,AJ173)</f>
        <v/>
      </c>
    </row>
    <row r="174" spans="1:38" ht="37.15" customHeight="1" thickBot="1" x14ac:dyDescent="0.3">
      <c r="A174" s="548"/>
      <c r="B174" s="530"/>
      <c r="C174" s="257" t="s">
        <v>105</v>
      </c>
      <c r="D174" s="28" t="s">
        <v>803</v>
      </c>
      <c r="E174" s="20"/>
      <c r="F174" s="20"/>
      <c r="G174" s="20"/>
      <c r="H174" s="20"/>
      <c r="I174" s="20"/>
      <c r="J174" s="20"/>
      <c r="K174" s="20"/>
      <c r="L174" s="63"/>
      <c r="M174" s="2"/>
      <c r="N174" s="2"/>
      <c r="O174" s="2"/>
      <c r="P174" s="2"/>
      <c r="Q174" s="2"/>
      <c r="R174" s="2"/>
      <c r="S174" s="2"/>
      <c r="T174" s="2"/>
      <c r="U174" s="2"/>
      <c r="V174" s="2"/>
      <c r="W174" s="2"/>
      <c r="X174" s="2"/>
      <c r="Y174" s="2"/>
      <c r="Z174" s="2"/>
      <c r="AA174" s="2"/>
      <c r="AB174" s="2"/>
      <c r="AC174" s="2"/>
      <c r="AD174" s="2"/>
      <c r="AE174" s="2"/>
      <c r="AF174" s="2"/>
      <c r="AG174" s="2"/>
      <c r="AH174" s="2"/>
      <c r="AI174" s="5">
        <f t="shared" si="15"/>
        <v>0</v>
      </c>
      <c r="AJ174" s="174"/>
      <c r="AK174" s="491"/>
    </row>
    <row r="175" spans="1:38" ht="44.25" customHeight="1" thickBot="1" x14ac:dyDescent="0.3">
      <c r="A175" s="548"/>
      <c r="B175" s="530"/>
      <c r="C175" s="257" t="s">
        <v>106</v>
      </c>
      <c r="D175" s="28" t="s">
        <v>804</v>
      </c>
      <c r="E175" s="20"/>
      <c r="F175" s="20"/>
      <c r="G175" s="20"/>
      <c r="H175" s="20"/>
      <c r="I175" s="20"/>
      <c r="J175" s="20"/>
      <c r="K175" s="20"/>
      <c r="L175" s="63"/>
      <c r="M175" s="2"/>
      <c r="N175" s="2"/>
      <c r="O175" s="2"/>
      <c r="P175" s="2"/>
      <c r="Q175" s="2"/>
      <c r="R175" s="2"/>
      <c r="S175" s="2"/>
      <c r="T175" s="2"/>
      <c r="U175" s="2"/>
      <c r="V175" s="2"/>
      <c r="W175" s="2"/>
      <c r="X175" s="2"/>
      <c r="Y175" s="2"/>
      <c r="Z175" s="2"/>
      <c r="AA175" s="2"/>
      <c r="AB175" s="2"/>
      <c r="AC175" s="2"/>
      <c r="AD175" s="2"/>
      <c r="AE175" s="2"/>
      <c r="AF175" s="2"/>
      <c r="AG175" s="2"/>
      <c r="AH175" s="2"/>
      <c r="AI175" s="5">
        <f t="shared" si="15"/>
        <v>0</v>
      </c>
      <c r="AJ175" s="174"/>
      <c r="AK175" s="491"/>
    </row>
    <row r="176" spans="1:38" ht="37.15" customHeight="1" thickBot="1" x14ac:dyDescent="0.3">
      <c r="A176" s="548"/>
      <c r="B176" s="530"/>
      <c r="C176" s="257" t="s">
        <v>108</v>
      </c>
      <c r="D176" s="28" t="s">
        <v>805</v>
      </c>
      <c r="E176" s="20"/>
      <c r="F176" s="20"/>
      <c r="G176" s="20"/>
      <c r="H176" s="20"/>
      <c r="I176" s="20"/>
      <c r="J176" s="20"/>
      <c r="K176" s="20"/>
      <c r="L176" s="63"/>
      <c r="M176" s="2"/>
      <c r="N176" s="2"/>
      <c r="O176" s="2"/>
      <c r="P176" s="2"/>
      <c r="Q176" s="2"/>
      <c r="R176" s="2"/>
      <c r="S176" s="2"/>
      <c r="T176" s="2"/>
      <c r="U176" s="2"/>
      <c r="V176" s="2"/>
      <c r="W176" s="2"/>
      <c r="X176" s="2"/>
      <c r="Y176" s="2"/>
      <c r="Z176" s="2"/>
      <c r="AA176" s="2"/>
      <c r="AB176" s="2"/>
      <c r="AC176" s="2"/>
      <c r="AD176" s="2"/>
      <c r="AE176" s="2"/>
      <c r="AF176" s="2"/>
      <c r="AG176" s="2"/>
      <c r="AH176" s="2"/>
      <c r="AI176" s="5">
        <f t="shared" si="15"/>
        <v>0</v>
      </c>
      <c r="AJ176" s="174"/>
      <c r="AK176" s="491"/>
    </row>
    <row r="177" spans="1:37" ht="37.15" customHeight="1" thickBot="1" x14ac:dyDescent="0.3">
      <c r="A177" s="548"/>
      <c r="B177" s="530"/>
      <c r="C177" s="257" t="s">
        <v>109</v>
      </c>
      <c r="D177" s="28" t="s">
        <v>806</v>
      </c>
      <c r="E177" s="20"/>
      <c r="F177" s="20"/>
      <c r="G177" s="20"/>
      <c r="H177" s="20"/>
      <c r="I177" s="20"/>
      <c r="J177" s="20"/>
      <c r="K177" s="20"/>
      <c r="L177" s="63"/>
      <c r="M177" s="2"/>
      <c r="N177" s="2"/>
      <c r="O177" s="2"/>
      <c r="P177" s="2"/>
      <c r="Q177" s="2"/>
      <c r="R177" s="2"/>
      <c r="S177" s="2"/>
      <c r="T177" s="2"/>
      <c r="U177" s="2"/>
      <c r="V177" s="2"/>
      <c r="W177" s="2"/>
      <c r="X177" s="2"/>
      <c r="Y177" s="2"/>
      <c r="Z177" s="2"/>
      <c r="AA177" s="2"/>
      <c r="AB177" s="2"/>
      <c r="AC177" s="2"/>
      <c r="AD177" s="2"/>
      <c r="AE177" s="2"/>
      <c r="AF177" s="2"/>
      <c r="AG177" s="2"/>
      <c r="AH177" s="2"/>
      <c r="AI177" s="5">
        <f t="shared" si="15"/>
        <v>0</v>
      </c>
      <c r="AJ177" s="174"/>
      <c r="AK177" s="491"/>
    </row>
    <row r="178" spans="1:37" s="4" customFormat="1" ht="37.15" customHeight="1" thickBot="1" x14ac:dyDescent="0.3">
      <c r="A178" s="548"/>
      <c r="B178" s="530"/>
      <c r="C178" s="258" t="s">
        <v>110</v>
      </c>
      <c r="D178" s="28" t="s">
        <v>807</v>
      </c>
      <c r="E178" s="20"/>
      <c r="F178" s="20"/>
      <c r="G178" s="20"/>
      <c r="H178" s="20"/>
      <c r="I178" s="20"/>
      <c r="J178" s="20"/>
      <c r="K178" s="20"/>
      <c r="L178" s="63"/>
      <c r="M178" s="2"/>
      <c r="N178" s="2"/>
      <c r="O178" s="2"/>
      <c r="P178" s="2"/>
      <c r="Q178" s="2"/>
      <c r="R178" s="2"/>
      <c r="S178" s="2"/>
      <c r="T178" s="2"/>
      <c r="U178" s="2"/>
      <c r="V178" s="2"/>
      <c r="W178" s="2"/>
      <c r="X178" s="2"/>
      <c r="Y178" s="2"/>
      <c r="Z178" s="2"/>
      <c r="AA178" s="2"/>
      <c r="AB178" s="2"/>
      <c r="AC178" s="2"/>
      <c r="AD178" s="2"/>
      <c r="AE178" s="2"/>
      <c r="AF178" s="2"/>
      <c r="AG178" s="2"/>
      <c r="AH178" s="2"/>
      <c r="AI178" s="5">
        <f t="shared" si="15"/>
        <v>0</v>
      </c>
      <c r="AJ178" s="174"/>
      <c r="AK178" s="491"/>
    </row>
    <row r="179" spans="1:37" ht="37.15" customHeight="1" thickBot="1" x14ac:dyDescent="0.3">
      <c r="A179" s="548"/>
      <c r="B179" s="530"/>
      <c r="C179" s="257" t="s">
        <v>111</v>
      </c>
      <c r="D179" s="28" t="s">
        <v>808</v>
      </c>
      <c r="E179" s="20"/>
      <c r="F179" s="20"/>
      <c r="G179" s="20"/>
      <c r="H179" s="20"/>
      <c r="I179" s="20"/>
      <c r="J179" s="20"/>
      <c r="K179" s="20"/>
      <c r="L179" s="63"/>
      <c r="M179" s="2"/>
      <c r="N179" s="2"/>
      <c r="O179" s="2"/>
      <c r="P179" s="2"/>
      <c r="Q179" s="2"/>
      <c r="R179" s="2"/>
      <c r="S179" s="2"/>
      <c r="T179" s="2"/>
      <c r="U179" s="2"/>
      <c r="V179" s="2"/>
      <c r="W179" s="2"/>
      <c r="X179" s="2"/>
      <c r="Y179" s="2"/>
      <c r="Z179" s="2"/>
      <c r="AA179" s="2"/>
      <c r="AB179" s="2"/>
      <c r="AC179" s="2"/>
      <c r="AD179" s="2"/>
      <c r="AE179" s="2"/>
      <c r="AF179" s="2"/>
      <c r="AG179" s="2"/>
      <c r="AH179" s="2"/>
      <c r="AI179" s="5">
        <f t="shared" si="15"/>
        <v>0</v>
      </c>
      <c r="AJ179" s="174"/>
      <c r="AK179" s="491"/>
    </row>
    <row r="180" spans="1:37" ht="37.15" customHeight="1" thickBot="1" x14ac:dyDescent="0.3">
      <c r="A180" s="548"/>
      <c r="B180" s="530"/>
      <c r="C180" s="257" t="s">
        <v>112</v>
      </c>
      <c r="D180" s="28" t="s">
        <v>809</v>
      </c>
      <c r="E180" s="20"/>
      <c r="F180" s="20"/>
      <c r="G180" s="20"/>
      <c r="H180" s="20"/>
      <c r="I180" s="20"/>
      <c r="J180" s="20"/>
      <c r="K180" s="20"/>
      <c r="L180" s="63"/>
      <c r="M180" s="2"/>
      <c r="N180" s="2"/>
      <c r="O180" s="2"/>
      <c r="P180" s="2"/>
      <c r="Q180" s="2"/>
      <c r="R180" s="2"/>
      <c r="S180" s="2"/>
      <c r="T180" s="2"/>
      <c r="U180" s="2"/>
      <c r="V180" s="2"/>
      <c r="W180" s="2"/>
      <c r="X180" s="2"/>
      <c r="Y180" s="2"/>
      <c r="Z180" s="2"/>
      <c r="AA180" s="2"/>
      <c r="AB180" s="2"/>
      <c r="AC180" s="2"/>
      <c r="AD180" s="2"/>
      <c r="AE180" s="2"/>
      <c r="AF180" s="2"/>
      <c r="AG180" s="2"/>
      <c r="AH180" s="2"/>
      <c r="AI180" s="5">
        <f t="shared" si="15"/>
        <v>0</v>
      </c>
      <c r="AJ180" s="174"/>
      <c r="AK180" s="491"/>
    </row>
    <row r="181" spans="1:37" ht="37.15" customHeight="1" thickBot="1" x14ac:dyDescent="0.3">
      <c r="A181" s="548"/>
      <c r="B181" s="530"/>
      <c r="C181" s="257" t="s">
        <v>113</v>
      </c>
      <c r="D181" s="28" t="s">
        <v>810</v>
      </c>
      <c r="E181" s="20"/>
      <c r="F181" s="20"/>
      <c r="G181" s="20"/>
      <c r="H181" s="20"/>
      <c r="I181" s="20"/>
      <c r="J181" s="20"/>
      <c r="K181" s="20"/>
      <c r="L181" s="63"/>
      <c r="M181" s="2"/>
      <c r="N181" s="2"/>
      <c r="O181" s="2"/>
      <c r="P181" s="2"/>
      <c r="Q181" s="2"/>
      <c r="R181" s="2"/>
      <c r="S181" s="2"/>
      <c r="T181" s="2"/>
      <c r="U181" s="2"/>
      <c r="V181" s="2"/>
      <c r="W181" s="2"/>
      <c r="X181" s="2"/>
      <c r="Y181" s="2"/>
      <c r="Z181" s="2"/>
      <c r="AA181" s="2"/>
      <c r="AB181" s="2"/>
      <c r="AC181" s="2"/>
      <c r="AD181" s="2"/>
      <c r="AE181" s="2"/>
      <c r="AF181" s="2"/>
      <c r="AG181" s="2"/>
      <c r="AH181" s="2"/>
      <c r="AI181" s="5">
        <f t="shared" si="15"/>
        <v>0</v>
      </c>
      <c r="AJ181" s="174"/>
      <c r="AK181" s="491"/>
    </row>
    <row r="182" spans="1:37" ht="37.15" customHeight="1" thickBot="1" x14ac:dyDescent="0.3">
      <c r="A182" s="548"/>
      <c r="B182" s="530"/>
      <c r="C182" s="257" t="s">
        <v>114</v>
      </c>
      <c r="D182" s="28" t="s">
        <v>811</v>
      </c>
      <c r="E182" s="20"/>
      <c r="F182" s="20"/>
      <c r="G182" s="20"/>
      <c r="H182" s="20"/>
      <c r="I182" s="20"/>
      <c r="J182" s="20"/>
      <c r="K182" s="20"/>
      <c r="L182" s="63"/>
      <c r="M182" s="2"/>
      <c r="N182" s="2"/>
      <c r="O182" s="2"/>
      <c r="P182" s="2"/>
      <c r="Q182" s="2"/>
      <c r="R182" s="2"/>
      <c r="S182" s="2"/>
      <c r="T182" s="2"/>
      <c r="U182" s="2"/>
      <c r="V182" s="2"/>
      <c r="W182" s="2"/>
      <c r="X182" s="2"/>
      <c r="Y182" s="2"/>
      <c r="Z182" s="2"/>
      <c r="AA182" s="2"/>
      <c r="AB182" s="2"/>
      <c r="AC182" s="2"/>
      <c r="AD182" s="2"/>
      <c r="AE182" s="2"/>
      <c r="AF182" s="2"/>
      <c r="AG182" s="2"/>
      <c r="AH182" s="2"/>
      <c r="AI182" s="5">
        <f t="shared" si="15"/>
        <v>0</v>
      </c>
      <c r="AJ182" s="174"/>
      <c r="AK182" s="491"/>
    </row>
    <row r="183" spans="1:37" ht="37.15" customHeight="1" thickBot="1" x14ac:dyDescent="0.3">
      <c r="A183" s="548"/>
      <c r="B183" s="530"/>
      <c r="C183" s="257" t="s">
        <v>115</v>
      </c>
      <c r="D183" s="28" t="s">
        <v>812</v>
      </c>
      <c r="E183" s="20"/>
      <c r="F183" s="20"/>
      <c r="G183" s="20"/>
      <c r="H183" s="20"/>
      <c r="I183" s="20"/>
      <c r="J183" s="20"/>
      <c r="K183" s="20"/>
      <c r="L183" s="63"/>
      <c r="M183" s="2"/>
      <c r="N183" s="2"/>
      <c r="O183" s="2"/>
      <c r="P183" s="2"/>
      <c r="Q183" s="2"/>
      <c r="R183" s="2"/>
      <c r="S183" s="2"/>
      <c r="T183" s="2"/>
      <c r="U183" s="2"/>
      <c r="V183" s="2"/>
      <c r="W183" s="2"/>
      <c r="X183" s="2"/>
      <c r="Y183" s="2"/>
      <c r="Z183" s="2"/>
      <c r="AA183" s="2"/>
      <c r="AB183" s="2"/>
      <c r="AC183" s="2"/>
      <c r="AD183" s="2"/>
      <c r="AE183" s="2"/>
      <c r="AF183" s="2"/>
      <c r="AG183" s="2"/>
      <c r="AH183" s="2"/>
      <c r="AI183" s="5">
        <f t="shared" si="15"/>
        <v>0</v>
      </c>
      <c r="AJ183" s="174"/>
      <c r="AK183" s="491"/>
    </row>
    <row r="184" spans="1:37" ht="37.15" customHeight="1" thickBot="1" x14ac:dyDescent="0.3">
      <c r="A184" s="548"/>
      <c r="B184" s="531"/>
      <c r="C184" s="294" t="s">
        <v>861</v>
      </c>
      <c r="D184" s="28" t="s">
        <v>813</v>
      </c>
      <c r="E184" s="20"/>
      <c r="F184" s="20"/>
      <c r="G184" s="20"/>
      <c r="H184" s="20"/>
      <c r="I184" s="20"/>
      <c r="J184" s="20"/>
      <c r="K184" s="20"/>
      <c r="L184" s="63"/>
      <c r="M184" s="173">
        <f>SUM(M173:M183)</f>
        <v>0</v>
      </c>
      <c r="N184" s="173">
        <f t="shared" ref="N184:AB184" si="19">SUM(N173:N183)</f>
        <v>0</v>
      </c>
      <c r="O184" s="173">
        <f t="shared" si="19"/>
        <v>0</v>
      </c>
      <c r="P184" s="173">
        <f t="shared" si="19"/>
        <v>0</v>
      </c>
      <c r="Q184" s="173">
        <f t="shared" si="19"/>
        <v>0</v>
      </c>
      <c r="R184" s="173">
        <f t="shared" si="19"/>
        <v>0</v>
      </c>
      <c r="S184" s="173">
        <f t="shared" si="19"/>
        <v>0</v>
      </c>
      <c r="T184" s="173">
        <f t="shared" si="19"/>
        <v>0</v>
      </c>
      <c r="U184" s="173">
        <f t="shared" si="19"/>
        <v>0</v>
      </c>
      <c r="V184" s="173">
        <f t="shared" si="19"/>
        <v>0</v>
      </c>
      <c r="W184" s="173">
        <f t="shared" si="19"/>
        <v>0</v>
      </c>
      <c r="X184" s="173">
        <f t="shared" si="19"/>
        <v>0</v>
      </c>
      <c r="Y184" s="173">
        <f t="shared" si="19"/>
        <v>0</v>
      </c>
      <c r="Z184" s="173">
        <f t="shared" si="19"/>
        <v>0</v>
      </c>
      <c r="AA184" s="173">
        <f t="shared" si="19"/>
        <v>0</v>
      </c>
      <c r="AB184" s="173">
        <f t="shared" si="19"/>
        <v>0</v>
      </c>
      <c r="AC184" s="7"/>
      <c r="AD184" s="7"/>
      <c r="AE184" s="7"/>
      <c r="AF184" s="7"/>
      <c r="AG184" s="7"/>
      <c r="AH184" s="7"/>
      <c r="AI184" s="8">
        <f t="shared" si="15"/>
        <v>0</v>
      </c>
      <c r="AJ184" s="174" t="str">
        <f>CONCATENATE(IF(G184&lt;&gt;G63," * "&amp;$B$184&amp;" ,  "&amp;$C184&amp;" For age "&amp;$E$6&amp;" "&amp;$E$7&amp;" should be equal to "&amp;$B$63&amp;" ,  "&amp;$C63&amp;""&amp;CHAR(10),""),IF(H184&lt;&gt;H63," * "&amp;$B$184&amp;" ,  "&amp;$C184&amp;" For age "&amp;$E$6&amp;" "&amp;$F$7&amp;" should be equal to "&amp;$B$63&amp;" ,  "&amp;$C63&amp;""&amp;CHAR(10),""),IF(I184&lt;&gt;I63," * "&amp;$B$184&amp;" ,  "&amp;$C184&amp;" For age "&amp;$G$6&amp;" "&amp;$G$7&amp;" should be equal to "&amp;$B$63&amp;" ,  "&amp;$C63&amp;""&amp;CHAR(10),""),IF(J184&lt;&gt;J63," * "&amp;$B$184&amp;" ,  "&amp;$C184&amp;" For age "&amp;$G$6&amp;" "&amp;$H$7&amp;" should be equal to "&amp;$B$63&amp;" ,  "&amp;$C63&amp;""&amp;CHAR(10),""),IF(K184&lt;&gt;K63," * "&amp;$B$184&amp;" ,  "&amp;$C184&amp;" For age "&amp;$I$6&amp;" "&amp;$I$7&amp;" should be equal to "&amp;$B$63&amp;" ,  "&amp;$C63&amp;""&amp;CHAR(10),""),IF(L184&lt;&gt;L63," * "&amp;$B$184&amp;" ,  "&amp;$C184&amp;" For age "&amp;$I$6&amp;" "&amp;$J$7&amp;" should be equal to "&amp;$B$63&amp;" ,  "&amp;$C63&amp;""&amp;CHAR(10),""),IF(M184&lt;&gt;M63," * "&amp;$B$184&amp;" ,  "&amp;$C184&amp;" For age "&amp;$K$6&amp;" "&amp;$K$7&amp;" should be equal to "&amp;$B$63&amp;" ,  "&amp;$C63&amp;""&amp;CHAR(10),""),IF(N184&lt;&gt;N63," * "&amp;$B$184&amp;" ,  "&amp;$C184&amp;" For age "&amp;$K$6&amp;" "&amp;$L$7&amp;" should be equal to "&amp;$B$63&amp;" ,  "&amp;$C63&amp;""&amp;CHAR(10),""),IF(O184&lt;&gt;O63," * "&amp;$B$184&amp;" ,  "&amp;$C184&amp;" For age "&amp;$M$6&amp;" "&amp;$M$7&amp;" should be equal to "&amp;$B$63&amp;" ,  "&amp;$C63&amp;""&amp;CHAR(10),""),IF(P184&lt;&gt;P63," * "&amp;$B$184&amp;" ,  "&amp;$C184&amp;" For age "&amp;$M$6&amp;" "&amp;$N$7&amp;" should be equal to "&amp;$B$63&amp;" ,  "&amp;$C63&amp;""&amp;CHAR(10),""),IF(Q184&lt;&gt;Q63," * "&amp;$B$184&amp;" ,  "&amp;$C184&amp;" For age "&amp;$O$6&amp;" "&amp;$O$7&amp;" should be equal to "&amp;$B$63&amp;" ,  "&amp;$C63&amp;""&amp;CHAR(10),""),IF(R184&lt;&gt;R63," * "&amp;$B$184&amp;" ,  "&amp;$C184&amp;" For age "&amp;$O$6&amp;" "&amp;$P$7&amp;" should be equal to "&amp;$B$63&amp;" ,  "&amp;$C63&amp;""&amp;CHAR(10),""),IF(S184&lt;&gt;S63," * "&amp;$B$184&amp;" ,  "&amp;$C184&amp;" For age "&amp;$Q$6&amp;" "&amp;$Q$7&amp;" should be equal to "&amp;$B$63&amp;" ,  "&amp;$C63&amp;""&amp;CHAR(10),""),IF(T184&lt;&gt;T63," * "&amp;$B$184&amp;" ,  "&amp;$C184&amp;" For age "&amp;$Q$6&amp;" "&amp;$R$7&amp;" should be equal to "&amp;$B$63&amp;" ,  "&amp;$C63&amp;""&amp;CHAR(10),""),IF(U184&lt;&gt;U63," * "&amp;$B$184&amp;" ,  "&amp;$C184&amp;" For age "&amp;$S$6&amp;" "&amp;$S$7&amp;" should be equal to "&amp;$B$63&amp;" ,  "&amp;$C63&amp;""&amp;CHAR(10),""),IF(V184&lt;&gt;V63," * "&amp;$B$184&amp;" ,  "&amp;$C184&amp;" For age "&amp;$S$6&amp;" "&amp;$T$7&amp;" should be equal to "&amp;$B$63&amp;" ,  "&amp;$C63&amp;""&amp;CHAR(10),""),IF(W184&lt;&gt;W63," * "&amp;$B$184&amp;" ,  "&amp;$C184&amp;" For age "&amp;$U$6&amp;" "&amp;$U$7&amp;" should be equal to "&amp;$B$63&amp;" ,  "&amp;$C63&amp;""&amp;CHAR(10),""),IF(X184&lt;&gt;X63," * "&amp;$B$184&amp;" ,  "&amp;$C184&amp;" For age "&amp;$U$6&amp;" "&amp;$V$7&amp;" should be equal to "&amp;$B$63&amp;" ,  "&amp;$C63&amp;""&amp;CHAR(10),""),IF(Y184&lt;&gt;Y63," * "&amp;$B$184&amp;" ,  "&amp;$C184&amp;" For age "&amp;$W$6&amp;" "&amp;$W$7&amp;" should be equal to "&amp;$B$63&amp;" ,  "&amp;$C63&amp;""&amp;CHAR(10),""),IF(Z184&lt;&gt;Z63," * "&amp;$B$184&amp;" ,  "&amp;$C184&amp;" For age "&amp;$W$6&amp;" "&amp;$X$7&amp;" should be equal to "&amp;$B$63&amp;" ,  "&amp;$C63&amp;""&amp;CHAR(10),""),IF(AA184&lt;&gt;AA63," * "&amp;$B$184&amp;" ,  "&amp;$C184&amp;" For age "&amp;$Y$6&amp;" "&amp;$Y$7&amp;" should be equal to "&amp;$B$63&amp;" ,  "&amp;$C63&amp;""&amp;CHAR(10),""),IF(AB184&lt;&gt;AB63," * "&amp;$B$184&amp;" ,  "&amp;$C184&amp;" For age "&amp;$Y$6&amp;" "&amp;$Z$7&amp;" should be equal to "&amp;$B$63&amp;" ,  "&amp;$C63&amp;""&amp;CHAR(10),""),IF(AC184&lt;&gt;AC63," * "&amp;$B$184&amp;" ,  "&amp;$C184&amp;" For age "&amp;$AA$6&amp;" "&amp;$AA$7&amp;" should be equal to "&amp;$B$63&amp;" ,  "&amp;$C63&amp;""&amp;CHAR(10),""),IF(AD184&lt;&gt;AD63," * "&amp;$B$184&amp;" ,  "&amp;$C184&amp;" For age "&amp;$AA$6&amp;" "&amp;$AB$7&amp;" should be equal to "&amp;$B$63&amp;" ,  "&amp;$C63&amp;""&amp;CHAR(10),""))</f>
        <v/>
      </c>
      <c r="AK184" s="491"/>
    </row>
    <row r="185" spans="1:37" ht="37.15" customHeight="1" thickBot="1" x14ac:dyDescent="0.3">
      <c r="A185" s="563"/>
      <c r="B185" s="532" t="s">
        <v>655</v>
      </c>
      <c r="C185" s="261" t="s">
        <v>117</v>
      </c>
      <c r="D185" s="28" t="s">
        <v>814</v>
      </c>
      <c r="E185" s="20"/>
      <c r="F185" s="20"/>
      <c r="G185" s="20"/>
      <c r="H185" s="20"/>
      <c r="I185" s="20"/>
      <c r="J185" s="20"/>
      <c r="K185" s="20"/>
      <c r="L185" s="63"/>
      <c r="M185" s="21"/>
      <c r="N185" s="21"/>
      <c r="O185" s="21"/>
      <c r="P185" s="21"/>
      <c r="Q185" s="21"/>
      <c r="R185" s="21"/>
      <c r="S185" s="21"/>
      <c r="T185" s="21"/>
      <c r="U185" s="21"/>
      <c r="V185" s="21"/>
      <c r="W185" s="21"/>
      <c r="X185" s="21"/>
      <c r="Y185" s="21"/>
      <c r="Z185" s="21"/>
      <c r="AA185" s="21"/>
      <c r="AB185" s="21"/>
      <c r="AC185" s="21"/>
      <c r="AD185" s="21"/>
      <c r="AE185" s="21"/>
      <c r="AF185" s="21"/>
      <c r="AG185" s="21"/>
      <c r="AH185" s="21"/>
      <c r="AI185" s="22">
        <f t="shared" si="15"/>
        <v>0</v>
      </c>
      <c r="AJ185" s="174"/>
      <c r="AK185" s="491"/>
    </row>
    <row r="186" spans="1:37" ht="37.15" customHeight="1" thickBot="1" x14ac:dyDescent="0.3">
      <c r="A186" s="550"/>
      <c r="B186" s="533"/>
      <c r="C186" s="257" t="s">
        <v>27</v>
      </c>
      <c r="D186" s="28" t="s">
        <v>815</v>
      </c>
      <c r="E186" s="20"/>
      <c r="F186" s="20"/>
      <c r="G186" s="20"/>
      <c r="H186" s="20"/>
      <c r="I186" s="20"/>
      <c r="J186" s="20"/>
      <c r="K186" s="20"/>
      <c r="L186" s="63"/>
      <c r="M186" s="2"/>
      <c r="N186" s="2"/>
      <c r="O186" s="2"/>
      <c r="P186" s="2"/>
      <c r="Q186" s="2"/>
      <c r="R186" s="2"/>
      <c r="S186" s="2"/>
      <c r="T186" s="2"/>
      <c r="U186" s="2"/>
      <c r="V186" s="2"/>
      <c r="W186" s="2"/>
      <c r="X186" s="2"/>
      <c r="Y186" s="2"/>
      <c r="Z186" s="2"/>
      <c r="AA186" s="2"/>
      <c r="AB186" s="2"/>
      <c r="AC186" s="2"/>
      <c r="AD186" s="2"/>
      <c r="AE186" s="2"/>
      <c r="AF186" s="2"/>
      <c r="AG186" s="2"/>
      <c r="AH186" s="2"/>
      <c r="AI186" s="5">
        <f t="shared" si="15"/>
        <v>0</v>
      </c>
      <c r="AJ186" s="174"/>
      <c r="AK186" s="491"/>
    </row>
    <row r="187" spans="1:37" ht="37.15" customHeight="1" thickBot="1" x14ac:dyDescent="0.3">
      <c r="A187" s="551"/>
      <c r="B187" s="533"/>
      <c r="C187" s="257" t="s">
        <v>118</v>
      </c>
      <c r="D187" s="28" t="s">
        <v>816</v>
      </c>
      <c r="E187" s="20"/>
      <c r="F187" s="20"/>
      <c r="G187" s="20"/>
      <c r="H187" s="20"/>
      <c r="I187" s="20"/>
      <c r="J187" s="20"/>
      <c r="K187" s="20"/>
      <c r="L187" s="63"/>
      <c r="M187" s="2"/>
      <c r="N187" s="2"/>
      <c r="O187" s="2"/>
      <c r="P187" s="2"/>
      <c r="Q187" s="2"/>
      <c r="R187" s="2"/>
      <c r="S187" s="2"/>
      <c r="T187" s="2"/>
      <c r="U187" s="2"/>
      <c r="V187" s="2"/>
      <c r="W187" s="2"/>
      <c r="X187" s="2"/>
      <c r="Y187" s="2"/>
      <c r="Z187" s="2"/>
      <c r="AA187" s="2"/>
      <c r="AB187" s="2"/>
      <c r="AC187" s="2"/>
      <c r="AD187" s="2"/>
      <c r="AE187" s="2"/>
      <c r="AF187" s="2"/>
      <c r="AG187" s="2"/>
      <c r="AH187" s="2"/>
      <c r="AI187" s="5">
        <f t="shared" si="15"/>
        <v>0</v>
      </c>
      <c r="AJ187" s="174"/>
      <c r="AK187" s="491"/>
    </row>
    <row r="188" spans="1:37" ht="37.15" customHeight="1" thickBot="1" x14ac:dyDescent="0.3">
      <c r="A188" s="551"/>
      <c r="B188" s="533"/>
      <c r="C188" s="257" t="s">
        <v>119</v>
      </c>
      <c r="D188" s="28" t="s">
        <v>817</v>
      </c>
      <c r="E188" s="20"/>
      <c r="F188" s="20"/>
      <c r="G188" s="20"/>
      <c r="H188" s="20"/>
      <c r="I188" s="20"/>
      <c r="J188" s="20"/>
      <c r="K188" s="20"/>
      <c r="L188" s="63"/>
      <c r="M188" s="2"/>
      <c r="N188" s="2"/>
      <c r="O188" s="2"/>
      <c r="P188" s="2"/>
      <c r="Q188" s="2"/>
      <c r="R188" s="2"/>
      <c r="S188" s="2"/>
      <c r="T188" s="2"/>
      <c r="U188" s="2"/>
      <c r="V188" s="2"/>
      <c r="W188" s="2"/>
      <c r="X188" s="2"/>
      <c r="Y188" s="2"/>
      <c r="Z188" s="2"/>
      <c r="AA188" s="2"/>
      <c r="AB188" s="2"/>
      <c r="AC188" s="2"/>
      <c r="AD188" s="2"/>
      <c r="AE188" s="2"/>
      <c r="AF188" s="2"/>
      <c r="AG188" s="2"/>
      <c r="AH188" s="2"/>
      <c r="AI188" s="5">
        <f t="shared" si="15"/>
        <v>0</v>
      </c>
      <c r="AJ188" s="174"/>
      <c r="AK188" s="491"/>
    </row>
    <row r="189" spans="1:37" ht="37.15" customHeight="1" thickBot="1" x14ac:dyDescent="0.3">
      <c r="A189" s="551"/>
      <c r="B189" s="533"/>
      <c r="C189" s="257" t="s">
        <v>120</v>
      </c>
      <c r="D189" s="28" t="s">
        <v>818</v>
      </c>
      <c r="E189" s="20"/>
      <c r="F189" s="20"/>
      <c r="G189" s="20"/>
      <c r="H189" s="20"/>
      <c r="I189" s="20"/>
      <c r="J189" s="20"/>
      <c r="K189" s="20"/>
      <c r="L189" s="63"/>
      <c r="M189" s="2"/>
      <c r="N189" s="2"/>
      <c r="O189" s="2"/>
      <c r="P189" s="2"/>
      <c r="Q189" s="2"/>
      <c r="R189" s="2"/>
      <c r="S189" s="2"/>
      <c r="T189" s="2"/>
      <c r="U189" s="2"/>
      <c r="V189" s="2"/>
      <c r="W189" s="2"/>
      <c r="X189" s="2"/>
      <c r="Y189" s="2"/>
      <c r="Z189" s="2"/>
      <c r="AA189" s="2"/>
      <c r="AB189" s="2"/>
      <c r="AC189" s="2"/>
      <c r="AD189" s="2"/>
      <c r="AE189" s="2"/>
      <c r="AF189" s="2"/>
      <c r="AG189" s="2"/>
      <c r="AH189" s="2"/>
      <c r="AI189" s="5">
        <f t="shared" si="15"/>
        <v>0</v>
      </c>
      <c r="AJ189" s="174"/>
      <c r="AK189" s="491"/>
    </row>
    <row r="190" spans="1:37" ht="37.15" customHeight="1" thickBot="1" x14ac:dyDescent="0.3">
      <c r="A190" s="551"/>
      <c r="B190" s="533"/>
      <c r="C190" s="257" t="s">
        <v>121</v>
      </c>
      <c r="D190" s="28" t="s">
        <v>819</v>
      </c>
      <c r="E190" s="20"/>
      <c r="F190" s="20"/>
      <c r="G190" s="20"/>
      <c r="H190" s="20"/>
      <c r="I190" s="20"/>
      <c r="J190" s="20"/>
      <c r="K190" s="20"/>
      <c r="L190" s="63"/>
      <c r="M190" s="2"/>
      <c r="N190" s="2"/>
      <c r="O190" s="2"/>
      <c r="P190" s="2"/>
      <c r="Q190" s="2"/>
      <c r="R190" s="2"/>
      <c r="S190" s="2"/>
      <c r="T190" s="2"/>
      <c r="U190" s="2"/>
      <c r="V190" s="2"/>
      <c r="W190" s="2"/>
      <c r="X190" s="2"/>
      <c r="Y190" s="2"/>
      <c r="Z190" s="2"/>
      <c r="AA190" s="2"/>
      <c r="AB190" s="2"/>
      <c r="AC190" s="2"/>
      <c r="AD190" s="2"/>
      <c r="AE190" s="2"/>
      <c r="AF190" s="2"/>
      <c r="AG190" s="2"/>
      <c r="AH190" s="2"/>
      <c r="AI190" s="5">
        <f t="shared" si="15"/>
        <v>0</v>
      </c>
      <c r="AJ190" s="174"/>
      <c r="AK190" s="491"/>
    </row>
    <row r="191" spans="1:37" ht="37.15" customHeight="1" thickBot="1" x14ac:dyDescent="0.3">
      <c r="A191" s="551"/>
      <c r="B191" s="533"/>
      <c r="C191" s="257" t="s">
        <v>122</v>
      </c>
      <c r="D191" s="28" t="s">
        <v>820</v>
      </c>
      <c r="E191" s="20"/>
      <c r="F191" s="20"/>
      <c r="G191" s="20"/>
      <c r="H191" s="20"/>
      <c r="I191" s="20"/>
      <c r="J191" s="20"/>
      <c r="K191" s="20"/>
      <c r="L191" s="63"/>
      <c r="M191" s="2"/>
      <c r="N191" s="2"/>
      <c r="O191" s="2"/>
      <c r="P191" s="2"/>
      <c r="Q191" s="2"/>
      <c r="R191" s="2"/>
      <c r="S191" s="2"/>
      <c r="T191" s="2"/>
      <c r="U191" s="2"/>
      <c r="V191" s="2"/>
      <c r="W191" s="2"/>
      <c r="X191" s="2"/>
      <c r="Y191" s="2"/>
      <c r="Z191" s="2"/>
      <c r="AA191" s="2"/>
      <c r="AB191" s="2"/>
      <c r="AC191" s="2"/>
      <c r="AD191" s="2"/>
      <c r="AE191" s="2"/>
      <c r="AF191" s="2"/>
      <c r="AG191" s="2"/>
      <c r="AH191" s="2"/>
      <c r="AI191" s="5">
        <f>SUM(M191:AB191)</f>
        <v>0</v>
      </c>
      <c r="AJ191" s="174"/>
      <c r="AK191" s="491"/>
    </row>
    <row r="192" spans="1:37" ht="37.15" customHeight="1" thickBot="1" x14ac:dyDescent="0.3">
      <c r="A192" s="551"/>
      <c r="B192" s="533"/>
      <c r="C192" s="257" t="s">
        <v>123</v>
      </c>
      <c r="D192" s="28" t="s">
        <v>821</v>
      </c>
      <c r="E192" s="20"/>
      <c r="F192" s="20"/>
      <c r="G192" s="20"/>
      <c r="H192" s="20"/>
      <c r="I192" s="20"/>
      <c r="J192" s="20"/>
      <c r="K192" s="20"/>
      <c r="L192" s="63"/>
      <c r="M192" s="2"/>
      <c r="N192" s="2"/>
      <c r="O192" s="2"/>
      <c r="P192" s="2"/>
      <c r="Q192" s="2"/>
      <c r="R192" s="2"/>
      <c r="S192" s="2"/>
      <c r="T192" s="2"/>
      <c r="U192" s="2"/>
      <c r="V192" s="2"/>
      <c r="W192" s="2"/>
      <c r="X192" s="2"/>
      <c r="Y192" s="2"/>
      <c r="Z192" s="2"/>
      <c r="AA192" s="2"/>
      <c r="AB192" s="2"/>
      <c r="AC192" s="2"/>
      <c r="AD192" s="2"/>
      <c r="AE192" s="2"/>
      <c r="AF192" s="2"/>
      <c r="AG192" s="2"/>
      <c r="AH192" s="2"/>
      <c r="AI192" s="5">
        <f t="shared" si="15"/>
        <v>0</v>
      </c>
      <c r="AJ192" s="174"/>
      <c r="AK192" s="491"/>
    </row>
    <row r="193" spans="1:37" ht="37.15" customHeight="1" thickBot="1" x14ac:dyDescent="0.3">
      <c r="A193" s="551"/>
      <c r="B193" s="533"/>
      <c r="C193" s="257" t="s">
        <v>124</v>
      </c>
      <c r="D193" s="28" t="s">
        <v>822</v>
      </c>
      <c r="E193" s="20"/>
      <c r="F193" s="20"/>
      <c r="G193" s="20"/>
      <c r="H193" s="20"/>
      <c r="I193" s="20"/>
      <c r="J193" s="20"/>
      <c r="K193" s="20"/>
      <c r="L193" s="63"/>
      <c r="M193" s="2"/>
      <c r="N193" s="2"/>
      <c r="O193" s="2"/>
      <c r="P193" s="2"/>
      <c r="Q193" s="2"/>
      <c r="R193" s="2"/>
      <c r="S193" s="2"/>
      <c r="T193" s="2"/>
      <c r="U193" s="2"/>
      <c r="V193" s="2"/>
      <c r="W193" s="2"/>
      <c r="X193" s="2"/>
      <c r="Y193" s="2"/>
      <c r="Z193" s="2"/>
      <c r="AA193" s="2"/>
      <c r="AB193" s="2"/>
      <c r="AC193" s="2"/>
      <c r="AD193" s="2"/>
      <c r="AE193" s="2"/>
      <c r="AF193" s="2"/>
      <c r="AG193" s="2"/>
      <c r="AH193" s="2"/>
      <c r="AI193" s="5">
        <f t="shared" si="15"/>
        <v>0</v>
      </c>
      <c r="AJ193" s="174"/>
      <c r="AK193" s="491"/>
    </row>
    <row r="194" spans="1:37" ht="37.15" customHeight="1" thickBot="1" x14ac:dyDescent="0.3">
      <c r="A194" s="551"/>
      <c r="B194" s="533"/>
      <c r="C194" s="257" t="s">
        <v>125</v>
      </c>
      <c r="D194" s="28" t="s">
        <v>823</v>
      </c>
      <c r="E194" s="20"/>
      <c r="F194" s="20"/>
      <c r="G194" s="20"/>
      <c r="H194" s="20"/>
      <c r="I194" s="20"/>
      <c r="J194" s="20"/>
      <c r="K194" s="20"/>
      <c r="L194" s="63"/>
      <c r="M194" s="2"/>
      <c r="N194" s="2"/>
      <c r="O194" s="2"/>
      <c r="P194" s="2"/>
      <c r="Q194" s="2"/>
      <c r="R194" s="2"/>
      <c r="S194" s="2"/>
      <c r="T194" s="2"/>
      <c r="U194" s="2"/>
      <c r="V194" s="2"/>
      <c r="W194" s="2"/>
      <c r="X194" s="2"/>
      <c r="Y194" s="2"/>
      <c r="Z194" s="2"/>
      <c r="AA194" s="2"/>
      <c r="AB194" s="2"/>
      <c r="AC194" s="2"/>
      <c r="AD194" s="2"/>
      <c r="AE194" s="2"/>
      <c r="AF194" s="2"/>
      <c r="AG194" s="2"/>
      <c r="AH194" s="2"/>
      <c r="AI194" s="5">
        <f t="shared" si="15"/>
        <v>0</v>
      </c>
      <c r="AJ194" s="174"/>
      <c r="AK194" s="491"/>
    </row>
    <row r="195" spans="1:37" ht="37.15" customHeight="1" thickBot="1" x14ac:dyDescent="0.3">
      <c r="A195" s="551"/>
      <c r="B195" s="533"/>
      <c r="C195" s="257" t="s">
        <v>126</v>
      </c>
      <c r="D195" s="28" t="s">
        <v>824</v>
      </c>
      <c r="E195" s="20"/>
      <c r="F195" s="20"/>
      <c r="G195" s="20"/>
      <c r="H195" s="20"/>
      <c r="I195" s="20"/>
      <c r="J195" s="20"/>
      <c r="K195" s="20"/>
      <c r="L195" s="63"/>
      <c r="M195" s="2"/>
      <c r="N195" s="2"/>
      <c r="O195" s="2"/>
      <c r="P195" s="2"/>
      <c r="Q195" s="2"/>
      <c r="R195" s="2"/>
      <c r="S195" s="2"/>
      <c r="T195" s="2"/>
      <c r="U195" s="2"/>
      <c r="V195" s="2"/>
      <c r="W195" s="2"/>
      <c r="X195" s="2"/>
      <c r="Y195" s="2"/>
      <c r="Z195" s="2"/>
      <c r="AA195" s="2"/>
      <c r="AB195" s="2"/>
      <c r="AC195" s="2"/>
      <c r="AD195" s="2"/>
      <c r="AE195" s="2"/>
      <c r="AF195" s="2"/>
      <c r="AG195" s="2"/>
      <c r="AH195" s="2"/>
      <c r="AI195" s="5">
        <f t="shared" si="15"/>
        <v>0</v>
      </c>
      <c r="AJ195" s="174"/>
      <c r="AK195" s="491"/>
    </row>
    <row r="196" spans="1:37" ht="37.15" customHeight="1" thickBot="1" x14ac:dyDescent="0.3">
      <c r="A196" s="551"/>
      <c r="B196" s="533"/>
      <c r="C196" s="257" t="s">
        <v>127</v>
      </c>
      <c r="D196" s="28" t="s">
        <v>825</v>
      </c>
      <c r="E196" s="20"/>
      <c r="F196" s="20"/>
      <c r="G196" s="20"/>
      <c r="H196" s="20"/>
      <c r="I196" s="20"/>
      <c r="J196" s="20"/>
      <c r="K196" s="20"/>
      <c r="L196" s="63"/>
      <c r="M196" s="2"/>
      <c r="N196" s="2"/>
      <c r="O196" s="2"/>
      <c r="P196" s="2"/>
      <c r="Q196" s="2"/>
      <c r="R196" s="2"/>
      <c r="S196" s="2"/>
      <c r="T196" s="2"/>
      <c r="U196" s="2"/>
      <c r="V196" s="2"/>
      <c r="W196" s="2"/>
      <c r="X196" s="2"/>
      <c r="Y196" s="2"/>
      <c r="Z196" s="2"/>
      <c r="AA196" s="2"/>
      <c r="AB196" s="2"/>
      <c r="AC196" s="2"/>
      <c r="AD196" s="2"/>
      <c r="AE196" s="2"/>
      <c r="AF196" s="2"/>
      <c r="AG196" s="2"/>
      <c r="AH196" s="2"/>
      <c r="AI196" s="5">
        <f t="shared" si="15"/>
        <v>0</v>
      </c>
      <c r="AJ196" s="174"/>
      <c r="AK196" s="491"/>
    </row>
    <row r="197" spans="1:37" ht="36.75" customHeight="1" thickBot="1" x14ac:dyDescent="0.3">
      <c r="A197" s="551"/>
      <c r="B197" s="534"/>
      <c r="C197" s="294" t="s">
        <v>872</v>
      </c>
      <c r="D197" s="28" t="s">
        <v>826</v>
      </c>
      <c r="E197" s="20"/>
      <c r="F197" s="20"/>
      <c r="G197" s="20"/>
      <c r="H197" s="20"/>
      <c r="I197" s="20"/>
      <c r="J197" s="20"/>
      <c r="K197" s="20"/>
      <c r="L197" s="63"/>
      <c r="M197" s="173">
        <f>SUM(M185:M196)</f>
        <v>0</v>
      </c>
      <c r="N197" s="173">
        <f t="shared" ref="N197:AB197" si="20">SUM(N185:N196)</f>
        <v>0</v>
      </c>
      <c r="O197" s="173">
        <f t="shared" si="20"/>
        <v>0</v>
      </c>
      <c r="P197" s="173">
        <f t="shared" si="20"/>
        <v>0</v>
      </c>
      <c r="Q197" s="173">
        <f t="shared" si="20"/>
        <v>0</v>
      </c>
      <c r="R197" s="173">
        <f t="shared" si="20"/>
        <v>0</v>
      </c>
      <c r="S197" s="173">
        <f t="shared" si="20"/>
        <v>0</v>
      </c>
      <c r="T197" s="173">
        <f t="shared" si="20"/>
        <v>0</v>
      </c>
      <c r="U197" s="173">
        <f t="shared" si="20"/>
        <v>0</v>
      </c>
      <c r="V197" s="173">
        <f t="shared" si="20"/>
        <v>0</v>
      </c>
      <c r="W197" s="173">
        <f t="shared" si="20"/>
        <v>0</v>
      </c>
      <c r="X197" s="173">
        <f t="shared" si="20"/>
        <v>0</v>
      </c>
      <c r="Y197" s="173">
        <f t="shared" si="20"/>
        <v>0</v>
      </c>
      <c r="Z197" s="173">
        <f t="shared" si="20"/>
        <v>0</v>
      </c>
      <c r="AA197" s="173">
        <f t="shared" si="20"/>
        <v>0</v>
      </c>
      <c r="AB197" s="173">
        <f t="shared" si="20"/>
        <v>0</v>
      </c>
      <c r="AC197" s="7"/>
      <c r="AD197" s="7"/>
      <c r="AE197" s="7"/>
      <c r="AF197" s="7"/>
      <c r="AG197" s="7"/>
      <c r="AH197" s="7"/>
      <c r="AI197" s="8">
        <f>SUM(M197:AB197)</f>
        <v>0</v>
      </c>
      <c r="AJ197" s="174"/>
      <c r="AK197" s="491"/>
    </row>
    <row r="198" spans="1:37" ht="36.75" customHeight="1" thickBot="1" x14ac:dyDescent="0.3">
      <c r="A198" s="551"/>
      <c r="B198" s="275" t="s">
        <v>877</v>
      </c>
      <c r="C198" s="301" t="s">
        <v>878</v>
      </c>
      <c r="D198" s="28" t="s">
        <v>827</v>
      </c>
      <c r="E198" s="20"/>
      <c r="F198" s="20"/>
      <c r="G198" s="20"/>
      <c r="H198" s="20"/>
      <c r="I198" s="20"/>
      <c r="J198" s="20"/>
      <c r="K198" s="20"/>
      <c r="L198" s="63"/>
      <c r="M198" s="302">
        <f>SUM(M36:M53)-SUM(M63,M64:M72)</f>
        <v>0</v>
      </c>
      <c r="N198" s="302">
        <f t="shared" ref="N198:AB198" si="21">SUM(N36:N53)-SUM(N63,N64:N72)</f>
        <v>0</v>
      </c>
      <c r="O198" s="302">
        <f t="shared" si="21"/>
        <v>0</v>
      </c>
      <c r="P198" s="302">
        <f t="shared" si="21"/>
        <v>0</v>
      </c>
      <c r="Q198" s="302">
        <f t="shared" si="21"/>
        <v>0</v>
      </c>
      <c r="R198" s="302">
        <f t="shared" si="21"/>
        <v>0</v>
      </c>
      <c r="S198" s="302">
        <f t="shared" si="21"/>
        <v>0</v>
      </c>
      <c r="T198" s="302">
        <f t="shared" si="21"/>
        <v>0</v>
      </c>
      <c r="U198" s="302">
        <f t="shared" si="21"/>
        <v>0</v>
      </c>
      <c r="V198" s="302">
        <f t="shared" si="21"/>
        <v>0</v>
      </c>
      <c r="W198" s="302">
        <f t="shared" si="21"/>
        <v>0</v>
      </c>
      <c r="X198" s="302">
        <f t="shared" si="21"/>
        <v>0</v>
      </c>
      <c r="Y198" s="302">
        <f t="shared" si="21"/>
        <v>0</v>
      </c>
      <c r="Z198" s="302">
        <f t="shared" si="21"/>
        <v>0</v>
      </c>
      <c r="AA198" s="302">
        <f t="shared" si="21"/>
        <v>0</v>
      </c>
      <c r="AB198" s="302">
        <f t="shared" si="21"/>
        <v>0</v>
      </c>
      <c r="AC198" s="281"/>
      <c r="AD198" s="281"/>
      <c r="AE198" s="281"/>
      <c r="AF198" s="281"/>
      <c r="AG198" s="281"/>
      <c r="AH198" s="281"/>
      <c r="AI198" s="8">
        <f>SUM(M198:AB198)</f>
        <v>0</v>
      </c>
      <c r="AJ198" s="174"/>
      <c r="AK198" s="490" t="str">
        <f>CONCATENATE(AJ198,AJ199,AJ200,AJ201,AJ202,AJ203,AJ204,AJ205,AJ206,AJ208,AJ207,AJ209,AJ210,AJ211,AJ212,AJ213,AJ214,AJ215)</f>
        <v/>
      </c>
    </row>
    <row r="199" spans="1:37" ht="37.15" customHeight="1" thickBot="1" x14ac:dyDescent="0.3">
      <c r="A199" s="548"/>
      <c r="B199" s="526" t="s">
        <v>656</v>
      </c>
      <c r="C199" s="261" t="s">
        <v>661</v>
      </c>
      <c r="D199" s="28" t="s">
        <v>827</v>
      </c>
      <c r="E199" s="20"/>
      <c r="F199" s="20"/>
      <c r="G199" s="20"/>
      <c r="H199" s="20"/>
      <c r="I199" s="20"/>
      <c r="J199" s="20"/>
      <c r="K199" s="20"/>
      <c r="L199" s="63"/>
      <c r="M199" s="21"/>
      <c r="N199" s="21"/>
      <c r="O199" s="21"/>
      <c r="P199" s="21"/>
      <c r="Q199" s="21"/>
      <c r="R199" s="21"/>
      <c r="S199" s="21"/>
      <c r="T199" s="21"/>
      <c r="U199" s="21"/>
      <c r="V199" s="21"/>
      <c r="W199" s="21"/>
      <c r="X199" s="21"/>
      <c r="Y199" s="21"/>
      <c r="Z199" s="21"/>
      <c r="AA199" s="21"/>
      <c r="AB199" s="21"/>
      <c r="AC199" s="21"/>
      <c r="AD199" s="21"/>
      <c r="AE199" s="21"/>
      <c r="AF199" s="21"/>
      <c r="AG199" s="21"/>
      <c r="AH199" s="21"/>
      <c r="AI199" s="22">
        <f t="shared" si="15"/>
        <v>0</v>
      </c>
      <c r="AJ199" s="174"/>
      <c r="AK199" s="491"/>
    </row>
    <row r="200" spans="1:37" ht="37.15" customHeight="1" thickBot="1" x14ac:dyDescent="0.3">
      <c r="A200" s="549"/>
      <c r="B200" s="527"/>
      <c r="C200" s="257" t="s">
        <v>28</v>
      </c>
      <c r="D200" s="28" t="s">
        <v>828</v>
      </c>
      <c r="E200" s="20"/>
      <c r="F200" s="20"/>
      <c r="G200" s="20"/>
      <c r="H200" s="20"/>
      <c r="I200" s="20"/>
      <c r="J200" s="20"/>
      <c r="K200" s="20"/>
      <c r="L200" s="63"/>
      <c r="M200" s="2"/>
      <c r="N200" s="2"/>
      <c r="O200" s="2"/>
      <c r="P200" s="2"/>
      <c r="Q200" s="2"/>
      <c r="R200" s="2"/>
      <c r="S200" s="2"/>
      <c r="T200" s="2"/>
      <c r="U200" s="2"/>
      <c r="V200" s="2"/>
      <c r="W200" s="2"/>
      <c r="X200" s="2"/>
      <c r="Y200" s="2"/>
      <c r="Z200" s="2"/>
      <c r="AA200" s="2"/>
      <c r="AB200" s="2"/>
      <c r="AC200" s="2"/>
      <c r="AD200" s="2"/>
      <c r="AE200" s="2"/>
      <c r="AF200" s="2"/>
      <c r="AG200" s="2"/>
      <c r="AH200" s="2"/>
      <c r="AI200" s="5">
        <f t="shared" si="15"/>
        <v>0</v>
      </c>
      <c r="AJ200" s="174"/>
      <c r="AK200" s="491"/>
    </row>
    <row r="201" spans="1:37" ht="37.15" customHeight="1" thickBot="1" x14ac:dyDescent="0.3">
      <c r="A201" s="255"/>
      <c r="B201" s="527"/>
      <c r="C201" s="257" t="s">
        <v>662</v>
      </c>
      <c r="D201" s="28" t="s">
        <v>829</v>
      </c>
      <c r="E201" s="20"/>
      <c r="F201" s="20"/>
      <c r="G201" s="20"/>
      <c r="H201" s="20"/>
      <c r="I201" s="20"/>
      <c r="J201" s="20"/>
      <c r="K201" s="20"/>
      <c r="L201" s="63"/>
      <c r="M201" s="2"/>
      <c r="N201" s="2"/>
      <c r="O201" s="2"/>
      <c r="P201" s="2"/>
      <c r="Q201" s="2"/>
      <c r="R201" s="2"/>
      <c r="S201" s="2"/>
      <c r="T201" s="2"/>
      <c r="U201" s="2"/>
      <c r="V201" s="2"/>
      <c r="W201" s="2"/>
      <c r="X201" s="2"/>
      <c r="Y201" s="2"/>
      <c r="Z201" s="2"/>
      <c r="AA201" s="2"/>
      <c r="AB201" s="2"/>
      <c r="AC201" s="2"/>
      <c r="AD201" s="2"/>
      <c r="AE201" s="2"/>
      <c r="AF201" s="2"/>
      <c r="AG201" s="2"/>
      <c r="AH201" s="2"/>
      <c r="AI201" s="5">
        <f t="shared" si="15"/>
        <v>0</v>
      </c>
      <c r="AJ201" s="174"/>
      <c r="AK201" s="491"/>
    </row>
    <row r="202" spans="1:37" ht="37.15" customHeight="1" thickBot="1" x14ac:dyDescent="0.3">
      <c r="A202" s="255"/>
      <c r="B202" s="527"/>
      <c r="C202" s="257" t="s">
        <v>663</v>
      </c>
      <c r="D202" s="28" t="s">
        <v>830</v>
      </c>
      <c r="E202" s="20"/>
      <c r="F202" s="20"/>
      <c r="G202" s="20"/>
      <c r="H202" s="20"/>
      <c r="I202" s="20"/>
      <c r="J202" s="20"/>
      <c r="K202" s="20"/>
      <c r="L202" s="63"/>
      <c r="M202" s="2"/>
      <c r="N202" s="2"/>
      <c r="O202" s="2"/>
      <c r="P202" s="2"/>
      <c r="Q202" s="2"/>
      <c r="R202" s="2"/>
      <c r="S202" s="2"/>
      <c r="T202" s="2"/>
      <c r="U202" s="2"/>
      <c r="V202" s="2"/>
      <c r="W202" s="2"/>
      <c r="X202" s="2"/>
      <c r="Y202" s="2"/>
      <c r="Z202" s="2"/>
      <c r="AA202" s="2"/>
      <c r="AB202" s="2"/>
      <c r="AC202" s="2"/>
      <c r="AD202" s="2"/>
      <c r="AE202" s="2"/>
      <c r="AF202" s="2"/>
      <c r="AG202" s="2"/>
      <c r="AH202" s="2"/>
      <c r="AI202" s="5">
        <f t="shared" si="15"/>
        <v>0</v>
      </c>
      <c r="AJ202" s="174"/>
      <c r="AK202" s="491"/>
    </row>
    <row r="203" spans="1:37" ht="37.15" customHeight="1" thickBot="1" x14ac:dyDescent="0.3">
      <c r="A203" s="547"/>
      <c r="B203" s="527"/>
      <c r="C203" s="257" t="s">
        <v>664</v>
      </c>
      <c r="D203" s="28" t="s">
        <v>831</v>
      </c>
      <c r="E203" s="20"/>
      <c r="F203" s="20"/>
      <c r="G203" s="20"/>
      <c r="H203" s="20"/>
      <c r="I203" s="20"/>
      <c r="J203" s="20"/>
      <c r="K203" s="20"/>
      <c r="L203" s="63"/>
      <c r="M203" s="2"/>
      <c r="N203" s="2"/>
      <c r="O203" s="2"/>
      <c r="P203" s="2"/>
      <c r="Q203" s="2"/>
      <c r="R203" s="2"/>
      <c r="S203" s="2"/>
      <c r="T203" s="2"/>
      <c r="U203" s="2"/>
      <c r="V203" s="2"/>
      <c r="W203" s="2"/>
      <c r="X203" s="2"/>
      <c r="Y203" s="2"/>
      <c r="Z203" s="2"/>
      <c r="AA203" s="2"/>
      <c r="AB203" s="2"/>
      <c r="AC203" s="2"/>
      <c r="AD203" s="2"/>
      <c r="AE203" s="2"/>
      <c r="AF203" s="2"/>
      <c r="AG203" s="2"/>
      <c r="AH203" s="2"/>
      <c r="AI203" s="5">
        <f t="shared" si="15"/>
        <v>0</v>
      </c>
      <c r="AJ203" s="174"/>
      <c r="AK203" s="491"/>
    </row>
    <row r="204" spans="1:37" ht="37.15" customHeight="1" thickBot="1" x14ac:dyDescent="0.3">
      <c r="A204" s="548"/>
      <c r="B204" s="527"/>
      <c r="C204" s="257" t="s">
        <v>665</v>
      </c>
      <c r="D204" s="28" t="s">
        <v>832</v>
      </c>
      <c r="E204" s="20"/>
      <c r="F204" s="20"/>
      <c r="G204" s="20"/>
      <c r="H204" s="20"/>
      <c r="I204" s="20"/>
      <c r="J204" s="20"/>
      <c r="K204" s="20"/>
      <c r="L204" s="63"/>
      <c r="M204" s="2"/>
      <c r="N204" s="2"/>
      <c r="O204" s="2"/>
      <c r="P204" s="2"/>
      <c r="Q204" s="2"/>
      <c r="R204" s="2"/>
      <c r="S204" s="2"/>
      <c r="T204" s="2"/>
      <c r="U204" s="2"/>
      <c r="V204" s="2"/>
      <c r="W204" s="2"/>
      <c r="X204" s="2"/>
      <c r="Y204" s="2"/>
      <c r="Z204" s="2"/>
      <c r="AA204" s="2"/>
      <c r="AB204" s="2"/>
      <c r="AC204" s="2"/>
      <c r="AD204" s="2"/>
      <c r="AE204" s="2"/>
      <c r="AF204" s="2"/>
      <c r="AG204" s="2"/>
      <c r="AH204" s="2"/>
      <c r="AI204" s="5">
        <f t="shared" si="15"/>
        <v>0</v>
      </c>
      <c r="AJ204" s="174"/>
      <c r="AK204" s="491"/>
    </row>
    <row r="205" spans="1:37" ht="37.15" customHeight="1" thickBot="1" x14ac:dyDescent="0.3">
      <c r="A205" s="548"/>
      <c r="B205" s="527"/>
      <c r="C205" s="257" t="s">
        <v>666</v>
      </c>
      <c r="D205" s="28" t="s">
        <v>833</v>
      </c>
      <c r="E205" s="20"/>
      <c r="F205" s="20"/>
      <c r="G205" s="20"/>
      <c r="H205" s="20"/>
      <c r="I205" s="20"/>
      <c r="J205" s="20"/>
      <c r="K205" s="20"/>
      <c r="L205" s="63"/>
      <c r="M205" s="2"/>
      <c r="N205" s="2"/>
      <c r="O205" s="2"/>
      <c r="P205" s="2"/>
      <c r="Q205" s="2"/>
      <c r="R205" s="2"/>
      <c r="S205" s="2"/>
      <c r="T205" s="2"/>
      <c r="U205" s="2"/>
      <c r="V205" s="2"/>
      <c r="W205" s="2"/>
      <c r="X205" s="2"/>
      <c r="Y205" s="2"/>
      <c r="Z205" s="2"/>
      <c r="AA205" s="2"/>
      <c r="AB205" s="2"/>
      <c r="AC205" s="2"/>
      <c r="AD205" s="2"/>
      <c r="AE205" s="2"/>
      <c r="AF205" s="2"/>
      <c r="AG205" s="2"/>
      <c r="AH205" s="2"/>
      <c r="AI205" s="5">
        <f t="shared" ref="AI205:AI214" si="22">SUM(M205:AB205)</f>
        <v>0</v>
      </c>
      <c r="AJ205" s="174"/>
      <c r="AK205" s="491"/>
    </row>
    <row r="206" spans="1:37" ht="37.15" customHeight="1" thickBot="1" x14ac:dyDescent="0.3">
      <c r="A206" s="548"/>
      <c r="B206" s="527"/>
      <c r="C206" s="257" t="s">
        <v>667</v>
      </c>
      <c r="D206" s="28" t="s">
        <v>834</v>
      </c>
      <c r="E206" s="20"/>
      <c r="F206" s="20"/>
      <c r="G206" s="20"/>
      <c r="H206" s="20"/>
      <c r="I206" s="20"/>
      <c r="J206" s="20"/>
      <c r="K206" s="20"/>
      <c r="L206" s="63"/>
      <c r="M206" s="2"/>
      <c r="N206" s="2"/>
      <c r="O206" s="2"/>
      <c r="P206" s="2"/>
      <c r="Q206" s="2"/>
      <c r="R206" s="2"/>
      <c r="S206" s="2"/>
      <c r="T206" s="2"/>
      <c r="U206" s="2"/>
      <c r="V206" s="2"/>
      <c r="W206" s="2"/>
      <c r="X206" s="2"/>
      <c r="Y206" s="2"/>
      <c r="Z206" s="2"/>
      <c r="AA206" s="2"/>
      <c r="AB206" s="2"/>
      <c r="AC206" s="2"/>
      <c r="AD206" s="2"/>
      <c r="AE206" s="2"/>
      <c r="AF206" s="2"/>
      <c r="AG206" s="2"/>
      <c r="AH206" s="2"/>
      <c r="AI206" s="5">
        <f t="shared" si="22"/>
        <v>0</v>
      </c>
      <c r="AJ206" s="174"/>
      <c r="AK206" s="491"/>
    </row>
    <row r="207" spans="1:37" ht="37.15" customHeight="1" thickBot="1" x14ac:dyDescent="0.3">
      <c r="A207" s="548"/>
      <c r="B207" s="527"/>
      <c r="C207" s="257" t="s">
        <v>668</v>
      </c>
      <c r="D207" s="28" t="s">
        <v>835</v>
      </c>
      <c r="E207" s="20"/>
      <c r="F207" s="20"/>
      <c r="G207" s="20"/>
      <c r="H207" s="20"/>
      <c r="I207" s="20"/>
      <c r="J207" s="20"/>
      <c r="K207" s="20"/>
      <c r="L207" s="63"/>
      <c r="M207" s="2"/>
      <c r="N207" s="2"/>
      <c r="O207" s="2"/>
      <c r="P207" s="2"/>
      <c r="Q207" s="2"/>
      <c r="R207" s="2"/>
      <c r="S207" s="2"/>
      <c r="T207" s="2"/>
      <c r="U207" s="2"/>
      <c r="V207" s="2"/>
      <c r="W207" s="2"/>
      <c r="X207" s="2"/>
      <c r="Y207" s="2"/>
      <c r="Z207" s="2"/>
      <c r="AA207" s="2"/>
      <c r="AB207" s="2"/>
      <c r="AC207" s="2"/>
      <c r="AD207" s="2"/>
      <c r="AE207" s="2"/>
      <c r="AF207" s="2"/>
      <c r="AG207" s="2"/>
      <c r="AH207" s="2"/>
      <c r="AI207" s="5">
        <f t="shared" si="22"/>
        <v>0</v>
      </c>
      <c r="AJ207" s="174"/>
      <c r="AK207" s="491"/>
    </row>
    <row r="208" spans="1:37" ht="37.15" customHeight="1" thickBot="1" x14ac:dyDescent="0.3">
      <c r="A208" s="548"/>
      <c r="B208" s="527"/>
      <c r="C208" s="257" t="s">
        <v>669</v>
      </c>
      <c r="D208" s="28" t="s">
        <v>836</v>
      </c>
      <c r="E208" s="20"/>
      <c r="F208" s="20"/>
      <c r="G208" s="20"/>
      <c r="H208" s="20"/>
      <c r="I208" s="20"/>
      <c r="J208" s="20"/>
      <c r="K208" s="20"/>
      <c r="L208" s="63"/>
      <c r="M208" s="2"/>
      <c r="N208" s="2"/>
      <c r="O208" s="2"/>
      <c r="P208" s="2"/>
      <c r="Q208" s="2"/>
      <c r="R208" s="2"/>
      <c r="S208" s="2"/>
      <c r="T208" s="2"/>
      <c r="U208" s="2"/>
      <c r="V208" s="2"/>
      <c r="W208" s="2"/>
      <c r="X208" s="2"/>
      <c r="Y208" s="2"/>
      <c r="Z208" s="2"/>
      <c r="AA208" s="2"/>
      <c r="AB208" s="2"/>
      <c r="AC208" s="2"/>
      <c r="AD208" s="2"/>
      <c r="AE208" s="2"/>
      <c r="AF208" s="2"/>
      <c r="AG208" s="2"/>
      <c r="AH208" s="2"/>
      <c r="AI208" s="5">
        <f t="shared" si="22"/>
        <v>0</v>
      </c>
      <c r="AJ208" s="174"/>
      <c r="AK208" s="491"/>
    </row>
    <row r="209" spans="1:38" ht="37.15" customHeight="1" thickBot="1" x14ac:dyDescent="0.3">
      <c r="A209" s="548"/>
      <c r="B209" s="527"/>
      <c r="C209" s="257" t="s">
        <v>670</v>
      </c>
      <c r="D209" s="28" t="s">
        <v>837</v>
      </c>
      <c r="E209" s="20"/>
      <c r="F209" s="20"/>
      <c r="G209" s="20"/>
      <c r="H209" s="20"/>
      <c r="I209" s="20"/>
      <c r="J209" s="20"/>
      <c r="K209" s="20"/>
      <c r="L209" s="63"/>
      <c r="M209" s="2"/>
      <c r="N209" s="2"/>
      <c r="O209" s="2"/>
      <c r="P209" s="2"/>
      <c r="Q209" s="2"/>
      <c r="R209" s="2"/>
      <c r="S209" s="2"/>
      <c r="T209" s="2"/>
      <c r="U209" s="2"/>
      <c r="V209" s="2"/>
      <c r="W209" s="2"/>
      <c r="X209" s="2"/>
      <c r="Y209" s="2"/>
      <c r="Z209" s="2"/>
      <c r="AA209" s="2"/>
      <c r="AB209" s="2"/>
      <c r="AC209" s="2"/>
      <c r="AD209" s="2"/>
      <c r="AE209" s="2"/>
      <c r="AF209" s="2"/>
      <c r="AG209" s="2"/>
      <c r="AH209" s="2"/>
      <c r="AI209" s="5">
        <f t="shared" si="22"/>
        <v>0</v>
      </c>
      <c r="AJ209" s="174"/>
      <c r="AK209" s="491"/>
    </row>
    <row r="210" spans="1:38" ht="37.15" customHeight="1" thickBot="1" x14ac:dyDescent="0.3">
      <c r="A210" s="548"/>
      <c r="B210" s="527"/>
      <c r="C210" s="257" t="s">
        <v>671</v>
      </c>
      <c r="D210" s="28" t="s">
        <v>838</v>
      </c>
      <c r="E210" s="20"/>
      <c r="F210" s="20"/>
      <c r="G210" s="20"/>
      <c r="H210" s="20"/>
      <c r="I210" s="20"/>
      <c r="J210" s="20"/>
      <c r="K210" s="20"/>
      <c r="L210" s="63"/>
      <c r="M210" s="2"/>
      <c r="N210" s="2"/>
      <c r="O210" s="2"/>
      <c r="P210" s="2"/>
      <c r="Q210" s="2"/>
      <c r="R210" s="2"/>
      <c r="S210" s="2"/>
      <c r="T210" s="2"/>
      <c r="U210" s="2"/>
      <c r="V210" s="2"/>
      <c r="W210" s="2"/>
      <c r="X210" s="2"/>
      <c r="Y210" s="2"/>
      <c r="Z210" s="2"/>
      <c r="AA210" s="2"/>
      <c r="AB210" s="2"/>
      <c r="AC210" s="2"/>
      <c r="AD210" s="2"/>
      <c r="AE210" s="2"/>
      <c r="AF210" s="2"/>
      <c r="AG210" s="2"/>
      <c r="AH210" s="2"/>
      <c r="AI210" s="5">
        <f t="shared" si="22"/>
        <v>0</v>
      </c>
      <c r="AJ210" s="174"/>
      <c r="AK210" s="491"/>
    </row>
    <row r="211" spans="1:38" ht="37.15" customHeight="1" thickBot="1" x14ac:dyDescent="0.3">
      <c r="A211" s="548"/>
      <c r="B211" s="527"/>
      <c r="C211" s="257" t="s">
        <v>672</v>
      </c>
      <c r="D211" s="28" t="s">
        <v>839</v>
      </c>
      <c r="E211" s="20"/>
      <c r="F211" s="20"/>
      <c r="G211" s="20"/>
      <c r="H211" s="20"/>
      <c r="I211" s="20"/>
      <c r="J211" s="20"/>
      <c r="K211" s="20"/>
      <c r="L211" s="63"/>
      <c r="M211" s="2"/>
      <c r="N211" s="2"/>
      <c r="O211" s="2"/>
      <c r="P211" s="2"/>
      <c r="Q211" s="2"/>
      <c r="R211" s="2"/>
      <c r="S211" s="2"/>
      <c r="T211" s="2"/>
      <c r="U211" s="2"/>
      <c r="V211" s="2"/>
      <c r="W211" s="2"/>
      <c r="X211" s="2"/>
      <c r="Y211" s="2"/>
      <c r="Z211" s="2"/>
      <c r="AA211" s="2"/>
      <c r="AB211" s="2"/>
      <c r="AC211" s="2"/>
      <c r="AD211" s="2"/>
      <c r="AE211" s="2"/>
      <c r="AF211" s="2"/>
      <c r="AG211" s="2"/>
      <c r="AH211" s="2"/>
      <c r="AI211" s="5">
        <f t="shared" si="22"/>
        <v>0</v>
      </c>
      <c r="AJ211" s="174"/>
      <c r="AK211" s="491"/>
    </row>
    <row r="212" spans="1:38" ht="37.15" customHeight="1" thickBot="1" x14ac:dyDescent="0.3">
      <c r="A212" s="548"/>
      <c r="B212" s="527"/>
      <c r="C212" s="257" t="s">
        <v>673</v>
      </c>
      <c r="D212" s="28" t="s">
        <v>862</v>
      </c>
      <c r="E212" s="20"/>
      <c r="F212" s="20"/>
      <c r="G212" s="20"/>
      <c r="H212" s="20"/>
      <c r="I212" s="20"/>
      <c r="J212" s="20"/>
      <c r="K212" s="20"/>
      <c r="L212" s="63"/>
      <c r="M212" s="2"/>
      <c r="N212" s="2"/>
      <c r="O212" s="2"/>
      <c r="P212" s="2"/>
      <c r="Q212" s="2"/>
      <c r="R212" s="2"/>
      <c r="S212" s="2"/>
      <c r="T212" s="2"/>
      <c r="U212" s="2"/>
      <c r="V212" s="2"/>
      <c r="W212" s="2"/>
      <c r="X212" s="2"/>
      <c r="Y212" s="2"/>
      <c r="Z212" s="2"/>
      <c r="AA212" s="2"/>
      <c r="AB212" s="2"/>
      <c r="AC212" s="2"/>
      <c r="AD212" s="2"/>
      <c r="AE212" s="2"/>
      <c r="AF212" s="2"/>
      <c r="AG212" s="2"/>
      <c r="AH212" s="2"/>
      <c r="AI212" s="5">
        <f t="shared" si="22"/>
        <v>0</v>
      </c>
      <c r="AJ212" s="174"/>
      <c r="AK212" s="491"/>
    </row>
    <row r="213" spans="1:38" ht="37.15" customHeight="1" thickBot="1" x14ac:dyDescent="0.3">
      <c r="A213" s="548"/>
      <c r="B213" s="527"/>
      <c r="C213" s="257" t="s">
        <v>674</v>
      </c>
      <c r="D213" s="28" t="s">
        <v>863</v>
      </c>
      <c r="E213" s="20"/>
      <c r="F213" s="20"/>
      <c r="G213" s="20"/>
      <c r="H213" s="20"/>
      <c r="I213" s="20"/>
      <c r="J213" s="20"/>
      <c r="K213" s="20"/>
      <c r="L213" s="63"/>
      <c r="M213" s="2"/>
      <c r="N213" s="2"/>
      <c r="O213" s="2"/>
      <c r="P213" s="2"/>
      <c r="Q213" s="2"/>
      <c r="R213" s="2"/>
      <c r="S213" s="2"/>
      <c r="T213" s="2"/>
      <c r="U213" s="2"/>
      <c r="V213" s="2"/>
      <c r="W213" s="2"/>
      <c r="X213" s="2"/>
      <c r="Y213" s="2"/>
      <c r="Z213" s="2"/>
      <c r="AA213" s="2"/>
      <c r="AB213" s="2"/>
      <c r="AC213" s="2"/>
      <c r="AD213" s="2"/>
      <c r="AE213" s="2"/>
      <c r="AF213" s="2"/>
      <c r="AG213" s="2"/>
      <c r="AH213" s="2"/>
      <c r="AI213" s="5">
        <f t="shared" si="22"/>
        <v>0</v>
      </c>
      <c r="AJ213" s="174"/>
      <c r="AK213" s="491"/>
    </row>
    <row r="214" spans="1:38" ht="37.15" customHeight="1" thickBot="1" x14ac:dyDescent="0.3">
      <c r="A214" s="548"/>
      <c r="B214" s="527"/>
      <c r="C214" s="257" t="s">
        <v>675</v>
      </c>
      <c r="D214" s="28" t="s">
        <v>874</v>
      </c>
      <c r="E214" s="20"/>
      <c r="F214" s="20"/>
      <c r="G214" s="20"/>
      <c r="H214" s="20"/>
      <c r="I214" s="20"/>
      <c r="J214" s="20"/>
      <c r="K214" s="20"/>
      <c r="L214" s="63"/>
      <c r="M214" s="2"/>
      <c r="N214" s="2"/>
      <c r="O214" s="2"/>
      <c r="P214" s="2"/>
      <c r="Q214" s="2"/>
      <c r="R214" s="2"/>
      <c r="S214" s="2"/>
      <c r="T214" s="2"/>
      <c r="U214" s="2"/>
      <c r="V214" s="2"/>
      <c r="W214" s="2"/>
      <c r="X214" s="2"/>
      <c r="Y214" s="2"/>
      <c r="Z214" s="2"/>
      <c r="AA214" s="2"/>
      <c r="AB214" s="2"/>
      <c r="AC214" s="2"/>
      <c r="AD214" s="2"/>
      <c r="AE214" s="2"/>
      <c r="AF214" s="2"/>
      <c r="AG214" s="2"/>
      <c r="AH214" s="2"/>
      <c r="AI214" s="5">
        <f t="shared" si="22"/>
        <v>0</v>
      </c>
      <c r="AJ214" s="174"/>
      <c r="AK214" s="491"/>
    </row>
    <row r="215" spans="1:38" ht="37.15" customHeight="1" thickBot="1" x14ac:dyDescent="0.3">
      <c r="A215" s="549"/>
      <c r="B215" s="528"/>
      <c r="C215" s="262" t="s">
        <v>879</v>
      </c>
      <c r="D215" s="28" t="s">
        <v>875</v>
      </c>
      <c r="E215" s="20"/>
      <c r="F215" s="20"/>
      <c r="G215" s="20"/>
      <c r="H215" s="20"/>
      <c r="I215" s="20"/>
      <c r="J215" s="20"/>
      <c r="K215" s="20"/>
      <c r="L215" s="63"/>
      <c r="M215" s="173">
        <f>SUM(M199:M214)</f>
        <v>0</v>
      </c>
      <c r="N215" s="173">
        <f t="shared" ref="N215:AB215" si="23">SUM(N199:N214)</f>
        <v>0</v>
      </c>
      <c r="O215" s="173">
        <f t="shared" si="23"/>
        <v>0</v>
      </c>
      <c r="P215" s="173">
        <f t="shared" si="23"/>
        <v>0</v>
      </c>
      <c r="Q215" s="173">
        <f t="shared" si="23"/>
        <v>0</v>
      </c>
      <c r="R215" s="173">
        <f t="shared" si="23"/>
        <v>0</v>
      </c>
      <c r="S215" s="173">
        <f t="shared" si="23"/>
        <v>0</v>
      </c>
      <c r="T215" s="173">
        <f t="shared" si="23"/>
        <v>0</v>
      </c>
      <c r="U215" s="173">
        <f t="shared" si="23"/>
        <v>0</v>
      </c>
      <c r="V215" s="173">
        <f t="shared" si="23"/>
        <v>0</v>
      </c>
      <c r="W215" s="173">
        <f t="shared" si="23"/>
        <v>0</v>
      </c>
      <c r="X215" s="173">
        <f t="shared" si="23"/>
        <v>0</v>
      </c>
      <c r="Y215" s="173">
        <f t="shared" si="23"/>
        <v>0</v>
      </c>
      <c r="Z215" s="173">
        <f t="shared" si="23"/>
        <v>0</v>
      </c>
      <c r="AA215" s="173">
        <f t="shared" si="23"/>
        <v>0</v>
      </c>
      <c r="AB215" s="173">
        <f t="shared" si="23"/>
        <v>0</v>
      </c>
      <c r="AC215" s="6"/>
      <c r="AD215" s="6"/>
      <c r="AE215" s="6"/>
      <c r="AF215" s="6"/>
      <c r="AG215" s="6"/>
      <c r="AH215" s="6"/>
      <c r="AI215" s="8">
        <f>SUM(M215:AB215)</f>
        <v>0</v>
      </c>
      <c r="AJ215" s="174" t="str">
        <f>CONCATENATE(IF(G215&lt;&gt;G198," * "&amp;$B$215&amp;" ,  "&amp;$C215&amp;" For age "&amp;$E$6&amp;" "&amp;$E$7&amp;" should be equal to "&amp;$B$198&amp;" ,  "&amp;$C198&amp;""&amp;CHAR(10),""),IF(H215&lt;&gt;H198," * "&amp;$B$215&amp;" ,  "&amp;$C215&amp;" For age "&amp;$E$6&amp;" "&amp;$F$7&amp;" should be equal to "&amp;$B$198&amp;" ,  "&amp;$C198&amp;""&amp;CHAR(10),""),IF(I215&lt;&gt;I198," * "&amp;$B$215&amp;" ,  "&amp;$C215&amp;" For age "&amp;$G$6&amp;" "&amp;$G$7&amp;" should be equal to "&amp;$B$198&amp;" ,  "&amp;$C198&amp;""&amp;CHAR(10),""),IF(J215&lt;&gt;J198," * "&amp;$B$215&amp;" ,  "&amp;$C215&amp;" For age "&amp;$G$6&amp;" "&amp;$H$7&amp;" should be equal to "&amp;$B$198&amp;" ,  "&amp;$C198&amp;""&amp;CHAR(10),""),IF(K215&lt;&gt;K198," * "&amp;$B$215&amp;" ,  "&amp;$C215&amp;" For age "&amp;$I$6&amp;" "&amp;$I$7&amp;" should be equal to "&amp;$B$198&amp;" ,  "&amp;$C198&amp;""&amp;CHAR(10),""),IF(L215&lt;&gt;L198," * "&amp;$B$215&amp;" ,  "&amp;$C215&amp;" For age "&amp;$I$6&amp;" "&amp;$J$7&amp;" should be equal to "&amp;$B$198&amp;" ,  "&amp;$C198&amp;""&amp;CHAR(10),""),IF(M215&lt;&gt;M198," * "&amp;$B$215&amp;" ,  "&amp;$C215&amp;" For age "&amp;$K$6&amp;" "&amp;$K$7&amp;" should be equal to "&amp;$B$198&amp;" ,  "&amp;$C198&amp;""&amp;CHAR(10),""),IF(N215&lt;&gt;N198," * "&amp;$B$215&amp;" ,  "&amp;$C215&amp;" For age "&amp;$K$6&amp;" "&amp;$L$7&amp;" should be equal to "&amp;$B$198&amp;" ,  "&amp;$C198&amp;""&amp;CHAR(10),""),IF(O215&lt;&gt;O198," * "&amp;$B$215&amp;" ,  "&amp;$C215&amp;" For age "&amp;$M$6&amp;" "&amp;$M$7&amp;" should be equal to "&amp;$B$198&amp;" ,  "&amp;$C198&amp;""&amp;CHAR(10),""),IF(P215&lt;&gt;P198," * "&amp;$B$215&amp;" ,  "&amp;$C215&amp;" For age "&amp;$M$6&amp;" "&amp;$N$7&amp;" should be equal to "&amp;$B$198&amp;" ,  "&amp;$C198&amp;""&amp;CHAR(10),""),IF(Q215&lt;&gt;Q198," * "&amp;$B$215&amp;" ,  "&amp;$C215&amp;" For age "&amp;$O$6&amp;" "&amp;$O$7&amp;" should be equal to "&amp;$B$198&amp;" ,  "&amp;$C198&amp;""&amp;CHAR(10),""),IF(R215&lt;&gt;R198," * "&amp;$B$215&amp;" ,  "&amp;$C215&amp;" For age "&amp;$O$6&amp;" "&amp;$P$7&amp;" should be equal to "&amp;$B$198&amp;" ,  "&amp;$C198&amp;""&amp;CHAR(10),""),IF(S215&lt;&gt;S198," * "&amp;$B$215&amp;" ,  "&amp;$C215&amp;" For age "&amp;$Q$6&amp;" "&amp;$Q$7&amp;" should be equal to "&amp;$B$198&amp;" ,  "&amp;$C198&amp;""&amp;CHAR(10),""),IF(T215&lt;&gt;T198," * "&amp;$B$215&amp;" ,  "&amp;$C215&amp;" For age "&amp;$Q$6&amp;" "&amp;$R$7&amp;" should be equal to "&amp;$B$198&amp;" ,  "&amp;$C198&amp;""&amp;CHAR(10),""),IF(U215&lt;&gt;U198," * "&amp;$B$215&amp;" ,  "&amp;$C215&amp;" For age "&amp;$S$6&amp;" "&amp;$S$7&amp;" should be equal to "&amp;$B$198&amp;" ,  "&amp;$C198&amp;""&amp;CHAR(10),""),IF(V215&lt;&gt;V198," * "&amp;$B$215&amp;" ,  "&amp;$C215&amp;" For age "&amp;$S$6&amp;" "&amp;$T$7&amp;" should be equal to "&amp;$B$198&amp;" ,  "&amp;$C198&amp;""&amp;CHAR(10),""),IF(W215&lt;&gt;W198," * "&amp;$B$215&amp;" ,  "&amp;$C215&amp;" For age "&amp;$U$6&amp;" "&amp;$U$7&amp;" should be equal to "&amp;$B$198&amp;" ,  "&amp;$C198&amp;""&amp;CHAR(10),""),IF(X215&lt;&gt;X198," * "&amp;$B$215&amp;" ,  "&amp;$C215&amp;" For age "&amp;$U$6&amp;" "&amp;$V$7&amp;" should be equal to "&amp;$B$198&amp;" ,  "&amp;$C198&amp;""&amp;CHAR(10),""),IF(Y215&lt;&gt;Y198," * "&amp;$B$215&amp;" ,  "&amp;$C215&amp;" For age "&amp;$W$6&amp;" "&amp;$W$7&amp;" should be equal to "&amp;$B$198&amp;" ,  "&amp;$C198&amp;""&amp;CHAR(10),""),IF(Z215&lt;&gt;Z198," * "&amp;$B$215&amp;" ,  "&amp;$C215&amp;" For age "&amp;$W$6&amp;" "&amp;$X$7&amp;" should be equal to "&amp;$B$198&amp;" ,  "&amp;$C198&amp;""&amp;CHAR(10),""),IF(AA215&lt;&gt;AA198," * "&amp;$B$215&amp;" ,  "&amp;$C215&amp;" For age "&amp;$Y$6&amp;" "&amp;$Y$7&amp;" should be equal to "&amp;$B$198&amp;" ,  "&amp;$C198&amp;""&amp;CHAR(10),""),IF(AB215&lt;&gt;AB198," * "&amp;$B$215&amp;" ,  "&amp;$C215&amp;" For age "&amp;$Y$6&amp;" "&amp;$Z$7&amp;" should be equal to "&amp;$B$198&amp;" ,  "&amp;$C198&amp;""&amp;CHAR(10),""),IF(AC215&lt;&gt;AC198," * "&amp;$B$215&amp;" ,  "&amp;$C215&amp;" For age "&amp;$AA$6&amp;" "&amp;$AA$7&amp;" should be equal to "&amp;$B$198&amp;" ,  "&amp;$C198&amp;""&amp;CHAR(10),""),IF(AD215&lt;&gt;AD198," * "&amp;$B$215&amp;" ,  "&amp;$C215&amp;" For age "&amp;$AA$6&amp;" "&amp;$AB$7&amp;" should be equal to "&amp;$B$198&amp;" ,  "&amp;$C198&amp;""&amp;CHAR(10),""))</f>
        <v/>
      </c>
      <c r="AK215" s="492"/>
    </row>
    <row r="216" spans="1:38" ht="37.15" customHeight="1" thickBot="1" x14ac:dyDescent="0.3">
      <c r="B216" s="76" t="s">
        <v>547</v>
      </c>
      <c r="C216" s="77"/>
      <c r="D216" s="564"/>
      <c r="E216" s="564"/>
      <c r="F216" s="564"/>
      <c r="G216" s="564"/>
      <c r="H216" s="564"/>
      <c r="I216" s="564"/>
      <c r="J216" s="564"/>
      <c r="K216" s="564"/>
      <c r="L216" s="564"/>
      <c r="M216" s="564"/>
      <c r="N216" s="564"/>
      <c r="O216" s="564"/>
      <c r="P216" s="565"/>
      <c r="Q216" s="566"/>
      <c r="R216" s="566"/>
      <c r="S216" s="566"/>
      <c r="T216" s="77"/>
      <c r="U216" s="77"/>
      <c r="V216" s="77"/>
      <c r="W216" s="77"/>
      <c r="X216" s="77"/>
      <c r="Y216" s="77"/>
      <c r="Z216" s="77"/>
      <c r="AA216" s="77"/>
      <c r="AB216" s="77"/>
      <c r="AC216" s="77"/>
      <c r="AD216" s="77"/>
      <c r="AE216" s="77"/>
      <c r="AF216" s="77"/>
      <c r="AG216" s="77"/>
      <c r="AH216" s="77"/>
      <c r="AI216" s="77"/>
      <c r="AJ216" s="77"/>
      <c r="AK216" s="77"/>
      <c r="AL216" s="73">
        <f>AL49-(30*12)</f>
        <v>-360</v>
      </c>
    </row>
    <row r="217" spans="1:38" x14ac:dyDescent="0.25">
      <c r="B217" s="554" t="str">
        <f>CONCATENATE(AK18,AK27,AK36,AK45,AK54,AK64,AK73,AK82,AK91,AK100,AK109,AK118,AK127,AK136,AK145,AK154,AK163,AK173,AK199,AK8)</f>
        <v/>
      </c>
      <c r="C217" s="555"/>
      <c r="D217" s="555"/>
      <c r="E217" s="555"/>
      <c r="F217" s="555"/>
      <c r="G217" s="555"/>
      <c r="H217" s="555"/>
      <c r="I217" s="555"/>
      <c r="J217" s="555"/>
      <c r="K217" s="555"/>
      <c r="L217" s="555"/>
      <c r="M217" s="555"/>
      <c r="N217" s="555"/>
      <c r="O217" s="555"/>
      <c r="P217" s="555"/>
      <c r="Q217" s="555"/>
      <c r="R217" s="555"/>
      <c r="S217" s="555"/>
      <c r="T217" s="555"/>
      <c r="U217" s="555"/>
      <c r="V217" s="555"/>
      <c r="W217" s="555"/>
      <c r="X217" s="555"/>
      <c r="Y217" s="555"/>
      <c r="Z217" s="555"/>
      <c r="AA217" s="555"/>
      <c r="AB217" s="555"/>
      <c r="AC217" s="555"/>
      <c r="AD217" s="555"/>
      <c r="AE217" s="555"/>
      <c r="AF217" s="555"/>
      <c r="AG217" s="555"/>
      <c r="AH217" s="555"/>
      <c r="AI217" s="556"/>
    </row>
    <row r="218" spans="1:38" x14ac:dyDescent="0.25">
      <c r="B218" s="557"/>
      <c r="C218" s="558"/>
      <c r="D218" s="558"/>
      <c r="E218" s="558"/>
      <c r="F218" s="558"/>
      <c r="G218" s="558"/>
      <c r="H218" s="558"/>
      <c r="I218" s="558"/>
      <c r="J218" s="558"/>
      <c r="K218" s="558"/>
      <c r="L218" s="558"/>
      <c r="M218" s="558"/>
      <c r="N218" s="558"/>
      <c r="O218" s="558"/>
      <c r="P218" s="558"/>
      <c r="Q218" s="558"/>
      <c r="R218" s="558"/>
      <c r="S218" s="558"/>
      <c r="T218" s="558"/>
      <c r="U218" s="558"/>
      <c r="V218" s="558"/>
      <c r="W218" s="558"/>
      <c r="X218" s="558"/>
      <c r="Y218" s="558"/>
      <c r="Z218" s="558"/>
      <c r="AA218" s="558"/>
      <c r="AB218" s="558"/>
      <c r="AC218" s="558"/>
      <c r="AD218" s="558"/>
      <c r="AE218" s="558"/>
      <c r="AF218" s="558"/>
      <c r="AG218" s="558"/>
      <c r="AH218" s="558"/>
      <c r="AI218" s="559"/>
    </row>
    <row r="219" spans="1:38" x14ac:dyDescent="0.25">
      <c r="B219" s="557"/>
      <c r="C219" s="558"/>
      <c r="D219" s="558"/>
      <c r="E219" s="558"/>
      <c r="F219" s="558"/>
      <c r="G219" s="558"/>
      <c r="H219" s="558"/>
      <c r="I219" s="558"/>
      <c r="J219" s="558"/>
      <c r="K219" s="558"/>
      <c r="L219" s="558"/>
      <c r="M219" s="558"/>
      <c r="N219" s="558"/>
      <c r="O219" s="558"/>
      <c r="P219" s="558"/>
      <c r="Q219" s="558"/>
      <c r="R219" s="558"/>
      <c r="S219" s="558"/>
      <c r="T219" s="558"/>
      <c r="U219" s="558"/>
      <c r="V219" s="558"/>
      <c r="W219" s="558"/>
      <c r="X219" s="558"/>
      <c r="Y219" s="558"/>
      <c r="Z219" s="558"/>
      <c r="AA219" s="558"/>
      <c r="AB219" s="558"/>
      <c r="AC219" s="558"/>
      <c r="AD219" s="558"/>
      <c r="AE219" s="558"/>
      <c r="AF219" s="558"/>
      <c r="AG219" s="558"/>
      <c r="AH219" s="558"/>
      <c r="AI219" s="559"/>
    </row>
    <row r="220" spans="1:38" x14ac:dyDescent="0.25">
      <c r="B220" s="557"/>
      <c r="C220" s="558"/>
      <c r="D220" s="558"/>
      <c r="E220" s="558"/>
      <c r="F220" s="558"/>
      <c r="G220" s="558"/>
      <c r="H220" s="558"/>
      <c r="I220" s="558"/>
      <c r="J220" s="558"/>
      <c r="K220" s="558"/>
      <c r="L220" s="558"/>
      <c r="M220" s="558"/>
      <c r="N220" s="558"/>
      <c r="O220" s="558"/>
      <c r="P220" s="558"/>
      <c r="Q220" s="558"/>
      <c r="R220" s="558"/>
      <c r="S220" s="558"/>
      <c r="T220" s="558"/>
      <c r="U220" s="558"/>
      <c r="V220" s="558"/>
      <c r="W220" s="558"/>
      <c r="X220" s="558"/>
      <c r="Y220" s="558"/>
      <c r="Z220" s="558"/>
      <c r="AA220" s="558"/>
      <c r="AB220" s="558"/>
      <c r="AC220" s="558"/>
      <c r="AD220" s="558"/>
      <c r="AE220" s="558"/>
      <c r="AF220" s="558"/>
      <c r="AG220" s="558"/>
      <c r="AH220" s="558"/>
      <c r="AI220" s="559"/>
    </row>
    <row r="221" spans="1:38" x14ac:dyDescent="0.25">
      <c r="B221" s="557"/>
      <c r="C221" s="558"/>
      <c r="D221" s="558"/>
      <c r="E221" s="558"/>
      <c r="F221" s="558"/>
      <c r="G221" s="558"/>
      <c r="H221" s="558"/>
      <c r="I221" s="558"/>
      <c r="J221" s="558"/>
      <c r="K221" s="558"/>
      <c r="L221" s="558"/>
      <c r="M221" s="558"/>
      <c r="N221" s="558"/>
      <c r="O221" s="558"/>
      <c r="P221" s="558"/>
      <c r="Q221" s="558"/>
      <c r="R221" s="558"/>
      <c r="S221" s="558"/>
      <c r="T221" s="558"/>
      <c r="U221" s="558"/>
      <c r="V221" s="558"/>
      <c r="W221" s="558"/>
      <c r="X221" s="558"/>
      <c r="Y221" s="558"/>
      <c r="Z221" s="558"/>
      <c r="AA221" s="558"/>
      <c r="AB221" s="558"/>
      <c r="AC221" s="558"/>
      <c r="AD221" s="558"/>
      <c r="AE221" s="558"/>
      <c r="AF221" s="558"/>
      <c r="AG221" s="558"/>
      <c r="AH221" s="558"/>
      <c r="AI221" s="559"/>
    </row>
    <row r="222" spans="1:38" x14ac:dyDescent="0.25">
      <c r="B222" s="557"/>
      <c r="C222" s="558"/>
      <c r="D222" s="558"/>
      <c r="E222" s="558"/>
      <c r="F222" s="558"/>
      <c r="G222" s="558"/>
      <c r="H222" s="558"/>
      <c r="I222" s="558"/>
      <c r="J222" s="558"/>
      <c r="K222" s="558"/>
      <c r="L222" s="558"/>
      <c r="M222" s="558"/>
      <c r="N222" s="558"/>
      <c r="O222" s="558"/>
      <c r="P222" s="558"/>
      <c r="Q222" s="558"/>
      <c r="R222" s="558"/>
      <c r="S222" s="558"/>
      <c r="T222" s="558"/>
      <c r="U222" s="558"/>
      <c r="V222" s="558"/>
      <c r="W222" s="558"/>
      <c r="X222" s="558"/>
      <c r="Y222" s="558"/>
      <c r="Z222" s="558"/>
      <c r="AA222" s="558"/>
      <c r="AB222" s="558"/>
      <c r="AC222" s="558"/>
      <c r="AD222" s="558"/>
      <c r="AE222" s="558"/>
      <c r="AF222" s="558"/>
      <c r="AG222" s="558"/>
      <c r="AH222" s="558"/>
      <c r="AI222" s="559"/>
    </row>
    <row r="223" spans="1:38" x14ac:dyDescent="0.25">
      <c r="B223" s="557"/>
      <c r="C223" s="558"/>
      <c r="D223" s="558"/>
      <c r="E223" s="558"/>
      <c r="F223" s="558"/>
      <c r="G223" s="558"/>
      <c r="H223" s="558"/>
      <c r="I223" s="558"/>
      <c r="J223" s="558"/>
      <c r="K223" s="558"/>
      <c r="L223" s="558"/>
      <c r="M223" s="558"/>
      <c r="N223" s="558"/>
      <c r="O223" s="558"/>
      <c r="P223" s="558"/>
      <c r="Q223" s="558"/>
      <c r="R223" s="558"/>
      <c r="S223" s="558"/>
      <c r="T223" s="558"/>
      <c r="U223" s="558"/>
      <c r="V223" s="558"/>
      <c r="W223" s="558"/>
      <c r="X223" s="558"/>
      <c r="Y223" s="558"/>
      <c r="Z223" s="558"/>
      <c r="AA223" s="558"/>
      <c r="AB223" s="558"/>
      <c r="AC223" s="558"/>
      <c r="AD223" s="558"/>
      <c r="AE223" s="558"/>
      <c r="AF223" s="558"/>
      <c r="AG223" s="558"/>
      <c r="AH223" s="558"/>
      <c r="AI223" s="559"/>
    </row>
    <row r="224" spans="1:38" x14ac:dyDescent="0.25">
      <c r="B224" s="557"/>
      <c r="C224" s="558"/>
      <c r="D224" s="558"/>
      <c r="E224" s="558"/>
      <c r="F224" s="558"/>
      <c r="G224" s="558"/>
      <c r="H224" s="558"/>
      <c r="I224" s="558"/>
      <c r="J224" s="558"/>
      <c r="K224" s="558"/>
      <c r="L224" s="558"/>
      <c r="M224" s="558"/>
      <c r="N224" s="558"/>
      <c r="O224" s="558"/>
      <c r="P224" s="558"/>
      <c r="Q224" s="558"/>
      <c r="R224" s="558"/>
      <c r="S224" s="558"/>
      <c r="T224" s="558"/>
      <c r="U224" s="558"/>
      <c r="V224" s="558"/>
      <c r="W224" s="558"/>
      <c r="X224" s="558"/>
      <c r="Y224" s="558"/>
      <c r="Z224" s="558"/>
      <c r="AA224" s="558"/>
      <c r="AB224" s="558"/>
      <c r="AC224" s="558"/>
      <c r="AD224" s="558"/>
      <c r="AE224" s="558"/>
      <c r="AF224" s="558"/>
      <c r="AG224" s="558"/>
      <c r="AH224" s="558"/>
      <c r="AI224" s="559"/>
    </row>
    <row r="225" spans="2:35" x14ac:dyDescent="0.25">
      <c r="B225" s="557"/>
      <c r="C225" s="558"/>
      <c r="D225" s="558"/>
      <c r="E225" s="558"/>
      <c r="F225" s="558"/>
      <c r="G225" s="558"/>
      <c r="H225" s="558"/>
      <c r="I225" s="558"/>
      <c r="J225" s="558"/>
      <c r="K225" s="558"/>
      <c r="L225" s="558"/>
      <c r="M225" s="558"/>
      <c r="N225" s="558"/>
      <c r="O225" s="558"/>
      <c r="P225" s="558"/>
      <c r="Q225" s="558"/>
      <c r="R225" s="558"/>
      <c r="S225" s="558"/>
      <c r="T225" s="558"/>
      <c r="U225" s="558"/>
      <c r="V225" s="558"/>
      <c r="W225" s="558"/>
      <c r="X225" s="558"/>
      <c r="Y225" s="558"/>
      <c r="Z225" s="558"/>
      <c r="AA225" s="558"/>
      <c r="AB225" s="558"/>
      <c r="AC225" s="558"/>
      <c r="AD225" s="558"/>
      <c r="AE225" s="558"/>
      <c r="AF225" s="558"/>
      <c r="AG225" s="558"/>
      <c r="AH225" s="558"/>
      <c r="AI225" s="559"/>
    </row>
    <row r="226" spans="2:35" x14ac:dyDescent="0.25">
      <c r="B226" s="557"/>
      <c r="C226" s="558"/>
      <c r="D226" s="558"/>
      <c r="E226" s="558"/>
      <c r="F226" s="558"/>
      <c r="G226" s="558"/>
      <c r="H226" s="558"/>
      <c r="I226" s="558"/>
      <c r="J226" s="558"/>
      <c r="K226" s="558"/>
      <c r="L226" s="558"/>
      <c r="M226" s="558"/>
      <c r="N226" s="558"/>
      <c r="O226" s="558"/>
      <c r="P226" s="558"/>
      <c r="Q226" s="558"/>
      <c r="R226" s="558"/>
      <c r="S226" s="558"/>
      <c r="T226" s="558"/>
      <c r="U226" s="558"/>
      <c r="V226" s="558"/>
      <c r="W226" s="558"/>
      <c r="X226" s="558"/>
      <c r="Y226" s="558"/>
      <c r="Z226" s="558"/>
      <c r="AA226" s="558"/>
      <c r="AB226" s="558"/>
      <c r="AC226" s="558"/>
      <c r="AD226" s="558"/>
      <c r="AE226" s="558"/>
      <c r="AF226" s="558"/>
      <c r="AG226" s="558"/>
      <c r="AH226" s="558"/>
      <c r="AI226" s="559"/>
    </row>
    <row r="227" spans="2:35" x14ac:dyDescent="0.25">
      <c r="B227" s="557"/>
      <c r="C227" s="558"/>
      <c r="D227" s="558"/>
      <c r="E227" s="558"/>
      <c r="F227" s="558"/>
      <c r="G227" s="558"/>
      <c r="H227" s="558"/>
      <c r="I227" s="558"/>
      <c r="J227" s="558"/>
      <c r="K227" s="558"/>
      <c r="L227" s="558"/>
      <c r="M227" s="558"/>
      <c r="N227" s="558"/>
      <c r="O227" s="558"/>
      <c r="P227" s="558"/>
      <c r="Q227" s="558"/>
      <c r="R227" s="558"/>
      <c r="S227" s="558"/>
      <c r="T227" s="558"/>
      <c r="U227" s="558"/>
      <c r="V227" s="558"/>
      <c r="W227" s="558"/>
      <c r="X227" s="558"/>
      <c r="Y227" s="558"/>
      <c r="Z227" s="558"/>
      <c r="AA227" s="558"/>
      <c r="AB227" s="558"/>
      <c r="AC227" s="558"/>
      <c r="AD227" s="558"/>
      <c r="AE227" s="558"/>
      <c r="AF227" s="558"/>
      <c r="AG227" s="558"/>
      <c r="AH227" s="558"/>
      <c r="AI227" s="559"/>
    </row>
    <row r="228" spans="2:35" x14ac:dyDescent="0.25">
      <c r="B228" s="557"/>
      <c r="C228" s="558"/>
      <c r="D228" s="558"/>
      <c r="E228" s="558"/>
      <c r="F228" s="558"/>
      <c r="G228" s="558"/>
      <c r="H228" s="558"/>
      <c r="I228" s="558"/>
      <c r="J228" s="558"/>
      <c r="K228" s="558"/>
      <c r="L228" s="558"/>
      <c r="M228" s="558"/>
      <c r="N228" s="558"/>
      <c r="O228" s="558"/>
      <c r="P228" s="558"/>
      <c r="Q228" s="558"/>
      <c r="R228" s="558"/>
      <c r="S228" s="558"/>
      <c r="T228" s="558"/>
      <c r="U228" s="558"/>
      <c r="V228" s="558"/>
      <c r="W228" s="558"/>
      <c r="X228" s="558"/>
      <c r="Y228" s="558"/>
      <c r="Z228" s="558"/>
      <c r="AA228" s="558"/>
      <c r="AB228" s="558"/>
      <c r="AC228" s="558"/>
      <c r="AD228" s="558"/>
      <c r="AE228" s="558"/>
      <c r="AF228" s="558"/>
      <c r="AG228" s="558"/>
      <c r="AH228" s="558"/>
      <c r="AI228" s="559"/>
    </row>
    <row r="229" spans="2:35" x14ac:dyDescent="0.25">
      <c r="B229" s="557"/>
      <c r="C229" s="558"/>
      <c r="D229" s="558"/>
      <c r="E229" s="558"/>
      <c r="F229" s="558"/>
      <c r="G229" s="558"/>
      <c r="H229" s="558"/>
      <c r="I229" s="558"/>
      <c r="J229" s="558"/>
      <c r="K229" s="558"/>
      <c r="L229" s="558"/>
      <c r="M229" s="558"/>
      <c r="N229" s="558"/>
      <c r="O229" s="558"/>
      <c r="P229" s="558"/>
      <c r="Q229" s="558"/>
      <c r="R229" s="558"/>
      <c r="S229" s="558"/>
      <c r="T229" s="558"/>
      <c r="U229" s="558"/>
      <c r="V229" s="558"/>
      <c r="W229" s="558"/>
      <c r="X229" s="558"/>
      <c r="Y229" s="558"/>
      <c r="Z229" s="558"/>
      <c r="AA229" s="558"/>
      <c r="AB229" s="558"/>
      <c r="AC229" s="558"/>
      <c r="AD229" s="558"/>
      <c r="AE229" s="558"/>
      <c r="AF229" s="558"/>
      <c r="AG229" s="558"/>
      <c r="AH229" s="558"/>
      <c r="AI229" s="559"/>
    </row>
    <row r="230" spans="2:35" x14ac:dyDescent="0.25">
      <c r="B230" s="557"/>
      <c r="C230" s="558"/>
      <c r="D230" s="558"/>
      <c r="E230" s="558"/>
      <c r="F230" s="558"/>
      <c r="G230" s="558"/>
      <c r="H230" s="558"/>
      <c r="I230" s="558"/>
      <c r="J230" s="558"/>
      <c r="K230" s="558"/>
      <c r="L230" s="558"/>
      <c r="M230" s="558"/>
      <c r="N230" s="558"/>
      <c r="O230" s="558"/>
      <c r="P230" s="558"/>
      <c r="Q230" s="558"/>
      <c r="R230" s="558"/>
      <c r="S230" s="558"/>
      <c r="T230" s="558"/>
      <c r="U230" s="558"/>
      <c r="V230" s="558"/>
      <c r="W230" s="558"/>
      <c r="X230" s="558"/>
      <c r="Y230" s="558"/>
      <c r="Z230" s="558"/>
      <c r="AA230" s="558"/>
      <c r="AB230" s="558"/>
      <c r="AC230" s="558"/>
      <c r="AD230" s="558"/>
      <c r="AE230" s="558"/>
      <c r="AF230" s="558"/>
      <c r="AG230" s="558"/>
      <c r="AH230" s="558"/>
      <c r="AI230" s="559"/>
    </row>
    <row r="231" spans="2:35" x14ac:dyDescent="0.25">
      <c r="B231" s="557"/>
      <c r="C231" s="558"/>
      <c r="D231" s="558"/>
      <c r="E231" s="558"/>
      <c r="F231" s="558"/>
      <c r="G231" s="558"/>
      <c r="H231" s="558"/>
      <c r="I231" s="558"/>
      <c r="J231" s="558"/>
      <c r="K231" s="558"/>
      <c r="L231" s="558"/>
      <c r="M231" s="558"/>
      <c r="N231" s="558"/>
      <c r="O231" s="558"/>
      <c r="P231" s="558"/>
      <c r="Q231" s="558"/>
      <c r="R231" s="558"/>
      <c r="S231" s="558"/>
      <c r="T231" s="558"/>
      <c r="U231" s="558"/>
      <c r="V231" s="558"/>
      <c r="W231" s="558"/>
      <c r="X231" s="558"/>
      <c r="Y231" s="558"/>
      <c r="Z231" s="558"/>
      <c r="AA231" s="558"/>
      <c r="AB231" s="558"/>
      <c r="AC231" s="558"/>
      <c r="AD231" s="558"/>
      <c r="AE231" s="558"/>
      <c r="AF231" s="558"/>
      <c r="AG231" s="558"/>
      <c r="AH231" s="558"/>
      <c r="AI231" s="559"/>
    </row>
    <row r="232" spans="2:35" x14ac:dyDescent="0.25">
      <c r="B232" s="557"/>
      <c r="C232" s="558"/>
      <c r="D232" s="558"/>
      <c r="E232" s="558"/>
      <c r="F232" s="558"/>
      <c r="G232" s="558"/>
      <c r="H232" s="558"/>
      <c r="I232" s="558"/>
      <c r="J232" s="558"/>
      <c r="K232" s="558"/>
      <c r="L232" s="558"/>
      <c r="M232" s="558"/>
      <c r="N232" s="558"/>
      <c r="O232" s="558"/>
      <c r="P232" s="558"/>
      <c r="Q232" s="558"/>
      <c r="R232" s="558"/>
      <c r="S232" s="558"/>
      <c r="T232" s="558"/>
      <c r="U232" s="558"/>
      <c r="V232" s="558"/>
      <c r="W232" s="558"/>
      <c r="X232" s="558"/>
      <c r="Y232" s="558"/>
      <c r="Z232" s="558"/>
      <c r="AA232" s="558"/>
      <c r="AB232" s="558"/>
      <c r="AC232" s="558"/>
      <c r="AD232" s="558"/>
      <c r="AE232" s="558"/>
      <c r="AF232" s="558"/>
      <c r="AG232" s="558"/>
      <c r="AH232" s="558"/>
      <c r="AI232" s="559"/>
    </row>
    <row r="233" spans="2:35" x14ac:dyDescent="0.25">
      <c r="B233" s="557"/>
      <c r="C233" s="558"/>
      <c r="D233" s="558"/>
      <c r="E233" s="558"/>
      <c r="F233" s="558"/>
      <c r="G233" s="558"/>
      <c r="H233" s="558"/>
      <c r="I233" s="558"/>
      <c r="J233" s="558"/>
      <c r="K233" s="558"/>
      <c r="L233" s="558"/>
      <c r="M233" s="558"/>
      <c r="N233" s="558"/>
      <c r="O233" s="558"/>
      <c r="P233" s="558"/>
      <c r="Q233" s="558"/>
      <c r="R233" s="558"/>
      <c r="S233" s="558"/>
      <c r="T233" s="558"/>
      <c r="U233" s="558"/>
      <c r="V233" s="558"/>
      <c r="W233" s="558"/>
      <c r="X233" s="558"/>
      <c r="Y233" s="558"/>
      <c r="Z233" s="558"/>
      <c r="AA233" s="558"/>
      <c r="AB233" s="558"/>
      <c r="AC233" s="558"/>
      <c r="AD233" s="558"/>
      <c r="AE233" s="558"/>
      <c r="AF233" s="558"/>
      <c r="AG233" s="558"/>
      <c r="AH233" s="558"/>
      <c r="AI233" s="559"/>
    </row>
    <row r="234" spans="2:35" x14ac:dyDescent="0.25">
      <c r="B234" s="557"/>
      <c r="C234" s="558"/>
      <c r="D234" s="558"/>
      <c r="E234" s="558"/>
      <c r="F234" s="558"/>
      <c r="G234" s="558"/>
      <c r="H234" s="558"/>
      <c r="I234" s="558"/>
      <c r="J234" s="558"/>
      <c r="K234" s="558"/>
      <c r="L234" s="558"/>
      <c r="M234" s="558"/>
      <c r="N234" s="558"/>
      <c r="O234" s="558"/>
      <c r="P234" s="558"/>
      <c r="Q234" s="558"/>
      <c r="R234" s="558"/>
      <c r="S234" s="558"/>
      <c r="T234" s="558"/>
      <c r="U234" s="558"/>
      <c r="V234" s="558"/>
      <c r="W234" s="558"/>
      <c r="X234" s="558"/>
      <c r="Y234" s="558"/>
      <c r="Z234" s="558"/>
      <c r="AA234" s="558"/>
      <c r="AB234" s="558"/>
      <c r="AC234" s="558"/>
      <c r="AD234" s="558"/>
      <c r="AE234" s="558"/>
      <c r="AF234" s="558"/>
      <c r="AG234" s="558"/>
      <c r="AH234" s="558"/>
      <c r="AI234" s="559"/>
    </row>
    <row r="235" spans="2:35" x14ac:dyDescent="0.25">
      <c r="B235" s="557"/>
      <c r="C235" s="558"/>
      <c r="D235" s="558"/>
      <c r="E235" s="558"/>
      <c r="F235" s="558"/>
      <c r="G235" s="558"/>
      <c r="H235" s="558"/>
      <c r="I235" s="558"/>
      <c r="J235" s="558"/>
      <c r="K235" s="558"/>
      <c r="L235" s="558"/>
      <c r="M235" s="558"/>
      <c r="N235" s="558"/>
      <c r="O235" s="558"/>
      <c r="P235" s="558"/>
      <c r="Q235" s="558"/>
      <c r="R235" s="558"/>
      <c r="S235" s="558"/>
      <c r="T235" s="558"/>
      <c r="U235" s="558"/>
      <c r="V235" s="558"/>
      <c r="W235" s="558"/>
      <c r="X235" s="558"/>
      <c r="Y235" s="558"/>
      <c r="Z235" s="558"/>
      <c r="AA235" s="558"/>
      <c r="AB235" s="558"/>
      <c r="AC235" s="558"/>
      <c r="AD235" s="558"/>
      <c r="AE235" s="558"/>
      <c r="AF235" s="558"/>
      <c r="AG235" s="558"/>
      <c r="AH235" s="558"/>
      <c r="AI235" s="559"/>
    </row>
    <row r="236" spans="2:35" x14ac:dyDescent="0.25">
      <c r="B236" s="557"/>
      <c r="C236" s="558"/>
      <c r="D236" s="558"/>
      <c r="E236" s="558"/>
      <c r="F236" s="558"/>
      <c r="G236" s="558"/>
      <c r="H236" s="558"/>
      <c r="I236" s="558"/>
      <c r="J236" s="558"/>
      <c r="K236" s="558"/>
      <c r="L236" s="558"/>
      <c r="M236" s="558"/>
      <c r="N236" s="558"/>
      <c r="O236" s="558"/>
      <c r="P236" s="558"/>
      <c r="Q236" s="558"/>
      <c r="R236" s="558"/>
      <c r="S236" s="558"/>
      <c r="T236" s="558"/>
      <c r="U236" s="558"/>
      <c r="V236" s="558"/>
      <c r="W236" s="558"/>
      <c r="X236" s="558"/>
      <c r="Y236" s="558"/>
      <c r="Z236" s="558"/>
      <c r="AA236" s="558"/>
      <c r="AB236" s="558"/>
      <c r="AC236" s="558"/>
      <c r="AD236" s="558"/>
      <c r="AE236" s="558"/>
      <c r="AF236" s="558"/>
      <c r="AG236" s="558"/>
      <c r="AH236" s="558"/>
      <c r="AI236" s="559"/>
    </row>
    <row r="237" spans="2:35" x14ac:dyDescent="0.25">
      <c r="B237" s="557"/>
      <c r="C237" s="558"/>
      <c r="D237" s="558"/>
      <c r="E237" s="558"/>
      <c r="F237" s="558"/>
      <c r="G237" s="558"/>
      <c r="H237" s="558"/>
      <c r="I237" s="558"/>
      <c r="J237" s="558"/>
      <c r="K237" s="558"/>
      <c r="L237" s="558"/>
      <c r="M237" s="558"/>
      <c r="N237" s="558"/>
      <c r="O237" s="558"/>
      <c r="P237" s="558"/>
      <c r="Q237" s="558"/>
      <c r="R237" s="558"/>
      <c r="S237" s="558"/>
      <c r="T237" s="558"/>
      <c r="U237" s="558"/>
      <c r="V237" s="558"/>
      <c r="W237" s="558"/>
      <c r="X237" s="558"/>
      <c r="Y237" s="558"/>
      <c r="Z237" s="558"/>
      <c r="AA237" s="558"/>
      <c r="AB237" s="558"/>
      <c r="AC237" s="558"/>
      <c r="AD237" s="558"/>
      <c r="AE237" s="558"/>
      <c r="AF237" s="558"/>
      <c r="AG237" s="558"/>
      <c r="AH237" s="558"/>
      <c r="AI237" s="559"/>
    </row>
    <row r="238" spans="2:35" x14ac:dyDescent="0.25">
      <c r="B238" s="557"/>
      <c r="C238" s="558"/>
      <c r="D238" s="558"/>
      <c r="E238" s="558"/>
      <c r="F238" s="558"/>
      <c r="G238" s="558"/>
      <c r="H238" s="558"/>
      <c r="I238" s="558"/>
      <c r="J238" s="558"/>
      <c r="K238" s="558"/>
      <c r="L238" s="558"/>
      <c r="M238" s="558"/>
      <c r="N238" s="558"/>
      <c r="O238" s="558"/>
      <c r="P238" s="558"/>
      <c r="Q238" s="558"/>
      <c r="R238" s="558"/>
      <c r="S238" s="558"/>
      <c r="T238" s="558"/>
      <c r="U238" s="558"/>
      <c r="V238" s="558"/>
      <c r="W238" s="558"/>
      <c r="X238" s="558"/>
      <c r="Y238" s="558"/>
      <c r="Z238" s="558"/>
      <c r="AA238" s="558"/>
      <c r="AB238" s="558"/>
      <c r="AC238" s="558"/>
      <c r="AD238" s="558"/>
      <c r="AE238" s="558"/>
      <c r="AF238" s="558"/>
      <c r="AG238" s="558"/>
      <c r="AH238" s="558"/>
      <c r="AI238" s="559"/>
    </row>
    <row r="239" spans="2:35" x14ac:dyDescent="0.25">
      <c r="B239" s="557"/>
      <c r="C239" s="558"/>
      <c r="D239" s="558"/>
      <c r="E239" s="558"/>
      <c r="F239" s="558"/>
      <c r="G239" s="558"/>
      <c r="H239" s="558"/>
      <c r="I239" s="558"/>
      <c r="J239" s="558"/>
      <c r="K239" s="558"/>
      <c r="L239" s="558"/>
      <c r="M239" s="558"/>
      <c r="N239" s="558"/>
      <c r="O239" s="558"/>
      <c r="P239" s="558"/>
      <c r="Q239" s="558"/>
      <c r="R239" s="558"/>
      <c r="S239" s="558"/>
      <c r="T239" s="558"/>
      <c r="U239" s="558"/>
      <c r="V239" s="558"/>
      <c r="W239" s="558"/>
      <c r="X239" s="558"/>
      <c r="Y239" s="558"/>
      <c r="Z239" s="558"/>
      <c r="AA239" s="558"/>
      <c r="AB239" s="558"/>
      <c r="AC239" s="558"/>
      <c r="AD239" s="558"/>
      <c r="AE239" s="558"/>
      <c r="AF239" s="558"/>
      <c r="AG239" s="558"/>
      <c r="AH239" s="558"/>
      <c r="AI239" s="559"/>
    </row>
    <row r="240" spans="2:35" x14ac:dyDescent="0.25">
      <c r="B240" s="557"/>
      <c r="C240" s="558"/>
      <c r="D240" s="558"/>
      <c r="E240" s="558"/>
      <c r="F240" s="558"/>
      <c r="G240" s="558"/>
      <c r="H240" s="558"/>
      <c r="I240" s="558"/>
      <c r="J240" s="558"/>
      <c r="K240" s="558"/>
      <c r="L240" s="558"/>
      <c r="M240" s="558"/>
      <c r="N240" s="558"/>
      <c r="O240" s="558"/>
      <c r="P240" s="558"/>
      <c r="Q240" s="558"/>
      <c r="R240" s="558"/>
      <c r="S240" s="558"/>
      <c r="T240" s="558"/>
      <c r="U240" s="558"/>
      <c r="V240" s="558"/>
      <c r="W240" s="558"/>
      <c r="X240" s="558"/>
      <c r="Y240" s="558"/>
      <c r="Z240" s="558"/>
      <c r="AA240" s="558"/>
      <c r="AB240" s="558"/>
      <c r="AC240" s="558"/>
      <c r="AD240" s="558"/>
      <c r="AE240" s="558"/>
      <c r="AF240" s="558"/>
      <c r="AG240" s="558"/>
      <c r="AH240" s="558"/>
      <c r="AI240" s="559"/>
    </row>
    <row r="241" spans="2:35" x14ac:dyDescent="0.25">
      <c r="B241" s="557"/>
      <c r="C241" s="558"/>
      <c r="D241" s="558"/>
      <c r="E241" s="558"/>
      <c r="F241" s="558"/>
      <c r="G241" s="558"/>
      <c r="H241" s="558"/>
      <c r="I241" s="558"/>
      <c r="J241" s="558"/>
      <c r="K241" s="558"/>
      <c r="L241" s="558"/>
      <c r="M241" s="558"/>
      <c r="N241" s="558"/>
      <c r="O241" s="558"/>
      <c r="P241" s="558"/>
      <c r="Q241" s="558"/>
      <c r="R241" s="558"/>
      <c r="S241" s="558"/>
      <c r="T241" s="558"/>
      <c r="U241" s="558"/>
      <c r="V241" s="558"/>
      <c r="W241" s="558"/>
      <c r="X241" s="558"/>
      <c r="Y241" s="558"/>
      <c r="Z241" s="558"/>
      <c r="AA241" s="558"/>
      <c r="AB241" s="558"/>
      <c r="AC241" s="558"/>
      <c r="AD241" s="558"/>
      <c r="AE241" s="558"/>
      <c r="AF241" s="558"/>
      <c r="AG241" s="558"/>
      <c r="AH241" s="558"/>
      <c r="AI241" s="559"/>
    </row>
    <row r="242" spans="2:35" x14ac:dyDescent="0.25">
      <c r="B242" s="557"/>
      <c r="C242" s="558"/>
      <c r="D242" s="558"/>
      <c r="E242" s="558"/>
      <c r="F242" s="558"/>
      <c r="G242" s="558"/>
      <c r="H242" s="558"/>
      <c r="I242" s="558"/>
      <c r="J242" s="558"/>
      <c r="K242" s="558"/>
      <c r="L242" s="558"/>
      <c r="M242" s="558"/>
      <c r="N242" s="558"/>
      <c r="O242" s="558"/>
      <c r="P242" s="558"/>
      <c r="Q242" s="558"/>
      <c r="R242" s="558"/>
      <c r="S242" s="558"/>
      <c r="T242" s="558"/>
      <c r="U242" s="558"/>
      <c r="V242" s="558"/>
      <c r="W242" s="558"/>
      <c r="X242" s="558"/>
      <c r="Y242" s="558"/>
      <c r="Z242" s="558"/>
      <c r="AA242" s="558"/>
      <c r="AB242" s="558"/>
      <c r="AC242" s="558"/>
      <c r="AD242" s="558"/>
      <c r="AE242" s="558"/>
      <c r="AF242" s="558"/>
      <c r="AG242" s="558"/>
      <c r="AH242" s="558"/>
      <c r="AI242" s="559"/>
    </row>
    <row r="243" spans="2:35" x14ac:dyDescent="0.25">
      <c r="B243" s="557"/>
      <c r="C243" s="558"/>
      <c r="D243" s="558"/>
      <c r="E243" s="558"/>
      <c r="F243" s="558"/>
      <c r="G243" s="558"/>
      <c r="H243" s="558"/>
      <c r="I243" s="558"/>
      <c r="J243" s="558"/>
      <c r="K243" s="558"/>
      <c r="L243" s="558"/>
      <c r="M243" s="558"/>
      <c r="N243" s="558"/>
      <c r="O243" s="558"/>
      <c r="P243" s="558"/>
      <c r="Q243" s="558"/>
      <c r="R243" s="558"/>
      <c r="S243" s="558"/>
      <c r="T243" s="558"/>
      <c r="U243" s="558"/>
      <c r="V243" s="558"/>
      <c r="W243" s="558"/>
      <c r="X243" s="558"/>
      <c r="Y243" s="558"/>
      <c r="Z243" s="558"/>
      <c r="AA243" s="558"/>
      <c r="AB243" s="558"/>
      <c r="AC243" s="558"/>
      <c r="AD243" s="558"/>
      <c r="AE243" s="558"/>
      <c r="AF243" s="558"/>
      <c r="AG243" s="558"/>
      <c r="AH243" s="558"/>
      <c r="AI243" s="559"/>
    </row>
    <row r="244" spans="2:35" x14ac:dyDescent="0.25">
      <c r="B244" s="557"/>
      <c r="C244" s="558"/>
      <c r="D244" s="558"/>
      <c r="E244" s="558"/>
      <c r="F244" s="558"/>
      <c r="G244" s="558"/>
      <c r="H244" s="558"/>
      <c r="I244" s="558"/>
      <c r="J244" s="558"/>
      <c r="K244" s="558"/>
      <c r="L244" s="558"/>
      <c r="M244" s="558"/>
      <c r="N244" s="558"/>
      <c r="O244" s="558"/>
      <c r="P244" s="558"/>
      <c r="Q244" s="558"/>
      <c r="R244" s="558"/>
      <c r="S244" s="558"/>
      <c r="T244" s="558"/>
      <c r="U244" s="558"/>
      <c r="V244" s="558"/>
      <c r="W244" s="558"/>
      <c r="X244" s="558"/>
      <c r="Y244" s="558"/>
      <c r="Z244" s="558"/>
      <c r="AA244" s="558"/>
      <c r="AB244" s="558"/>
      <c r="AC244" s="558"/>
      <c r="AD244" s="558"/>
      <c r="AE244" s="558"/>
      <c r="AF244" s="558"/>
      <c r="AG244" s="558"/>
      <c r="AH244" s="558"/>
      <c r="AI244" s="559"/>
    </row>
    <row r="245" spans="2:35" x14ac:dyDescent="0.25">
      <c r="B245" s="557"/>
      <c r="C245" s="558"/>
      <c r="D245" s="558"/>
      <c r="E245" s="558"/>
      <c r="F245" s="558"/>
      <c r="G245" s="558"/>
      <c r="H245" s="558"/>
      <c r="I245" s="558"/>
      <c r="J245" s="558"/>
      <c r="K245" s="558"/>
      <c r="L245" s="558"/>
      <c r="M245" s="558"/>
      <c r="N245" s="558"/>
      <c r="O245" s="558"/>
      <c r="P245" s="558"/>
      <c r="Q245" s="558"/>
      <c r="R245" s="558"/>
      <c r="S245" s="558"/>
      <c r="T245" s="558"/>
      <c r="U245" s="558"/>
      <c r="V245" s="558"/>
      <c r="W245" s="558"/>
      <c r="X245" s="558"/>
      <c r="Y245" s="558"/>
      <c r="Z245" s="558"/>
      <c r="AA245" s="558"/>
      <c r="AB245" s="558"/>
      <c r="AC245" s="558"/>
      <c r="AD245" s="558"/>
      <c r="AE245" s="558"/>
      <c r="AF245" s="558"/>
      <c r="AG245" s="558"/>
      <c r="AH245" s="558"/>
      <c r="AI245" s="559"/>
    </row>
    <row r="246" spans="2:35" x14ac:dyDescent="0.25">
      <c r="B246" s="557"/>
      <c r="C246" s="558"/>
      <c r="D246" s="558"/>
      <c r="E246" s="558"/>
      <c r="F246" s="558"/>
      <c r="G246" s="558"/>
      <c r="H246" s="558"/>
      <c r="I246" s="558"/>
      <c r="J246" s="558"/>
      <c r="K246" s="558"/>
      <c r="L246" s="558"/>
      <c r="M246" s="558"/>
      <c r="N246" s="558"/>
      <c r="O246" s="558"/>
      <c r="P246" s="558"/>
      <c r="Q246" s="558"/>
      <c r="R246" s="558"/>
      <c r="S246" s="558"/>
      <c r="T246" s="558"/>
      <c r="U246" s="558"/>
      <c r="V246" s="558"/>
      <c r="W246" s="558"/>
      <c r="X246" s="558"/>
      <c r="Y246" s="558"/>
      <c r="Z246" s="558"/>
      <c r="AA246" s="558"/>
      <c r="AB246" s="558"/>
      <c r="AC246" s="558"/>
      <c r="AD246" s="558"/>
      <c r="AE246" s="558"/>
      <c r="AF246" s="558"/>
      <c r="AG246" s="558"/>
      <c r="AH246" s="558"/>
      <c r="AI246" s="559"/>
    </row>
    <row r="247" spans="2:35" x14ac:dyDescent="0.25">
      <c r="B247" s="557"/>
      <c r="C247" s="558"/>
      <c r="D247" s="558"/>
      <c r="E247" s="558"/>
      <c r="F247" s="558"/>
      <c r="G247" s="558"/>
      <c r="H247" s="558"/>
      <c r="I247" s="558"/>
      <c r="J247" s="558"/>
      <c r="K247" s="558"/>
      <c r="L247" s="558"/>
      <c r="M247" s="558"/>
      <c r="N247" s="558"/>
      <c r="O247" s="558"/>
      <c r="P247" s="558"/>
      <c r="Q247" s="558"/>
      <c r="R247" s="558"/>
      <c r="S247" s="558"/>
      <c r="T247" s="558"/>
      <c r="U247" s="558"/>
      <c r="V247" s="558"/>
      <c r="W247" s="558"/>
      <c r="X247" s="558"/>
      <c r="Y247" s="558"/>
      <c r="Z247" s="558"/>
      <c r="AA247" s="558"/>
      <c r="AB247" s="558"/>
      <c r="AC247" s="558"/>
      <c r="AD247" s="558"/>
      <c r="AE247" s="558"/>
      <c r="AF247" s="558"/>
      <c r="AG247" s="558"/>
      <c r="AH247" s="558"/>
      <c r="AI247" s="559"/>
    </row>
    <row r="248" spans="2:35" x14ac:dyDescent="0.25">
      <c r="B248" s="557"/>
      <c r="C248" s="558"/>
      <c r="D248" s="558"/>
      <c r="E248" s="558"/>
      <c r="F248" s="558"/>
      <c r="G248" s="558"/>
      <c r="H248" s="558"/>
      <c r="I248" s="558"/>
      <c r="J248" s="558"/>
      <c r="K248" s="558"/>
      <c r="L248" s="558"/>
      <c r="M248" s="558"/>
      <c r="N248" s="558"/>
      <c r="O248" s="558"/>
      <c r="P248" s="558"/>
      <c r="Q248" s="558"/>
      <c r="R248" s="558"/>
      <c r="S248" s="558"/>
      <c r="T248" s="558"/>
      <c r="U248" s="558"/>
      <c r="V248" s="558"/>
      <c r="W248" s="558"/>
      <c r="X248" s="558"/>
      <c r="Y248" s="558"/>
      <c r="Z248" s="558"/>
      <c r="AA248" s="558"/>
      <c r="AB248" s="558"/>
      <c r="AC248" s="558"/>
      <c r="AD248" s="558"/>
      <c r="AE248" s="558"/>
      <c r="AF248" s="558"/>
      <c r="AG248" s="558"/>
      <c r="AH248" s="558"/>
      <c r="AI248" s="559"/>
    </row>
    <row r="249" spans="2:35" x14ac:dyDescent="0.25">
      <c r="B249" s="557"/>
      <c r="C249" s="558"/>
      <c r="D249" s="558"/>
      <c r="E249" s="558"/>
      <c r="F249" s="558"/>
      <c r="G249" s="558"/>
      <c r="H249" s="558"/>
      <c r="I249" s="558"/>
      <c r="J249" s="558"/>
      <c r="K249" s="558"/>
      <c r="L249" s="558"/>
      <c r="M249" s="558"/>
      <c r="N249" s="558"/>
      <c r="O249" s="558"/>
      <c r="P249" s="558"/>
      <c r="Q249" s="558"/>
      <c r="R249" s="558"/>
      <c r="S249" s="558"/>
      <c r="T249" s="558"/>
      <c r="U249" s="558"/>
      <c r="V249" s="558"/>
      <c r="W249" s="558"/>
      <c r="X249" s="558"/>
      <c r="Y249" s="558"/>
      <c r="Z249" s="558"/>
      <c r="AA249" s="558"/>
      <c r="AB249" s="558"/>
      <c r="AC249" s="558"/>
      <c r="AD249" s="558"/>
      <c r="AE249" s="558"/>
      <c r="AF249" s="558"/>
      <c r="AG249" s="558"/>
      <c r="AH249" s="558"/>
      <c r="AI249" s="559"/>
    </row>
    <row r="250" spans="2:35" x14ac:dyDescent="0.25">
      <c r="B250" s="557"/>
      <c r="C250" s="558"/>
      <c r="D250" s="558"/>
      <c r="E250" s="558"/>
      <c r="F250" s="558"/>
      <c r="G250" s="558"/>
      <c r="H250" s="558"/>
      <c r="I250" s="558"/>
      <c r="J250" s="558"/>
      <c r="K250" s="558"/>
      <c r="L250" s="558"/>
      <c r="M250" s="558"/>
      <c r="N250" s="558"/>
      <c r="O250" s="558"/>
      <c r="P250" s="558"/>
      <c r="Q250" s="558"/>
      <c r="R250" s="558"/>
      <c r="S250" s="558"/>
      <c r="T250" s="558"/>
      <c r="U250" s="558"/>
      <c r="V250" s="558"/>
      <c r="W250" s="558"/>
      <c r="X250" s="558"/>
      <c r="Y250" s="558"/>
      <c r="Z250" s="558"/>
      <c r="AA250" s="558"/>
      <c r="AB250" s="558"/>
      <c r="AC250" s="558"/>
      <c r="AD250" s="558"/>
      <c r="AE250" s="558"/>
      <c r="AF250" s="558"/>
      <c r="AG250" s="558"/>
      <c r="AH250" s="558"/>
      <c r="AI250" s="559"/>
    </row>
    <row r="251" spans="2:35" x14ac:dyDescent="0.25">
      <c r="B251" s="557"/>
      <c r="C251" s="558"/>
      <c r="D251" s="558"/>
      <c r="E251" s="558"/>
      <c r="F251" s="558"/>
      <c r="G251" s="558"/>
      <c r="H251" s="558"/>
      <c r="I251" s="558"/>
      <c r="J251" s="558"/>
      <c r="K251" s="558"/>
      <c r="L251" s="558"/>
      <c r="M251" s="558"/>
      <c r="N251" s="558"/>
      <c r="O251" s="558"/>
      <c r="P251" s="558"/>
      <c r="Q251" s="558"/>
      <c r="R251" s="558"/>
      <c r="S251" s="558"/>
      <c r="T251" s="558"/>
      <c r="U251" s="558"/>
      <c r="V251" s="558"/>
      <c r="W251" s="558"/>
      <c r="X251" s="558"/>
      <c r="Y251" s="558"/>
      <c r="Z251" s="558"/>
      <c r="AA251" s="558"/>
      <c r="AB251" s="558"/>
      <c r="AC251" s="558"/>
      <c r="AD251" s="558"/>
      <c r="AE251" s="558"/>
      <c r="AF251" s="558"/>
      <c r="AG251" s="558"/>
      <c r="AH251" s="558"/>
      <c r="AI251" s="559"/>
    </row>
    <row r="252" spans="2:35" x14ac:dyDescent="0.25">
      <c r="B252" s="557"/>
      <c r="C252" s="558"/>
      <c r="D252" s="558"/>
      <c r="E252" s="558"/>
      <c r="F252" s="558"/>
      <c r="G252" s="558"/>
      <c r="H252" s="558"/>
      <c r="I252" s="558"/>
      <c r="J252" s="558"/>
      <c r="K252" s="558"/>
      <c r="L252" s="558"/>
      <c r="M252" s="558"/>
      <c r="N252" s="558"/>
      <c r="O252" s="558"/>
      <c r="P252" s="558"/>
      <c r="Q252" s="558"/>
      <c r="R252" s="558"/>
      <c r="S252" s="558"/>
      <c r="T252" s="558"/>
      <c r="U252" s="558"/>
      <c r="V252" s="558"/>
      <c r="W252" s="558"/>
      <c r="X252" s="558"/>
      <c r="Y252" s="558"/>
      <c r="Z252" s="558"/>
      <c r="AA252" s="558"/>
      <c r="AB252" s="558"/>
      <c r="AC252" s="558"/>
      <c r="AD252" s="558"/>
      <c r="AE252" s="558"/>
      <c r="AF252" s="558"/>
      <c r="AG252" s="558"/>
      <c r="AH252" s="558"/>
      <c r="AI252" s="559"/>
    </row>
    <row r="253" spans="2:35" x14ac:dyDescent="0.25">
      <c r="B253" s="557"/>
      <c r="C253" s="558"/>
      <c r="D253" s="558"/>
      <c r="E253" s="558"/>
      <c r="F253" s="558"/>
      <c r="G253" s="558"/>
      <c r="H253" s="558"/>
      <c r="I253" s="558"/>
      <c r="J253" s="558"/>
      <c r="K253" s="558"/>
      <c r="L253" s="558"/>
      <c r="M253" s="558"/>
      <c r="N253" s="558"/>
      <c r="O253" s="558"/>
      <c r="P253" s="558"/>
      <c r="Q253" s="558"/>
      <c r="R253" s="558"/>
      <c r="S253" s="558"/>
      <c r="T253" s="558"/>
      <c r="U253" s="558"/>
      <c r="V253" s="558"/>
      <c r="W253" s="558"/>
      <c r="X253" s="558"/>
      <c r="Y253" s="558"/>
      <c r="Z253" s="558"/>
      <c r="AA253" s="558"/>
      <c r="AB253" s="558"/>
      <c r="AC253" s="558"/>
      <c r="AD253" s="558"/>
      <c r="AE253" s="558"/>
      <c r="AF253" s="558"/>
      <c r="AG253" s="558"/>
      <c r="AH253" s="558"/>
      <c r="AI253" s="559"/>
    </row>
    <row r="254" spans="2:35" x14ac:dyDescent="0.25">
      <c r="B254" s="557"/>
      <c r="C254" s="558"/>
      <c r="D254" s="558"/>
      <c r="E254" s="558"/>
      <c r="F254" s="558"/>
      <c r="G254" s="558"/>
      <c r="H254" s="558"/>
      <c r="I254" s="558"/>
      <c r="J254" s="558"/>
      <c r="K254" s="558"/>
      <c r="L254" s="558"/>
      <c r="M254" s="558"/>
      <c r="N254" s="558"/>
      <c r="O254" s="558"/>
      <c r="P254" s="558"/>
      <c r="Q254" s="558"/>
      <c r="R254" s="558"/>
      <c r="S254" s="558"/>
      <c r="T254" s="558"/>
      <c r="U254" s="558"/>
      <c r="V254" s="558"/>
      <c r="W254" s="558"/>
      <c r="X254" s="558"/>
      <c r="Y254" s="558"/>
      <c r="Z254" s="558"/>
      <c r="AA254" s="558"/>
      <c r="AB254" s="558"/>
      <c r="AC254" s="558"/>
      <c r="AD254" s="558"/>
      <c r="AE254" s="558"/>
      <c r="AF254" s="558"/>
      <c r="AG254" s="558"/>
      <c r="AH254" s="558"/>
      <c r="AI254" s="559"/>
    </row>
    <row r="255" spans="2:35" x14ac:dyDescent="0.25">
      <c r="B255" s="557"/>
      <c r="C255" s="558"/>
      <c r="D255" s="558"/>
      <c r="E255" s="558"/>
      <c r="F255" s="558"/>
      <c r="G255" s="558"/>
      <c r="H255" s="558"/>
      <c r="I255" s="558"/>
      <c r="J255" s="558"/>
      <c r="K255" s="558"/>
      <c r="L255" s="558"/>
      <c r="M255" s="558"/>
      <c r="N255" s="558"/>
      <c r="O255" s="558"/>
      <c r="P255" s="558"/>
      <c r="Q255" s="558"/>
      <c r="R255" s="558"/>
      <c r="S255" s="558"/>
      <c r="T255" s="558"/>
      <c r="U255" s="558"/>
      <c r="V255" s="558"/>
      <c r="W255" s="558"/>
      <c r="X255" s="558"/>
      <c r="Y255" s="558"/>
      <c r="Z255" s="558"/>
      <c r="AA255" s="558"/>
      <c r="AB255" s="558"/>
      <c r="AC255" s="558"/>
      <c r="AD255" s="558"/>
      <c r="AE255" s="558"/>
      <c r="AF255" s="558"/>
      <c r="AG255" s="558"/>
      <c r="AH255" s="558"/>
      <c r="AI255" s="559"/>
    </row>
    <row r="256" spans="2:35" x14ac:dyDescent="0.25">
      <c r="B256" s="557"/>
      <c r="C256" s="558"/>
      <c r="D256" s="558"/>
      <c r="E256" s="558"/>
      <c r="F256" s="558"/>
      <c r="G256" s="558"/>
      <c r="H256" s="558"/>
      <c r="I256" s="558"/>
      <c r="J256" s="558"/>
      <c r="K256" s="558"/>
      <c r="L256" s="558"/>
      <c r="M256" s="558"/>
      <c r="N256" s="558"/>
      <c r="O256" s="558"/>
      <c r="P256" s="558"/>
      <c r="Q256" s="558"/>
      <c r="R256" s="558"/>
      <c r="S256" s="558"/>
      <c r="T256" s="558"/>
      <c r="U256" s="558"/>
      <c r="V256" s="558"/>
      <c r="W256" s="558"/>
      <c r="X256" s="558"/>
      <c r="Y256" s="558"/>
      <c r="Z256" s="558"/>
      <c r="AA256" s="558"/>
      <c r="AB256" s="558"/>
      <c r="AC256" s="558"/>
      <c r="AD256" s="558"/>
      <c r="AE256" s="558"/>
      <c r="AF256" s="558"/>
      <c r="AG256" s="558"/>
      <c r="AH256" s="558"/>
      <c r="AI256" s="559"/>
    </row>
    <row r="257" spans="2:35" x14ac:dyDescent="0.25">
      <c r="B257" s="557"/>
      <c r="C257" s="558"/>
      <c r="D257" s="558"/>
      <c r="E257" s="558"/>
      <c r="F257" s="558"/>
      <c r="G257" s="558"/>
      <c r="H257" s="558"/>
      <c r="I257" s="558"/>
      <c r="J257" s="558"/>
      <c r="K257" s="558"/>
      <c r="L257" s="558"/>
      <c r="M257" s="558"/>
      <c r="N257" s="558"/>
      <c r="O257" s="558"/>
      <c r="P257" s="558"/>
      <c r="Q257" s="558"/>
      <c r="R257" s="558"/>
      <c r="S257" s="558"/>
      <c r="T257" s="558"/>
      <c r="U257" s="558"/>
      <c r="V257" s="558"/>
      <c r="W257" s="558"/>
      <c r="X257" s="558"/>
      <c r="Y257" s="558"/>
      <c r="Z257" s="558"/>
      <c r="AA257" s="558"/>
      <c r="AB257" s="558"/>
      <c r="AC257" s="558"/>
      <c r="AD257" s="558"/>
      <c r="AE257" s="558"/>
      <c r="AF257" s="558"/>
      <c r="AG257" s="558"/>
      <c r="AH257" s="558"/>
      <c r="AI257" s="559"/>
    </row>
    <row r="258" spans="2:35" x14ac:dyDescent="0.25">
      <c r="B258" s="557"/>
      <c r="C258" s="558"/>
      <c r="D258" s="558"/>
      <c r="E258" s="558"/>
      <c r="F258" s="558"/>
      <c r="G258" s="558"/>
      <c r="H258" s="558"/>
      <c r="I258" s="558"/>
      <c r="J258" s="558"/>
      <c r="K258" s="558"/>
      <c r="L258" s="558"/>
      <c r="M258" s="558"/>
      <c r="N258" s="558"/>
      <c r="O258" s="558"/>
      <c r="P258" s="558"/>
      <c r="Q258" s="558"/>
      <c r="R258" s="558"/>
      <c r="S258" s="558"/>
      <c r="T258" s="558"/>
      <c r="U258" s="558"/>
      <c r="V258" s="558"/>
      <c r="W258" s="558"/>
      <c r="X258" s="558"/>
      <c r="Y258" s="558"/>
      <c r="Z258" s="558"/>
      <c r="AA258" s="558"/>
      <c r="AB258" s="558"/>
      <c r="AC258" s="558"/>
      <c r="AD258" s="558"/>
      <c r="AE258" s="558"/>
      <c r="AF258" s="558"/>
      <c r="AG258" s="558"/>
      <c r="AH258" s="558"/>
      <c r="AI258" s="559"/>
    </row>
    <row r="259" spans="2:35" x14ac:dyDescent="0.25">
      <c r="B259" s="557"/>
      <c r="C259" s="558"/>
      <c r="D259" s="558"/>
      <c r="E259" s="558"/>
      <c r="F259" s="558"/>
      <c r="G259" s="558"/>
      <c r="H259" s="558"/>
      <c r="I259" s="558"/>
      <c r="J259" s="558"/>
      <c r="K259" s="558"/>
      <c r="L259" s="558"/>
      <c r="M259" s="558"/>
      <c r="N259" s="558"/>
      <c r="O259" s="558"/>
      <c r="P259" s="558"/>
      <c r="Q259" s="558"/>
      <c r="R259" s="558"/>
      <c r="S259" s="558"/>
      <c r="T259" s="558"/>
      <c r="U259" s="558"/>
      <c r="V259" s="558"/>
      <c r="W259" s="558"/>
      <c r="X259" s="558"/>
      <c r="Y259" s="558"/>
      <c r="Z259" s="558"/>
      <c r="AA259" s="558"/>
      <c r="AB259" s="558"/>
      <c r="AC259" s="558"/>
      <c r="AD259" s="558"/>
      <c r="AE259" s="558"/>
      <c r="AF259" s="558"/>
      <c r="AG259" s="558"/>
      <c r="AH259" s="558"/>
      <c r="AI259" s="559"/>
    </row>
    <row r="260" spans="2:35" x14ac:dyDescent="0.25">
      <c r="B260" s="557"/>
      <c r="C260" s="558"/>
      <c r="D260" s="558"/>
      <c r="E260" s="558"/>
      <c r="F260" s="558"/>
      <c r="G260" s="558"/>
      <c r="H260" s="558"/>
      <c r="I260" s="558"/>
      <c r="J260" s="558"/>
      <c r="K260" s="558"/>
      <c r="L260" s="558"/>
      <c r="M260" s="558"/>
      <c r="N260" s="558"/>
      <c r="O260" s="558"/>
      <c r="P260" s="558"/>
      <c r="Q260" s="558"/>
      <c r="R260" s="558"/>
      <c r="S260" s="558"/>
      <c r="T260" s="558"/>
      <c r="U260" s="558"/>
      <c r="V260" s="558"/>
      <c r="W260" s="558"/>
      <c r="X260" s="558"/>
      <c r="Y260" s="558"/>
      <c r="Z260" s="558"/>
      <c r="AA260" s="558"/>
      <c r="AB260" s="558"/>
      <c r="AC260" s="558"/>
      <c r="AD260" s="558"/>
      <c r="AE260" s="558"/>
      <c r="AF260" s="558"/>
      <c r="AG260" s="558"/>
      <c r="AH260" s="558"/>
      <c r="AI260" s="559"/>
    </row>
    <row r="261" spans="2:35" x14ac:dyDescent="0.25">
      <c r="B261" s="557"/>
      <c r="C261" s="558"/>
      <c r="D261" s="558"/>
      <c r="E261" s="558"/>
      <c r="F261" s="558"/>
      <c r="G261" s="558"/>
      <c r="H261" s="558"/>
      <c r="I261" s="558"/>
      <c r="J261" s="558"/>
      <c r="K261" s="558"/>
      <c r="L261" s="558"/>
      <c r="M261" s="558"/>
      <c r="N261" s="558"/>
      <c r="O261" s="558"/>
      <c r="P261" s="558"/>
      <c r="Q261" s="558"/>
      <c r="R261" s="558"/>
      <c r="S261" s="558"/>
      <c r="T261" s="558"/>
      <c r="U261" s="558"/>
      <c r="V261" s="558"/>
      <c r="W261" s="558"/>
      <c r="X261" s="558"/>
      <c r="Y261" s="558"/>
      <c r="Z261" s="558"/>
      <c r="AA261" s="558"/>
      <c r="AB261" s="558"/>
      <c r="AC261" s="558"/>
      <c r="AD261" s="558"/>
      <c r="AE261" s="558"/>
      <c r="AF261" s="558"/>
      <c r="AG261" s="558"/>
      <c r="AH261" s="558"/>
      <c r="AI261" s="559"/>
    </row>
    <row r="262" spans="2:35" x14ac:dyDescent="0.25">
      <c r="B262" s="557"/>
      <c r="C262" s="558"/>
      <c r="D262" s="558"/>
      <c r="E262" s="558"/>
      <c r="F262" s="558"/>
      <c r="G262" s="558"/>
      <c r="H262" s="558"/>
      <c r="I262" s="558"/>
      <c r="J262" s="558"/>
      <c r="K262" s="558"/>
      <c r="L262" s="558"/>
      <c r="M262" s="558"/>
      <c r="N262" s="558"/>
      <c r="O262" s="558"/>
      <c r="P262" s="558"/>
      <c r="Q262" s="558"/>
      <c r="R262" s="558"/>
      <c r="S262" s="558"/>
      <c r="T262" s="558"/>
      <c r="U262" s="558"/>
      <c r="V262" s="558"/>
      <c r="W262" s="558"/>
      <c r="X262" s="558"/>
      <c r="Y262" s="558"/>
      <c r="Z262" s="558"/>
      <c r="AA262" s="558"/>
      <c r="AB262" s="558"/>
      <c r="AC262" s="558"/>
      <c r="AD262" s="558"/>
      <c r="AE262" s="558"/>
      <c r="AF262" s="558"/>
      <c r="AG262" s="558"/>
      <c r="AH262" s="558"/>
      <c r="AI262" s="559"/>
    </row>
    <row r="263" spans="2:35" x14ac:dyDescent="0.25">
      <c r="B263" s="557"/>
      <c r="C263" s="558"/>
      <c r="D263" s="558"/>
      <c r="E263" s="558"/>
      <c r="F263" s="558"/>
      <c r="G263" s="558"/>
      <c r="H263" s="558"/>
      <c r="I263" s="558"/>
      <c r="J263" s="558"/>
      <c r="K263" s="558"/>
      <c r="L263" s="558"/>
      <c r="M263" s="558"/>
      <c r="N263" s="558"/>
      <c r="O263" s="558"/>
      <c r="P263" s="558"/>
      <c r="Q263" s="558"/>
      <c r="R263" s="558"/>
      <c r="S263" s="558"/>
      <c r="T263" s="558"/>
      <c r="U263" s="558"/>
      <c r="V263" s="558"/>
      <c r="W263" s="558"/>
      <c r="X263" s="558"/>
      <c r="Y263" s="558"/>
      <c r="Z263" s="558"/>
      <c r="AA263" s="558"/>
      <c r="AB263" s="558"/>
      <c r="AC263" s="558"/>
      <c r="AD263" s="558"/>
      <c r="AE263" s="558"/>
      <c r="AF263" s="558"/>
      <c r="AG263" s="558"/>
      <c r="AH263" s="558"/>
      <c r="AI263" s="559"/>
    </row>
    <row r="264" spans="2:35" x14ac:dyDescent="0.25">
      <c r="B264" s="557"/>
      <c r="C264" s="558"/>
      <c r="D264" s="558"/>
      <c r="E264" s="558"/>
      <c r="F264" s="558"/>
      <c r="G264" s="558"/>
      <c r="H264" s="558"/>
      <c r="I264" s="558"/>
      <c r="J264" s="558"/>
      <c r="K264" s="558"/>
      <c r="L264" s="558"/>
      <c r="M264" s="558"/>
      <c r="N264" s="558"/>
      <c r="O264" s="558"/>
      <c r="P264" s="558"/>
      <c r="Q264" s="558"/>
      <c r="R264" s="558"/>
      <c r="S264" s="558"/>
      <c r="T264" s="558"/>
      <c r="U264" s="558"/>
      <c r="V264" s="558"/>
      <c r="W264" s="558"/>
      <c r="X264" s="558"/>
      <c r="Y264" s="558"/>
      <c r="Z264" s="558"/>
      <c r="AA264" s="558"/>
      <c r="AB264" s="558"/>
      <c r="AC264" s="558"/>
      <c r="AD264" s="558"/>
      <c r="AE264" s="558"/>
      <c r="AF264" s="558"/>
      <c r="AG264" s="558"/>
      <c r="AH264" s="558"/>
      <c r="AI264" s="559"/>
    </row>
    <row r="265" spans="2:35" x14ac:dyDescent="0.25">
      <c r="B265" s="557"/>
      <c r="C265" s="558"/>
      <c r="D265" s="558"/>
      <c r="E265" s="558"/>
      <c r="F265" s="558"/>
      <c r="G265" s="558"/>
      <c r="H265" s="558"/>
      <c r="I265" s="558"/>
      <c r="J265" s="558"/>
      <c r="K265" s="558"/>
      <c r="L265" s="558"/>
      <c r="M265" s="558"/>
      <c r="N265" s="558"/>
      <c r="O265" s="558"/>
      <c r="P265" s="558"/>
      <c r="Q265" s="558"/>
      <c r="R265" s="558"/>
      <c r="S265" s="558"/>
      <c r="T265" s="558"/>
      <c r="U265" s="558"/>
      <c r="V265" s="558"/>
      <c r="W265" s="558"/>
      <c r="X265" s="558"/>
      <c r="Y265" s="558"/>
      <c r="Z265" s="558"/>
      <c r="AA265" s="558"/>
      <c r="AB265" s="558"/>
      <c r="AC265" s="558"/>
      <c r="AD265" s="558"/>
      <c r="AE265" s="558"/>
      <c r="AF265" s="558"/>
      <c r="AG265" s="558"/>
      <c r="AH265" s="558"/>
      <c r="AI265" s="559"/>
    </row>
    <row r="266" spans="2:35" x14ac:dyDescent="0.25">
      <c r="B266" s="557"/>
      <c r="C266" s="558"/>
      <c r="D266" s="558"/>
      <c r="E266" s="558"/>
      <c r="F266" s="558"/>
      <c r="G266" s="558"/>
      <c r="H266" s="558"/>
      <c r="I266" s="558"/>
      <c r="J266" s="558"/>
      <c r="K266" s="558"/>
      <c r="L266" s="558"/>
      <c r="M266" s="558"/>
      <c r="N266" s="558"/>
      <c r="O266" s="558"/>
      <c r="P266" s="558"/>
      <c r="Q266" s="558"/>
      <c r="R266" s="558"/>
      <c r="S266" s="558"/>
      <c r="T266" s="558"/>
      <c r="U266" s="558"/>
      <c r="V266" s="558"/>
      <c r="W266" s="558"/>
      <c r="X266" s="558"/>
      <c r="Y266" s="558"/>
      <c r="Z266" s="558"/>
      <c r="AA266" s="558"/>
      <c r="AB266" s="558"/>
      <c r="AC266" s="558"/>
      <c r="AD266" s="558"/>
      <c r="AE266" s="558"/>
      <c r="AF266" s="558"/>
      <c r="AG266" s="558"/>
      <c r="AH266" s="558"/>
      <c r="AI266" s="559"/>
    </row>
    <row r="267" spans="2:35" x14ac:dyDescent="0.25">
      <c r="B267" s="557"/>
      <c r="C267" s="558"/>
      <c r="D267" s="558"/>
      <c r="E267" s="558"/>
      <c r="F267" s="558"/>
      <c r="G267" s="558"/>
      <c r="H267" s="558"/>
      <c r="I267" s="558"/>
      <c r="J267" s="558"/>
      <c r="K267" s="558"/>
      <c r="L267" s="558"/>
      <c r="M267" s="558"/>
      <c r="N267" s="558"/>
      <c r="O267" s="558"/>
      <c r="P267" s="558"/>
      <c r="Q267" s="558"/>
      <c r="R267" s="558"/>
      <c r="S267" s="558"/>
      <c r="T267" s="558"/>
      <c r="U267" s="558"/>
      <c r="V267" s="558"/>
      <c r="W267" s="558"/>
      <c r="X267" s="558"/>
      <c r="Y267" s="558"/>
      <c r="Z267" s="558"/>
      <c r="AA267" s="558"/>
      <c r="AB267" s="558"/>
      <c r="AC267" s="558"/>
      <c r="AD267" s="558"/>
      <c r="AE267" s="558"/>
      <c r="AF267" s="558"/>
      <c r="AG267" s="558"/>
      <c r="AH267" s="558"/>
      <c r="AI267" s="559"/>
    </row>
    <row r="268" spans="2:35" ht="15.75" thickBot="1" x14ac:dyDescent="0.3">
      <c r="B268" s="560"/>
      <c r="C268" s="561"/>
      <c r="D268" s="561"/>
      <c r="E268" s="561"/>
      <c r="F268" s="561"/>
      <c r="G268" s="561"/>
      <c r="H268" s="561"/>
      <c r="I268" s="561"/>
      <c r="J268" s="561"/>
      <c r="K268" s="561"/>
      <c r="L268" s="561"/>
      <c r="M268" s="561"/>
      <c r="N268" s="561"/>
      <c r="O268" s="561"/>
      <c r="P268" s="561"/>
      <c r="Q268" s="561"/>
      <c r="R268" s="561"/>
      <c r="S268" s="561"/>
      <c r="T268" s="561"/>
      <c r="U268" s="561"/>
      <c r="V268" s="561"/>
      <c r="W268" s="561"/>
      <c r="X268" s="561"/>
      <c r="Y268" s="561"/>
      <c r="Z268" s="561"/>
      <c r="AA268" s="561"/>
      <c r="AB268" s="561"/>
      <c r="AC268" s="561"/>
      <c r="AD268" s="561"/>
      <c r="AE268" s="561"/>
      <c r="AF268" s="561"/>
      <c r="AG268" s="561"/>
      <c r="AH268" s="561"/>
      <c r="AI268" s="562"/>
    </row>
  </sheetData>
  <sheetProtection selectLockedCells="1"/>
  <mergeCells count="94">
    <mergeCell ref="AK8:AK17"/>
    <mergeCell ref="B54:B63"/>
    <mergeCell ref="AK54:AK63"/>
    <mergeCell ref="B217:AI268"/>
    <mergeCell ref="A186:A200"/>
    <mergeCell ref="A106:A118"/>
    <mergeCell ref="A132:A144"/>
    <mergeCell ref="A145:A157"/>
    <mergeCell ref="A171:A185"/>
    <mergeCell ref="A203:A215"/>
    <mergeCell ref="A119:A131"/>
    <mergeCell ref="A27:A39"/>
    <mergeCell ref="A40:A52"/>
    <mergeCell ref="D216:O216"/>
    <mergeCell ref="P216:S216"/>
    <mergeCell ref="A53:A66"/>
    <mergeCell ref="A67:A79"/>
    <mergeCell ref="A93:A105"/>
    <mergeCell ref="A80:A92"/>
    <mergeCell ref="B13:B14"/>
    <mergeCell ref="B9:B12"/>
    <mergeCell ref="B15:B17"/>
    <mergeCell ref="B45:B53"/>
    <mergeCell ref="B18:B26"/>
    <mergeCell ref="B27:B35"/>
    <mergeCell ref="B36:B44"/>
    <mergeCell ref="AK6:AK7"/>
    <mergeCell ref="W6:X6"/>
    <mergeCell ref="Y6:Z6"/>
    <mergeCell ref="AA6:AB6"/>
    <mergeCell ref="AC6:AD6"/>
    <mergeCell ref="AE6:AF6"/>
    <mergeCell ref="AG6:AH6"/>
    <mergeCell ref="AJ6:AJ7"/>
    <mergeCell ref="O6:P6"/>
    <mergeCell ref="Q6:R6"/>
    <mergeCell ref="AI6:AI7"/>
    <mergeCell ref="S6:T6"/>
    <mergeCell ref="U6:V6"/>
    <mergeCell ref="D6:D7"/>
    <mergeCell ref="E6:F6"/>
    <mergeCell ref="G6:H6"/>
    <mergeCell ref="K6:L6"/>
    <mergeCell ref="M6:N6"/>
    <mergeCell ref="I6:J6"/>
    <mergeCell ref="Z2:AC2"/>
    <mergeCell ref="B3:C3"/>
    <mergeCell ref="AJ3:AK5"/>
    <mergeCell ref="B4:AI4"/>
    <mergeCell ref="D2:F2"/>
    <mergeCell ref="G2:H2"/>
    <mergeCell ref="I2:K2"/>
    <mergeCell ref="L2:R2"/>
    <mergeCell ref="S2:T2"/>
    <mergeCell ref="U2:W2"/>
    <mergeCell ref="D5:O5"/>
    <mergeCell ref="P5:S5"/>
    <mergeCell ref="AK154:AK162"/>
    <mergeCell ref="AK145:AK153"/>
    <mergeCell ref="AK136:AK144"/>
    <mergeCell ref="B64:B72"/>
    <mergeCell ref="B73:B81"/>
    <mergeCell ref="B82:B90"/>
    <mergeCell ref="B91:B99"/>
    <mergeCell ref="B100:B108"/>
    <mergeCell ref="B109:B117"/>
    <mergeCell ref="B118:B126"/>
    <mergeCell ref="B127:B135"/>
    <mergeCell ref="B136:B144"/>
    <mergeCell ref="B145:B153"/>
    <mergeCell ref="B154:B162"/>
    <mergeCell ref="B163:B172"/>
    <mergeCell ref="AK163:AK172"/>
    <mergeCell ref="B173:B184"/>
    <mergeCell ref="B185:B197"/>
    <mergeCell ref="B199:B215"/>
    <mergeCell ref="AK173:AK197"/>
    <mergeCell ref="AK198:AK215"/>
    <mergeCell ref="B1:AI1"/>
    <mergeCell ref="AK18:AK26"/>
    <mergeCell ref="AK127:AK135"/>
    <mergeCell ref="AK118:AK126"/>
    <mergeCell ref="AK109:AK117"/>
    <mergeCell ref="AK100:AK108"/>
    <mergeCell ref="AK91:AK99"/>
    <mergeCell ref="AK82:AK90"/>
    <mergeCell ref="AK73:AK81"/>
    <mergeCell ref="AK64:AK72"/>
    <mergeCell ref="AK45:AK53"/>
    <mergeCell ref="AK36:AK44"/>
    <mergeCell ref="AK27:AK35"/>
    <mergeCell ref="B6:B7"/>
    <mergeCell ref="C6:C7"/>
    <mergeCell ref="X2:Y2"/>
  </mergeCells>
  <phoneticPr fontId="6" type="noConversion"/>
  <conditionalFormatting sqref="B2 AI9:AI215">
    <cfRule type="cellIs" dxfId="79" priority="431" operator="equal">
      <formula>0</formula>
    </cfRule>
  </conditionalFormatting>
  <conditionalFormatting sqref="D2">
    <cfRule type="cellIs" dxfId="78" priority="430" operator="equal">
      <formula>0</formula>
    </cfRule>
  </conditionalFormatting>
  <conditionalFormatting sqref="AK8 AK163 AJ8:AJ215">
    <cfRule type="notContainsBlanks" dxfId="77" priority="419">
      <formula>LEN(TRIM(AJ8))&gt;0</formula>
    </cfRule>
  </conditionalFormatting>
  <conditionalFormatting sqref="AJ3:AK5">
    <cfRule type="notContainsBlanks" dxfId="76" priority="416">
      <formula>LEN(TRIM(AJ3))&gt;0</formula>
    </cfRule>
  </conditionalFormatting>
  <conditionalFormatting sqref="M215:AB215">
    <cfRule type="cellIs" dxfId="75" priority="184" operator="lessThan">
      <formula>0</formula>
    </cfRule>
    <cfRule type="cellIs" dxfId="74" priority="185" operator="equal">
      <formula>0</formula>
    </cfRule>
  </conditionalFormatting>
  <conditionalFormatting sqref="M215:AB215">
    <cfRule type="expression" dxfId="73" priority="175">
      <formula>M215&lt;&gt;M206</formula>
    </cfRule>
  </conditionalFormatting>
  <conditionalFormatting sqref="AK18:AK26">
    <cfRule type="notContainsBlanks" dxfId="72" priority="63">
      <formula>LEN(TRIM(AK18))&gt;0</formula>
    </cfRule>
  </conditionalFormatting>
  <conditionalFormatting sqref="AK27:AK35">
    <cfRule type="notContainsBlanks" dxfId="71" priority="62">
      <formula>LEN(TRIM(AK27))&gt;0</formula>
    </cfRule>
  </conditionalFormatting>
  <conditionalFormatting sqref="AK36:AK44">
    <cfRule type="notContainsBlanks" dxfId="70" priority="61">
      <formula>LEN(TRIM(AK36))&gt;0</formula>
    </cfRule>
  </conditionalFormatting>
  <conditionalFormatting sqref="AK45:AK53">
    <cfRule type="notContainsBlanks" dxfId="69" priority="60">
      <formula>LEN(TRIM(AK45))&gt;0</formula>
    </cfRule>
  </conditionalFormatting>
  <conditionalFormatting sqref="AK54">
    <cfRule type="notContainsBlanks" dxfId="68" priority="59">
      <formula>LEN(TRIM(AK54))&gt;0</formula>
    </cfRule>
  </conditionalFormatting>
  <conditionalFormatting sqref="AK64:AK72">
    <cfRule type="notContainsBlanks" dxfId="67" priority="58">
      <formula>LEN(TRIM(AK64))&gt;0</formula>
    </cfRule>
  </conditionalFormatting>
  <conditionalFormatting sqref="AK73:AK81">
    <cfRule type="notContainsBlanks" dxfId="66" priority="57">
      <formula>LEN(TRIM(AK73))&gt;0</formula>
    </cfRule>
  </conditionalFormatting>
  <conditionalFormatting sqref="AK82:AK90">
    <cfRule type="notContainsBlanks" dxfId="65" priority="56">
      <formula>LEN(TRIM(AK82))&gt;0</formula>
    </cfRule>
  </conditionalFormatting>
  <conditionalFormatting sqref="AK91:AK99">
    <cfRule type="notContainsBlanks" dxfId="64" priority="55">
      <formula>LEN(TRIM(AK91))&gt;0</formula>
    </cfRule>
  </conditionalFormatting>
  <conditionalFormatting sqref="AK100:AK108">
    <cfRule type="notContainsBlanks" dxfId="63" priority="54">
      <formula>LEN(TRIM(AK100))&gt;0</formula>
    </cfRule>
  </conditionalFormatting>
  <conditionalFormatting sqref="AK109:AK117">
    <cfRule type="notContainsBlanks" dxfId="62" priority="53">
      <formula>LEN(TRIM(AK109))&gt;0</formula>
    </cfRule>
  </conditionalFormatting>
  <conditionalFormatting sqref="AK118:AK126">
    <cfRule type="notContainsBlanks" dxfId="61" priority="52">
      <formula>LEN(TRIM(AK118))&gt;0</formula>
    </cfRule>
  </conditionalFormatting>
  <conditionalFormatting sqref="AK127:AK135">
    <cfRule type="notContainsBlanks" dxfId="60" priority="51">
      <formula>LEN(TRIM(AK127))&gt;0</formula>
    </cfRule>
  </conditionalFormatting>
  <conditionalFormatting sqref="AK136:AK144">
    <cfRule type="notContainsBlanks" dxfId="59" priority="50">
      <formula>LEN(TRIM(AK136))&gt;0</formula>
    </cfRule>
  </conditionalFormatting>
  <conditionalFormatting sqref="AK145:AK153">
    <cfRule type="notContainsBlanks" dxfId="58" priority="49">
      <formula>LEN(TRIM(AK145))&gt;0</formula>
    </cfRule>
  </conditionalFormatting>
  <conditionalFormatting sqref="AK154:AK162">
    <cfRule type="notContainsBlanks" dxfId="57" priority="48">
      <formula>LEN(TRIM(AK154))&gt;0</formula>
    </cfRule>
  </conditionalFormatting>
  <conditionalFormatting sqref="M9:AB17">
    <cfRule type="expression" dxfId="56" priority="46">
      <formula>(M18+M27)&gt;M9</formula>
    </cfRule>
  </conditionalFormatting>
  <conditionalFormatting sqref="M18:AB26">
    <cfRule type="expression" dxfId="55" priority="45">
      <formula>(M18+M27)&gt;M9</formula>
    </cfRule>
  </conditionalFormatting>
  <conditionalFormatting sqref="M27:AB35">
    <cfRule type="expression" dxfId="54" priority="44">
      <formula>(M18+M27)&gt;M9</formula>
    </cfRule>
  </conditionalFormatting>
  <conditionalFormatting sqref="M36:AB44">
    <cfRule type="expression" dxfId="53" priority="43">
      <formula>M36&gt;M18</formula>
    </cfRule>
  </conditionalFormatting>
  <conditionalFormatting sqref="M18:AB26">
    <cfRule type="expression" dxfId="52" priority="42">
      <formula>M36&gt;M18</formula>
    </cfRule>
  </conditionalFormatting>
  <conditionalFormatting sqref="M54:AB62">
    <cfRule type="expression" dxfId="51" priority="41">
      <formula>M54&gt;M36</formula>
    </cfRule>
  </conditionalFormatting>
  <conditionalFormatting sqref="M36:AB44">
    <cfRule type="expression" dxfId="50" priority="40">
      <formula>M54&gt;M36</formula>
    </cfRule>
  </conditionalFormatting>
  <conditionalFormatting sqref="M45:AB53">
    <cfRule type="expression" dxfId="49" priority="39">
      <formula>M45&gt;M27</formula>
    </cfRule>
  </conditionalFormatting>
  <conditionalFormatting sqref="M27:AB35">
    <cfRule type="expression" dxfId="48" priority="38">
      <formula>M45&gt;M27</formula>
    </cfRule>
  </conditionalFormatting>
  <conditionalFormatting sqref="M64:AB72">
    <cfRule type="expression" dxfId="47" priority="37">
      <formula>M64&gt;M45</formula>
    </cfRule>
  </conditionalFormatting>
  <conditionalFormatting sqref="M45:AB53">
    <cfRule type="expression" dxfId="46" priority="36">
      <formula>M64&gt;M45</formula>
    </cfRule>
  </conditionalFormatting>
  <conditionalFormatting sqref="M82:AB90">
    <cfRule type="expression" dxfId="45" priority="35">
      <formula>M82&gt;M73</formula>
    </cfRule>
  </conditionalFormatting>
  <conditionalFormatting sqref="M73:AB81">
    <cfRule type="expression" dxfId="44" priority="34">
      <formula>M82&gt;M73</formula>
    </cfRule>
  </conditionalFormatting>
  <conditionalFormatting sqref="M91:AB99">
    <cfRule type="expression" dxfId="43" priority="33">
      <formula>M91&gt;M82</formula>
    </cfRule>
  </conditionalFormatting>
  <conditionalFormatting sqref="M82:AB90">
    <cfRule type="expression" dxfId="42" priority="32">
      <formula>M91&gt;M82</formula>
    </cfRule>
  </conditionalFormatting>
  <conditionalFormatting sqref="M100:AB108">
    <cfRule type="expression" dxfId="41" priority="31">
      <formula>M100&gt;M73</formula>
    </cfRule>
  </conditionalFormatting>
  <conditionalFormatting sqref="M73:AB81">
    <cfRule type="expression" dxfId="40" priority="30">
      <formula>M100&gt;M73</formula>
    </cfRule>
  </conditionalFormatting>
  <conditionalFormatting sqref="M109:AB117">
    <cfRule type="expression" dxfId="39" priority="29">
      <formula>M109&gt;M100</formula>
    </cfRule>
  </conditionalFormatting>
  <conditionalFormatting sqref="M100:AB108">
    <cfRule type="expression" dxfId="38" priority="28">
      <formula>M109&gt;M100</formula>
    </cfRule>
  </conditionalFormatting>
  <conditionalFormatting sqref="M127:AB135">
    <cfRule type="expression" dxfId="37" priority="27">
      <formula>M127&gt;M118</formula>
    </cfRule>
  </conditionalFormatting>
  <conditionalFormatting sqref="M118:AB126">
    <cfRule type="expression" dxfId="36" priority="26">
      <formula>M127&gt;M118</formula>
    </cfRule>
  </conditionalFormatting>
  <conditionalFormatting sqref="M136:AB144">
    <cfRule type="expression" dxfId="35" priority="25">
      <formula>M136&gt;M127</formula>
    </cfRule>
  </conditionalFormatting>
  <conditionalFormatting sqref="M127:AB135">
    <cfRule type="expression" dxfId="34" priority="24">
      <formula>M136&gt;M127</formula>
    </cfRule>
  </conditionalFormatting>
  <conditionalFormatting sqref="M145:AB153">
    <cfRule type="expression" dxfId="33" priority="23">
      <formula>M145&gt;M118</formula>
    </cfRule>
  </conditionalFormatting>
  <conditionalFormatting sqref="M118:AB126">
    <cfRule type="expression" dxfId="32" priority="22">
      <formula>M145&gt;M118</formula>
    </cfRule>
  </conditionalFormatting>
  <conditionalFormatting sqref="M154:AB162">
    <cfRule type="expression" dxfId="31" priority="21">
      <formula>M154&gt;M145</formula>
    </cfRule>
  </conditionalFormatting>
  <conditionalFormatting sqref="M145:AB153">
    <cfRule type="expression" dxfId="30" priority="20">
      <formula>M154&gt;M145</formula>
    </cfRule>
  </conditionalFormatting>
  <conditionalFormatting sqref="M197:AB198">
    <cfRule type="cellIs" dxfId="29" priority="18" operator="lessThan">
      <formula>0</formula>
    </cfRule>
    <cfRule type="cellIs" dxfId="28" priority="19" operator="equal">
      <formula>0</formula>
    </cfRule>
  </conditionalFormatting>
  <conditionalFormatting sqref="M184:AB184">
    <cfRule type="cellIs" dxfId="27" priority="15" operator="lessThan">
      <formula>0</formula>
    </cfRule>
    <cfRule type="cellIs" dxfId="26" priority="16" operator="equal">
      <formula>0</formula>
    </cfRule>
  </conditionalFormatting>
  <conditionalFormatting sqref="M184:AB184">
    <cfRule type="expression" dxfId="25" priority="14">
      <formula>M184&lt;&gt;M175</formula>
    </cfRule>
  </conditionalFormatting>
  <conditionalFormatting sqref="M63:AB63">
    <cfRule type="cellIs" dxfId="24" priority="12" operator="lessThan">
      <formula>0</formula>
    </cfRule>
    <cfRule type="cellIs" dxfId="23" priority="13" operator="equal">
      <formula>0</formula>
    </cfRule>
  </conditionalFormatting>
  <conditionalFormatting sqref="M63:AB63">
    <cfRule type="expression" dxfId="22" priority="11">
      <formula>M63&lt;&gt;M54</formula>
    </cfRule>
  </conditionalFormatting>
  <conditionalFormatting sqref="M184:AB184">
    <cfRule type="expression" dxfId="21" priority="10">
      <formula>M184&lt;&gt;M63</formula>
    </cfRule>
  </conditionalFormatting>
  <conditionalFormatting sqref="M63:AB63">
    <cfRule type="expression" dxfId="20" priority="9">
      <formula>M184&lt;&gt;M63</formula>
    </cfRule>
  </conditionalFormatting>
  <conditionalFormatting sqref="AK173:AK198">
    <cfRule type="notContainsBlanks" dxfId="19" priority="8">
      <formula>LEN(TRIM(AK173))&gt;0</formula>
    </cfRule>
  </conditionalFormatting>
  <conditionalFormatting sqref="M172:AB172">
    <cfRule type="cellIs" dxfId="18" priority="6" operator="lessThan">
      <formula>0</formula>
    </cfRule>
    <cfRule type="cellIs" dxfId="17" priority="7" operator="equal">
      <formula>0</formula>
    </cfRule>
  </conditionalFormatting>
  <conditionalFormatting sqref="M172:AB172">
    <cfRule type="expression" dxfId="16" priority="5">
      <formula>M172&lt;&gt;M163</formula>
    </cfRule>
  </conditionalFormatting>
  <conditionalFormatting sqref="M172:AB172">
    <cfRule type="expression" dxfId="15" priority="4">
      <formula>M172&lt;&gt;M51</formula>
    </cfRule>
  </conditionalFormatting>
  <conditionalFormatting sqref="M172:AB172">
    <cfRule type="expression" dxfId="14" priority="2">
      <formula>M197&lt;&gt;M172</formula>
    </cfRule>
  </conditionalFormatting>
  <conditionalFormatting sqref="B1:AI1">
    <cfRule type="notContainsBlanks" dxfId="13" priority="1">
      <formula>LEN(TRIM(B1))&gt;0</formula>
    </cfRule>
  </conditionalFormatting>
  <dataValidations count="1">
    <dataValidation type="whole" allowBlank="1" showInputMessage="1" showErrorMessage="1" sqref="N215:AB215 M9:M215 N9:AH214">
      <formula1>0</formula1>
      <formula2>1000</formula2>
    </dataValidation>
  </dataValidation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208"/>
  <sheetViews>
    <sheetView showGridLines="0" zoomScale="80" zoomScaleNormal="80" workbookViewId="0">
      <selection activeCell="E8" sqref="E8"/>
    </sheetView>
  </sheetViews>
  <sheetFormatPr defaultColWidth="8.7109375" defaultRowHeight="15" x14ac:dyDescent="0.25"/>
  <cols>
    <col min="1" max="1" width="11.5703125" style="107" bestFit="1" customWidth="1"/>
    <col min="2" max="2" width="5.5703125" style="107" bestFit="1" customWidth="1"/>
    <col min="3" max="3" width="7.42578125" style="107" bestFit="1" customWidth="1"/>
    <col min="4" max="4" width="9.140625" style="107" bestFit="1" customWidth="1"/>
    <col min="5" max="5" width="42.140625" style="15" bestFit="1" customWidth="1"/>
    <col min="6" max="6" width="83.42578125" style="14" bestFit="1" customWidth="1"/>
    <col min="7" max="7" width="103.7109375" style="15" bestFit="1" customWidth="1"/>
    <col min="8" max="8" width="10.7109375" style="15" bestFit="1" customWidth="1"/>
    <col min="9" max="9" width="5.140625" style="15" bestFit="1" customWidth="1"/>
    <col min="10" max="10" width="4.140625" style="15" bestFit="1" customWidth="1"/>
    <col min="11" max="11" width="5.140625" style="15" bestFit="1" customWidth="1"/>
    <col min="12" max="12" width="4.140625" style="15" bestFit="1" customWidth="1"/>
    <col min="13" max="13" width="5.140625" style="15" bestFit="1" customWidth="1"/>
    <col min="14" max="14" width="4.140625" style="15" bestFit="1" customWidth="1"/>
    <col min="15" max="15" width="6.28515625" style="15" bestFit="1" customWidth="1"/>
    <col min="16" max="16" width="5.140625" style="15" bestFit="1" customWidth="1"/>
    <col min="17" max="17" width="6.28515625" style="15" bestFit="1" customWidth="1"/>
    <col min="18" max="18" width="5.140625" style="15" bestFit="1" customWidth="1"/>
    <col min="19" max="19" width="6.28515625" style="15" bestFit="1" customWidth="1"/>
    <col min="20" max="20" width="5.140625" style="15" bestFit="1" customWidth="1"/>
    <col min="21" max="21" width="6.28515625" style="15" bestFit="1" customWidth="1"/>
    <col min="22" max="22" width="5.140625" style="15" bestFit="1" customWidth="1"/>
    <col min="23" max="23" width="6.28515625" style="15" bestFit="1" customWidth="1"/>
    <col min="24" max="24" width="5.140625" style="15" bestFit="1" customWidth="1"/>
    <col min="25" max="25" width="6.28515625" style="15" bestFit="1" customWidth="1"/>
    <col min="26" max="26" width="5.140625" style="15" bestFit="1" customWidth="1"/>
    <col min="27" max="27" width="6.28515625" style="15" bestFit="1" customWidth="1"/>
    <col min="28" max="28" width="5.140625" style="15" bestFit="1" customWidth="1"/>
    <col min="29" max="29" width="6.28515625" style="15" bestFit="1" customWidth="1"/>
    <col min="30" max="30" width="5.140625" style="15" bestFit="1" customWidth="1"/>
    <col min="31" max="31" width="6.28515625" style="15" bestFit="1" customWidth="1"/>
    <col min="32" max="32" width="5.140625" style="15" bestFit="1" customWidth="1"/>
    <col min="33" max="33" width="6.28515625" style="15" bestFit="1" customWidth="1"/>
    <col min="34" max="34" width="5.140625" style="15" bestFit="1" customWidth="1"/>
    <col min="35" max="35" width="6.28515625" style="15" bestFit="1" customWidth="1"/>
    <col min="36" max="36" width="5.140625" style="15" bestFit="1" customWidth="1"/>
    <col min="37" max="37" width="6.28515625" style="15" bestFit="1" customWidth="1"/>
    <col min="38" max="38" width="5.140625" style="15" bestFit="1" customWidth="1"/>
    <col min="39" max="39" width="5.85546875" style="15" bestFit="1" customWidth="1"/>
    <col min="40" max="40" width="47.42578125" style="14" bestFit="1" customWidth="1"/>
    <col min="41" max="41" width="7" style="14" bestFit="1" customWidth="1"/>
    <col min="42" max="16384" width="8.7109375" style="15"/>
  </cols>
  <sheetData>
    <row r="1" spans="1:41" x14ac:dyDescent="0.25">
      <c r="A1" s="178" t="s">
        <v>552</v>
      </c>
      <c r="B1" s="178" t="s">
        <v>553</v>
      </c>
      <c r="C1" s="178" t="s">
        <v>554</v>
      </c>
      <c r="D1" s="178" t="s">
        <v>555</v>
      </c>
      <c r="E1" s="177" t="s">
        <v>556</v>
      </c>
      <c r="F1" s="199" t="s">
        <v>557</v>
      </c>
      <c r="G1" s="177" t="s">
        <v>558</v>
      </c>
      <c r="H1" s="177" t="s">
        <v>559</v>
      </c>
      <c r="I1" s="177" t="s">
        <v>560</v>
      </c>
      <c r="J1" s="177" t="s">
        <v>561</v>
      </c>
      <c r="K1" s="177" t="s">
        <v>562</v>
      </c>
      <c r="L1" s="177" t="s">
        <v>563</v>
      </c>
      <c r="M1" s="177" t="s">
        <v>564</v>
      </c>
      <c r="N1" s="177" t="s">
        <v>565</v>
      </c>
      <c r="O1" s="177" t="s">
        <v>566</v>
      </c>
      <c r="P1" s="177" t="s">
        <v>567</v>
      </c>
      <c r="Q1" s="177" t="s">
        <v>568</v>
      </c>
      <c r="R1" s="177" t="s">
        <v>569</v>
      </c>
      <c r="S1" s="177" t="s">
        <v>570</v>
      </c>
      <c r="T1" s="177" t="s">
        <v>571</v>
      </c>
      <c r="U1" s="177" t="s">
        <v>572</v>
      </c>
      <c r="V1" s="177" t="s">
        <v>573</v>
      </c>
      <c r="W1" s="177" t="s">
        <v>574</v>
      </c>
      <c r="X1" s="177" t="s">
        <v>575</v>
      </c>
      <c r="Y1" s="177" t="s">
        <v>576</v>
      </c>
      <c r="Z1" s="177" t="s">
        <v>577</v>
      </c>
      <c r="AA1" s="177" t="s">
        <v>578</v>
      </c>
      <c r="AB1" s="177" t="s">
        <v>579</v>
      </c>
      <c r="AC1" s="177" t="s">
        <v>580</v>
      </c>
      <c r="AD1" s="177" t="s">
        <v>581</v>
      </c>
      <c r="AE1" s="177" t="s">
        <v>582</v>
      </c>
      <c r="AF1" s="177" t="s">
        <v>583</v>
      </c>
      <c r="AG1" s="177" t="s">
        <v>584</v>
      </c>
      <c r="AH1" s="177" t="s">
        <v>585</v>
      </c>
      <c r="AI1" s="177" t="s">
        <v>586</v>
      </c>
      <c r="AJ1" s="177" t="s">
        <v>587</v>
      </c>
      <c r="AK1" s="177" t="s">
        <v>588</v>
      </c>
      <c r="AL1" s="177" t="s">
        <v>589</v>
      </c>
      <c r="AM1" s="177" t="s">
        <v>590</v>
      </c>
      <c r="AN1" s="199" t="s">
        <v>591</v>
      </c>
      <c r="AO1" s="213" t="s">
        <v>592</v>
      </c>
    </row>
    <row r="2" spans="1:41" s="212" customFormat="1" x14ac:dyDescent="0.25">
      <c r="A2" s="207" t="str">
        <f t="shared" ref="A2:A25" si="0">B2&amp;C2</f>
        <v>202205</v>
      </c>
      <c r="B2" s="208">
        <f>'Prep Partner Performance'!AE$2</f>
        <v>2022</v>
      </c>
      <c r="C2" s="209" t="str">
        <f>'Prep Partner Performance'!Z$2</f>
        <v>05</v>
      </c>
      <c r="D2" s="207">
        <f>'Prep Partner Performance'!G$2</f>
        <v>14943</v>
      </c>
      <c r="E2" s="210" t="str">
        <f>'Prep Partner Performance'!C$2</f>
        <v>Kisima Health Centre</v>
      </c>
      <c r="F2" s="300" t="str">
        <f>'Monthly Prep'!B$9</f>
        <v>Number Tested HIV Negative (from SNS, index testing, STI clients, PEP clients)</v>
      </c>
      <c r="G2" s="211" t="str">
        <f>'Monthly Prep'!C9</f>
        <v>Adolescent Girls and Young Women (AGYW)</v>
      </c>
      <c r="H2" s="211" t="str">
        <f>'Monthly Prep'!D9</f>
        <v>MP01-01</v>
      </c>
      <c r="I2" s="211">
        <f>'Monthly Prep'!E9</f>
        <v>0</v>
      </c>
      <c r="J2" s="211">
        <f>'Monthly Prep'!F9</f>
        <v>0</v>
      </c>
      <c r="K2" s="211">
        <f>'Monthly Prep'!G9</f>
        <v>0</v>
      </c>
      <c r="L2" s="211">
        <f>'Monthly Prep'!H9</f>
        <v>0</v>
      </c>
      <c r="M2" s="211">
        <f>'Monthly Prep'!I9</f>
        <v>0</v>
      </c>
      <c r="N2" s="211">
        <f>'Monthly Prep'!J9</f>
        <v>0</v>
      </c>
      <c r="O2" s="211">
        <f>'Monthly Prep'!K9</f>
        <v>0</v>
      </c>
      <c r="P2" s="211">
        <f>'Monthly Prep'!L9</f>
        <v>0</v>
      </c>
      <c r="Q2" s="211">
        <f>'Monthly Prep'!M9</f>
        <v>0</v>
      </c>
      <c r="R2" s="211">
        <f>'Monthly Prep'!N9</f>
        <v>0</v>
      </c>
      <c r="S2" s="211">
        <f>'Monthly Prep'!O9</f>
        <v>0</v>
      </c>
      <c r="T2" s="211">
        <f>'Monthly Prep'!P9</f>
        <v>0</v>
      </c>
      <c r="U2" s="211">
        <f>'Monthly Prep'!Q9</f>
        <v>0</v>
      </c>
      <c r="V2" s="211">
        <f>'Monthly Prep'!R9</f>
        <v>0</v>
      </c>
      <c r="W2" s="211">
        <f>'Monthly Prep'!S9</f>
        <v>0</v>
      </c>
      <c r="X2" s="211">
        <f>'Monthly Prep'!T9</f>
        <v>0</v>
      </c>
      <c r="Y2" s="211">
        <f>'Monthly Prep'!U9</f>
        <v>0</v>
      </c>
      <c r="Z2" s="211">
        <f>'Monthly Prep'!V9</f>
        <v>0</v>
      </c>
      <c r="AA2" s="211">
        <f>'Monthly Prep'!W9</f>
        <v>0</v>
      </c>
      <c r="AB2" s="211">
        <f>'Monthly Prep'!X9</f>
        <v>0</v>
      </c>
      <c r="AC2" s="211">
        <f>'Monthly Prep'!Y9</f>
        <v>0</v>
      </c>
      <c r="AD2" s="211">
        <f>'Monthly Prep'!Z9</f>
        <v>0</v>
      </c>
      <c r="AE2" s="211">
        <f>'Monthly Prep'!AA9</f>
        <v>0</v>
      </c>
      <c r="AF2" s="211">
        <f>'Monthly Prep'!AB9</f>
        <v>0</v>
      </c>
      <c r="AG2" s="211">
        <f>'Monthly Prep'!AC9</f>
        <v>0</v>
      </c>
      <c r="AH2" s="211">
        <f>'Monthly Prep'!AD9</f>
        <v>0</v>
      </c>
      <c r="AI2" s="211">
        <f>'Monthly Prep'!AE9</f>
        <v>0</v>
      </c>
      <c r="AJ2" s="211">
        <f>'Monthly Prep'!AF9</f>
        <v>0</v>
      </c>
      <c r="AK2" s="211">
        <f>'Monthly Prep'!AG9</f>
        <v>0</v>
      </c>
      <c r="AL2" s="211">
        <f>'Monthly Prep'!AH9</f>
        <v>0</v>
      </c>
      <c r="AM2" s="207">
        <f t="shared" ref="AM2" si="1">SUM(I2:AL2)</f>
        <v>0</v>
      </c>
      <c r="AN2" s="211" t="str">
        <f>'Monthly Prep'!B$3</f>
        <v>Monthly Prep Reporting Tool 1.0.1</v>
      </c>
      <c r="AO2" s="199" t="str">
        <f>'Monthly Prep'!AJ9</f>
        <v/>
      </c>
    </row>
    <row r="3" spans="1:41" x14ac:dyDescent="0.25">
      <c r="A3" s="178" t="str">
        <f t="shared" si="0"/>
        <v>202205</v>
      </c>
      <c r="B3" s="179">
        <f>'Prep Partner Performance'!AE$2</f>
        <v>2022</v>
      </c>
      <c r="C3" s="180" t="str">
        <f>'Prep Partner Performance'!Z$2</f>
        <v>05</v>
      </c>
      <c r="D3" s="178">
        <f>'Prep Partner Performance'!G$2</f>
        <v>14943</v>
      </c>
      <c r="E3" s="177" t="str">
        <f>'Prep Partner Performance'!C$2</f>
        <v>Kisima Health Centre</v>
      </c>
      <c r="F3" s="300" t="str">
        <f>'Monthly Prep'!B$9</f>
        <v>Number Tested HIV Negative (from SNS, index testing, STI clients, PEP clients)</v>
      </c>
      <c r="G3" s="203" t="str">
        <f>'Monthly Prep'!C10</f>
        <v>Female Sex Workers</v>
      </c>
      <c r="H3" s="203" t="str">
        <f>'Monthly Prep'!D10</f>
        <v>MP01-02</v>
      </c>
      <c r="I3" s="203">
        <f>'Monthly Prep'!E10</f>
        <v>0</v>
      </c>
      <c r="J3" s="203">
        <f>'Monthly Prep'!F10</f>
        <v>0</v>
      </c>
      <c r="K3" s="203">
        <f>'Monthly Prep'!G10</f>
        <v>0</v>
      </c>
      <c r="L3" s="203">
        <f>'Monthly Prep'!H10</f>
        <v>0</v>
      </c>
      <c r="M3" s="203">
        <f>'Monthly Prep'!I10</f>
        <v>0</v>
      </c>
      <c r="N3" s="203">
        <f>'Monthly Prep'!J10</f>
        <v>0</v>
      </c>
      <c r="O3" s="203">
        <f>'Monthly Prep'!K10</f>
        <v>0</v>
      </c>
      <c r="P3" s="203">
        <f>'Monthly Prep'!L10</f>
        <v>0</v>
      </c>
      <c r="Q3" s="203">
        <f>'Monthly Prep'!M10</f>
        <v>0</v>
      </c>
      <c r="R3" s="203">
        <f>'Monthly Prep'!N10</f>
        <v>0</v>
      </c>
      <c r="S3" s="203">
        <f>'Monthly Prep'!O10</f>
        <v>0</v>
      </c>
      <c r="T3" s="203">
        <f>'Monthly Prep'!P10</f>
        <v>0</v>
      </c>
      <c r="U3" s="203">
        <f>'Monthly Prep'!Q10</f>
        <v>0</v>
      </c>
      <c r="V3" s="203">
        <f>'Monthly Prep'!R10</f>
        <v>0</v>
      </c>
      <c r="W3" s="203">
        <f>'Monthly Prep'!S10</f>
        <v>0</v>
      </c>
      <c r="X3" s="203">
        <f>'Monthly Prep'!T10</f>
        <v>0</v>
      </c>
      <c r="Y3" s="203">
        <f>'Monthly Prep'!U10</f>
        <v>0</v>
      </c>
      <c r="Z3" s="203">
        <f>'Monthly Prep'!V10</f>
        <v>0</v>
      </c>
      <c r="AA3" s="203">
        <f>'Monthly Prep'!W10</f>
        <v>0</v>
      </c>
      <c r="AB3" s="203">
        <f>'Monthly Prep'!X10</f>
        <v>0</v>
      </c>
      <c r="AC3" s="203">
        <f>'Monthly Prep'!Y10</f>
        <v>0</v>
      </c>
      <c r="AD3" s="203">
        <f>'Monthly Prep'!Z10</f>
        <v>0</v>
      </c>
      <c r="AE3" s="203">
        <f>'Monthly Prep'!AA10</f>
        <v>0</v>
      </c>
      <c r="AF3" s="203">
        <f>'Monthly Prep'!AB10</f>
        <v>0</v>
      </c>
      <c r="AG3" s="203">
        <f>'Monthly Prep'!AC10</f>
        <v>0</v>
      </c>
      <c r="AH3" s="203">
        <f>'Monthly Prep'!AD10</f>
        <v>0</v>
      </c>
      <c r="AI3" s="203">
        <f>'Monthly Prep'!AE10</f>
        <v>0</v>
      </c>
      <c r="AJ3" s="203">
        <f>'Monthly Prep'!AF10</f>
        <v>0</v>
      </c>
      <c r="AK3" s="203">
        <f>'Monthly Prep'!AG10</f>
        <v>0</v>
      </c>
      <c r="AL3" s="203">
        <f>'Monthly Prep'!AH10</f>
        <v>0</v>
      </c>
      <c r="AM3" s="186">
        <f>SUM(I3:AL3)</f>
        <v>0</v>
      </c>
      <c r="AN3" s="203" t="str">
        <f>'Monthly Prep'!B$3</f>
        <v>Monthly Prep Reporting Tool 1.0.1</v>
      </c>
      <c r="AO3" s="199" t="str">
        <f>'Monthly Prep'!AJ10</f>
        <v/>
      </c>
    </row>
    <row r="4" spans="1:41" x14ac:dyDescent="0.25">
      <c r="A4" s="178" t="str">
        <f t="shared" si="0"/>
        <v>202205</v>
      </c>
      <c r="B4" s="179">
        <f>'Prep Partner Performance'!AE$2</f>
        <v>2022</v>
      </c>
      <c r="C4" s="180" t="str">
        <f>'Prep Partner Performance'!Z$2</f>
        <v>05</v>
      </c>
      <c r="D4" s="178">
        <f>'Prep Partner Performance'!G$2</f>
        <v>14943</v>
      </c>
      <c r="E4" s="177" t="str">
        <f>'Prep Partner Performance'!C$2</f>
        <v>Kisima Health Centre</v>
      </c>
      <c r="F4" s="300" t="str">
        <f>'Monthly Prep'!B$9</f>
        <v>Number Tested HIV Negative (from SNS, index testing, STI clients, PEP clients)</v>
      </c>
      <c r="G4" s="203" t="str">
        <f>'Monthly Prep'!C11</f>
        <v>General Population</v>
      </c>
      <c r="H4" s="203" t="str">
        <f>'Monthly Prep'!D11</f>
        <v>MP01-03</v>
      </c>
      <c r="I4" s="203">
        <f>'Monthly Prep'!E11</f>
        <v>0</v>
      </c>
      <c r="J4" s="203">
        <f>'Monthly Prep'!F11</f>
        <v>0</v>
      </c>
      <c r="K4" s="203">
        <f>'Monthly Prep'!G11</f>
        <v>0</v>
      </c>
      <c r="L4" s="203">
        <f>'Monthly Prep'!H11</f>
        <v>0</v>
      </c>
      <c r="M4" s="203">
        <f>'Monthly Prep'!I11</f>
        <v>0</v>
      </c>
      <c r="N4" s="203">
        <f>'Monthly Prep'!J11</f>
        <v>0</v>
      </c>
      <c r="O4" s="203">
        <f>'Monthly Prep'!K11</f>
        <v>0</v>
      </c>
      <c r="P4" s="203">
        <f>'Monthly Prep'!L11</f>
        <v>0</v>
      </c>
      <c r="Q4" s="203">
        <f>'Monthly Prep'!M11</f>
        <v>0</v>
      </c>
      <c r="R4" s="203">
        <f>'Monthly Prep'!N11</f>
        <v>0</v>
      </c>
      <c r="S4" s="203">
        <f>'Monthly Prep'!O11</f>
        <v>0</v>
      </c>
      <c r="T4" s="203">
        <f>'Monthly Prep'!P11</f>
        <v>0</v>
      </c>
      <c r="U4" s="203">
        <f>'Monthly Prep'!Q11</f>
        <v>0</v>
      </c>
      <c r="V4" s="203">
        <f>'Monthly Prep'!R11</f>
        <v>0</v>
      </c>
      <c r="W4" s="203">
        <f>'Monthly Prep'!S11</f>
        <v>0</v>
      </c>
      <c r="X4" s="203">
        <f>'Monthly Prep'!T11</f>
        <v>0</v>
      </c>
      <c r="Y4" s="203">
        <f>'Monthly Prep'!U11</f>
        <v>0</v>
      </c>
      <c r="Z4" s="203">
        <f>'Monthly Prep'!V11</f>
        <v>0</v>
      </c>
      <c r="AA4" s="203">
        <f>'Monthly Prep'!W11</f>
        <v>0</v>
      </c>
      <c r="AB4" s="203">
        <f>'Monthly Prep'!X11</f>
        <v>0</v>
      </c>
      <c r="AC4" s="203">
        <f>'Monthly Prep'!Y11</f>
        <v>0</v>
      </c>
      <c r="AD4" s="203">
        <f>'Monthly Prep'!Z11</f>
        <v>0</v>
      </c>
      <c r="AE4" s="203">
        <f>'Monthly Prep'!AA11</f>
        <v>0</v>
      </c>
      <c r="AF4" s="203">
        <f>'Monthly Prep'!AB11</f>
        <v>0</v>
      </c>
      <c r="AG4" s="203">
        <f>'Monthly Prep'!AC11</f>
        <v>0</v>
      </c>
      <c r="AH4" s="203">
        <f>'Monthly Prep'!AD11</f>
        <v>0</v>
      </c>
      <c r="AI4" s="203">
        <f>'Monthly Prep'!AE11</f>
        <v>0</v>
      </c>
      <c r="AJ4" s="203">
        <f>'Monthly Prep'!AF11</f>
        <v>0</v>
      </c>
      <c r="AK4" s="203">
        <f>'Monthly Prep'!AG11</f>
        <v>0</v>
      </c>
      <c r="AL4" s="203">
        <f>'Monthly Prep'!AH11</f>
        <v>0</v>
      </c>
      <c r="AM4" s="186">
        <f t="shared" ref="AM4:AM67" si="2">SUM(I4:AL4)</f>
        <v>0</v>
      </c>
      <c r="AN4" s="203" t="str">
        <f>'Monthly Prep'!B$3</f>
        <v>Monthly Prep Reporting Tool 1.0.1</v>
      </c>
      <c r="AO4" s="199" t="str">
        <f>'Monthly Prep'!AJ11</f>
        <v/>
      </c>
    </row>
    <row r="5" spans="1:41" x14ac:dyDescent="0.25">
      <c r="A5" s="178" t="str">
        <f t="shared" si="0"/>
        <v>202205</v>
      </c>
      <c r="B5" s="179">
        <f>'Prep Partner Performance'!AE$2</f>
        <v>2022</v>
      </c>
      <c r="C5" s="180" t="str">
        <f>'Prep Partner Performance'!Z$2</f>
        <v>05</v>
      </c>
      <c r="D5" s="178">
        <f>'Prep Partner Performance'!G$2</f>
        <v>14943</v>
      </c>
      <c r="E5" s="177" t="str">
        <f>'Prep Partner Performance'!C$2</f>
        <v>Kisima Health Centre</v>
      </c>
      <c r="F5" s="300" t="str">
        <f>'Monthly Prep'!B$9</f>
        <v>Number Tested HIV Negative (from SNS, index testing, STI clients, PEP clients)</v>
      </c>
      <c r="G5" s="203" t="str">
        <f>'Monthly Prep'!C12</f>
        <v>Men at High Risk</v>
      </c>
      <c r="H5" s="203" t="str">
        <f>'Monthly Prep'!D12</f>
        <v>MP01-04</v>
      </c>
      <c r="I5" s="203">
        <f>'Monthly Prep'!E12</f>
        <v>0</v>
      </c>
      <c r="J5" s="203">
        <f>'Monthly Prep'!F12</f>
        <v>0</v>
      </c>
      <c r="K5" s="203">
        <f>'Monthly Prep'!G12</f>
        <v>0</v>
      </c>
      <c r="L5" s="203">
        <f>'Monthly Prep'!H12</f>
        <v>0</v>
      </c>
      <c r="M5" s="203">
        <f>'Monthly Prep'!I12</f>
        <v>0</v>
      </c>
      <c r="N5" s="203">
        <f>'Monthly Prep'!J12</f>
        <v>0</v>
      </c>
      <c r="O5" s="203">
        <f>'Monthly Prep'!K12</f>
        <v>0</v>
      </c>
      <c r="P5" s="203">
        <f>'Monthly Prep'!L12</f>
        <v>0</v>
      </c>
      <c r="Q5" s="203">
        <f>'Monthly Prep'!M12</f>
        <v>0</v>
      </c>
      <c r="R5" s="203">
        <f>'Monthly Prep'!N12</f>
        <v>0</v>
      </c>
      <c r="S5" s="203">
        <f>'Monthly Prep'!O12</f>
        <v>0</v>
      </c>
      <c r="T5" s="203">
        <f>'Monthly Prep'!P12</f>
        <v>0</v>
      </c>
      <c r="U5" s="203">
        <f>'Monthly Prep'!Q12</f>
        <v>0</v>
      </c>
      <c r="V5" s="203">
        <f>'Monthly Prep'!R12</f>
        <v>0</v>
      </c>
      <c r="W5" s="203">
        <f>'Monthly Prep'!S12</f>
        <v>0</v>
      </c>
      <c r="X5" s="203">
        <f>'Monthly Prep'!T12</f>
        <v>0</v>
      </c>
      <c r="Y5" s="203">
        <f>'Monthly Prep'!U12</f>
        <v>0</v>
      </c>
      <c r="Z5" s="203">
        <f>'Monthly Prep'!V12</f>
        <v>0</v>
      </c>
      <c r="AA5" s="203">
        <f>'Monthly Prep'!W12</f>
        <v>0</v>
      </c>
      <c r="AB5" s="203">
        <f>'Monthly Prep'!X12</f>
        <v>0</v>
      </c>
      <c r="AC5" s="203">
        <f>'Monthly Prep'!Y12</f>
        <v>0</v>
      </c>
      <c r="AD5" s="203">
        <f>'Monthly Prep'!Z12</f>
        <v>0</v>
      </c>
      <c r="AE5" s="203">
        <f>'Monthly Prep'!AA12</f>
        <v>0</v>
      </c>
      <c r="AF5" s="203">
        <f>'Monthly Prep'!AB12</f>
        <v>0</v>
      </c>
      <c r="AG5" s="203">
        <f>'Monthly Prep'!AC12</f>
        <v>0</v>
      </c>
      <c r="AH5" s="203">
        <f>'Monthly Prep'!AD12</f>
        <v>0</v>
      </c>
      <c r="AI5" s="203">
        <f>'Monthly Prep'!AE12</f>
        <v>0</v>
      </c>
      <c r="AJ5" s="203">
        <f>'Monthly Prep'!AF12</f>
        <v>0</v>
      </c>
      <c r="AK5" s="203">
        <f>'Monthly Prep'!AG12</f>
        <v>0</v>
      </c>
      <c r="AL5" s="203">
        <f>'Monthly Prep'!AH12</f>
        <v>0</v>
      </c>
      <c r="AM5" s="186">
        <f t="shared" si="2"/>
        <v>0</v>
      </c>
      <c r="AN5" s="203" t="str">
        <f>'Monthly Prep'!B$3</f>
        <v>Monthly Prep Reporting Tool 1.0.1</v>
      </c>
      <c r="AO5" s="199" t="str">
        <f>'Monthly Prep'!AJ12</f>
        <v/>
      </c>
    </row>
    <row r="6" spans="1:41" x14ac:dyDescent="0.25">
      <c r="A6" s="178" t="str">
        <f t="shared" si="0"/>
        <v>202205</v>
      </c>
      <c r="B6" s="179">
        <f>'Prep Partner Performance'!AE$2</f>
        <v>2022</v>
      </c>
      <c r="C6" s="180" t="str">
        <f>'Prep Partner Performance'!Z$2</f>
        <v>05</v>
      </c>
      <c r="D6" s="178">
        <f>'Prep Partner Performance'!G$2</f>
        <v>14943</v>
      </c>
      <c r="E6" s="177" t="str">
        <f>'Prep Partner Performance'!C$2</f>
        <v>Kisima Health Centre</v>
      </c>
      <c r="F6" s="300" t="str">
        <f>'Monthly Prep'!B$13</f>
        <v>Number of ANC1+PostANC1 tested HIV Negative</v>
      </c>
      <c r="G6" s="203" t="str">
        <f>'Monthly Prep'!C13</f>
        <v>PBFW Breastfeeding</v>
      </c>
      <c r="H6" s="203" t="str">
        <f>'Monthly Prep'!D13</f>
        <v>MP01-05</v>
      </c>
      <c r="I6" s="203">
        <f>'Monthly Prep'!E13</f>
        <v>0</v>
      </c>
      <c r="J6" s="203">
        <f>'Monthly Prep'!F13</f>
        <v>0</v>
      </c>
      <c r="K6" s="203">
        <f>'Monthly Prep'!G13</f>
        <v>0</v>
      </c>
      <c r="L6" s="203">
        <f>'Monthly Prep'!H13</f>
        <v>0</v>
      </c>
      <c r="M6" s="203">
        <f>'Monthly Prep'!I13</f>
        <v>0</v>
      </c>
      <c r="N6" s="203">
        <f>'Monthly Prep'!J13</f>
        <v>0</v>
      </c>
      <c r="O6" s="203">
        <f>'Monthly Prep'!K13</f>
        <v>0</v>
      </c>
      <c r="P6" s="203">
        <f>'Monthly Prep'!L13</f>
        <v>0</v>
      </c>
      <c r="Q6" s="203">
        <f>'Monthly Prep'!M13</f>
        <v>0</v>
      </c>
      <c r="R6" s="203">
        <f>'Monthly Prep'!N13</f>
        <v>0</v>
      </c>
      <c r="S6" s="203">
        <f>'Monthly Prep'!O13</f>
        <v>0</v>
      </c>
      <c r="T6" s="203">
        <f>'Monthly Prep'!P13</f>
        <v>0</v>
      </c>
      <c r="U6" s="203">
        <f>'Monthly Prep'!Q13</f>
        <v>0</v>
      </c>
      <c r="V6" s="203">
        <f>'Monthly Prep'!R13</f>
        <v>0</v>
      </c>
      <c r="W6" s="203">
        <f>'Monthly Prep'!S13</f>
        <v>0</v>
      </c>
      <c r="X6" s="203">
        <f>'Monthly Prep'!T13</f>
        <v>0</v>
      </c>
      <c r="Y6" s="203">
        <f>'Monthly Prep'!U13</f>
        <v>0</v>
      </c>
      <c r="Z6" s="203">
        <f>'Monthly Prep'!V13</f>
        <v>0</v>
      </c>
      <c r="AA6" s="203">
        <f>'Monthly Prep'!W13</f>
        <v>0</v>
      </c>
      <c r="AB6" s="203">
        <f>'Monthly Prep'!X13</f>
        <v>0</v>
      </c>
      <c r="AC6" s="203">
        <f>'Monthly Prep'!Y13</f>
        <v>0</v>
      </c>
      <c r="AD6" s="203">
        <f>'Monthly Prep'!Z13</f>
        <v>0</v>
      </c>
      <c r="AE6" s="203">
        <f>'Monthly Prep'!AA13</f>
        <v>0</v>
      </c>
      <c r="AF6" s="203">
        <f>'Monthly Prep'!AB13</f>
        <v>0</v>
      </c>
      <c r="AG6" s="203">
        <f>'Monthly Prep'!AC13</f>
        <v>0</v>
      </c>
      <c r="AH6" s="203">
        <f>'Monthly Prep'!AD13</f>
        <v>0</v>
      </c>
      <c r="AI6" s="203">
        <f>'Monthly Prep'!AE13</f>
        <v>0</v>
      </c>
      <c r="AJ6" s="203">
        <f>'Monthly Prep'!AF13</f>
        <v>0</v>
      </c>
      <c r="AK6" s="203">
        <f>'Monthly Prep'!AG13</f>
        <v>0</v>
      </c>
      <c r="AL6" s="203">
        <f>'Monthly Prep'!AH13</f>
        <v>0</v>
      </c>
      <c r="AM6" s="186">
        <f t="shared" si="2"/>
        <v>0</v>
      </c>
      <c r="AN6" s="203" t="str">
        <f>'Monthly Prep'!B$3</f>
        <v>Monthly Prep Reporting Tool 1.0.1</v>
      </c>
      <c r="AO6" s="199" t="str">
        <f>'Monthly Prep'!AJ13</f>
        <v/>
      </c>
    </row>
    <row r="7" spans="1:41" x14ac:dyDescent="0.25">
      <c r="A7" s="178" t="str">
        <f t="shared" si="0"/>
        <v>202205</v>
      </c>
      <c r="B7" s="179">
        <f>'Prep Partner Performance'!AE$2</f>
        <v>2022</v>
      </c>
      <c r="C7" s="180" t="str">
        <f>'Prep Partner Performance'!Z$2</f>
        <v>05</v>
      </c>
      <c r="D7" s="178">
        <f>'Prep Partner Performance'!G$2</f>
        <v>14943</v>
      </c>
      <c r="E7" s="177" t="str">
        <f>'Prep Partner Performance'!C$2</f>
        <v>Kisima Health Centre</v>
      </c>
      <c r="F7" s="300" t="str">
        <f>'Monthly Prep'!B$13</f>
        <v>Number of ANC1+PostANC1 tested HIV Negative</v>
      </c>
      <c r="G7" s="203" t="str">
        <f>'Monthly Prep'!C14</f>
        <v>PBFW Pregnant</v>
      </c>
      <c r="H7" s="203" t="str">
        <f>'Monthly Prep'!D14</f>
        <v>MP01-06</v>
      </c>
      <c r="I7" s="203">
        <f>'Monthly Prep'!E14</f>
        <v>0</v>
      </c>
      <c r="J7" s="203">
        <f>'Monthly Prep'!F14</f>
        <v>0</v>
      </c>
      <c r="K7" s="203">
        <f>'Monthly Prep'!G14</f>
        <v>0</v>
      </c>
      <c r="L7" s="203">
        <f>'Monthly Prep'!H14</f>
        <v>0</v>
      </c>
      <c r="M7" s="203">
        <f>'Monthly Prep'!I14</f>
        <v>0</v>
      </c>
      <c r="N7" s="203">
        <f>'Monthly Prep'!J14</f>
        <v>0</v>
      </c>
      <c r="O7" s="203">
        <f>'Monthly Prep'!K14</f>
        <v>0</v>
      </c>
      <c r="P7" s="203">
        <f>'Monthly Prep'!L14</f>
        <v>0</v>
      </c>
      <c r="Q7" s="203">
        <f>'Monthly Prep'!M14</f>
        <v>0</v>
      </c>
      <c r="R7" s="203">
        <f>'Monthly Prep'!N14</f>
        <v>0</v>
      </c>
      <c r="S7" s="203">
        <f>'Monthly Prep'!O14</f>
        <v>0</v>
      </c>
      <c r="T7" s="203">
        <f>'Monthly Prep'!P14</f>
        <v>0</v>
      </c>
      <c r="U7" s="203">
        <f>'Monthly Prep'!Q14</f>
        <v>0</v>
      </c>
      <c r="V7" s="203">
        <f>'Monthly Prep'!R14</f>
        <v>0</v>
      </c>
      <c r="W7" s="203">
        <f>'Monthly Prep'!S14</f>
        <v>0</v>
      </c>
      <c r="X7" s="203">
        <f>'Monthly Prep'!T14</f>
        <v>0</v>
      </c>
      <c r="Y7" s="203">
        <f>'Monthly Prep'!U14</f>
        <v>0</v>
      </c>
      <c r="Z7" s="203">
        <f>'Monthly Prep'!V14</f>
        <v>0</v>
      </c>
      <c r="AA7" s="203">
        <f>'Monthly Prep'!W14</f>
        <v>0</v>
      </c>
      <c r="AB7" s="203">
        <f>'Monthly Prep'!X14</f>
        <v>0</v>
      </c>
      <c r="AC7" s="203">
        <f>'Monthly Prep'!Y14</f>
        <v>0</v>
      </c>
      <c r="AD7" s="203">
        <f>'Monthly Prep'!Z14</f>
        <v>0</v>
      </c>
      <c r="AE7" s="203">
        <f>'Monthly Prep'!AA14</f>
        <v>0</v>
      </c>
      <c r="AF7" s="203">
        <f>'Monthly Prep'!AB14</f>
        <v>0</v>
      </c>
      <c r="AG7" s="203">
        <f>'Monthly Prep'!AC14</f>
        <v>0</v>
      </c>
      <c r="AH7" s="203">
        <f>'Monthly Prep'!AD14</f>
        <v>0</v>
      </c>
      <c r="AI7" s="203">
        <f>'Monthly Prep'!AE14</f>
        <v>0</v>
      </c>
      <c r="AJ7" s="203">
        <f>'Monthly Prep'!AF14</f>
        <v>0</v>
      </c>
      <c r="AK7" s="203">
        <f>'Monthly Prep'!AG14</f>
        <v>0</v>
      </c>
      <c r="AL7" s="203">
        <f>'Monthly Prep'!AH14</f>
        <v>0</v>
      </c>
      <c r="AM7" s="186">
        <f t="shared" si="2"/>
        <v>0</v>
      </c>
      <c r="AN7" s="203" t="str">
        <f>'Monthly Prep'!B$3</f>
        <v>Monthly Prep Reporting Tool 1.0.1</v>
      </c>
      <c r="AO7" s="199" t="str">
        <f>'Monthly Prep'!AJ14</f>
        <v/>
      </c>
    </row>
    <row r="8" spans="1:41" x14ac:dyDescent="0.25">
      <c r="A8" s="178" t="str">
        <f t="shared" si="0"/>
        <v>202205</v>
      </c>
      <c r="B8" s="179">
        <f>'Prep Partner Performance'!AE$2</f>
        <v>2022</v>
      </c>
      <c r="C8" s="180" t="str">
        <f>'Prep Partner Performance'!Z$2</f>
        <v>05</v>
      </c>
      <c r="D8" s="178">
        <f>'Prep Partner Performance'!G$2</f>
        <v>14943</v>
      </c>
      <c r="E8" s="177" t="str">
        <f>'Prep Partner Performance'!C$2</f>
        <v>Kisima Health Centre</v>
      </c>
      <c r="F8" s="300" t="str">
        <f>'Monthly Prep'!B$15</f>
        <v>Number Tested HIV Negative (from SNS, index testing, STI clients, PEP clients)</v>
      </c>
      <c r="G8" s="203" t="str">
        <f>'Monthly Prep'!C15</f>
        <v>People Who Inject Drugs</v>
      </c>
      <c r="H8" s="203" t="str">
        <f>'Monthly Prep'!D15</f>
        <v>MP01-07</v>
      </c>
      <c r="I8" s="203">
        <f>'Monthly Prep'!E15</f>
        <v>0</v>
      </c>
      <c r="J8" s="203">
        <f>'Monthly Prep'!F15</f>
        <v>0</v>
      </c>
      <c r="K8" s="203">
        <f>'Monthly Prep'!G15</f>
        <v>0</v>
      </c>
      <c r="L8" s="203">
        <f>'Monthly Prep'!H15</f>
        <v>0</v>
      </c>
      <c r="M8" s="203">
        <f>'Monthly Prep'!I15</f>
        <v>0</v>
      </c>
      <c r="N8" s="203">
        <f>'Monthly Prep'!J15</f>
        <v>0</v>
      </c>
      <c r="O8" s="203">
        <f>'Monthly Prep'!K15</f>
        <v>0</v>
      </c>
      <c r="P8" s="203">
        <f>'Monthly Prep'!L15</f>
        <v>0</v>
      </c>
      <c r="Q8" s="203">
        <f>'Monthly Prep'!M15</f>
        <v>0</v>
      </c>
      <c r="R8" s="203">
        <f>'Monthly Prep'!N15</f>
        <v>0</v>
      </c>
      <c r="S8" s="203">
        <f>'Monthly Prep'!O15</f>
        <v>0</v>
      </c>
      <c r="T8" s="203">
        <f>'Monthly Prep'!P15</f>
        <v>0</v>
      </c>
      <c r="U8" s="203">
        <f>'Monthly Prep'!Q15</f>
        <v>0</v>
      </c>
      <c r="V8" s="203">
        <f>'Monthly Prep'!R15</f>
        <v>0</v>
      </c>
      <c r="W8" s="203">
        <f>'Monthly Prep'!S15</f>
        <v>0</v>
      </c>
      <c r="X8" s="203">
        <f>'Monthly Prep'!T15</f>
        <v>0</v>
      </c>
      <c r="Y8" s="203">
        <f>'Monthly Prep'!U15</f>
        <v>0</v>
      </c>
      <c r="Z8" s="203">
        <f>'Monthly Prep'!V15</f>
        <v>0</v>
      </c>
      <c r="AA8" s="203">
        <f>'Monthly Prep'!W15</f>
        <v>0</v>
      </c>
      <c r="AB8" s="203">
        <f>'Monthly Prep'!X15</f>
        <v>0</v>
      </c>
      <c r="AC8" s="203">
        <f>'Monthly Prep'!Y15</f>
        <v>0</v>
      </c>
      <c r="AD8" s="203">
        <f>'Monthly Prep'!Z15</f>
        <v>0</v>
      </c>
      <c r="AE8" s="203">
        <f>'Monthly Prep'!AA15</f>
        <v>0</v>
      </c>
      <c r="AF8" s="203">
        <f>'Monthly Prep'!AB15</f>
        <v>0</v>
      </c>
      <c r="AG8" s="203">
        <f>'Monthly Prep'!AC15</f>
        <v>0</v>
      </c>
      <c r="AH8" s="203">
        <f>'Monthly Prep'!AD15</f>
        <v>0</v>
      </c>
      <c r="AI8" s="203">
        <f>'Monthly Prep'!AE15</f>
        <v>0</v>
      </c>
      <c r="AJ8" s="203">
        <f>'Monthly Prep'!AF15</f>
        <v>0</v>
      </c>
      <c r="AK8" s="203">
        <f>'Monthly Prep'!AG15</f>
        <v>0</v>
      </c>
      <c r="AL8" s="203">
        <f>'Monthly Prep'!AH15</f>
        <v>0</v>
      </c>
      <c r="AM8" s="186">
        <f t="shared" si="2"/>
        <v>0</v>
      </c>
      <c r="AN8" s="203" t="str">
        <f>'Monthly Prep'!B$3</f>
        <v>Monthly Prep Reporting Tool 1.0.1</v>
      </c>
      <c r="AO8" s="199" t="str">
        <f>'Monthly Prep'!AJ15</f>
        <v/>
      </c>
    </row>
    <row r="9" spans="1:41" x14ac:dyDescent="0.25">
      <c r="A9" s="178" t="str">
        <f t="shared" si="0"/>
        <v>202205</v>
      </c>
      <c r="B9" s="179">
        <f>'Prep Partner Performance'!AE$2</f>
        <v>2022</v>
      </c>
      <c r="C9" s="180" t="str">
        <f>'Prep Partner Performance'!Z$2</f>
        <v>05</v>
      </c>
      <c r="D9" s="178">
        <f>'Prep Partner Performance'!G$2</f>
        <v>14943</v>
      </c>
      <c r="E9" s="177" t="str">
        <f>'Prep Partner Performance'!C$2</f>
        <v>Kisima Health Centre</v>
      </c>
      <c r="F9" s="300" t="str">
        <f>'Monthly Prep'!B$15</f>
        <v>Number Tested HIV Negative (from SNS, index testing, STI clients, PEP clients)</v>
      </c>
      <c r="G9" s="203" t="str">
        <f>'Monthly Prep'!C16</f>
        <v>Sero -Discodant Couple</v>
      </c>
      <c r="H9" s="203" t="str">
        <f>'Monthly Prep'!D16</f>
        <v>MP01-08</v>
      </c>
      <c r="I9" s="203">
        <f>'Monthly Prep'!E16</f>
        <v>0</v>
      </c>
      <c r="J9" s="203">
        <f>'Monthly Prep'!F16</f>
        <v>0</v>
      </c>
      <c r="K9" s="203">
        <f>'Monthly Prep'!G16</f>
        <v>0</v>
      </c>
      <c r="L9" s="203">
        <f>'Monthly Prep'!H16</f>
        <v>0</v>
      </c>
      <c r="M9" s="203">
        <f>'Monthly Prep'!I16</f>
        <v>0</v>
      </c>
      <c r="N9" s="203">
        <f>'Monthly Prep'!J16</f>
        <v>0</v>
      </c>
      <c r="O9" s="203">
        <f>'Monthly Prep'!K16</f>
        <v>0</v>
      </c>
      <c r="P9" s="203">
        <f>'Monthly Prep'!L16</f>
        <v>0</v>
      </c>
      <c r="Q9" s="203">
        <f>'Monthly Prep'!M16</f>
        <v>0</v>
      </c>
      <c r="R9" s="203">
        <f>'Monthly Prep'!N16</f>
        <v>0</v>
      </c>
      <c r="S9" s="203">
        <f>'Monthly Prep'!O16</f>
        <v>0</v>
      </c>
      <c r="T9" s="203">
        <f>'Monthly Prep'!P16</f>
        <v>0</v>
      </c>
      <c r="U9" s="203">
        <f>'Monthly Prep'!Q16</f>
        <v>0</v>
      </c>
      <c r="V9" s="203">
        <f>'Monthly Prep'!R16</f>
        <v>0</v>
      </c>
      <c r="W9" s="203">
        <f>'Monthly Prep'!S16</f>
        <v>0</v>
      </c>
      <c r="X9" s="203">
        <f>'Monthly Prep'!T16</f>
        <v>0</v>
      </c>
      <c r="Y9" s="203">
        <f>'Monthly Prep'!U16</f>
        <v>0</v>
      </c>
      <c r="Z9" s="203">
        <f>'Monthly Prep'!V16</f>
        <v>0</v>
      </c>
      <c r="AA9" s="203">
        <f>'Monthly Prep'!W16</f>
        <v>0</v>
      </c>
      <c r="AB9" s="203">
        <f>'Monthly Prep'!X16</f>
        <v>0</v>
      </c>
      <c r="AC9" s="203">
        <f>'Monthly Prep'!Y16</f>
        <v>0</v>
      </c>
      <c r="AD9" s="203">
        <f>'Monthly Prep'!Z16</f>
        <v>0</v>
      </c>
      <c r="AE9" s="203">
        <f>'Monthly Prep'!AA16</f>
        <v>0</v>
      </c>
      <c r="AF9" s="203">
        <f>'Monthly Prep'!AB16</f>
        <v>0</v>
      </c>
      <c r="AG9" s="203">
        <f>'Monthly Prep'!AC16</f>
        <v>0</v>
      </c>
      <c r="AH9" s="203">
        <f>'Monthly Prep'!AD16</f>
        <v>0</v>
      </c>
      <c r="AI9" s="203">
        <f>'Monthly Prep'!AE16</f>
        <v>0</v>
      </c>
      <c r="AJ9" s="203">
        <f>'Monthly Prep'!AF16</f>
        <v>0</v>
      </c>
      <c r="AK9" s="203">
        <f>'Monthly Prep'!AG16</f>
        <v>0</v>
      </c>
      <c r="AL9" s="203">
        <f>'Monthly Prep'!AH16</f>
        <v>0</v>
      </c>
      <c r="AM9" s="186">
        <f t="shared" si="2"/>
        <v>0</v>
      </c>
      <c r="AN9" s="203" t="str">
        <f>'Monthly Prep'!B$3</f>
        <v>Monthly Prep Reporting Tool 1.0.1</v>
      </c>
      <c r="AO9" s="199" t="str">
        <f>'Monthly Prep'!AJ16</f>
        <v/>
      </c>
    </row>
    <row r="10" spans="1:41" x14ac:dyDescent="0.25">
      <c r="A10" s="178" t="str">
        <f t="shared" si="0"/>
        <v>202205</v>
      </c>
      <c r="B10" s="179">
        <f>'Prep Partner Performance'!AE$2</f>
        <v>2022</v>
      </c>
      <c r="C10" s="180" t="str">
        <f>'Prep Partner Performance'!Z$2</f>
        <v>05</v>
      </c>
      <c r="D10" s="178">
        <f>'Prep Partner Performance'!G$2</f>
        <v>14943</v>
      </c>
      <c r="E10" s="177" t="str">
        <f>'Prep Partner Performance'!C$2</f>
        <v>Kisima Health Centre</v>
      </c>
      <c r="F10" s="300" t="str">
        <f>'Monthly Prep'!B$15</f>
        <v>Number Tested HIV Negative (from SNS, index testing, STI clients, PEP clients)</v>
      </c>
      <c r="G10" s="203" t="str">
        <f>'Monthly Prep'!C17</f>
        <v>Men who have Sex with Men</v>
      </c>
      <c r="H10" s="203" t="str">
        <f>'Monthly Prep'!D17</f>
        <v>MP01-09</v>
      </c>
      <c r="I10" s="203">
        <f>'Monthly Prep'!E17</f>
        <v>0</v>
      </c>
      <c r="J10" s="203">
        <f>'Monthly Prep'!F17</f>
        <v>0</v>
      </c>
      <c r="K10" s="203">
        <f>'Monthly Prep'!G17</f>
        <v>0</v>
      </c>
      <c r="L10" s="203">
        <f>'Monthly Prep'!H17</f>
        <v>0</v>
      </c>
      <c r="M10" s="203">
        <f>'Monthly Prep'!I17</f>
        <v>0</v>
      </c>
      <c r="N10" s="203">
        <f>'Monthly Prep'!J17</f>
        <v>0</v>
      </c>
      <c r="O10" s="203">
        <f>'Monthly Prep'!K17</f>
        <v>0</v>
      </c>
      <c r="P10" s="203">
        <f>'Monthly Prep'!L17</f>
        <v>0</v>
      </c>
      <c r="Q10" s="203">
        <f>'Monthly Prep'!M17</f>
        <v>0</v>
      </c>
      <c r="R10" s="203">
        <f>'Monthly Prep'!N17</f>
        <v>0</v>
      </c>
      <c r="S10" s="203">
        <f>'Monthly Prep'!O17</f>
        <v>0</v>
      </c>
      <c r="T10" s="203">
        <f>'Monthly Prep'!P17</f>
        <v>0</v>
      </c>
      <c r="U10" s="203">
        <f>'Monthly Prep'!Q17</f>
        <v>0</v>
      </c>
      <c r="V10" s="203">
        <f>'Monthly Prep'!R17</f>
        <v>0</v>
      </c>
      <c r="W10" s="203">
        <f>'Monthly Prep'!S17</f>
        <v>0</v>
      </c>
      <c r="X10" s="203">
        <f>'Monthly Prep'!T17</f>
        <v>0</v>
      </c>
      <c r="Y10" s="203">
        <f>'Monthly Prep'!U17</f>
        <v>0</v>
      </c>
      <c r="Z10" s="203">
        <f>'Monthly Prep'!V17</f>
        <v>0</v>
      </c>
      <c r="AA10" s="203">
        <f>'Monthly Prep'!W17</f>
        <v>0</v>
      </c>
      <c r="AB10" s="203">
        <f>'Monthly Prep'!X17</f>
        <v>0</v>
      </c>
      <c r="AC10" s="203">
        <f>'Monthly Prep'!Y17</f>
        <v>0</v>
      </c>
      <c r="AD10" s="203">
        <f>'Monthly Prep'!Z17</f>
        <v>0</v>
      </c>
      <c r="AE10" s="203">
        <f>'Monthly Prep'!AA17</f>
        <v>0</v>
      </c>
      <c r="AF10" s="203">
        <f>'Monthly Prep'!AB17</f>
        <v>0</v>
      </c>
      <c r="AG10" s="203">
        <f>'Monthly Prep'!AC17</f>
        <v>0</v>
      </c>
      <c r="AH10" s="203">
        <f>'Monthly Prep'!AD17</f>
        <v>0</v>
      </c>
      <c r="AI10" s="203">
        <f>'Monthly Prep'!AE17</f>
        <v>0</v>
      </c>
      <c r="AJ10" s="203">
        <f>'Monthly Prep'!AF17</f>
        <v>0</v>
      </c>
      <c r="AK10" s="203">
        <f>'Monthly Prep'!AG17</f>
        <v>0</v>
      </c>
      <c r="AL10" s="203">
        <f>'Monthly Prep'!AH17</f>
        <v>0</v>
      </c>
      <c r="AM10" s="186">
        <f t="shared" si="2"/>
        <v>0</v>
      </c>
      <c r="AN10" s="203" t="str">
        <f>'Monthly Prep'!B$3</f>
        <v>Monthly Prep Reporting Tool 1.0.1</v>
      </c>
      <c r="AO10" s="199" t="str">
        <f>'Monthly Prep'!AJ17</f>
        <v/>
      </c>
    </row>
    <row r="11" spans="1:41" x14ac:dyDescent="0.25">
      <c r="A11" s="178" t="str">
        <f t="shared" si="0"/>
        <v>202205</v>
      </c>
      <c r="B11" s="179">
        <f>'Prep Partner Performance'!AE$2</f>
        <v>2022</v>
      </c>
      <c r="C11" s="180" t="str">
        <f>'Prep Partner Performance'!Z$2</f>
        <v>05</v>
      </c>
      <c r="D11" s="178">
        <f>'Prep Partner Performance'!G$2</f>
        <v>14943</v>
      </c>
      <c r="E11" s="177" t="str">
        <f>'Prep Partner Performance'!C$2</f>
        <v>Kisima Health Centre</v>
      </c>
      <c r="F11" s="300" t="str">
        <f>'Monthly Prep'!B$18</f>
        <v>Number Screened (New Clients)- using the RAST tool</v>
      </c>
      <c r="G11" s="203" t="str">
        <f>'Monthly Prep'!C18</f>
        <v>Adolescent Girls and Young Women (AGYW)</v>
      </c>
      <c r="H11" s="203" t="str">
        <f>'Monthly Prep'!D18</f>
        <v>MP01-10</v>
      </c>
      <c r="I11" s="203">
        <f>'Monthly Prep'!E18</f>
        <v>0</v>
      </c>
      <c r="J11" s="203">
        <f>'Monthly Prep'!F18</f>
        <v>0</v>
      </c>
      <c r="K11" s="203">
        <f>'Monthly Prep'!G18</f>
        <v>0</v>
      </c>
      <c r="L11" s="203">
        <f>'Monthly Prep'!H18</f>
        <v>0</v>
      </c>
      <c r="M11" s="203">
        <f>'Monthly Prep'!I18</f>
        <v>0</v>
      </c>
      <c r="N11" s="203">
        <f>'Monthly Prep'!J18</f>
        <v>0</v>
      </c>
      <c r="O11" s="203">
        <f>'Monthly Prep'!K18</f>
        <v>0</v>
      </c>
      <c r="P11" s="203">
        <f>'Monthly Prep'!L18</f>
        <v>0</v>
      </c>
      <c r="Q11" s="203">
        <f>'Monthly Prep'!M18</f>
        <v>0</v>
      </c>
      <c r="R11" s="203">
        <f>'Monthly Prep'!N18</f>
        <v>0</v>
      </c>
      <c r="S11" s="203">
        <f>'Monthly Prep'!O18</f>
        <v>0</v>
      </c>
      <c r="T11" s="203">
        <f>'Monthly Prep'!P18</f>
        <v>0</v>
      </c>
      <c r="U11" s="203">
        <f>'Monthly Prep'!Q18</f>
        <v>0</v>
      </c>
      <c r="V11" s="203">
        <f>'Monthly Prep'!R18</f>
        <v>0</v>
      </c>
      <c r="W11" s="203">
        <f>'Monthly Prep'!S18</f>
        <v>0</v>
      </c>
      <c r="X11" s="203">
        <f>'Monthly Prep'!T18</f>
        <v>0</v>
      </c>
      <c r="Y11" s="203">
        <f>'Monthly Prep'!U18</f>
        <v>0</v>
      </c>
      <c r="Z11" s="203">
        <f>'Monthly Prep'!V18</f>
        <v>0</v>
      </c>
      <c r="AA11" s="203">
        <f>'Monthly Prep'!W18</f>
        <v>0</v>
      </c>
      <c r="AB11" s="203">
        <f>'Monthly Prep'!X18</f>
        <v>0</v>
      </c>
      <c r="AC11" s="203">
        <f>'Monthly Prep'!Y18</f>
        <v>0</v>
      </c>
      <c r="AD11" s="203">
        <f>'Monthly Prep'!Z18</f>
        <v>0</v>
      </c>
      <c r="AE11" s="203">
        <f>'Monthly Prep'!AA18</f>
        <v>0</v>
      </c>
      <c r="AF11" s="203">
        <f>'Monthly Prep'!AB18</f>
        <v>0</v>
      </c>
      <c r="AG11" s="203">
        <f>'Monthly Prep'!AC18</f>
        <v>0</v>
      </c>
      <c r="AH11" s="203">
        <f>'Monthly Prep'!AD18</f>
        <v>0</v>
      </c>
      <c r="AI11" s="203">
        <f>'Monthly Prep'!AE18</f>
        <v>0</v>
      </c>
      <c r="AJ11" s="203">
        <f>'Monthly Prep'!AF18</f>
        <v>0</v>
      </c>
      <c r="AK11" s="203">
        <f>'Monthly Prep'!AG18</f>
        <v>0</v>
      </c>
      <c r="AL11" s="203">
        <f>'Monthly Prep'!AH18</f>
        <v>0</v>
      </c>
      <c r="AM11" s="186">
        <f t="shared" si="2"/>
        <v>0</v>
      </c>
      <c r="AN11" s="203" t="str">
        <f>'Monthly Prep'!B$3</f>
        <v>Monthly Prep Reporting Tool 1.0.1</v>
      </c>
      <c r="AO11" s="199" t="str">
        <f>'Monthly Prep'!AJ18</f>
        <v/>
      </c>
    </row>
    <row r="12" spans="1:41" x14ac:dyDescent="0.25">
      <c r="A12" s="178" t="str">
        <f t="shared" si="0"/>
        <v>202205</v>
      </c>
      <c r="B12" s="179">
        <f>'Prep Partner Performance'!AE$2</f>
        <v>2022</v>
      </c>
      <c r="C12" s="180" t="str">
        <f>'Prep Partner Performance'!Z$2</f>
        <v>05</v>
      </c>
      <c r="D12" s="178">
        <f>'Prep Partner Performance'!G$2</f>
        <v>14943</v>
      </c>
      <c r="E12" s="177" t="str">
        <f>'Prep Partner Performance'!C$2</f>
        <v>Kisima Health Centre</v>
      </c>
      <c r="F12" s="300" t="str">
        <f>'Monthly Prep'!B$18</f>
        <v>Number Screened (New Clients)- using the RAST tool</v>
      </c>
      <c r="G12" s="203" t="str">
        <f>'Monthly Prep'!C19</f>
        <v>Female Sex Workers</v>
      </c>
      <c r="H12" s="203" t="str">
        <f>'Monthly Prep'!D19</f>
        <v>MP01-11</v>
      </c>
      <c r="I12" s="203">
        <f>'Monthly Prep'!E19</f>
        <v>0</v>
      </c>
      <c r="J12" s="203">
        <f>'Monthly Prep'!F19</f>
        <v>0</v>
      </c>
      <c r="K12" s="203">
        <f>'Monthly Prep'!G19</f>
        <v>0</v>
      </c>
      <c r="L12" s="203">
        <f>'Monthly Prep'!H19</f>
        <v>0</v>
      </c>
      <c r="M12" s="203">
        <f>'Monthly Prep'!I19</f>
        <v>0</v>
      </c>
      <c r="N12" s="203">
        <f>'Monthly Prep'!J19</f>
        <v>0</v>
      </c>
      <c r="O12" s="203">
        <f>'Monthly Prep'!K19</f>
        <v>0</v>
      </c>
      <c r="P12" s="203">
        <f>'Monthly Prep'!L19</f>
        <v>0</v>
      </c>
      <c r="Q12" s="203">
        <f>'Monthly Prep'!M19</f>
        <v>0</v>
      </c>
      <c r="R12" s="203">
        <f>'Monthly Prep'!N19</f>
        <v>0</v>
      </c>
      <c r="S12" s="203">
        <f>'Monthly Prep'!O19</f>
        <v>0</v>
      </c>
      <c r="T12" s="203">
        <f>'Monthly Prep'!P19</f>
        <v>0</v>
      </c>
      <c r="U12" s="203">
        <f>'Monthly Prep'!Q19</f>
        <v>0</v>
      </c>
      <c r="V12" s="203">
        <f>'Monthly Prep'!R19</f>
        <v>0</v>
      </c>
      <c r="W12" s="203">
        <f>'Monthly Prep'!S19</f>
        <v>0</v>
      </c>
      <c r="X12" s="203">
        <f>'Monthly Prep'!T19</f>
        <v>0</v>
      </c>
      <c r="Y12" s="203">
        <f>'Monthly Prep'!U19</f>
        <v>0</v>
      </c>
      <c r="Z12" s="203">
        <f>'Monthly Prep'!V19</f>
        <v>0</v>
      </c>
      <c r="AA12" s="203">
        <f>'Monthly Prep'!W19</f>
        <v>0</v>
      </c>
      <c r="AB12" s="203">
        <f>'Monthly Prep'!X19</f>
        <v>0</v>
      </c>
      <c r="AC12" s="203">
        <f>'Monthly Prep'!Y19</f>
        <v>0</v>
      </c>
      <c r="AD12" s="203">
        <f>'Monthly Prep'!Z19</f>
        <v>0</v>
      </c>
      <c r="AE12" s="203">
        <f>'Monthly Prep'!AA19</f>
        <v>0</v>
      </c>
      <c r="AF12" s="203">
        <f>'Monthly Prep'!AB19</f>
        <v>0</v>
      </c>
      <c r="AG12" s="203">
        <f>'Monthly Prep'!AC19</f>
        <v>0</v>
      </c>
      <c r="AH12" s="203">
        <f>'Monthly Prep'!AD19</f>
        <v>0</v>
      </c>
      <c r="AI12" s="203">
        <f>'Monthly Prep'!AE19</f>
        <v>0</v>
      </c>
      <c r="AJ12" s="203">
        <f>'Monthly Prep'!AF19</f>
        <v>0</v>
      </c>
      <c r="AK12" s="203">
        <f>'Monthly Prep'!AG19</f>
        <v>0</v>
      </c>
      <c r="AL12" s="203">
        <f>'Monthly Prep'!AH19</f>
        <v>0</v>
      </c>
      <c r="AM12" s="186">
        <f t="shared" si="2"/>
        <v>0</v>
      </c>
      <c r="AN12" s="203" t="str">
        <f>'Monthly Prep'!B$3</f>
        <v>Monthly Prep Reporting Tool 1.0.1</v>
      </c>
      <c r="AO12" s="199" t="str">
        <f>'Monthly Prep'!AJ19</f>
        <v/>
      </c>
    </row>
    <row r="13" spans="1:41" x14ac:dyDescent="0.25">
      <c r="A13" s="178" t="str">
        <f t="shared" si="0"/>
        <v>202205</v>
      </c>
      <c r="B13" s="179">
        <f>'Prep Partner Performance'!AE$2</f>
        <v>2022</v>
      </c>
      <c r="C13" s="180" t="str">
        <f>'Prep Partner Performance'!Z$2</f>
        <v>05</v>
      </c>
      <c r="D13" s="178">
        <f>'Prep Partner Performance'!G$2</f>
        <v>14943</v>
      </c>
      <c r="E13" s="177" t="str">
        <f>'Prep Partner Performance'!C$2</f>
        <v>Kisima Health Centre</v>
      </c>
      <c r="F13" s="300" t="str">
        <f>'Monthly Prep'!B$18</f>
        <v>Number Screened (New Clients)- using the RAST tool</v>
      </c>
      <c r="G13" s="203" t="str">
        <f>'Monthly Prep'!C20</f>
        <v>General Population</v>
      </c>
      <c r="H13" s="203" t="str">
        <f>'Monthly Prep'!D20</f>
        <v>MP01-12</v>
      </c>
      <c r="I13" s="203">
        <f>'Monthly Prep'!E20</f>
        <v>0</v>
      </c>
      <c r="J13" s="203">
        <f>'Monthly Prep'!F20</f>
        <v>0</v>
      </c>
      <c r="K13" s="203">
        <f>'Monthly Prep'!G20</f>
        <v>0</v>
      </c>
      <c r="L13" s="203">
        <f>'Monthly Prep'!H20</f>
        <v>0</v>
      </c>
      <c r="M13" s="203">
        <f>'Monthly Prep'!I20</f>
        <v>0</v>
      </c>
      <c r="N13" s="203">
        <f>'Monthly Prep'!J20</f>
        <v>0</v>
      </c>
      <c r="O13" s="203">
        <f>'Monthly Prep'!K20</f>
        <v>0</v>
      </c>
      <c r="P13" s="203">
        <f>'Monthly Prep'!L20</f>
        <v>0</v>
      </c>
      <c r="Q13" s="203">
        <f>'Monthly Prep'!M20</f>
        <v>0</v>
      </c>
      <c r="R13" s="203">
        <f>'Monthly Prep'!N20</f>
        <v>0</v>
      </c>
      <c r="S13" s="203">
        <f>'Monthly Prep'!O20</f>
        <v>0</v>
      </c>
      <c r="T13" s="203">
        <f>'Monthly Prep'!P20</f>
        <v>0</v>
      </c>
      <c r="U13" s="203">
        <f>'Monthly Prep'!Q20</f>
        <v>0</v>
      </c>
      <c r="V13" s="203">
        <f>'Monthly Prep'!R20</f>
        <v>0</v>
      </c>
      <c r="W13" s="203">
        <f>'Monthly Prep'!S20</f>
        <v>0</v>
      </c>
      <c r="X13" s="203">
        <f>'Monthly Prep'!T20</f>
        <v>0</v>
      </c>
      <c r="Y13" s="203">
        <f>'Monthly Prep'!U20</f>
        <v>0</v>
      </c>
      <c r="Z13" s="203">
        <f>'Monthly Prep'!V20</f>
        <v>0</v>
      </c>
      <c r="AA13" s="203">
        <f>'Monthly Prep'!W20</f>
        <v>0</v>
      </c>
      <c r="AB13" s="203">
        <f>'Monthly Prep'!X20</f>
        <v>0</v>
      </c>
      <c r="AC13" s="203">
        <f>'Monthly Prep'!Y20</f>
        <v>0</v>
      </c>
      <c r="AD13" s="203">
        <f>'Monthly Prep'!Z20</f>
        <v>0</v>
      </c>
      <c r="AE13" s="203">
        <f>'Monthly Prep'!AA20</f>
        <v>0</v>
      </c>
      <c r="AF13" s="203">
        <f>'Monthly Prep'!AB20</f>
        <v>0</v>
      </c>
      <c r="AG13" s="203">
        <f>'Monthly Prep'!AC20</f>
        <v>0</v>
      </c>
      <c r="AH13" s="203">
        <f>'Monthly Prep'!AD20</f>
        <v>0</v>
      </c>
      <c r="AI13" s="203">
        <f>'Monthly Prep'!AE20</f>
        <v>0</v>
      </c>
      <c r="AJ13" s="203">
        <f>'Monthly Prep'!AF20</f>
        <v>0</v>
      </c>
      <c r="AK13" s="203">
        <f>'Monthly Prep'!AG20</f>
        <v>0</v>
      </c>
      <c r="AL13" s="203">
        <f>'Monthly Prep'!AH20</f>
        <v>0</v>
      </c>
      <c r="AM13" s="186">
        <f t="shared" si="2"/>
        <v>0</v>
      </c>
      <c r="AN13" s="203" t="str">
        <f>'Monthly Prep'!B$3</f>
        <v>Monthly Prep Reporting Tool 1.0.1</v>
      </c>
      <c r="AO13" s="199" t="str">
        <f>'Monthly Prep'!AJ20</f>
        <v/>
      </c>
    </row>
    <row r="14" spans="1:41" x14ac:dyDescent="0.25">
      <c r="A14" s="178" t="str">
        <f t="shared" si="0"/>
        <v>202205</v>
      </c>
      <c r="B14" s="179">
        <f>'Prep Partner Performance'!AE$2</f>
        <v>2022</v>
      </c>
      <c r="C14" s="180" t="str">
        <f>'Prep Partner Performance'!Z$2</f>
        <v>05</v>
      </c>
      <c r="D14" s="178">
        <f>'Prep Partner Performance'!G$2</f>
        <v>14943</v>
      </c>
      <c r="E14" s="177" t="str">
        <f>'Prep Partner Performance'!C$2</f>
        <v>Kisima Health Centre</v>
      </c>
      <c r="F14" s="300" t="str">
        <f>'Monthly Prep'!B$18</f>
        <v>Number Screened (New Clients)- using the RAST tool</v>
      </c>
      <c r="G14" s="203" t="str">
        <f>'Monthly Prep'!C21</f>
        <v>Men at High Risk</v>
      </c>
      <c r="H14" s="203" t="str">
        <f>'Monthly Prep'!D21</f>
        <v>MP01-13</v>
      </c>
      <c r="I14" s="203">
        <f>'Monthly Prep'!E21</f>
        <v>0</v>
      </c>
      <c r="J14" s="203">
        <f>'Monthly Prep'!F21</f>
        <v>0</v>
      </c>
      <c r="K14" s="203">
        <f>'Monthly Prep'!G21</f>
        <v>0</v>
      </c>
      <c r="L14" s="203">
        <f>'Monthly Prep'!H21</f>
        <v>0</v>
      </c>
      <c r="M14" s="203">
        <f>'Monthly Prep'!I21</f>
        <v>0</v>
      </c>
      <c r="N14" s="203">
        <f>'Monthly Prep'!J21</f>
        <v>0</v>
      </c>
      <c r="O14" s="203">
        <f>'Monthly Prep'!K21</f>
        <v>0</v>
      </c>
      <c r="P14" s="203">
        <f>'Monthly Prep'!L21</f>
        <v>0</v>
      </c>
      <c r="Q14" s="203">
        <f>'Monthly Prep'!M21</f>
        <v>0</v>
      </c>
      <c r="R14" s="203">
        <f>'Monthly Prep'!N21</f>
        <v>0</v>
      </c>
      <c r="S14" s="203">
        <f>'Monthly Prep'!O21</f>
        <v>0</v>
      </c>
      <c r="T14" s="203">
        <f>'Monthly Prep'!P21</f>
        <v>0</v>
      </c>
      <c r="U14" s="203">
        <f>'Monthly Prep'!Q21</f>
        <v>0</v>
      </c>
      <c r="V14" s="203">
        <f>'Monthly Prep'!R21</f>
        <v>0</v>
      </c>
      <c r="W14" s="203">
        <f>'Monthly Prep'!S21</f>
        <v>0</v>
      </c>
      <c r="X14" s="203">
        <f>'Monthly Prep'!T21</f>
        <v>0</v>
      </c>
      <c r="Y14" s="203">
        <f>'Monthly Prep'!U21</f>
        <v>0</v>
      </c>
      <c r="Z14" s="203">
        <f>'Monthly Prep'!V21</f>
        <v>0</v>
      </c>
      <c r="AA14" s="203">
        <f>'Monthly Prep'!W21</f>
        <v>0</v>
      </c>
      <c r="AB14" s="203">
        <f>'Monthly Prep'!X21</f>
        <v>0</v>
      </c>
      <c r="AC14" s="203">
        <f>'Monthly Prep'!Y21</f>
        <v>0</v>
      </c>
      <c r="AD14" s="203">
        <f>'Monthly Prep'!Z21</f>
        <v>0</v>
      </c>
      <c r="AE14" s="203">
        <f>'Monthly Prep'!AA21</f>
        <v>0</v>
      </c>
      <c r="AF14" s="203">
        <f>'Monthly Prep'!AB21</f>
        <v>0</v>
      </c>
      <c r="AG14" s="203">
        <f>'Monthly Prep'!AC21</f>
        <v>0</v>
      </c>
      <c r="AH14" s="203">
        <f>'Monthly Prep'!AD21</f>
        <v>0</v>
      </c>
      <c r="AI14" s="203">
        <f>'Monthly Prep'!AE21</f>
        <v>0</v>
      </c>
      <c r="AJ14" s="203">
        <f>'Monthly Prep'!AF21</f>
        <v>0</v>
      </c>
      <c r="AK14" s="203">
        <f>'Monthly Prep'!AG21</f>
        <v>0</v>
      </c>
      <c r="AL14" s="203">
        <f>'Monthly Prep'!AH21</f>
        <v>0</v>
      </c>
      <c r="AM14" s="186">
        <f t="shared" si="2"/>
        <v>0</v>
      </c>
      <c r="AN14" s="203" t="str">
        <f>'Monthly Prep'!B$3</f>
        <v>Monthly Prep Reporting Tool 1.0.1</v>
      </c>
      <c r="AO14" s="199" t="str">
        <f>'Monthly Prep'!AJ21</f>
        <v/>
      </c>
    </row>
    <row r="15" spans="1:41" x14ac:dyDescent="0.25">
      <c r="A15" s="178" t="str">
        <f t="shared" si="0"/>
        <v>202205</v>
      </c>
      <c r="B15" s="179">
        <f>'Prep Partner Performance'!AE$2</f>
        <v>2022</v>
      </c>
      <c r="C15" s="180" t="str">
        <f>'Prep Partner Performance'!Z$2</f>
        <v>05</v>
      </c>
      <c r="D15" s="178">
        <f>'Prep Partner Performance'!G$2</f>
        <v>14943</v>
      </c>
      <c r="E15" s="177" t="str">
        <f>'Prep Partner Performance'!C$2</f>
        <v>Kisima Health Centre</v>
      </c>
      <c r="F15" s="300" t="str">
        <f>'Monthly Prep'!B$18</f>
        <v>Number Screened (New Clients)- using the RAST tool</v>
      </c>
      <c r="G15" s="203" t="str">
        <f>'Monthly Prep'!C22</f>
        <v>PBFW Breastfeeding</v>
      </c>
      <c r="H15" s="203" t="str">
        <f>'Monthly Prep'!D22</f>
        <v>MP01-14</v>
      </c>
      <c r="I15" s="203">
        <f>'Monthly Prep'!E22</f>
        <v>0</v>
      </c>
      <c r="J15" s="203">
        <f>'Monthly Prep'!F22</f>
        <v>0</v>
      </c>
      <c r="K15" s="203">
        <f>'Monthly Prep'!G22</f>
        <v>0</v>
      </c>
      <c r="L15" s="203">
        <f>'Monthly Prep'!H22</f>
        <v>0</v>
      </c>
      <c r="M15" s="203">
        <f>'Monthly Prep'!I22</f>
        <v>0</v>
      </c>
      <c r="N15" s="203">
        <f>'Monthly Prep'!J22</f>
        <v>0</v>
      </c>
      <c r="O15" s="203">
        <f>'Monthly Prep'!K22</f>
        <v>0</v>
      </c>
      <c r="P15" s="203">
        <f>'Monthly Prep'!L22</f>
        <v>0</v>
      </c>
      <c r="Q15" s="203">
        <f>'Monthly Prep'!M22</f>
        <v>0</v>
      </c>
      <c r="R15" s="203">
        <f>'Monthly Prep'!N22</f>
        <v>0</v>
      </c>
      <c r="S15" s="203">
        <f>'Monthly Prep'!O22</f>
        <v>0</v>
      </c>
      <c r="T15" s="203">
        <f>'Monthly Prep'!P22</f>
        <v>0</v>
      </c>
      <c r="U15" s="203">
        <f>'Monthly Prep'!Q22</f>
        <v>0</v>
      </c>
      <c r="V15" s="203">
        <f>'Monthly Prep'!R22</f>
        <v>0</v>
      </c>
      <c r="W15" s="203">
        <f>'Monthly Prep'!S22</f>
        <v>0</v>
      </c>
      <c r="X15" s="203">
        <f>'Monthly Prep'!T22</f>
        <v>0</v>
      </c>
      <c r="Y15" s="203">
        <f>'Monthly Prep'!U22</f>
        <v>0</v>
      </c>
      <c r="Z15" s="203">
        <f>'Monthly Prep'!V22</f>
        <v>0</v>
      </c>
      <c r="AA15" s="203">
        <f>'Monthly Prep'!W22</f>
        <v>0</v>
      </c>
      <c r="AB15" s="203">
        <f>'Monthly Prep'!X22</f>
        <v>0</v>
      </c>
      <c r="AC15" s="203">
        <f>'Monthly Prep'!Y22</f>
        <v>0</v>
      </c>
      <c r="AD15" s="203">
        <f>'Monthly Prep'!Z22</f>
        <v>0</v>
      </c>
      <c r="AE15" s="203">
        <f>'Monthly Prep'!AA22</f>
        <v>0</v>
      </c>
      <c r="AF15" s="203">
        <f>'Monthly Prep'!AB22</f>
        <v>0</v>
      </c>
      <c r="AG15" s="203">
        <f>'Monthly Prep'!AC22</f>
        <v>0</v>
      </c>
      <c r="AH15" s="203">
        <f>'Monthly Prep'!AD22</f>
        <v>0</v>
      </c>
      <c r="AI15" s="203">
        <f>'Monthly Prep'!AE22</f>
        <v>0</v>
      </c>
      <c r="AJ15" s="203">
        <f>'Monthly Prep'!AF22</f>
        <v>0</v>
      </c>
      <c r="AK15" s="203">
        <f>'Monthly Prep'!AG22</f>
        <v>0</v>
      </c>
      <c r="AL15" s="203">
        <f>'Monthly Prep'!AH22</f>
        <v>0</v>
      </c>
      <c r="AM15" s="186">
        <f t="shared" si="2"/>
        <v>0</v>
      </c>
      <c r="AN15" s="203" t="str">
        <f>'Monthly Prep'!B$3</f>
        <v>Monthly Prep Reporting Tool 1.0.1</v>
      </c>
      <c r="AO15" s="199" t="str">
        <f>'Monthly Prep'!AJ22</f>
        <v/>
      </c>
    </row>
    <row r="16" spans="1:41" x14ac:dyDescent="0.25">
      <c r="A16" s="178" t="str">
        <f t="shared" si="0"/>
        <v>202205</v>
      </c>
      <c r="B16" s="179">
        <f>'Prep Partner Performance'!AE$2</f>
        <v>2022</v>
      </c>
      <c r="C16" s="180" t="str">
        <f>'Prep Partner Performance'!Z$2</f>
        <v>05</v>
      </c>
      <c r="D16" s="178">
        <f>'Prep Partner Performance'!G$2</f>
        <v>14943</v>
      </c>
      <c r="E16" s="177" t="str">
        <f>'Prep Partner Performance'!C$2</f>
        <v>Kisima Health Centre</v>
      </c>
      <c r="F16" s="300" t="str">
        <f>'Monthly Prep'!B$18</f>
        <v>Number Screened (New Clients)- using the RAST tool</v>
      </c>
      <c r="G16" s="203" t="str">
        <f>'Monthly Prep'!C23</f>
        <v>PBFW Pregnant</v>
      </c>
      <c r="H16" s="203" t="str">
        <f>'Monthly Prep'!D23</f>
        <v>MP01-15</v>
      </c>
      <c r="I16" s="203">
        <f>'Monthly Prep'!E23</f>
        <v>0</v>
      </c>
      <c r="J16" s="203">
        <f>'Monthly Prep'!F23</f>
        <v>0</v>
      </c>
      <c r="K16" s="203">
        <f>'Monthly Prep'!G23</f>
        <v>0</v>
      </c>
      <c r="L16" s="203">
        <f>'Monthly Prep'!H23</f>
        <v>0</v>
      </c>
      <c r="M16" s="203">
        <f>'Monthly Prep'!I23</f>
        <v>0</v>
      </c>
      <c r="N16" s="203">
        <f>'Monthly Prep'!J23</f>
        <v>0</v>
      </c>
      <c r="O16" s="203">
        <f>'Monthly Prep'!K23</f>
        <v>0</v>
      </c>
      <c r="P16" s="203">
        <f>'Monthly Prep'!L23</f>
        <v>0</v>
      </c>
      <c r="Q16" s="203">
        <f>'Monthly Prep'!M23</f>
        <v>0</v>
      </c>
      <c r="R16" s="203">
        <f>'Monthly Prep'!N23</f>
        <v>0</v>
      </c>
      <c r="S16" s="203">
        <f>'Monthly Prep'!O23</f>
        <v>0</v>
      </c>
      <c r="T16" s="203">
        <f>'Monthly Prep'!P23</f>
        <v>0</v>
      </c>
      <c r="U16" s="203">
        <f>'Monthly Prep'!Q23</f>
        <v>0</v>
      </c>
      <c r="V16" s="203">
        <f>'Monthly Prep'!R23</f>
        <v>0</v>
      </c>
      <c r="W16" s="203">
        <f>'Monthly Prep'!S23</f>
        <v>0</v>
      </c>
      <c r="X16" s="203">
        <f>'Monthly Prep'!T23</f>
        <v>0</v>
      </c>
      <c r="Y16" s="203">
        <f>'Monthly Prep'!U23</f>
        <v>0</v>
      </c>
      <c r="Z16" s="203">
        <f>'Monthly Prep'!V23</f>
        <v>0</v>
      </c>
      <c r="AA16" s="203">
        <f>'Monthly Prep'!W23</f>
        <v>0</v>
      </c>
      <c r="AB16" s="203">
        <f>'Monthly Prep'!X23</f>
        <v>0</v>
      </c>
      <c r="AC16" s="203">
        <f>'Monthly Prep'!Y23</f>
        <v>0</v>
      </c>
      <c r="AD16" s="203">
        <f>'Monthly Prep'!Z23</f>
        <v>0</v>
      </c>
      <c r="AE16" s="203">
        <f>'Monthly Prep'!AA23</f>
        <v>0</v>
      </c>
      <c r="AF16" s="203">
        <f>'Monthly Prep'!AB23</f>
        <v>0</v>
      </c>
      <c r="AG16" s="203">
        <f>'Monthly Prep'!AC23</f>
        <v>0</v>
      </c>
      <c r="AH16" s="203">
        <f>'Monthly Prep'!AD23</f>
        <v>0</v>
      </c>
      <c r="AI16" s="203">
        <f>'Monthly Prep'!AE23</f>
        <v>0</v>
      </c>
      <c r="AJ16" s="203">
        <f>'Monthly Prep'!AF23</f>
        <v>0</v>
      </c>
      <c r="AK16" s="203">
        <f>'Monthly Prep'!AG23</f>
        <v>0</v>
      </c>
      <c r="AL16" s="203">
        <f>'Monthly Prep'!AH23</f>
        <v>0</v>
      </c>
      <c r="AM16" s="186">
        <f t="shared" si="2"/>
        <v>0</v>
      </c>
      <c r="AN16" s="203" t="str">
        <f>'Monthly Prep'!B$3</f>
        <v>Monthly Prep Reporting Tool 1.0.1</v>
      </c>
      <c r="AO16" s="199" t="str">
        <f>'Monthly Prep'!AJ23</f>
        <v/>
      </c>
    </row>
    <row r="17" spans="1:41" x14ac:dyDescent="0.25">
      <c r="A17" s="178" t="str">
        <f t="shared" si="0"/>
        <v>202205</v>
      </c>
      <c r="B17" s="179">
        <f>'Prep Partner Performance'!AE$2</f>
        <v>2022</v>
      </c>
      <c r="C17" s="180" t="str">
        <f>'Prep Partner Performance'!Z$2</f>
        <v>05</v>
      </c>
      <c r="D17" s="178">
        <f>'Prep Partner Performance'!G$2</f>
        <v>14943</v>
      </c>
      <c r="E17" s="177" t="str">
        <f>'Prep Partner Performance'!C$2</f>
        <v>Kisima Health Centre</v>
      </c>
      <c r="F17" s="300" t="str">
        <f>'Monthly Prep'!B$18</f>
        <v>Number Screened (New Clients)- using the RAST tool</v>
      </c>
      <c r="G17" s="203" t="str">
        <f>'Monthly Prep'!C24</f>
        <v>People Who Inject Drugs</v>
      </c>
      <c r="H17" s="203" t="str">
        <f>'Monthly Prep'!D24</f>
        <v>MP01-16</v>
      </c>
      <c r="I17" s="203">
        <f>'Monthly Prep'!E24</f>
        <v>0</v>
      </c>
      <c r="J17" s="203">
        <f>'Monthly Prep'!F24</f>
        <v>0</v>
      </c>
      <c r="K17" s="203">
        <f>'Monthly Prep'!G24</f>
        <v>0</v>
      </c>
      <c r="L17" s="203">
        <f>'Monthly Prep'!H24</f>
        <v>0</v>
      </c>
      <c r="M17" s="203">
        <f>'Monthly Prep'!I24</f>
        <v>0</v>
      </c>
      <c r="N17" s="203">
        <f>'Monthly Prep'!J24</f>
        <v>0</v>
      </c>
      <c r="O17" s="203">
        <f>'Monthly Prep'!K24</f>
        <v>0</v>
      </c>
      <c r="P17" s="203">
        <f>'Monthly Prep'!L24</f>
        <v>0</v>
      </c>
      <c r="Q17" s="203">
        <f>'Monthly Prep'!M24</f>
        <v>0</v>
      </c>
      <c r="R17" s="203">
        <f>'Monthly Prep'!N24</f>
        <v>0</v>
      </c>
      <c r="S17" s="203">
        <f>'Monthly Prep'!O24</f>
        <v>0</v>
      </c>
      <c r="T17" s="203">
        <f>'Monthly Prep'!P24</f>
        <v>0</v>
      </c>
      <c r="U17" s="203">
        <f>'Monthly Prep'!Q24</f>
        <v>0</v>
      </c>
      <c r="V17" s="203">
        <f>'Monthly Prep'!R24</f>
        <v>0</v>
      </c>
      <c r="W17" s="203">
        <f>'Monthly Prep'!S24</f>
        <v>0</v>
      </c>
      <c r="X17" s="203">
        <f>'Monthly Prep'!T24</f>
        <v>0</v>
      </c>
      <c r="Y17" s="203">
        <f>'Monthly Prep'!U24</f>
        <v>0</v>
      </c>
      <c r="Z17" s="203">
        <f>'Monthly Prep'!V24</f>
        <v>0</v>
      </c>
      <c r="AA17" s="203">
        <f>'Monthly Prep'!W24</f>
        <v>0</v>
      </c>
      <c r="AB17" s="203">
        <f>'Monthly Prep'!X24</f>
        <v>0</v>
      </c>
      <c r="AC17" s="203">
        <f>'Monthly Prep'!Y24</f>
        <v>0</v>
      </c>
      <c r="AD17" s="203">
        <f>'Monthly Prep'!Z24</f>
        <v>0</v>
      </c>
      <c r="AE17" s="203">
        <f>'Monthly Prep'!AA24</f>
        <v>0</v>
      </c>
      <c r="AF17" s="203">
        <f>'Monthly Prep'!AB24</f>
        <v>0</v>
      </c>
      <c r="AG17" s="203">
        <f>'Monthly Prep'!AC24</f>
        <v>0</v>
      </c>
      <c r="AH17" s="203">
        <f>'Monthly Prep'!AD24</f>
        <v>0</v>
      </c>
      <c r="AI17" s="203">
        <f>'Monthly Prep'!AE24</f>
        <v>0</v>
      </c>
      <c r="AJ17" s="203">
        <f>'Monthly Prep'!AF24</f>
        <v>0</v>
      </c>
      <c r="AK17" s="203">
        <f>'Monthly Prep'!AG24</f>
        <v>0</v>
      </c>
      <c r="AL17" s="203">
        <f>'Monthly Prep'!AH24</f>
        <v>0</v>
      </c>
      <c r="AM17" s="186">
        <f t="shared" si="2"/>
        <v>0</v>
      </c>
      <c r="AN17" s="203" t="str">
        <f>'Monthly Prep'!B$3</f>
        <v>Monthly Prep Reporting Tool 1.0.1</v>
      </c>
      <c r="AO17" s="199" t="str">
        <f>'Monthly Prep'!AJ24</f>
        <v/>
      </c>
    </row>
    <row r="18" spans="1:41" x14ac:dyDescent="0.25">
      <c r="A18" s="178" t="str">
        <f t="shared" si="0"/>
        <v>202205</v>
      </c>
      <c r="B18" s="179">
        <f>'Prep Partner Performance'!AE$2</f>
        <v>2022</v>
      </c>
      <c r="C18" s="180" t="str">
        <f>'Prep Partner Performance'!Z$2</f>
        <v>05</v>
      </c>
      <c r="D18" s="178">
        <f>'Prep Partner Performance'!G$2</f>
        <v>14943</v>
      </c>
      <c r="E18" s="177" t="str">
        <f>'Prep Partner Performance'!C$2</f>
        <v>Kisima Health Centre</v>
      </c>
      <c r="F18" s="300" t="str">
        <f>'Monthly Prep'!B$18</f>
        <v>Number Screened (New Clients)- using the RAST tool</v>
      </c>
      <c r="G18" s="203" t="str">
        <f>'Monthly Prep'!C25</f>
        <v>Sero -Discodant Couple</v>
      </c>
      <c r="H18" s="203" t="str">
        <f>'Monthly Prep'!D25</f>
        <v>MP01-17</v>
      </c>
      <c r="I18" s="203">
        <f>'Monthly Prep'!E25</f>
        <v>0</v>
      </c>
      <c r="J18" s="203">
        <f>'Monthly Prep'!F25</f>
        <v>0</v>
      </c>
      <c r="K18" s="203">
        <f>'Monthly Prep'!G25</f>
        <v>0</v>
      </c>
      <c r="L18" s="203">
        <f>'Monthly Prep'!H25</f>
        <v>0</v>
      </c>
      <c r="M18" s="203">
        <f>'Monthly Prep'!I25</f>
        <v>0</v>
      </c>
      <c r="N18" s="203">
        <f>'Monthly Prep'!J25</f>
        <v>0</v>
      </c>
      <c r="O18" s="203">
        <f>'Monthly Prep'!K25</f>
        <v>0</v>
      </c>
      <c r="P18" s="203">
        <f>'Monthly Prep'!L25</f>
        <v>0</v>
      </c>
      <c r="Q18" s="203">
        <f>'Monthly Prep'!M25</f>
        <v>0</v>
      </c>
      <c r="R18" s="203">
        <f>'Monthly Prep'!N25</f>
        <v>0</v>
      </c>
      <c r="S18" s="203">
        <f>'Monthly Prep'!O25</f>
        <v>0</v>
      </c>
      <c r="T18" s="203">
        <f>'Monthly Prep'!P25</f>
        <v>0</v>
      </c>
      <c r="U18" s="203">
        <f>'Monthly Prep'!Q25</f>
        <v>0</v>
      </c>
      <c r="V18" s="203">
        <f>'Monthly Prep'!R25</f>
        <v>0</v>
      </c>
      <c r="W18" s="203">
        <f>'Monthly Prep'!S25</f>
        <v>0</v>
      </c>
      <c r="X18" s="203">
        <f>'Monthly Prep'!T25</f>
        <v>0</v>
      </c>
      <c r="Y18" s="203">
        <f>'Monthly Prep'!U25</f>
        <v>0</v>
      </c>
      <c r="Z18" s="203">
        <f>'Monthly Prep'!V25</f>
        <v>0</v>
      </c>
      <c r="AA18" s="203">
        <f>'Monthly Prep'!W25</f>
        <v>0</v>
      </c>
      <c r="AB18" s="203">
        <f>'Monthly Prep'!X25</f>
        <v>0</v>
      </c>
      <c r="AC18" s="203">
        <f>'Monthly Prep'!Y25</f>
        <v>0</v>
      </c>
      <c r="AD18" s="203">
        <f>'Monthly Prep'!Z25</f>
        <v>0</v>
      </c>
      <c r="AE18" s="203">
        <f>'Monthly Prep'!AA25</f>
        <v>0</v>
      </c>
      <c r="AF18" s="203">
        <f>'Monthly Prep'!AB25</f>
        <v>0</v>
      </c>
      <c r="AG18" s="203">
        <f>'Monthly Prep'!AC25</f>
        <v>0</v>
      </c>
      <c r="AH18" s="203">
        <f>'Monthly Prep'!AD25</f>
        <v>0</v>
      </c>
      <c r="AI18" s="203">
        <f>'Monthly Prep'!AE25</f>
        <v>0</v>
      </c>
      <c r="AJ18" s="203">
        <f>'Monthly Prep'!AF25</f>
        <v>0</v>
      </c>
      <c r="AK18" s="203">
        <f>'Monthly Prep'!AG25</f>
        <v>0</v>
      </c>
      <c r="AL18" s="203">
        <f>'Monthly Prep'!AH25</f>
        <v>0</v>
      </c>
      <c r="AM18" s="186">
        <f t="shared" si="2"/>
        <v>0</v>
      </c>
      <c r="AN18" s="203" t="str">
        <f>'Monthly Prep'!B$3</f>
        <v>Monthly Prep Reporting Tool 1.0.1</v>
      </c>
      <c r="AO18" s="199" t="str">
        <f>'Monthly Prep'!AJ25</f>
        <v/>
      </c>
    </row>
    <row r="19" spans="1:41" x14ac:dyDescent="0.25">
      <c r="A19" s="178" t="str">
        <f t="shared" si="0"/>
        <v>202205</v>
      </c>
      <c r="B19" s="179">
        <f>'Prep Partner Performance'!AE$2</f>
        <v>2022</v>
      </c>
      <c r="C19" s="180" t="str">
        <f>'Prep Partner Performance'!Z$2</f>
        <v>05</v>
      </c>
      <c r="D19" s="178">
        <f>'Prep Partner Performance'!G$2</f>
        <v>14943</v>
      </c>
      <c r="E19" s="177" t="str">
        <f>'Prep Partner Performance'!C$2</f>
        <v>Kisima Health Centre</v>
      </c>
      <c r="F19" s="300" t="str">
        <f>'Monthly Prep'!B$18</f>
        <v>Number Screened (New Clients)- using the RAST tool</v>
      </c>
      <c r="G19" s="203" t="str">
        <f>'Monthly Prep'!C26</f>
        <v>Men who have Sex with Men</v>
      </c>
      <c r="H19" s="203" t="str">
        <f>'Monthly Prep'!D26</f>
        <v>MP01-18</v>
      </c>
      <c r="I19" s="203">
        <f>'Monthly Prep'!E26</f>
        <v>0</v>
      </c>
      <c r="J19" s="203">
        <f>'Monthly Prep'!F26</f>
        <v>0</v>
      </c>
      <c r="K19" s="203">
        <f>'Monthly Prep'!G26</f>
        <v>0</v>
      </c>
      <c r="L19" s="203">
        <f>'Monthly Prep'!H26</f>
        <v>0</v>
      </c>
      <c r="M19" s="203">
        <f>'Monthly Prep'!I26</f>
        <v>0</v>
      </c>
      <c r="N19" s="203">
        <f>'Monthly Prep'!J26</f>
        <v>0</v>
      </c>
      <c r="O19" s="203">
        <f>'Monthly Prep'!K26</f>
        <v>0</v>
      </c>
      <c r="P19" s="203">
        <f>'Monthly Prep'!L26</f>
        <v>0</v>
      </c>
      <c r="Q19" s="203">
        <f>'Monthly Prep'!M26</f>
        <v>0</v>
      </c>
      <c r="R19" s="203">
        <f>'Monthly Prep'!N26</f>
        <v>0</v>
      </c>
      <c r="S19" s="203">
        <f>'Monthly Prep'!O26</f>
        <v>0</v>
      </c>
      <c r="T19" s="203">
        <f>'Monthly Prep'!P26</f>
        <v>0</v>
      </c>
      <c r="U19" s="203">
        <f>'Monthly Prep'!Q26</f>
        <v>0</v>
      </c>
      <c r="V19" s="203">
        <f>'Monthly Prep'!R26</f>
        <v>0</v>
      </c>
      <c r="W19" s="203">
        <f>'Monthly Prep'!S26</f>
        <v>0</v>
      </c>
      <c r="X19" s="203">
        <f>'Monthly Prep'!T26</f>
        <v>0</v>
      </c>
      <c r="Y19" s="203">
        <f>'Monthly Prep'!U26</f>
        <v>0</v>
      </c>
      <c r="Z19" s="203">
        <f>'Monthly Prep'!V26</f>
        <v>0</v>
      </c>
      <c r="AA19" s="203">
        <f>'Monthly Prep'!W26</f>
        <v>0</v>
      </c>
      <c r="AB19" s="203">
        <f>'Monthly Prep'!X26</f>
        <v>0</v>
      </c>
      <c r="AC19" s="203">
        <f>'Monthly Prep'!Y26</f>
        <v>0</v>
      </c>
      <c r="AD19" s="203">
        <f>'Monthly Prep'!Z26</f>
        <v>0</v>
      </c>
      <c r="AE19" s="203">
        <f>'Monthly Prep'!AA26</f>
        <v>0</v>
      </c>
      <c r="AF19" s="203">
        <f>'Monthly Prep'!AB26</f>
        <v>0</v>
      </c>
      <c r="AG19" s="203">
        <f>'Monthly Prep'!AC26</f>
        <v>0</v>
      </c>
      <c r="AH19" s="203">
        <f>'Monthly Prep'!AD26</f>
        <v>0</v>
      </c>
      <c r="AI19" s="203">
        <f>'Monthly Prep'!AE26</f>
        <v>0</v>
      </c>
      <c r="AJ19" s="203">
        <f>'Monthly Prep'!AF26</f>
        <v>0</v>
      </c>
      <c r="AK19" s="203">
        <f>'Monthly Prep'!AG26</f>
        <v>0</v>
      </c>
      <c r="AL19" s="203">
        <f>'Monthly Prep'!AH26</f>
        <v>0</v>
      </c>
      <c r="AM19" s="186">
        <f t="shared" si="2"/>
        <v>0</v>
      </c>
      <c r="AN19" s="203" t="str">
        <f>'Monthly Prep'!B$3</f>
        <v>Monthly Prep Reporting Tool 1.0.1</v>
      </c>
      <c r="AO19" s="199" t="str">
        <f>'Monthly Prep'!AJ26</f>
        <v/>
      </c>
    </row>
    <row r="20" spans="1:41" x14ac:dyDescent="0.25">
      <c r="A20" s="178" t="str">
        <f t="shared" si="0"/>
        <v>202205</v>
      </c>
      <c r="B20" s="179">
        <f>'Prep Partner Performance'!AE$2</f>
        <v>2022</v>
      </c>
      <c r="C20" s="180" t="str">
        <f>'Prep Partner Performance'!Z$2</f>
        <v>05</v>
      </c>
      <c r="D20" s="178">
        <f>'Prep Partner Performance'!G$2</f>
        <v>14943</v>
      </c>
      <c r="E20" s="177" t="str">
        <f>'Prep Partner Performance'!C$2</f>
        <v>Kisima Health Centre</v>
      </c>
      <c r="F20" s="300" t="str">
        <f>'Monthly Prep'!B$27</f>
        <v>Number Screened (Restart Clients)- using the RAST tool</v>
      </c>
      <c r="G20" s="203" t="str">
        <f>'Monthly Prep'!C27</f>
        <v>Adolescent Girls and Young Women (AGYW)</v>
      </c>
      <c r="H20" s="203" t="str">
        <f>'Monthly Prep'!D27</f>
        <v>MP01-19</v>
      </c>
      <c r="I20" s="203">
        <f>'Monthly Prep'!E27</f>
        <v>0</v>
      </c>
      <c r="J20" s="203">
        <f>'Monthly Prep'!F27</f>
        <v>0</v>
      </c>
      <c r="K20" s="203">
        <f>'Monthly Prep'!G27</f>
        <v>0</v>
      </c>
      <c r="L20" s="203">
        <f>'Monthly Prep'!H27</f>
        <v>0</v>
      </c>
      <c r="M20" s="203">
        <f>'Monthly Prep'!I27</f>
        <v>0</v>
      </c>
      <c r="N20" s="203">
        <f>'Monthly Prep'!J27</f>
        <v>0</v>
      </c>
      <c r="O20" s="203">
        <f>'Monthly Prep'!K27</f>
        <v>0</v>
      </c>
      <c r="P20" s="203">
        <f>'Monthly Prep'!L27</f>
        <v>0</v>
      </c>
      <c r="Q20" s="203">
        <f>'Monthly Prep'!M27</f>
        <v>0</v>
      </c>
      <c r="R20" s="203">
        <f>'Monthly Prep'!N27</f>
        <v>0</v>
      </c>
      <c r="S20" s="203">
        <f>'Monthly Prep'!O27</f>
        <v>0</v>
      </c>
      <c r="T20" s="203">
        <f>'Monthly Prep'!P27</f>
        <v>0</v>
      </c>
      <c r="U20" s="203">
        <f>'Monthly Prep'!Q27</f>
        <v>0</v>
      </c>
      <c r="V20" s="203">
        <f>'Monthly Prep'!R27</f>
        <v>0</v>
      </c>
      <c r="W20" s="203">
        <f>'Monthly Prep'!S27</f>
        <v>0</v>
      </c>
      <c r="X20" s="203">
        <f>'Monthly Prep'!T27</f>
        <v>0</v>
      </c>
      <c r="Y20" s="203">
        <f>'Monthly Prep'!U27</f>
        <v>0</v>
      </c>
      <c r="Z20" s="203">
        <f>'Monthly Prep'!V27</f>
        <v>0</v>
      </c>
      <c r="AA20" s="203">
        <f>'Monthly Prep'!W27</f>
        <v>0</v>
      </c>
      <c r="AB20" s="203">
        <f>'Monthly Prep'!X27</f>
        <v>0</v>
      </c>
      <c r="AC20" s="203">
        <f>'Monthly Prep'!Y27</f>
        <v>0</v>
      </c>
      <c r="AD20" s="203">
        <f>'Monthly Prep'!Z27</f>
        <v>0</v>
      </c>
      <c r="AE20" s="203">
        <f>'Monthly Prep'!AA27</f>
        <v>0</v>
      </c>
      <c r="AF20" s="203">
        <f>'Monthly Prep'!AB27</f>
        <v>0</v>
      </c>
      <c r="AG20" s="203">
        <f>'Monthly Prep'!AC27</f>
        <v>0</v>
      </c>
      <c r="AH20" s="203">
        <f>'Monthly Prep'!AD27</f>
        <v>0</v>
      </c>
      <c r="AI20" s="203">
        <f>'Monthly Prep'!AE27</f>
        <v>0</v>
      </c>
      <c r="AJ20" s="203">
        <f>'Monthly Prep'!AF27</f>
        <v>0</v>
      </c>
      <c r="AK20" s="203">
        <f>'Monthly Prep'!AG27</f>
        <v>0</v>
      </c>
      <c r="AL20" s="203">
        <f>'Monthly Prep'!AH27</f>
        <v>0</v>
      </c>
      <c r="AM20" s="186">
        <f t="shared" si="2"/>
        <v>0</v>
      </c>
      <c r="AN20" s="203" t="str">
        <f>'Monthly Prep'!B$3</f>
        <v>Monthly Prep Reporting Tool 1.0.1</v>
      </c>
      <c r="AO20" s="199" t="str">
        <f>'Monthly Prep'!AJ27</f>
        <v/>
      </c>
    </row>
    <row r="21" spans="1:41" x14ac:dyDescent="0.25">
      <c r="A21" s="178" t="str">
        <f t="shared" si="0"/>
        <v>202205</v>
      </c>
      <c r="B21" s="179">
        <f>'Prep Partner Performance'!AE$2</f>
        <v>2022</v>
      </c>
      <c r="C21" s="180" t="str">
        <f>'Prep Partner Performance'!Z$2</f>
        <v>05</v>
      </c>
      <c r="D21" s="178">
        <f>'Prep Partner Performance'!G$2</f>
        <v>14943</v>
      </c>
      <c r="E21" s="177" t="str">
        <f>'Prep Partner Performance'!C$2</f>
        <v>Kisima Health Centre</v>
      </c>
      <c r="F21" s="300" t="str">
        <f>'Monthly Prep'!B$27</f>
        <v>Number Screened (Restart Clients)- using the RAST tool</v>
      </c>
      <c r="G21" s="203" t="str">
        <f>'Monthly Prep'!C28</f>
        <v>Female Sex Workers</v>
      </c>
      <c r="H21" s="203" t="str">
        <f>'Monthly Prep'!D28</f>
        <v>MP01-20</v>
      </c>
      <c r="I21" s="203">
        <f>'Monthly Prep'!E28</f>
        <v>0</v>
      </c>
      <c r="J21" s="203">
        <f>'Monthly Prep'!F28</f>
        <v>0</v>
      </c>
      <c r="K21" s="203">
        <f>'Monthly Prep'!G28</f>
        <v>0</v>
      </c>
      <c r="L21" s="203">
        <f>'Monthly Prep'!H28</f>
        <v>0</v>
      </c>
      <c r="M21" s="203">
        <f>'Monthly Prep'!I28</f>
        <v>0</v>
      </c>
      <c r="N21" s="203">
        <f>'Monthly Prep'!J28</f>
        <v>0</v>
      </c>
      <c r="O21" s="203">
        <f>'Monthly Prep'!K28</f>
        <v>0</v>
      </c>
      <c r="P21" s="203">
        <f>'Monthly Prep'!L28</f>
        <v>0</v>
      </c>
      <c r="Q21" s="203">
        <f>'Monthly Prep'!M28</f>
        <v>0</v>
      </c>
      <c r="R21" s="203">
        <f>'Monthly Prep'!N28</f>
        <v>0</v>
      </c>
      <c r="S21" s="203">
        <f>'Monthly Prep'!O28</f>
        <v>0</v>
      </c>
      <c r="T21" s="203">
        <f>'Monthly Prep'!P28</f>
        <v>0</v>
      </c>
      <c r="U21" s="203">
        <f>'Monthly Prep'!Q28</f>
        <v>0</v>
      </c>
      <c r="V21" s="203">
        <f>'Monthly Prep'!R28</f>
        <v>0</v>
      </c>
      <c r="W21" s="203">
        <f>'Monthly Prep'!S28</f>
        <v>0</v>
      </c>
      <c r="X21" s="203">
        <f>'Monthly Prep'!T28</f>
        <v>0</v>
      </c>
      <c r="Y21" s="203">
        <f>'Monthly Prep'!U28</f>
        <v>0</v>
      </c>
      <c r="Z21" s="203">
        <f>'Monthly Prep'!V28</f>
        <v>0</v>
      </c>
      <c r="AA21" s="203">
        <f>'Monthly Prep'!W28</f>
        <v>0</v>
      </c>
      <c r="AB21" s="203">
        <f>'Monthly Prep'!X28</f>
        <v>0</v>
      </c>
      <c r="AC21" s="203">
        <f>'Monthly Prep'!Y28</f>
        <v>0</v>
      </c>
      <c r="AD21" s="203">
        <f>'Monthly Prep'!Z28</f>
        <v>0</v>
      </c>
      <c r="AE21" s="203">
        <f>'Monthly Prep'!AA28</f>
        <v>0</v>
      </c>
      <c r="AF21" s="203">
        <f>'Monthly Prep'!AB28</f>
        <v>0</v>
      </c>
      <c r="AG21" s="203">
        <f>'Monthly Prep'!AC28</f>
        <v>0</v>
      </c>
      <c r="AH21" s="203">
        <f>'Monthly Prep'!AD28</f>
        <v>0</v>
      </c>
      <c r="AI21" s="203">
        <f>'Monthly Prep'!AE28</f>
        <v>0</v>
      </c>
      <c r="AJ21" s="203">
        <f>'Monthly Prep'!AF28</f>
        <v>0</v>
      </c>
      <c r="AK21" s="203">
        <f>'Monthly Prep'!AG28</f>
        <v>0</v>
      </c>
      <c r="AL21" s="203">
        <f>'Monthly Prep'!AH28</f>
        <v>0</v>
      </c>
      <c r="AM21" s="186">
        <f t="shared" si="2"/>
        <v>0</v>
      </c>
      <c r="AN21" s="203" t="str">
        <f>'Monthly Prep'!B$3</f>
        <v>Monthly Prep Reporting Tool 1.0.1</v>
      </c>
      <c r="AO21" s="199" t="str">
        <f>'Monthly Prep'!AJ28</f>
        <v/>
      </c>
    </row>
    <row r="22" spans="1:41" x14ac:dyDescent="0.25">
      <c r="A22" s="178" t="str">
        <f t="shared" si="0"/>
        <v>202205</v>
      </c>
      <c r="B22" s="179">
        <f>'Prep Partner Performance'!AE$2</f>
        <v>2022</v>
      </c>
      <c r="C22" s="180" t="str">
        <f>'Prep Partner Performance'!Z$2</f>
        <v>05</v>
      </c>
      <c r="D22" s="178">
        <f>'Prep Partner Performance'!G$2</f>
        <v>14943</v>
      </c>
      <c r="E22" s="177" t="str">
        <f>'Prep Partner Performance'!C$2</f>
        <v>Kisima Health Centre</v>
      </c>
      <c r="F22" s="300" t="str">
        <f>'Monthly Prep'!B$27</f>
        <v>Number Screened (Restart Clients)- using the RAST tool</v>
      </c>
      <c r="G22" s="203" t="str">
        <f>'Monthly Prep'!C29</f>
        <v>General Population</v>
      </c>
      <c r="H22" s="203" t="str">
        <f>'Monthly Prep'!D29</f>
        <v>MP01-21</v>
      </c>
      <c r="I22" s="203">
        <f>'Monthly Prep'!E29</f>
        <v>0</v>
      </c>
      <c r="J22" s="203">
        <f>'Monthly Prep'!F29</f>
        <v>0</v>
      </c>
      <c r="K22" s="203">
        <f>'Monthly Prep'!G29</f>
        <v>0</v>
      </c>
      <c r="L22" s="203">
        <f>'Monthly Prep'!H29</f>
        <v>0</v>
      </c>
      <c r="M22" s="203">
        <f>'Monthly Prep'!I29</f>
        <v>0</v>
      </c>
      <c r="N22" s="203">
        <f>'Monthly Prep'!J29</f>
        <v>0</v>
      </c>
      <c r="O22" s="203">
        <f>'Monthly Prep'!K29</f>
        <v>0</v>
      </c>
      <c r="P22" s="203">
        <f>'Monthly Prep'!L29</f>
        <v>0</v>
      </c>
      <c r="Q22" s="203">
        <f>'Monthly Prep'!M29</f>
        <v>0</v>
      </c>
      <c r="R22" s="203">
        <f>'Monthly Prep'!N29</f>
        <v>0</v>
      </c>
      <c r="S22" s="203">
        <f>'Monthly Prep'!O29</f>
        <v>0</v>
      </c>
      <c r="T22" s="203">
        <f>'Monthly Prep'!P29</f>
        <v>0</v>
      </c>
      <c r="U22" s="203">
        <f>'Monthly Prep'!Q29</f>
        <v>0</v>
      </c>
      <c r="V22" s="203">
        <f>'Monthly Prep'!R29</f>
        <v>0</v>
      </c>
      <c r="W22" s="203">
        <f>'Monthly Prep'!S29</f>
        <v>0</v>
      </c>
      <c r="X22" s="203">
        <f>'Monthly Prep'!T29</f>
        <v>0</v>
      </c>
      <c r="Y22" s="203">
        <f>'Monthly Prep'!U29</f>
        <v>0</v>
      </c>
      <c r="Z22" s="203">
        <f>'Monthly Prep'!V29</f>
        <v>0</v>
      </c>
      <c r="AA22" s="203">
        <f>'Monthly Prep'!W29</f>
        <v>0</v>
      </c>
      <c r="AB22" s="203">
        <f>'Monthly Prep'!X29</f>
        <v>0</v>
      </c>
      <c r="AC22" s="203">
        <f>'Monthly Prep'!Y29</f>
        <v>0</v>
      </c>
      <c r="AD22" s="203">
        <f>'Monthly Prep'!Z29</f>
        <v>0</v>
      </c>
      <c r="AE22" s="203">
        <f>'Monthly Prep'!AA29</f>
        <v>0</v>
      </c>
      <c r="AF22" s="203">
        <f>'Monthly Prep'!AB29</f>
        <v>0</v>
      </c>
      <c r="AG22" s="203">
        <f>'Monthly Prep'!AC29</f>
        <v>0</v>
      </c>
      <c r="AH22" s="203">
        <f>'Monthly Prep'!AD29</f>
        <v>0</v>
      </c>
      <c r="AI22" s="203">
        <f>'Monthly Prep'!AE29</f>
        <v>0</v>
      </c>
      <c r="AJ22" s="203">
        <f>'Monthly Prep'!AF29</f>
        <v>0</v>
      </c>
      <c r="AK22" s="203">
        <f>'Monthly Prep'!AG29</f>
        <v>0</v>
      </c>
      <c r="AL22" s="203">
        <f>'Monthly Prep'!AH29</f>
        <v>0</v>
      </c>
      <c r="AM22" s="186">
        <f t="shared" si="2"/>
        <v>0</v>
      </c>
      <c r="AN22" s="203" t="str">
        <f>'Monthly Prep'!B$3</f>
        <v>Monthly Prep Reporting Tool 1.0.1</v>
      </c>
      <c r="AO22" s="199" t="str">
        <f>'Monthly Prep'!AJ29</f>
        <v/>
      </c>
    </row>
    <row r="23" spans="1:41" x14ac:dyDescent="0.25">
      <c r="A23" s="178" t="str">
        <f t="shared" si="0"/>
        <v>202205</v>
      </c>
      <c r="B23" s="179">
        <f>'Prep Partner Performance'!AE$2</f>
        <v>2022</v>
      </c>
      <c r="C23" s="180" t="str">
        <f>'Prep Partner Performance'!Z$2</f>
        <v>05</v>
      </c>
      <c r="D23" s="178">
        <f>'Prep Partner Performance'!G$2</f>
        <v>14943</v>
      </c>
      <c r="E23" s="177" t="str">
        <f>'Prep Partner Performance'!C$2</f>
        <v>Kisima Health Centre</v>
      </c>
      <c r="F23" s="300" t="str">
        <f>'Monthly Prep'!B$27</f>
        <v>Number Screened (Restart Clients)- using the RAST tool</v>
      </c>
      <c r="G23" s="203" t="str">
        <f>'Monthly Prep'!C30</f>
        <v>Men at High Risk</v>
      </c>
      <c r="H23" s="203" t="str">
        <f>'Monthly Prep'!D30</f>
        <v>MP01-22</v>
      </c>
      <c r="I23" s="203">
        <f>'Monthly Prep'!E30</f>
        <v>0</v>
      </c>
      <c r="J23" s="203">
        <f>'Monthly Prep'!F30</f>
        <v>0</v>
      </c>
      <c r="K23" s="203">
        <f>'Monthly Prep'!G30</f>
        <v>0</v>
      </c>
      <c r="L23" s="203">
        <f>'Monthly Prep'!H30</f>
        <v>0</v>
      </c>
      <c r="M23" s="203">
        <f>'Monthly Prep'!I30</f>
        <v>0</v>
      </c>
      <c r="N23" s="203">
        <f>'Monthly Prep'!J30</f>
        <v>0</v>
      </c>
      <c r="O23" s="203">
        <f>'Monthly Prep'!K30</f>
        <v>0</v>
      </c>
      <c r="P23" s="203">
        <f>'Monthly Prep'!L30</f>
        <v>0</v>
      </c>
      <c r="Q23" s="203">
        <f>'Monthly Prep'!M30</f>
        <v>0</v>
      </c>
      <c r="R23" s="203">
        <f>'Monthly Prep'!N30</f>
        <v>0</v>
      </c>
      <c r="S23" s="203">
        <f>'Monthly Prep'!O30</f>
        <v>0</v>
      </c>
      <c r="T23" s="203">
        <f>'Monthly Prep'!P30</f>
        <v>0</v>
      </c>
      <c r="U23" s="203">
        <f>'Monthly Prep'!Q30</f>
        <v>0</v>
      </c>
      <c r="V23" s="203">
        <f>'Monthly Prep'!R30</f>
        <v>0</v>
      </c>
      <c r="W23" s="203">
        <f>'Monthly Prep'!S30</f>
        <v>0</v>
      </c>
      <c r="X23" s="203">
        <f>'Monthly Prep'!T30</f>
        <v>0</v>
      </c>
      <c r="Y23" s="203">
        <f>'Monthly Prep'!U30</f>
        <v>0</v>
      </c>
      <c r="Z23" s="203">
        <f>'Monthly Prep'!V30</f>
        <v>0</v>
      </c>
      <c r="AA23" s="203">
        <f>'Monthly Prep'!W30</f>
        <v>0</v>
      </c>
      <c r="AB23" s="203">
        <f>'Monthly Prep'!X30</f>
        <v>0</v>
      </c>
      <c r="AC23" s="203">
        <f>'Monthly Prep'!Y30</f>
        <v>0</v>
      </c>
      <c r="AD23" s="203">
        <f>'Monthly Prep'!Z30</f>
        <v>0</v>
      </c>
      <c r="AE23" s="203">
        <f>'Monthly Prep'!AA30</f>
        <v>0</v>
      </c>
      <c r="AF23" s="203">
        <f>'Monthly Prep'!AB30</f>
        <v>0</v>
      </c>
      <c r="AG23" s="203">
        <f>'Monthly Prep'!AC30</f>
        <v>0</v>
      </c>
      <c r="AH23" s="203">
        <f>'Monthly Prep'!AD30</f>
        <v>0</v>
      </c>
      <c r="AI23" s="203">
        <f>'Monthly Prep'!AE30</f>
        <v>0</v>
      </c>
      <c r="AJ23" s="203">
        <f>'Monthly Prep'!AF30</f>
        <v>0</v>
      </c>
      <c r="AK23" s="203">
        <f>'Monthly Prep'!AG30</f>
        <v>0</v>
      </c>
      <c r="AL23" s="203">
        <f>'Monthly Prep'!AH30</f>
        <v>0</v>
      </c>
      <c r="AM23" s="186">
        <f t="shared" si="2"/>
        <v>0</v>
      </c>
      <c r="AN23" s="203" t="str">
        <f>'Monthly Prep'!B$3</f>
        <v>Monthly Prep Reporting Tool 1.0.1</v>
      </c>
      <c r="AO23" s="199" t="str">
        <f>'Monthly Prep'!AJ30</f>
        <v/>
      </c>
    </row>
    <row r="24" spans="1:41" x14ac:dyDescent="0.25">
      <c r="A24" s="178" t="str">
        <f t="shared" si="0"/>
        <v>202205</v>
      </c>
      <c r="B24" s="179">
        <f>'Prep Partner Performance'!AE$2</f>
        <v>2022</v>
      </c>
      <c r="C24" s="180" t="str">
        <f>'Prep Partner Performance'!Z$2</f>
        <v>05</v>
      </c>
      <c r="D24" s="178">
        <f>'Prep Partner Performance'!G$2</f>
        <v>14943</v>
      </c>
      <c r="E24" s="177" t="str">
        <f>'Prep Partner Performance'!C$2</f>
        <v>Kisima Health Centre</v>
      </c>
      <c r="F24" s="300" t="str">
        <f>'Monthly Prep'!B$27</f>
        <v>Number Screened (Restart Clients)- using the RAST tool</v>
      </c>
      <c r="G24" s="203" t="str">
        <f>'Monthly Prep'!C31</f>
        <v>PBFW Breastfeeding</v>
      </c>
      <c r="H24" s="203" t="str">
        <f>'Monthly Prep'!D31</f>
        <v>MP01-23</v>
      </c>
      <c r="I24" s="203">
        <f>'Monthly Prep'!E31</f>
        <v>0</v>
      </c>
      <c r="J24" s="203">
        <f>'Monthly Prep'!F31</f>
        <v>0</v>
      </c>
      <c r="K24" s="203">
        <f>'Monthly Prep'!G31</f>
        <v>0</v>
      </c>
      <c r="L24" s="203">
        <f>'Monthly Prep'!H31</f>
        <v>0</v>
      </c>
      <c r="M24" s="203">
        <f>'Monthly Prep'!I31</f>
        <v>0</v>
      </c>
      <c r="N24" s="203">
        <f>'Monthly Prep'!J31</f>
        <v>0</v>
      </c>
      <c r="O24" s="203">
        <f>'Monthly Prep'!K31</f>
        <v>0</v>
      </c>
      <c r="P24" s="203">
        <f>'Monthly Prep'!L31</f>
        <v>0</v>
      </c>
      <c r="Q24" s="203">
        <f>'Monthly Prep'!M31</f>
        <v>0</v>
      </c>
      <c r="R24" s="203">
        <f>'Monthly Prep'!N31</f>
        <v>0</v>
      </c>
      <c r="S24" s="203">
        <f>'Monthly Prep'!O31</f>
        <v>0</v>
      </c>
      <c r="T24" s="203">
        <f>'Monthly Prep'!P31</f>
        <v>0</v>
      </c>
      <c r="U24" s="203">
        <f>'Monthly Prep'!Q31</f>
        <v>0</v>
      </c>
      <c r="V24" s="203">
        <f>'Monthly Prep'!R31</f>
        <v>0</v>
      </c>
      <c r="W24" s="203">
        <f>'Monthly Prep'!S31</f>
        <v>0</v>
      </c>
      <c r="X24" s="203">
        <f>'Monthly Prep'!T31</f>
        <v>0</v>
      </c>
      <c r="Y24" s="203">
        <f>'Monthly Prep'!U31</f>
        <v>0</v>
      </c>
      <c r="Z24" s="203">
        <f>'Monthly Prep'!V31</f>
        <v>0</v>
      </c>
      <c r="AA24" s="203">
        <f>'Monthly Prep'!W31</f>
        <v>0</v>
      </c>
      <c r="AB24" s="203">
        <f>'Monthly Prep'!X31</f>
        <v>0</v>
      </c>
      <c r="AC24" s="203">
        <f>'Monthly Prep'!Y31</f>
        <v>0</v>
      </c>
      <c r="AD24" s="203">
        <f>'Monthly Prep'!Z31</f>
        <v>0</v>
      </c>
      <c r="AE24" s="203">
        <f>'Monthly Prep'!AA31</f>
        <v>0</v>
      </c>
      <c r="AF24" s="203">
        <f>'Monthly Prep'!AB31</f>
        <v>0</v>
      </c>
      <c r="AG24" s="203">
        <f>'Monthly Prep'!AC31</f>
        <v>0</v>
      </c>
      <c r="AH24" s="203">
        <f>'Monthly Prep'!AD31</f>
        <v>0</v>
      </c>
      <c r="AI24" s="203">
        <f>'Monthly Prep'!AE31</f>
        <v>0</v>
      </c>
      <c r="AJ24" s="203">
        <f>'Monthly Prep'!AF31</f>
        <v>0</v>
      </c>
      <c r="AK24" s="203">
        <f>'Monthly Prep'!AG31</f>
        <v>0</v>
      </c>
      <c r="AL24" s="203">
        <f>'Monthly Prep'!AH31</f>
        <v>0</v>
      </c>
      <c r="AM24" s="186">
        <f t="shared" si="2"/>
        <v>0</v>
      </c>
      <c r="AN24" s="203" t="str">
        <f>'Monthly Prep'!B$3</f>
        <v>Monthly Prep Reporting Tool 1.0.1</v>
      </c>
      <c r="AO24" s="199" t="str">
        <f>'Monthly Prep'!AJ31</f>
        <v/>
      </c>
    </row>
    <row r="25" spans="1:41" x14ac:dyDescent="0.25">
      <c r="A25" s="178" t="str">
        <f t="shared" si="0"/>
        <v>202205</v>
      </c>
      <c r="B25" s="179">
        <f>'Prep Partner Performance'!AE$2</f>
        <v>2022</v>
      </c>
      <c r="C25" s="180" t="str">
        <f>'Prep Partner Performance'!Z$2</f>
        <v>05</v>
      </c>
      <c r="D25" s="178">
        <f>'Prep Partner Performance'!G$2</f>
        <v>14943</v>
      </c>
      <c r="E25" s="177" t="str">
        <f>'Prep Partner Performance'!C$2</f>
        <v>Kisima Health Centre</v>
      </c>
      <c r="F25" s="300" t="str">
        <f>'Monthly Prep'!B$27</f>
        <v>Number Screened (Restart Clients)- using the RAST tool</v>
      </c>
      <c r="G25" s="203" t="str">
        <f>'Monthly Prep'!C32</f>
        <v>PBFW Pregnant</v>
      </c>
      <c r="H25" s="203" t="str">
        <f>'Monthly Prep'!D32</f>
        <v>MP01-24</v>
      </c>
      <c r="I25" s="203">
        <f>'Monthly Prep'!E32</f>
        <v>0</v>
      </c>
      <c r="J25" s="203">
        <f>'Monthly Prep'!F32</f>
        <v>0</v>
      </c>
      <c r="K25" s="203">
        <f>'Monthly Prep'!G32</f>
        <v>0</v>
      </c>
      <c r="L25" s="203">
        <f>'Monthly Prep'!H32</f>
        <v>0</v>
      </c>
      <c r="M25" s="203">
        <f>'Monthly Prep'!I32</f>
        <v>0</v>
      </c>
      <c r="N25" s="203">
        <f>'Monthly Prep'!J32</f>
        <v>0</v>
      </c>
      <c r="O25" s="203">
        <f>'Monthly Prep'!K32</f>
        <v>0</v>
      </c>
      <c r="P25" s="203">
        <f>'Monthly Prep'!L32</f>
        <v>0</v>
      </c>
      <c r="Q25" s="203">
        <f>'Monthly Prep'!M32</f>
        <v>0</v>
      </c>
      <c r="R25" s="203">
        <f>'Monthly Prep'!N32</f>
        <v>0</v>
      </c>
      <c r="S25" s="203">
        <f>'Monthly Prep'!O32</f>
        <v>0</v>
      </c>
      <c r="T25" s="203">
        <f>'Monthly Prep'!P32</f>
        <v>0</v>
      </c>
      <c r="U25" s="203">
        <f>'Monthly Prep'!Q32</f>
        <v>0</v>
      </c>
      <c r="V25" s="203">
        <f>'Monthly Prep'!R32</f>
        <v>0</v>
      </c>
      <c r="W25" s="203">
        <f>'Monthly Prep'!S32</f>
        <v>0</v>
      </c>
      <c r="X25" s="203">
        <f>'Monthly Prep'!T32</f>
        <v>0</v>
      </c>
      <c r="Y25" s="203">
        <f>'Monthly Prep'!U32</f>
        <v>0</v>
      </c>
      <c r="Z25" s="203">
        <f>'Monthly Prep'!V32</f>
        <v>0</v>
      </c>
      <c r="AA25" s="203">
        <f>'Monthly Prep'!W32</f>
        <v>0</v>
      </c>
      <c r="AB25" s="203">
        <f>'Monthly Prep'!X32</f>
        <v>0</v>
      </c>
      <c r="AC25" s="203">
        <f>'Monthly Prep'!Y32</f>
        <v>0</v>
      </c>
      <c r="AD25" s="203">
        <f>'Monthly Prep'!Z32</f>
        <v>0</v>
      </c>
      <c r="AE25" s="203">
        <f>'Monthly Prep'!AA32</f>
        <v>0</v>
      </c>
      <c r="AF25" s="203">
        <f>'Monthly Prep'!AB32</f>
        <v>0</v>
      </c>
      <c r="AG25" s="203">
        <f>'Monthly Prep'!AC32</f>
        <v>0</v>
      </c>
      <c r="AH25" s="203">
        <f>'Monthly Prep'!AD32</f>
        <v>0</v>
      </c>
      <c r="AI25" s="203">
        <f>'Monthly Prep'!AE32</f>
        <v>0</v>
      </c>
      <c r="AJ25" s="203">
        <f>'Monthly Prep'!AF32</f>
        <v>0</v>
      </c>
      <c r="AK25" s="203">
        <f>'Monthly Prep'!AG32</f>
        <v>0</v>
      </c>
      <c r="AL25" s="203">
        <f>'Monthly Prep'!AH32</f>
        <v>0</v>
      </c>
      <c r="AM25" s="186">
        <f t="shared" si="2"/>
        <v>0</v>
      </c>
      <c r="AN25" s="203" t="str">
        <f>'Monthly Prep'!B$3</f>
        <v>Monthly Prep Reporting Tool 1.0.1</v>
      </c>
      <c r="AO25" s="199" t="str">
        <f>'Monthly Prep'!AJ32</f>
        <v/>
      </c>
    </row>
    <row r="26" spans="1:41" x14ac:dyDescent="0.25">
      <c r="A26" s="178" t="str">
        <f t="shared" ref="A26:A52" si="3">B26&amp;C26</f>
        <v>202205</v>
      </c>
      <c r="B26" s="179">
        <f>'Prep Partner Performance'!AE$2</f>
        <v>2022</v>
      </c>
      <c r="C26" s="180" t="str">
        <f>'Prep Partner Performance'!Z$2</f>
        <v>05</v>
      </c>
      <c r="D26" s="178">
        <f>'Prep Partner Performance'!G$2</f>
        <v>14943</v>
      </c>
      <c r="E26" s="177" t="str">
        <f>'Prep Partner Performance'!C$2</f>
        <v>Kisima Health Centre</v>
      </c>
      <c r="F26" s="300" t="str">
        <f>'Monthly Prep'!B$27</f>
        <v>Number Screened (Restart Clients)- using the RAST tool</v>
      </c>
      <c r="G26" s="203" t="str">
        <f>'Monthly Prep'!C33</f>
        <v>People Who Inject Drugs</v>
      </c>
      <c r="H26" s="203" t="str">
        <f>'Monthly Prep'!D33</f>
        <v>MP01-25</v>
      </c>
      <c r="I26" s="203">
        <f>'Monthly Prep'!E33</f>
        <v>0</v>
      </c>
      <c r="J26" s="203">
        <f>'Monthly Prep'!F33</f>
        <v>0</v>
      </c>
      <c r="K26" s="203">
        <f>'Monthly Prep'!G33</f>
        <v>0</v>
      </c>
      <c r="L26" s="203">
        <f>'Monthly Prep'!H33</f>
        <v>0</v>
      </c>
      <c r="M26" s="203">
        <f>'Monthly Prep'!I33</f>
        <v>0</v>
      </c>
      <c r="N26" s="203">
        <f>'Monthly Prep'!J33</f>
        <v>0</v>
      </c>
      <c r="O26" s="203">
        <f>'Monthly Prep'!K33</f>
        <v>0</v>
      </c>
      <c r="P26" s="203">
        <f>'Monthly Prep'!L33</f>
        <v>0</v>
      </c>
      <c r="Q26" s="203">
        <f>'Monthly Prep'!M33</f>
        <v>0</v>
      </c>
      <c r="R26" s="203">
        <f>'Monthly Prep'!N33</f>
        <v>0</v>
      </c>
      <c r="S26" s="203">
        <f>'Monthly Prep'!O33</f>
        <v>0</v>
      </c>
      <c r="T26" s="203">
        <f>'Monthly Prep'!P33</f>
        <v>0</v>
      </c>
      <c r="U26" s="203">
        <f>'Monthly Prep'!Q33</f>
        <v>0</v>
      </c>
      <c r="V26" s="203">
        <f>'Monthly Prep'!R33</f>
        <v>0</v>
      </c>
      <c r="W26" s="203">
        <f>'Monthly Prep'!S33</f>
        <v>0</v>
      </c>
      <c r="X26" s="203">
        <f>'Monthly Prep'!T33</f>
        <v>0</v>
      </c>
      <c r="Y26" s="203">
        <f>'Monthly Prep'!U33</f>
        <v>0</v>
      </c>
      <c r="Z26" s="203">
        <f>'Monthly Prep'!V33</f>
        <v>0</v>
      </c>
      <c r="AA26" s="203">
        <f>'Monthly Prep'!W33</f>
        <v>0</v>
      </c>
      <c r="AB26" s="203">
        <f>'Monthly Prep'!X33</f>
        <v>0</v>
      </c>
      <c r="AC26" s="203">
        <f>'Monthly Prep'!Y33</f>
        <v>0</v>
      </c>
      <c r="AD26" s="203">
        <f>'Monthly Prep'!Z33</f>
        <v>0</v>
      </c>
      <c r="AE26" s="203">
        <f>'Monthly Prep'!AA33</f>
        <v>0</v>
      </c>
      <c r="AF26" s="203">
        <f>'Monthly Prep'!AB33</f>
        <v>0</v>
      </c>
      <c r="AG26" s="203">
        <f>'Monthly Prep'!AC33</f>
        <v>0</v>
      </c>
      <c r="AH26" s="203">
        <f>'Monthly Prep'!AD33</f>
        <v>0</v>
      </c>
      <c r="AI26" s="203">
        <f>'Monthly Prep'!AE33</f>
        <v>0</v>
      </c>
      <c r="AJ26" s="203">
        <f>'Monthly Prep'!AF33</f>
        <v>0</v>
      </c>
      <c r="AK26" s="203">
        <f>'Monthly Prep'!AG33</f>
        <v>0</v>
      </c>
      <c r="AL26" s="203">
        <f>'Monthly Prep'!AH33</f>
        <v>0</v>
      </c>
      <c r="AM26" s="186">
        <f t="shared" si="2"/>
        <v>0</v>
      </c>
      <c r="AN26" s="203" t="str">
        <f>'Monthly Prep'!B$3</f>
        <v>Monthly Prep Reporting Tool 1.0.1</v>
      </c>
      <c r="AO26" s="199" t="str">
        <f>'Monthly Prep'!AJ33</f>
        <v/>
      </c>
    </row>
    <row r="27" spans="1:41" x14ac:dyDescent="0.25">
      <c r="A27" s="178" t="str">
        <f t="shared" si="3"/>
        <v>202205</v>
      </c>
      <c r="B27" s="179">
        <f>'Prep Partner Performance'!AE$2</f>
        <v>2022</v>
      </c>
      <c r="C27" s="180" t="str">
        <f>'Prep Partner Performance'!Z$2</f>
        <v>05</v>
      </c>
      <c r="D27" s="178">
        <f>'Prep Partner Performance'!G$2</f>
        <v>14943</v>
      </c>
      <c r="E27" s="177" t="str">
        <f>'Prep Partner Performance'!C$2</f>
        <v>Kisima Health Centre</v>
      </c>
      <c r="F27" s="300" t="str">
        <f>'Monthly Prep'!B$27</f>
        <v>Number Screened (Restart Clients)- using the RAST tool</v>
      </c>
      <c r="G27" s="203" t="str">
        <f>'Monthly Prep'!C34</f>
        <v>Sero -Discodant Couple</v>
      </c>
      <c r="H27" s="203" t="str">
        <f>'Monthly Prep'!D34</f>
        <v>MP01-26</v>
      </c>
      <c r="I27" s="203">
        <f>'Monthly Prep'!E34</f>
        <v>0</v>
      </c>
      <c r="J27" s="203">
        <f>'Monthly Prep'!F34</f>
        <v>0</v>
      </c>
      <c r="K27" s="203">
        <f>'Monthly Prep'!G34</f>
        <v>0</v>
      </c>
      <c r="L27" s="203">
        <f>'Monthly Prep'!H34</f>
        <v>0</v>
      </c>
      <c r="M27" s="203">
        <f>'Monthly Prep'!I34</f>
        <v>0</v>
      </c>
      <c r="N27" s="203">
        <f>'Monthly Prep'!J34</f>
        <v>0</v>
      </c>
      <c r="O27" s="203">
        <f>'Monthly Prep'!K34</f>
        <v>0</v>
      </c>
      <c r="P27" s="203">
        <f>'Monthly Prep'!L34</f>
        <v>0</v>
      </c>
      <c r="Q27" s="203">
        <f>'Monthly Prep'!M34</f>
        <v>0</v>
      </c>
      <c r="R27" s="203">
        <f>'Monthly Prep'!N34</f>
        <v>0</v>
      </c>
      <c r="S27" s="203">
        <f>'Monthly Prep'!O34</f>
        <v>0</v>
      </c>
      <c r="T27" s="203">
        <f>'Monthly Prep'!P34</f>
        <v>0</v>
      </c>
      <c r="U27" s="203">
        <f>'Monthly Prep'!Q34</f>
        <v>0</v>
      </c>
      <c r="V27" s="203">
        <f>'Monthly Prep'!R34</f>
        <v>0</v>
      </c>
      <c r="W27" s="203">
        <f>'Monthly Prep'!S34</f>
        <v>0</v>
      </c>
      <c r="X27" s="203">
        <f>'Monthly Prep'!T34</f>
        <v>0</v>
      </c>
      <c r="Y27" s="203">
        <f>'Monthly Prep'!U34</f>
        <v>0</v>
      </c>
      <c r="Z27" s="203">
        <f>'Monthly Prep'!V34</f>
        <v>0</v>
      </c>
      <c r="AA27" s="203">
        <f>'Monthly Prep'!W34</f>
        <v>0</v>
      </c>
      <c r="AB27" s="203">
        <f>'Monthly Prep'!X34</f>
        <v>0</v>
      </c>
      <c r="AC27" s="203">
        <f>'Monthly Prep'!Y34</f>
        <v>0</v>
      </c>
      <c r="AD27" s="203">
        <f>'Monthly Prep'!Z34</f>
        <v>0</v>
      </c>
      <c r="AE27" s="203">
        <f>'Monthly Prep'!AA34</f>
        <v>0</v>
      </c>
      <c r="AF27" s="203">
        <f>'Monthly Prep'!AB34</f>
        <v>0</v>
      </c>
      <c r="AG27" s="203">
        <f>'Monthly Prep'!AC34</f>
        <v>0</v>
      </c>
      <c r="AH27" s="203">
        <f>'Monthly Prep'!AD34</f>
        <v>0</v>
      </c>
      <c r="AI27" s="203">
        <f>'Monthly Prep'!AE34</f>
        <v>0</v>
      </c>
      <c r="AJ27" s="203">
        <f>'Monthly Prep'!AF34</f>
        <v>0</v>
      </c>
      <c r="AK27" s="203">
        <f>'Monthly Prep'!AG34</f>
        <v>0</v>
      </c>
      <c r="AL27" s="203">
        <f>'Monthly Prep'!AH34</f>
        <v>0</v>
      </c>
      <c r="AM27" s="186">
        <f t="shared" si="2"/>
        <v>0</v>
      </c>
      <c r="AN27" s="203" t="str">
        <f>'Monthly Prep'!B$3</f>
        <v>Monthly Prep Reporting Tool 1.0.1</v>
      </c>
      <c r="AO27" s="199" t="str">
        <f>'Monthly Prep'!AJ34</f>
        <v/>
      </c>
    </row>
    <row r="28" spans="1:41" x14ac:dyDescent="0.25">
      <c r="A28" s="178" t="str">
        <f t="shared" si="3"/>
        <v>202205</v>
      </c>
      <c r="B28" s="179">
        <f>'Prep Partner Performance'!AE$2</f>
        <v>2022</v>
      </c>
      <c r="C28" s="180" t="str">
        <f>'Prep Partner Performance'!Z$2</f>
        <v>05</v>
      </c>
      <c r="D28" s="178">
        <f>'Prep Partner Performance'!G$2</f>
        <v>14943</v>
      </c>
      <c r="E28" s="177" t="str">
        <f>'Prep Partner Performance'!C$2</f>
        <v>Kisima Health Centre</v>
      </c>
      <c r="F28" s="300" t="str">
        <f>'Monthly Prep'!B$27</f>
        <v>Number Screened (Restart Clients)- using the RAST tool</v>
      </c>
      <c r="G28" s="203" t="str">
        <f>'Monthly Prep'!C35</f>
        <v>Men who have Sex with Men</v>
      </c>
      <c r="H28" s="203" t="str">
        <f>'Monthly Prep'!D35</f>
        <v>MP01-27</v>
      </c>
      <c r="I28" s="203">
        <f>'Monthly Prep'!E35</f>
        <v>0</v>
      </c>
      <c r="J28" s="203">
        <f>'Monthly Prep'!F35</f>
        <v>0</v>
      </c>
      <c r="K28" s="203">
        <f>'Monthly Prep'!G35</f>
        <v>0</v>
      </c>
      <c r="L28" s="203">
        <f>'Monthly Prep'!H35</f>
        <v>0</v>
      </c>
      <c r="M28" s="203">
        <f>'Monthly Prep'!I35</f>
        <v>0</v>
      </c>
      <c r="N28" s="203">
        <f>'Monthly Prep'!J35</f>
        <v>0</v>
      </c>
      <c r="O28" s="203">
        <f>'Monthly Prep'!K35</f>
        <v>0</v>
      </c>
      <c r="P28" s="203">
        <f>'Monthly Prep'!L35</f>
        <v>0</v>
      </c>
      <c r="Q28" s="203">
        <f>'Monthly Prep'!M35</f>
        <v>0</v>
      </c>
      <c r="R28" s="203">
        <f>'Monthly Prep'!N35</f>
        <v>0</v>
      </c>
      <c r="S28" s="203">
        <f>'Monthly Prep'!O35</f>
        <v>0</v>
      </c>
      <c r="T28" s="203">
        <f>'Monthly Prep'!P35</f>
        <v>0</v>
      </c>
      <c r="U28" s="203">
        <f>'Monthly Prep'!Q35</f>
        <v>0</v>
      </c>
      <c r="V28" s="203">
        <f>'Monthly Prep'!R35</f>
        <v>0</v>
      </c>
      <c r="W28" s="203">
        <f>'Monthly Prep'!S35</f>
        <v>0</v>
      </c>
      <c r="X28" s="203">
        <f>'Monthly Prep'!T35</f>
        <v>0</v>
      </c>
      <c r="Y28" s="203">
        <f>'Monthly Prep'!U35</f>
        <v>0</v>
      </c>
      <c r="Z28" s="203">
        <f>'Monthly Prep'!V35</f>
        <v>0</v>
      </c>
      <c r="AA28" s="203">
        <f>'Monthly Prep'!W35</f>
        <v>0</v>
      </c>
      <c r="AB28" s="203">
        <f>'Monthly Prep'!X35</f>
        <v>0</v>
      </c>
      <c r="AC28" s="203">
        <f>'Monthly Prep'!Y35</f>
        <v>0</v>
      </c>
      <c r="AD28" s="203">
        <f>'Monthly Prep'!Z35</f>
        <v>0</v>
      </c>
      <c r="AE28" s="203">
        <f>'Monthly Prep'!AA35</f>
        <v>0</v>
      </c>
      <c r="AF28" s="203">
        <f>'Monthly Prep'!AB35</f>
        <v>0</v>
      </c>
      <c r="AG28" s="203">
        <f>'Monthly Prep'!AC35</f>
        <v>0</v>
      </c>
      <c r="AH28" s="203">
        <f>'Monthly Prep'!AD35</f>
        <v>0</v>
      </c>
      <c r="AI28" s="203">
        <f>'Monthly Prep'!AE35</f>
        <v>0</v>
      </c>
      <c r="AJ28" s="203">
        <f>'Monthly Prep'!AF35</f>
        <v>0</v>
      </c>
      <c r="AK28" s="203">
        <f>'Monthly Prep'!AG35</f>
        <v>0</v>
      </c>
      <c r="AL28" s="203">
        <f>'Monthly Prep'!AH35</f>
        <v>0</v>
      </c>
      <c r="AM28" s="186">
        <f t="shared" si="2"/>
        <v>0</v>
      </c>
      <c r="AN28" s="203" t="str">
        <f>'Monthly Prep'!B$3</f>
        <v>Monthly Prep Reporting Tool 1.0.1</v>
      </c>
      <c r="AO28" s="199" t="str">
        <f>'Monthly Prep'!AJ35</f>
        <v/>
      </c>
    </row>
    <row r="29" spans="1:41" x14ac:dyDescent="0.25">
      <c r="A29" s="178" t="str">
        <f t="shared" si="3"/>
        <v>202205</v>
      </c>
      <c r="B29" s="179">
        <f>'Prep Partner Performance'!AE$2</f>
        <v>2022</v>
      </c>
      <c r="C29" s="180" t="str">
        <f>'Prep Partner Performance'!Z$2</f>
        <v>05</v>
      </c>
      <c r="D29" s="178">
        <f>'Prep Partner Performance'!G$2</f>
        <v>14943</v>
      </c>
      <c r="E29" s="177" t="str">
        <f>'Prep Partner Performance'!C$2</f>
        <v>Kisima Health Centre</v>
      </c>
      <c r="F29" s="300" t="str">
        <f>'Monthly Prep'!B$36</f>
        <v>Number Eligible for PrEP(New Clients: willing+unwilling)</v>
      </c>
      <c r="G29" s="203" t="str">
        <f>'Monthly Prep'!C36</f>
        <v>Adolescent Girls and Young Women (AGYW)</v>
      </c>
      <c r="H29" s="203" t="str">
        <f>'Monthly Prep'!D36</f>
        <v>MP01-28</v>
      </c>
      <c r="I29" s="203">
        <f>'Monthly Prep'!E36</f>
        <v>0</v>
      </c>
      <c r="J29" s="203">
        <f>'Monthly Prep'!F36</f>
        <v>0</v>
      </c>
      <c r="K29" s="203">
        <f>'Monthly Prep'!G36</f>
        <v>0</v>
      </c>
      <c r="L29" s="203">
        <f>'Monthly Prep'!H36</f>
        <v>0</v>
      </c>
      <c r="M29" s="203">
        <f>'Monthly Prep'!I36</f>
        <v>0</v>
      </c>
      <c r="N29" s="203">
        <f>'Monthly Prep'!J36</f>
        <v>0</v>
      </c>
      <c r="O29" s="203">
        <f>'Monthly Prep'!K36</f>
        <v>0</v>
      </c>
      <c r="P29" s="203">
        <f>'Monthly Prep'!L36</f>
        <v>0</v>
      </c>
      <c r="Q29" s="203">
        <f>'Monthly Prep'!M36</f>
        <v>0</v>
      </c>
      <c r="R29" s="203">
        <f>'Monthly Prep'!N36</f>
        <v>0</v>
      </c>
      <c r="S29" s="203">
        <f>'Monthly Prep'!O36</f>
        <v>0</v>
      </c>
      <c r="T29" s="203">
        <f>'Monthly Prep'!P36</f>
        <v>0</v>
      </c>
      <c r="U29" s="203">
        <f>'Monthly Prep'!Q36</f>
        <v>0</v>
      </c>
      <c r="V29" s="203">
        <f>'Monthly Prep'!R36</f>
        <v>0</v>
      </c>
      <c r="W29" s="203">
        <f>'Monthly Prep'!S36</f>
        <v>0</v>
      </c>
      <c r="X29" s="203">
        <f>'Monthly Prep'!T36</f>
        <v>0</v>
      </c>
      <c r="Y29" s="203">
        <f>'Monthly Prep'!U36</f>
        <v>0</v>
      </c>
      <c r="Z29" s="203">
        <f>'Monthly Prep'!V36</f>
        <v>0</v>
      </c>
      <c r="AA29" s="203">
        <f>'Monthly Prep'!W36</f>
        <v>0</v>
      </c>
      <c r="AB29" s="203">
        <f>'Monthly Prep'!X36</f>
        <v>0</v>
      </c>
      <c r="AC29" s="203">
        <f>'Monthly Prep'!Y36</f>
        <v>0</v>
      </c>
      <c r="AD29" s="203">
        <f>'Monthly Prep'!Z36</f>
        <v>0</v>
      </c>
      <c r="AE29" s="203">
        <f>'Monthly Prep'!AA36</f>
        <v>0</v>
      </c>
      <c r="AF29" s="203">
        <f>'Monthly Prep'!AB36</f>
        <v>0</v>
      </c>
      <c r="AG29" s="203">
        <f>'Monthly Prep'!AC36</f>
        <v>0</v>
      </c>
      <c r="AH29" s="203">
        <f>'Monthly Prep'!AD36</f>
        <v>0</v>
      </c>
      <c r="AI29" s="203">
        <f>'Monthly Prep'!AE36</f>
        <v>0</v>
      </c>
      <c r="AJ29" s="203">
        <f>'Monthly Prep'!AF36</f>
        <v>0</v>
      </c>
      <c r="AK29" s="203">
        <f>'Monthly Prep'!AG36</f>
        <v>0</v>
      </c>
      <c r="AL29" s="203">
        <f>'Monthly Prep'!AH36</f>
        <v>0</v>
      </c>
      <c r="AM29" s="186">
        <f t="shared" si="2"/>
        <v>0</v>
      </c>
      <c r="AN29" s="203" t="str">
        <f>'Monthly Prep'!B$3</f>
        <v>Monthly Prep Reporting Tool 1.0.1</v>
      </c>
      <c r="AO29" s="199" t="str">
        <f>'Monthly Prep'!AJ36</f>
        <v/>
      </c>
    </row>
    <row r="30" spans="1:41" x14ac:dyDescent="0.25">
      <c r="A30" s="178" t="str">
        <f t="shared" si="3"/>
        <v>202205</v>
      </c>
      <c r="B30" s="179">
        <f>'Prep Partner Performance'!AE$2</f>
        <v>2022</v>
      </c>
      <c r="C30" s="180" t="str">
        <f>'Prep Partner Performance'!Z$2</f>
        <v>05</v>
      </c>
      <c r="D30" s="178">
        <f>'Prep Partner Performance'!G$2</f>
        <v>14943</v>
      </c>
      <c r="E30" s="177" t="str">
        <f>'Prep Partner Performance'!C$2</f>
        <v>Kisima Health Centre</v>
      </c>
      <c r="F30" s="300" t="str">
        <f>'Monthly Prep'!B$36</f>
        <v>Number Eligible for PrEP(New Clients: willing+unwilling)</v>
      </c>
      <c r="G30" s="203" t="str">
        <f>'Monthly Prep'!C37</f>
        <v>Female Sex Workers</v>
      </c>
      <c r="H30" s="203" t="str">
        <f>'Monthly Prep'!D37</f>
        <v>MP01-29</v>
      </c>
      <c r="I30" s="203">
        <f>'Monthly Prep'!E37</f>
        <v>0</v>
      </c>
      <c r="J30" s="203">
        <f>'Monthly Prep'!F37</f>
        <v>0</v>
      </c>
      <c r="K30" s="203">
        <f>'Monthly Prep'!G37</f>
        <v>0</v>
      </c>
      <c r="L30" s="203">
        <f>'Monthly Prep'!H37</f>
        <v>0</v>
      </c>
      <c r="M30" s="203">
        <f>'Monthly Prep'!I37</f>
        <v>0</v>
      </c>
      <c r="N30" s="203">
        <f>'Monthly Prep'!J37</f>
        <v>0</v>
      </c>
      <c r="O30" s="203">
        <f>'Monthly Prep'!K37</f>
        <v>0</v>
      </c>
      <c r="P30" s="203">
        <f>'Monthly Prep'!L37</f>
        <v>0</v>
      </c>
      <c r="Q30" s="203">
        <f>'Monthly Prep'!M37</f>
        <v>0</v>
      </c>
      <c r="R30" s="203">
        <f>'Monthly Prep'!N37</f>
        <v>0</v>
      </c>
      <c r="S30" s="203">
        <f>'Monthly Prep'!O37</f>
        <v>0</v>
      </c>
      <c r="T30" s="203">
        <f>'Monthly Prep'!P37</f>
        <v>0</v>
      </c>
      <c r="U30" s="203">
        <f>'Monthly Prep'!Q37</f>
        <v>0</v>
      </c>
      <c r="V30" s="203">
        <f>'Monthly Prep'!R37</f>
        <v>0</v>
      </c>
      <c r="W30" s="203">
        <f>'Monthly Prep'!S37</f>
        <v>0</v>
      </c>
      <c r="X30" s="203">
        <f>'Monthly Prep'!T37</f>
        <v>0</v>
      </c>
      <c r="Y30" s="203">
        <f>'Monthly Prep'!U37</f>
        <v>0</v>
      </c>
      <c r="Z30" s="203">
        <f>'Monthly Prep'!V37</f>
        <v>0</v>
      </c>
      <c r="AA30" s="203">
        <f>'Monthly Prep'!W37</f>
        <v>0</v>
      </c>
      <c r="AB30" s="203">
        <f>'Monthly Prep'!X37</f>
        <v>0</v>
      </c>
      <c r="AC30" s="203">
        <f>'Monthly Prep'!Y37</f>
        <v>0</v>
      </c>
      <c r="AD30" s="203">
        <f>'Monthly Prep'!Z37</f>
        <v>0</v>
      </c>
      <c r="AE30" s="203">
        <f>'Monthly Prep'!AA37</f>
        <v>0</v>
      </c>
      <c r="AF30" s="203">
        <f>'Monthly Prep'!AB37</f>
        <v>0</v>
      </c>
      <c r="AG30" s="203">
        <f>'Monthly Prep'!AC37</f>
        <v>0</v>
      </c>
      <c r="AH30" s="203">
        <f>'Monthly Prep'!AD37</f>
        <v>0</v>
      </c>
      <c r="AI30" s="203">
        <f>'Monthly Prep'!AE37</f>
        <v>0</v>
      </c>
      <c r="AJ30" s="203">
        <f>'Monthly Prep'!AF37</f>
        <v>0</v>
      </c>
      <c r="AK30" s="203">
        <f>'Monthly Prep'!AG37</f>
        <v>0</v>
      </c>
      <c r="AL30" s="203">
        <f>'Monthly Prep'!AH37</f>
        <v>0</v>
      </c>
      <c r="AM30" s="186">
        <f t="shared" si="2"/>
        <v>0</v>
      </c>
      <c r="AN30" s="203" t="str">
        <f>'Monthly Prep'!B$3</f>
        <v>Monthly Prep Reporting Tool 1.0.1</v>
      </c>
      <c r="AO30" s="199" t="str">
        <f>'Monthly Prep'!AJ37</f>
        <v/>
      </c>
    </row>
    <row r="31" spans="1:41" x14ac:dyDescent="0.25">
      <c r="A31" s="178" t="str">
        <f t="shared" si="3"/>
        <v>202205</v>
      </c>
      <c r="B31" s="179">
        <f>'Prep Partner Performance'!AE$2</f>
        <v>2022</v>
      </c>
      <c r="C31" s="180" t="str">
        <f>'Prep Partner Performance'!Z$2</f>
        <v>05</v>
      </c>
      <c r="D31" s="178">
        <f>'Prep Partner Performance'!G$2</f>
        <v>14943</v>
      </c>
      <c r="E31" s="177" t="str">
        <f>'Prep Partner Performance'!C$2</f>
        <v>Kisima Health Centre</v>
      </c>
      <c r="F31" s="300" t="str">
        <f>'Monthly Prep'!B$36</f>
        <v>Number Eligible for PrEP(New Clients: willing+unwilling)</v>
      </c>
      <c r="G31" s="203" t="str">
        <f>'Monthly Prep'!C38</f>
        <v>General Population</v>
      </c>
      <c r="H31" s="203" t="str">
        <f>'Monthly Prep'!D38</f>
        <v>MP01-30</v>
      </c>
      <c r="I31" s="203">
        <f>'Monthly Prep'!E38</f>
        <v>0</v>
      </c>
      <c r="J31" s="203">
        <f>'Monthly Prep'!F38</f>
        <v>0</v>
      </c>
      <c r="K31" s="203">
        <f>'Monthly Prep'!G38</f>
        <v>0</v>
      </c>
      <c r="L31" s="203">
        <f>'Monthly Prep'!H38</f>
        <v>0</v>
      </c>
      <c r="M31" s="203">
        <f>'Monthly Prep'!I38</f>
        <v>0</v>
      </c>
      <c r="N31" s="203">
        <f>'Monthly Prep'!J38</f>
        <v>0</v>
      </c>
      <c r="O31" s="203">
        <f>'Monthly Prep'!K38</f>
        <v>0</v>
      </c>
      <c r="P31" s="203">
        <f>'Monthly Prep'!L38</f>
        <v>0</v>
      </c>
      <c r="Q31" s="203">
        <f>'Monthly Prep'!M38</f>
        <v>0</v>
      </c>
      <c r="R31" s="203">
        <f>'Monthly Prep'!N38</f>
        <v>0</v>
      </c>
      <c r="S31" s="203">
        <f>'Monthly Prep'!O38</f>
        <v>0</v>
      </c>
      <c r="T31" s="203">
        <f>'Monthly Prep'!P38</f>
        <v>0</v>
      </c>
      <c r="U31" s="203">
        <f>'Monthly Prep'!Q38</f>
        <v>0</v>
      </c>
      <c r="V31" s="203">
        <f>'Monthly Prep'!R38</f>
        <v>0</v>
      </c>
      <c r="W31" s="203">
        <f>'Monthly Prep'!S38</f>
        <v>0</v>
      </c>
      <c r="X31" s="203">
        <f>'Monthly Prep'!T38</f>
        <v>0</v>
      </c>
      <c r="Y31" s="203">
        <f>'Monthly Prep'!U38</f>
        <v>0</v>
      </c>
      <c r="Z31" s="203">
        <f>'Monthly Prep'!V38</f>
        <v>0</v>
      </c>
      <c r="AA31" s="203">
        <f>'Monthly Prep'!W38</f>
        <v>0</v>
      </c>
      <c r="AB31" s="203">
        <f>'Monthly Prep'!X38</f>
        <v>0</v>
      </c>
      <c r="AC31" s="203">
        <f>'Monthly Prep'!Y38</f>
        <v>0</v>
      </c>
      <c r="AD31" s="203">
        <f>'Monthly Prep'!Z38</f>
        <v>0</v>
      </c>
      <c r="AE31" s="203">
        <f>'Monthly Prep'!AA38</f>
        <v>0</v>
      </c>
      <c r="AF31" s="203">
        <f>'Monthly Prep'!AB38</f>
        <v>0</v>
      </c>
      <c r="AG31" s="203">
        <f>'Monthly Prep'!AC38</f>
        <v>0</v>
      </c>
      <c r="AH31" s="203">
        <f>'Monthly Prep'!AD38</f>
        <v>0</v>
      </c>
      <c r="AI31" s="203">
        <f>'Monthly Prep'!AE38</f>
        <v>0</v>
      </c>
      <c r="AJ31" s="203">
        <f>'Monthly Prep'!AF38</f>
        <v>0</v>
      </c>
      <c r="AK31" s="203">
        <f>'Monthly Prep'!AG38</f>
        <v>0</v>
      </c>
      <c r="AL31" s="203">
        <f>'Monthly Prep'!AH38</f>
        <v>0</v>
      </c>
      <c r="AM31" s="186">
        <f t="shared" si="2"/>
        <v>0</v>
      </c>
      <c r="AN31" s="203" t="str">
        <f>'Monthly Prep'!B$3</f>
        <v>Monthly Prep Reporting Tool 1.0.1</v>
      </c>
      <c r="AO31" s="199" t="str">
        <f>'Monthly Prep'!AJ38</f>
        <v/>
      </c>
    </row>
    <row r="32" spans="1:41" x14ac:dyDescent="0.25">
      <c r="A32" s="178" t="str">
        <f t="shared" si="3"/>
        <v>202205</v>
      </c>
      <c r="B32" s="179">
        <f>'Prep Partner Performance'!AE$2</f>
        <v>2022</v>
      </c>
      <c r="C32" s="180" t="str">
        <f>'Prep Partner Performance'!Z$2</f>
        <v>05</v>
      </c>
      <c r="D32" s="178">
        <f>'Prep Partner Performance'!G$2</f>
        <v>14943</v>
      </c>
      <c r="E32" s="177" t="str">
        <f>'Prep Partner Performance'!C$2</f>
        <v>Kisima Health Centre</v>
      </c>
      <c r="F32" s="300" t="str">
        <f>'Monthly Prep'!B$36</f>
        <v>Number Eligible for PrEP(New Clients: willing+unwilling)</v>
      </c>
      <c r="G32" s="203" t="str">
        <f>'Monthly Prep'!C39</f>
        <v>Men at High Risk</v>
      </c>
      <c r="H32" s="203" t="str">
        <f>'Monthly Prep'!D39</f>
        <v>MP01-31</v>
      </c>
      <c r="I32" s="203">
        <f>'Monthly Prep'!E39</f>
        <v>0</v>
      </c>
      <c r="J32" s="203">
        <f>'Monthly Prep'!F39</f>
        <v>0</v>
      </c>
      <c r="K32" s="203">
        <f>'Monthly Prep'!G39</f>
        <v>0</v>
      </c>
      <c r="L32" s="203">
        <f>'Monthly Prep'!H39</f>
        <v>0</v>
      </c>
      <c r="M32" s="203">
        <f>'Monthly Prep'!I39</f>
        <v>0</v>
      </c>
      <c r="N32" s="203">
        <f>'Monthly Prep'!J39</f>
        <v>0</v>
      </c>
      <c r="O32" s="203">
        <f>'Monthly Prep'!K39</f>
        <v>0</v>
      </c>
      <c r="P32" s="203">
        <f>'Monthly Prep'!L39</f>
        <v>0</v>
      </c>
      <c r="Q32" s="203">
        <f>'Monthly Prep'!M39</f>
        <v>0</v>
      </c>
      <c r="R32" s="203">
        <f>'Monthly Prep'!N39</f>
        <v>0</v>
      </c>
      <c r="S32" s="203">
        <f>'Monthly Prep'!O39</f>
        <v>0</v>
      </c>
      <c r="T32" s="203">
        <f>'Monthly Prep'!P39</f>
        <v>0</v>
      </c>
      <c r="U32" s="203">
        <f>'Monthly Prep'!Q39</f>
        <v>0</v>
      </c>
      <c r="V32" s="203">
        <f>'Monthly Prep'!R39</f>
        <v>0</v>
      </c>
      <c r="W32" s="203">
        <f>'Monthly Prep'!S39</f>
        <v>0</v>
      </c>
      <c r="X32" s="203">
        <f>'Monthly Prep'!T39</f>
        <v>0</v>
      </c>
      <c r="Y32" s="203">
        <f>'Monthly Prep'!U39</f>
        <v>0</v>
      </c>
      <c r="Z32" s="203">
        <f>'Monthly Prep'!V39</f>
        <v>0</v>
      </c>
      <c r="AA32" s="203">
        <f>'Monthly Prep'!W39</f>
        <v>0</v>
      </c>
      <c r="AB32" s="203">
        <f>'Monthly Prep'!X39</f>
        <v>0</v>
      </c>
      <c r="AC32" s="203">
        <f>'Monthly Prep'!Y39</f>
        <v>0</v>
      </c>
      <c r="AD32" s="203">
        <f>'Monthly Prep'!Z39</f>
        <v>0</v>
      </c>
      <c r="AE32" s="203">
        <f>'Monthly Prep'!AA39</f>
        <v>0</v>
      </c>
      <c r="AF32" s="203">
        <f>'Monthly Prep'!AB39</f>
        <v>0</v>
      </c>
      <c r="AG32" s="203">
        <f>'Monthly Prep'!AC39</f>
        <v>0</v>
      </c>
      <c r="AH32" s="203">
        <f>'Monthly Prep'!AD39</f>
        <v>0</v>
      </c>
      <c r="AI32" s="203">
        <f>'Monthly Prep'!AE39</f>
        <v>0</v>
      </c>
      <c r="AJ32" s="203">
        <f>'Monthly Prep'!AF39</f>
        <v>0</v>
      </c>
      <c r="AK32" s="203">
        <f>'Monthly Prep'!AG39</f>
        <v>0</v>
      </c>
      <c r="AL32" s="203">
        <f>'Monthly Prep'!AH39</f>
        <v>0</v>
      </c>
      <c r="AM32" s="186">
        <f t="shared" si="2"/>
        <v>0</v>
      </c>
      <c r="AN32" s="203" t="str">
        <f>'Monthly Prep'!B$3</f>
        <v>Monthly Prep Reporting Tool 1.0.1</v>
      </c>
      <c r="AO32" s="199" t="str">
        <f>'Monthly Prep'!AJ39</f>
        <v/>
      </c>
    </row>
    <row r="33" spans="1:41" x14ac:dyDescent="0.25">
      <c r="A33" s="178" t="str">
        <f t="shared" si="3"/>
        <v>202205</v>
      </c>
      <c r="B33" s="179">
        <f>'Prep Partner Performance'!AE$2</f>
        <v>2022</v>
      </c>
      <c r="C33" s="180" t="str">
        <f>'Prep Partner Performance'!Z$2</f>
        <v>05</v>
      </c>
      <c r="D33" s="178">
        <f>'Prep Partner Performance'!G$2</f>
        <v>14943</v>
      </c>
      <c r="E33" s="177" t="str">
        <f>'Prep Partner Performance'!C$2</f>
        <v>Kisima Health Centre</v>
      </c>
      <c r="F33" s="300" t="str">
        <f>'Monthly Prep'!B$36</f>
        <v>Number Eligible for PrEP(New Clients: willing+unwilling)</v>
      </c>
      <c r="G33" s="203" t="str">
        <f>'Monthly Prep'!C40</f>
        <v>PBFW Breastfeeding</v>
      </c>
      <c r="H33" s="203" t="str">
        <f>'Monthly Prep'!D40</f>
        <v>MP01-32</v>
      </c>
      <c r="I33" s="203">
        <f>'Monthly Prep'!E40</f>
        <v>0</v>
      </c>
      <c r="J33" s="203">
        <f>'Monthly Prep'!F40</f>
        <v>0</v>
      </c>
      <c r="K33" s="203">
        <f>'Monthly Prep'!G40</f>
        <v>0</v>
      </c>
      <c r="L33" s="203">
        <f>'Monthly Prep'!H40</f>
        <v>0</v>
      </c>
      <c r="M33" s="203">
        <f>'Monthly Prep'!I40</f>
        <v>0</v>
      </c>
      <c r="N33" s="203">
        <f>'Monthly Prep'!J40</f>
        <v>0</v>
      </c>
      <c r="O33" s="203">
        <f>'Monthly Prep'!K40</f>
        <v>0</v>
      </c>
      <c r="P33" s="203">
        <f>'Monthly Prep'!L40</f>
        <v>0</v>
      </c>
      <c r="Q33" s="203">
        <f>'Monthly Prep'!M40</f>
        <v>0</v>
      </c>
      <c r="R33" s="203">
        <f>'Monthly Prep'!N40</f>
        <v>0</v>
      </c>
      <c r="S33" s="203">
        <f>'Monthly Prep'!O40</f>
        <v>0</v>
      </c>
      <c r="T33" s="203">
        <f>'Monthly Prep'!P40</f>
        <v>0</v>
      </c>
      <c r="U33" s="203">
        <f>'Monthly Prep'!Q40</f>
        <v>0</v>
      </c>
      <c r="V33" s="203">
        <f>'Monthly Prep'!R40</f>
        <v>0</v>
      </c>
      <c r="W33" s="203">
        <f>'Monthly Prep'!S40</f>
        <v>0</v>
      </c>
      <c r="X33" s="203">
        <f>'Monthly Prep'!T40</f>
        <v>0</v>
      </c>
      <c r="Y33" s="203">
        <f>'Monthly Prep'!U40</f>
        <v>0</v>
      </c>
      <c r="Z33" s="203">
        <f>'Monthly Prep'!V40</f>
        <v>0</v>
      </c>
      <c r="AA33" s="203">
        <f>'Monthly Prep'!W40</f>
        <v>0</v>
      </c>
      <c r="AB33" s="203">
        <f>'Monthly Prep'!X40</f>
        <v>0</v>
      </c>
      <c r="AC33" s="203">
        <f>'Monthly Prep'!Y40</f>
        <v>0</v>
      </c>
      <c r="AD33" s="203">
        <f>'Monthly Prep'!Z40</f>
        <v>0</v>
      </c>
      <c r="AE33" s="203">
        <f>'Monthly Prep'!AA40</f>
        <v>0</v>
      </c>
      <c r="AF33" s="203">
        <f>'Monthly Prep'!AB40</f>
        <v>0</v>
      </c>
      <c r="AG33" s="203">
        <f>'Monthly Prep'!AC40</f>
        <v>0</v>
      </c>
      <c r="AH33" s="203">
        <f>'Monthly Prep'!AD40</f>
        <v>0</v>
      </c>
      <c r="AI33" s="203">
        <f>'Monthly Prep'!AE40</f>
        <v>0</v>
      </c>
      <c r="AJ33" s="203">
        <f>'Monthly Prep'!AF40</f>
        <v>0</v>
      </c>
      <c r="AK33" s="203">
        <f>'Monthly Prep'!AG40</f>
        <v>0</v>
      </c>
      <c r="AL33" s="203">
        <f>'Monthly Prep'!AH40</f>
        <v>0</v>
      </c>
      <c r="AM33" s="186">
        <f t="shared" si="2"/>
        <v>0</v>
      </c>
      <c r="AN33" s="203" t="str">
        <f>'Monthly Prep'!B$3</f>
        <v>Monthly Prep Reporting Tool 1.0.1</v>
      </c>
      <c r="AO33" s="199" t="str">
        <f>'Monthly Prep'!AJ40</f>
        <v/>
      </c>
    </row>
    <row r="34" spans="1:41" x14ac:dyDescent="0.25">
      <c r="A34" s="178" t="str">
        <f t="shared" si="3"/>
        <v>202205</v>
      </c>
      <c r="B34" s="179">
        <f>'Prep Partner Performance'!AE$2</f>
        <v>2022</v>
      </c>
      <c r="C34" s="180" t="str">
        <f>'Prep Partner Performance'!Z$2</f>
        <v>05</v>
      </c>
      <c r="D34" s="178">
        <f>'Prep Partner Performance'!G$2</f>
        <v>14943</v>
      </c>
      <c r="E34" s="177" t="str">
        <f>'Prep Partner Performance'!C$2</f>
        <v>Kisima Health Centre</v>
      </c>
      <c r="F34" s="300" t="str">
        <f>'Monthly Prep'!B$36</f>
        <v>Number Eligible for PrEP(New Clients: willing+unwilling)</v>
      </c>
      <c r="G34" s="203" t="str">
        <f>'Monthly Prep'!C41</f>
        <v>PBFW Pregnant</v>
      </c>
      <c r="H34" s="203" t="str">
        <f>'Monthly Prep'!D41</f>
        <v>MP01-33</v>
      </c>
      <c r="I34" s="203">
        <f>'Monthly Prep'!E41</f>
        <v>0</v>
      </c>
      <c r="J34" s="203">
        <f>'Monthly Prep'!F41</f>
        <v>0</v>
      </c>
      <c r="K34" s="203">
        <f>'Monthly Prep'!G41</f>
        <v>0</v>
      </c>
      <c r="L34" s="203">
        <f>'Monthly Prep'!H41</f>
        <v>0</v>
      </c>
      <c r="M34" s="203">
        <f>'Monthly Prep'!I41</f>
        <v>0</v>
      </c>
      <c r="N34" s="203">
        <f>'Monthly Prep'!J41</f>
        <v>0</v>
      </c>
      <c r="O34" s="203">
        <f>'Monthly Prep'!K41</f>
        <v>0</v>
      </c>
      <c r="P34" s="203">
        <f>'Monthly Prep'!L41</f>
        <v>0</v>
      </c>
      <c r="Q34" s="203">
        <f>'Monthly Prep'!M41</f>
        <v>0</v>
      </c>
      <c r="R34" s="203">
        <f>'Monthly Prep'!N41</f>
        <v>0</v>
      </c>
      <c r="S34" s="203">
        <f>'Monthly Prep'!O41</f>
        <v>0</v>
      </c>
      <c r="T34" s="203">
        <f>'Monthly Prep'!P41</f>
        <v>0</v>
      </c>
      <c r="U34" s="203">
        <f>'Monthly Prep'!Q41</f>
        <v>0</v>
      </c>
      <c r="V34" s="203">
        <f>'Monthly Prep'!R41</f>
        <v>0</v>
      </c>
      <c r="W34" s="203">
        <f>'Monthly Prep'!S41</f>
        <v>0</v>
      </c>
      <c r="X34" s="203">
        <f>'Monthly Prep'!T41</f>
        <v>0</v>
      </c>
      <c r="Y34" s="203">
        <f>'Monthly Prep'!U41</f>
        <v>0</v>
      </c>
      <c r="Z34" s="203">
        <f>'Monthly Prep'!V41</f>
        <v>0</v>
      </c>
      <c r="AA34" s="203">
        <f>'Monthly Prep'!W41</f>
        <v>0</v>
      </c>
      <c r="AB34" s="203">
        <f>'Monthly Prep'!X41</f>
        <v>0</v>
      </c>
      <c r="AC34" s="203">
        <f>'Monthly Prep'!Y41</f>
        <v>0</v>
      </c>
      <c r="AD34" s="203">
        <f>'Monthly Prep'!Z41</f>
        <v>0</v>
      </c>
      <c r="AE34" s="203">
        <f>'Monthly Prep'!AA41</f>
        <v>0</v>
      </c>
      <c r="AF34" s="203">
        <f>'Monthly Prep'!AB41</f>
        <v>0</v>
      </c>
      <c r="AG34" s="203">
        <f>'Monthly Prep'!AC41</f>
        <v>0</v>
      </c>
      <c r="AH34" s="203">
        <f>'Monthly Prep'!AD41</f>
        <v>0</v>
      </c>
      <c r="AI34" s="203">
        <f>'Monthly Prep'!AE41</f>
        <v>0</v>
      </c>
      <c r="AJ34" s="203">
        <f>'Monthly Prep'!AF41</f>
        <v>0</v>
      </c>
      <c r="AK34" s="203">
        <f>'Monthly Prep'!AG41</f>
        <v>0</v>
      </c>
      <c r="AL34" s="203">
        <f>'Monthly Prep'!AH41</f>
        <v>0</v>
      </c>
      <c r="AM34" s="186">
        <f t="shared" si="2"/>
        <v>0</v>
      </c>
      <c r="AN34" s="203" t="str">
        <f>'Monthly Prep'!B$3</f>
        <v>Monthly Prep Reporting Tool 1.0.1</v>
      </c>
      <c r="AO34" s="199" t="str">
        <f>'Monthly Prep'!AJ41</f>
        <v/>
      </c>
    </row>
    <row r="35" spans="1:41" x14ac:dyDescent="0.25">
      <c r="A35" s="178" t="str">
        <f t="shared" si="3"/>
        <v>202205</v>
      </c>
      <c r="B35" s="179">
        <f>'Prep Partner Performance'!AE$2</f>
        <v>2022</v>
      </c>
      <c r="C35" s="180" t="str">
        <f>'Prep Partner Performance'!Z$2</f>
        <v>05</v>
      </c>
      <c r="D35" s="178">
        <f>'Prep Partner Performance'!G$2</f>
        <v>14943</v>
      </c>
      <c r="E35" s="177" t="str">
        <f>'Prep Partner Performance'!C$2</f>
        <v>Kisima Health Centre</v>
      </c>
      <c r="F35" s="300" t="str">
        <f>'Monthly Prep'!B$36</f>
        <v>Number Eligible for PrEP(New Clients: willing+unwilling)</v>
      </c>
      <c r="G35" s="203" t="str">
        <f>'Monthly Prep'!C42</f>
        <v>People Who Inject Drugs</v>
      </c>
      <c r="H35" s="203" t="str">
        <f>'Monthly Prep'!D42</f>
        <v>MP01-34</v>
      </c>
      <c r="I35" s="203">
        <f>'Monthly Prep'!E42</f>
        <v>0</v>
      </c>
      <c r="J35" s="203">
        <f>'Monthly Prep'!F42</f>
        <v>0</v>
      </c>
      <c r="K35" s="203">
        <f>'Monthly Prep'!G42</f>
        <v>0</v>
      </c>
      <c r="L35" s="203">
        <f>'Monthly Prep'!H42</f>
        <v>0</v>
      </c>
      <c r="M35" s="203">
        <f>'Monthly Prep'!I42</f>
        <v>0</v>
      </c>
      <c r="N35" s="203">
        <f>'Monthly Prep'!J42</f>
        <v>0</v>
      </c>
      <c r="O35" s="203">
        <f>'Monthly Prep'!K42</f>
        <v>0</v>
      </c>
      <c r="P35" s="203">
        <f>'Monthly Prep'!L42</f>
        <v>0</v>
      </c>
      <c r="Q35" s="203">
        <f>'Monthly Prep'!M42</f>
        <v>0</v>
      </c>
      <c r="R35" s="203">
        <f>'Monthly Prep'!N42</f>
        <v>0</v>
      </c>
      <c r="S35" s="203">
        <f>'Monthly Prep'!O42</f>
        <v>0</v>
      </c>
      <c r="T35" s="203">
        <f>'Monthly Prep'!P42</f>
        <v>0</v>
      </c>
      <c r="U35" s="203">
        <f>'Monthly Prep'!Q42</f>
        <v>0</v>
      </c>
      <c r="V35" s="203">
        <f>'Monthly Prep'!R42</f>
        <v>0</v>
      </c>
      <c r="W35" s="203">
        <f>'Monthly Prep'!S42</f>
        <v>0</v>
      </c>
      <c r="X35" s="203">
        <f>'Monthly Prep'!T42</f>
        <v>0</v>
      </c>
      <c r="Y35" s="203">
        <f>'Monthly Prep'!U42</f>
        <v>0</v>
      </c>
      <c r="Z35" s="203">
        <f>'Monthly Prep'!V42</f>
        <v>0</v>
      </c>
      <c r="AA35" s="203">
        <f>'Monthly Prep'!W42</f>
        <v>0</v>
      </c>
      <c r="AB35" s="203">
        <f>'Monthly Prep'!X42</f>
        <v>0</v>
      </c>
      <c r="AC35" s="203">
        <f>'Monthly Prep'!Y42</f>
        <v>0</v>
      </c>
      <c r="AD35" s="203">
        <f>'Monthly Prep'!Z42</f>
        <v>0</v>
      </c>
      <c r="AE35" s="203">
        <f>'Monthly Prep'!AA42</f>
        <v>0</v>
      </c>
      <c r="AF35" s="203">
        <f>'Monthly Prep'!AB42</f>
        <v>0</v>
      </c>
      <c r="AG35" s="203">
        <f>'Monthly Prep'!AC42</f>
        <v>0</v>
      </c>
      <c r="AH35" s="203">
        <f>'Monthly Prep'!AD42</f>
        <v>0</v>
      </c>
      <c r="AI35" s="203">
        <f>'Monthly Prep'!AE42</f>
        <v>0</v>
      </c>
      <c r="AJ35" s="203">
        <f>'Monthly Prep'!AF42</f>
        <v>0</v>
      </c>
      <c r="AK35" s="203">
        <f>'Monthly Prep'!AG42</f>
        <v>0</v>
      </c>
      <c r="AL35" s="203">
        <f>'Monthly Prep'!AH42</f>
        <v>0</v>
      </c>
      <c r="AM35" s="186">
        <f t="shared" si="2"/>
        <v>0</v>
      </c>
      <c r="AN35" s="203" t="str">
        <f>'Monthly Prep'!B$3</f>
        <v>Monthly Prep Reporting Tool 1.0.1</v>
      </c>
      <c r="AO35" s="199" t="str">
        <f>'Monthly Prep'!AJ42</f>
        <v/>
      </c>
    </row>
    <row r="36" spans="1:41" x14ac:dyDescent="0.25">
      <c r="A36" s="178" t="str">
        <f t="shared" si="3"/>
        <v>202205</v>
      </c>
      <c r="B36" s="179">
        <f>'Prep Partner Performance'!AE$2</f>
        <v>2022</v>
      </c>
      <c r="C36" s="180" t="str">
        <f>'Prep Partner Performance'!Z$2</f>
        <v>05</v>
      </c>
      <c r="D36" s="178">
        <f>'Prep Partner Performance'!G$2</f>
        <v>14943</v>
      </c>
      <c r="E36" s="177" t="str">
        <f>'Prep Partner Performance'!C$2</f>
        <v>Kisima Health Centre</v>
      </c>
      <c r="F36" s="300" t="str">
        <f>'Monthly Prep'!B$36</f>
        <v>Number Eligible for PrEP(New Clients: willing+unwilling)</v>
      </c>
      <c r="G36" s="203" t="str">
        <f>'Monthly Prep'!C43</f>
        <v>Sero -Discodant Couple</v>
      </c>
      <c r="H36" s="203" t="str">
        <f>'Monthly Prep'!D43</f>
        <v>MP01-35</v>
      </c>
      <c r="I36" s="203">
        <f>'Monthly Prep'!E43</f>
        <v>0</v>
      </c>
      <c r="J36" s="203">
        <f>'Monthly Prep'!F43</f>
        <v>0</v>
      </c>
      <c r="K36" s="203">
        <f>'Monthly Prep'!G43</f>
        <v>0</v>
      </c>
      <c r="L36" s="203">
        <f>'Monthly Prep'!H43</f>
        <v>0</v>
      </c>
      <c r="M36" s="203">
        <f>'Monthly Prep'!I43</f>
        <v>0</v>
      </c>
      <c r="N36" s="203">
        <f>'Monthly Prep'!J43</f>
        <v>0</v>
      </c>
      <c r="O36" s="203">
        <f>'Monthly Prep'!K43</f>
        <v>0</v>
      </c>
      <c r="P36" s="203">
        <f>'Monthly Prep'!L43</f>
        <v>0</v>
      </c>
      <c r="Q36" s="203">
        <f>'Monthly Prep'!M43</f>
        <v>0</v>
      </c>
      <c r="R36" s="203">
        <f>'Monthly Prep'!N43</f>
        <v>0</v>
      </c>
      <c r="S36" s="203">
        <f>'Monthly Prep'!O43</f>
        <v>0</v>
      </c>
      <c r="T36" s="203">
        <f>'Monthly Prep'!P43</f>
        <v>0</v>
      </c>
      <c r="U36" s="203">
        <f>'Monthly Prep'!Q43</f>
        <v>0</v>
      </c>
      <c r="V36" s="203">
        <f>'Monthly Prep'!R43</f>
        <v>0</v>
      </c>
      <c r="W36" s="203">
        <f>'Monthly Prep'!S43</f>
        <v>0</v>
      </c>
      <c r="X36" s="203">
        <f>'Monthly Prep'!T43</f>
        <v>0</v>
      </c>
      <c r="Y36" s="203">
        <f>'Monthly Prep'!U43</f>
        <v>0</v>
      </c>
      <c r="Z36" s="203">
        <f>'Monthly Prep'!V43</f>
        <v>0</v>
      </c>
      <c r="AA36" s="203">
        <f>'Monthly Prep'!W43</f>
        <v>0</v>
      </c>
      <c r="AB36" s="203">
        <f>'Monthly Prep'!X43</f>
        <v>0</v>
      </c>
      <c r="AC36" s="203">
        <f>'Monthly Prep'!Y43</f>
        <v>0</v>
      </c>
      <c r="AD36" s="203">
        <f>'Monthly Prep'!Z43</f>
        <v>0</v>
      </c>
      <c r="AE36" s="203">
        <f>'Monthly Prep'!AA43</f>
        <v>0</v>
      </c>
      <c r="AF36" s="203">
        <f>'Monthly Prep'!AB43</f>
        <v>0</v>
      </c>
      <c r="AG36" s="203">
        <f>'Monthly Prep'!AC43</f>
        <v>0</v>
      </c>
      <c r="AH36" s="203">
        <f>'Monthly Prep'!AD43</f>
        <v>0</v>
      </c>
      <c r="AI36" s="203">
        <f>'Monthly Prep'!AE43</f>
        <v>0</v>
      </c>
      <c r="AJ36" s="203">
        <f>'Monthly Prep'!AF43</f>
        <v>0</v>
      </c>
      <c r="AK36" s="203">
        <f>'Monthly Prep'!AG43</f>
        <v>0</v>
      </c>
      <c r="AL36" s="203">
        <f>'Monthly Prep'!AH43</f>
        <v>0</v>
      </c>
      <c r="AM36" s="186">
        <f t="shared" si="2"/>
        <v>0</v>
      </c>
      <c r="AN36" s="203" t="str">
        <f>'Monthly Prep'!B$3</f>
        <v>Monthly Prep Reporting Tool 1.0.1</v>
      </c>
      <c r="AO36" s="199" t="str">
        <f>'Monthly Prep'!AJ43</f>
        <v/>
      </c>
    </row>
    <row r="37" spans="1:41" s="196" customFormat="1" x14ac:dyDescent="0.25">
      <c r="A37" s="192" t="str">
        <f t="shared" si="3"/>
        <v>202205</v>
      </c>
      <c r="B37" s="193">
        <f>'Prep Partner Performance'!AE$2</f>
        <v>2022</v>
      </c>
      <c r="C37" s="194" t="str">
        <f>'Prep Partner Performance'!Z$2</f>
        <v>05</v>
      </c>
      <c r="D37" s="192">
        <f>'Prep Partner Performance'!G$2</f>
        <v>14943</v>
      </c>
      <c r="E37" s="195" t="str">
        <f>'Prep Partner Performance'!C$2</f>
        <v>Kisima Health Centre</v>
      </c>
      <c r="F37" s="300" t="str">
        <f>'Monthly Prep'!B$36</f>
        <v>Number Eligible for PrEP(New Clients: willing+unwilling)</v>
      </c>
      <c r="G37" s="203" t="str">
        <f>'Monthly Prep'!C44</f>
        <v>Men who have Sex with Men</v>
      </c>
      <c r="H37" s="203" t="str">
        <f>'Monthly Prep'!D44</f>
        <v>MP01-36</v>
      </c>
      <c r="I37" s="203">
        <f>'Monthly Prep'!E44</f>
        <v>0</v>
      </c>
      <c r="J37" s="203">
        <f>'Monthly Prep'!F44</f>
        <v>0</v>
      </c>
      <c r="K37" s="203">
        <f>'Monthly Prep'!G44</f>
        <v>0</v>
      </c>
      <c r="L37" s="203">
        <f>'Monthly Prep'!H44</f>
        <v>0</v>
      </c>
      <c r="M37" s="203">
        <f>'Monthly Prep'!I44</f>
        <v>0</v>
      </c>
      <c r="N37" s="203">
        <f>'Monthly Prep'!J44</f>
        <v>0</v>
      </c>
      <c r="O37" s="203">
        <f>'Monthly Prep'!K44</f>
        <v>0</v>
      </c>
      <c r="P37" s="203">
        <f>'Monthly Prep'!L44</f>
        <v>0</v>
      </c>
      <c r="Q37" s="203">
        <f>'Monthly Prep'!M44</f>
        <v>0</v>
      </c>
      <c r="R37" s="203">
        <f>'Monthly Prep'!N44</f>
        <v>0</v>
      </c>
      <c r="S37" s="203">
        <f>'Monthly Prep'!O44</f>
        <v>0</v>
      </c>
      <c r="T37" s="203">
        <f>'Monthly Prep'!P44</f>
        <v>0</v>
      </c>
      <c r="U37" s="203">
        <f>'Monthly Prep'!Q44</f>
        <v>0</v>
      </c>
      <c r="V37" s="203">
        <f>'Monthly Prep'!R44</f>
        <v>0</v>
      </c>
      <c r="W37" s="203">
        <f>'Monthly Prep'!S44</f>
        <v>0</v>
      </c>
      <c r="X37" s="203">
        <f>'Monthly Prep'!T44</f>
        <v>0</v>
      </c>
      <c r="Y37" s="203">
        <f>'Monthly Prep'!U44</f>
        <v>0</v>
      </c>
      <c r="Z37" s="203">
        <f>'Monthly Prep'!V44</f>
        <v>0</v>
      </c>
      <c r="AA37" s="203">
        <f>'Monthly Prep'!W44</f>
        <v>0</v>
      </c>
      <c r="AB37" s="203">
        <f>'Monthly Prep'!X44</f>
        <v>0</v>
      </c>
      <c r="AC37" s="203">
        <f>'Monthly Prep'!Y44</f>
        <v>0</v>
      </c>
      <c r="AD37" s="203">
        <f>'Monthly Prep'!Z44</f>
        <v>0</v>
      </c>
      <c r="AE37" s="203">
        <f>'Monthly Prep'!AA44</f>
        <v>0</v>
      </c>
      <c r="AF37" s="203">
        <f>'Monthly Prep'!AB44</f>
        <v>0</v>
      </c>
      <c r="AG37" s="203">
        <f>'Monthly Prep'!AC44</f>
        <v>0</v>
      </c>
      <c r="AH37" s="203">
        <f>'Monthly Prep'!AD44</f>
        <v>0</v>
      </c>
      <c r="AI37" s="203">
        <f>'Monthly Prep'!AE44</f>
        <v>0</v>
      </c>
      <c r="AJ37" s="203">
        <f>'Monthly Prep'!AF44</f>
        <v>0</v>
      </c>
      <c r="AK37" s="203">
        <f>'Monthly Prep'!AG44</f>
        <v>0</v>
      </c>
      <c r="AL37" s="203">
        <f>'Monthly Prep'!AH44</f>
        <v>0</v>
      </c>
      <c r="AM37" s="186">
        <f t="shared" si="2"/>
        <v>0</v>
      </c>
      <c r="AN37" s="203" t="str">
        <f>'Monthly Prep'!B$3</f>
        <v>Monthly Prep Reporting Tool 1.0.1</v>
      </c>
      <c r="AO37" s="199" t="str">
        <f>'Monthly Prep'!AJ44</f>
        <v/>
      </c>
    </row>
    <row r="38" spans="1:41" s="197" customFormat="1" x14ac:dyDescent="0.25">
      <c r="A38" s="181" t="str">
        <f t="shared" si="3"/>
        <v>202205</v>
      </c>
      <c r="B38" s="182">
        <f>'Prep Partner Performance'!AE$2</f>
        <v>2022</v>
      </c>
      <c r="C38" s="183" t="str">
        <f>'Prep Partner Performance'!Z$2</f>
        <v>05</v>
      </c>
      <c r="D38" s="181">
        <f>'Prep Partner Performance'!G$2</f>
        <v>14943</v>
      </c>
      <c r="E38" s="184" t="str">
        <f>'Prep Partner Performance'!C$2</f>
        <v>Kisima Health Centre</v>
      </c>
      <c r="F38" s="300" t="str">
        <f>'Monthly Prep'!B$45</f>
        <v>Number Eligible for PrEP (Restart Clients: willing+unwilling)</v>
      </c>
      <c r="G38" s="203" t="str">
        <f>'Monthly Prep'!C45</f>
        <v>Adolescent Girls and Young Women (AGYW)</v>
      </c>
      <c r="H38" s="203" t="str">
        <f>'Monthly Prep'!D45</f>
        <v>MP01-37</v>
      </c>
      <c r="I38" s="203">
        <f>'Monthly Prep'!E45</f>
        <v>0</v>
      </c>
      <c r="J38" s="203">
        <f>'Monthly Prep'!F45</f>
        <v>0</v>
      </c>
      <c r="K38" s="203">
        <f>'Monthly Prep'!G45</f>
        <v>0</v>
      </c>
      <c r="L38" s="203">
        <f>'Monthly Prep'!H45</f>
        <v>0</v>
      </c>
      <c r="M38" s="203">
        <f>'Monthly Prep'!I45</f>
        <v>0</v>
      </c>
      <c r="N38" s="203">
        <f>'Monthly Prep'!J45</f>
        <v>0</v>
      </c>
      <c r="O38" s="203">
        <f>'Monthly Prep'!K45</f>
        <v>0</v>
      </c>
      <c r="P38" s="203">
        <f>'Monthly Prep'!L45</f>
        <v>0</v>
      </c>
      <c r="Q38" s="203">
        <f>'Monthly Prep'!M45</f>
        <v>0</v>
      </c>
      <c r="R38" s="203">
        <f>'Monthly Prep'!N45</f>
        <v>0</v>
      </c>
      <c r="S38" s="203">
        <f>'Monthly Prep'!O45</f>
        <v>0</v>
      </c>
      <c r="T38" s="203">
        <f>'Monthly Prep'!P45</f>
        <v>0</v>
      </c>
      <c r="U38" s="203">
        <f>'Monthly Prep'!Q45</f>
        <v>0</v>
      </c>
      <c r="V38" s="203">
        <f>'Monthly Prep'!R45</f>
        <v>0</v>
      </c>
      <c r="W38" s="203">
        <f>'Monthly Prep'!S45</f>
        <v>0</v>
      </c>
      <c r="X38" s="203">
        <f>'Monthly Prep'!T45</f>
        <v>0</v>
      </c>
      <c r="Y38" s="203">
        <f>'Monthly Prep'!U45</f>
        <v>0</v>
      </c>
      <c r="Z38" s="203">
        <f>'Monthly Prep'!V45</f>
        <v>0</v>
      </c>
      <c r="AA38" s="203">
        <f>'Monthly Prep'!W45</f>
        <v>0</v>
      </c>
      <c r="AB38" s="203">
        <f>'Monthly Prep'!X45</f>
        <v>0</v>
      </c>
      <c r="AC38" s="203">
        <f>'Monthly Prep'!Y45</f>
        <v>0</v>
      </c>
      <c r="AD38" s="203">
        <f>'Monthly Prep'!Z45</f>
        <v>0</v>
      </c>
      <c r="AE38" s="203">
        <f>'Monthly Prep'!AA45</f>
        <v>0</v>
      </c>
      <c r="AF38" s="203">
        <f>'Monthly Prep'!AB45</f>
        <v>0</v>
      </c>
      <c r="AG38" s="203">
        <f>'Monthly Prep'!AC45</f>
        <v>0</v>
      </c>
      <c r="AH38" s="203">
        <f>'Monthly Prep'!AD45</f>
        <v>0</v>
      </c>
      <c r="AI38" s="203">
        <f>'Monthly Prep'!AE45</f>
        <v>0</v>
      </c>
      <c r="AJ38" s="203">
        <f>'Monthly Prep'!AF45</f>
        <v>0</v>
      </c>
      <c r="AK38" s="203">
        <f>'Monthly Prep'!AG45</f>
        <v>0</v>
      </c>
      <c r="AL38" s="203">
        <f>'Monthly Prep'!AH45</f>
        <v>0</v>
      </c>
      <c r="AM38" s="186">
        <f t="shared" si="2"/>
        <v>0</v>
      </c>
      <c r="AN38" s="203" t="str">
        <f>'Monthly Prep'!B$3</f>
        <v>Monthly Prep Reporting Tool 1.0.1</v>
      </c>
      <c r="AO38" s="199" t="str">
        <f>'Monthly Prep'!AJ45</f>
        <v/>
      </c>
    </row>
    <row r="39" spans="1:41" x14ac:dyDescent="0.25">
      <c r="A39" s="178" t="str">
        <f t="shared" si="3"/>
        <v>202205</v>
      </c>
      <c r="B39" s="179">
        <f>'Prep Partner Performance'!AE$2</f>
        <v>2022</v>
      </c>
      <c r="C39" s="180" t="str">
        <f>'Prep Partner Performance'!Z$2</f>
        <v>05</v>
      </c>
      <c r="D39" s="178">
        <f>'Prep Partner Performance'!G$2</f>
        <v>14943</v>
      </c>
      <c r="E39" s="177" t="str">
        <f>'Prep Partner Performance'!C$2</f>
        <v>Kisima Health Centre</v>
      </c>
      <c r="F39" s="300" t="str">
        <f>'Monthly Prep'!B$45</f>
        <v>Number Eligible for PrEP (Restart Clients: willing+unwilling)</v>
      </c>
      <c r="G39" s="203" t="str">
        <f>'Monthly Prep'!C46</f>
        <v>Female Sex Workers</v>
      </c>
      <c r="H39" s="203" t="str">
        <f>'Monthly Prep'!D46</f>
        <v>MP01-38</v>
      </c>
      <c r="I39" s="203">
        <f>'Monthly Prep'!E46</f>
        <v>0</v>
      </c>
      <c r="J39" s="203">
        <f>'Monthly Prep'!F46</f>
        <v>0</v>
      </c>
      <c r="K39" s="203">
        <f>'Monthly Prep'!G46</f>
        <v>0</v>
      </c>
      <c r="L39" s="203">
        <f>'Monthly Prep'!H46</f>
        <v>0</v>
      </c>
      <c r="M39" s="203">
        <f>'Monthly Prep'!I46</f>
        <v>0</v>
      </c>
      <c r="N39" s="203">
        <f>'Monthly Prep'!J46</f>
        <v>0</v>
      </c>
      <c r="O39" s="203">
        <f>'Monthly Prep'!K46</f>
        <v>0</v>
      </c>
      <c r="P39" s="203">
        <f>'Monthly Prep'!L46</f>
        <v>0</v>
      </c>
      <c r="Q39" s="203">
        <f>'Monthly Prep'!M46</f>
        <v>0</v>
      </c>
      <c r="R39" s="203">
        <f>'Monthly Prep'!N46</f>
        <v>0</v>
      </c>
      <c r="S39" s="203">
        <f>'Monthly Prep'!O46</f>
        <v>0</v>
      </c>
      <c r="T39" s="203">
        <f>'Monthly Prep'!P46</f>
        <v>0</v>
      </c>
      <c r="U39" s="203">
        <f>'Monthly Prep'!Q46</f>
        <v>0</v>
      </c>
      <c r="V39" s="203">
        <f>'Monthly Prep'!R46</f>
        <v>0</v>
      </c>
      <c r="W39" s="203">
        <f>'Monthly Prep'!S46</f>
        <v>0</v>
      </c>
      <c r="X39" s="203">
        <f>'Monthly Prep'!T46</f>
        <v>0</v>
      </c>
      <c r="Y39" s="203">
        <f>'Monthly Prep'!U46</f>
        <v>0</v>
      </c>
      <c r="Z39" s="203">
        <f>'Monthly Prep'!V46</f>
        <v>0</v>
      </c>
      <c r="AA39" s="203">
        <f>'Monthly Prep'!W46</f>
        <v>0</v>
      </c>
      <c r="AB39" s="203">
        <f>'Monthly Prep'!X46</f>
        <v>0</v>
      </c>
      <c r="AC39" s="203">
        <f>'Monthly Prep'!Y46</f>
        <v>0</v>
      </c>
      <c r="AD39" s="203">
        <f>'Monthly Prep'!Z46</f>
        <v>0</v>
      </c>
      <c r="AE39" s="203">
        <f>'Monthly Prep'!AA46</f>
        <v>0</v>
      </c>
      <c r="AF39" s="203">
        <f>'Monthly Prep'!AB46</f>
        <v>0</v>
      </c>
      <c r="AG39" s="203">
        <f>'Monthly Prep'!AC46</f>
        <v>0</v>
      </c>
      <c r="AH39" s="203">
        <f>'Monthly Prep'!AD46</f>
        <v>0</v>
      </c>
      <c r="AI39" s="203">
        <f>'Monthly Prep'!AE46</f>
        <v>0</v>
      </c>
      <c r="AJ39" s="203">
        <f>'Monthly Prep'!AF46</f>
        <v>0</v>
      </c>
      <c r="AK39" s="203">
        <f>'Monthly Prep'!AG46</f>
        <v>0</v>
      </c>
      <c r="AL39" s="203">
        <f>'Monthly Prep'!AH46</f>
        <v>0</v>
      </c>
      <c r="AM39" s="186">
        <f t="shared" si="2"/>
        <v>0</v>
      </c>
      <c r="AN39" s="203" t="str">
        <f>'Monthly Prep'!B$3</f>
        <v>Monthly Prep Reporting Tool 1.0.1</v>
      </c>
      <c r="AO39" s="199" t="str">
        <f>'Monthly Prep'!AJ46</f>
        <v/>
      </c>
    </row>
    <row r="40" spans="1:41" x14ac:dyDescent="0.25">
      <c r="A40" s="178" t="str">
        <f t="shared" si="3"/>
        <v>202205</v>
      </c>
      <c r="B40" s="179">
        <f>'Prep Partner Performance'!AE$2</f>
        <v>2022</v>
      </c>
      <c r="C40" s="180" t="str">
        <f>'Prep Partner Performance'!Z$2</f>
        <v>05</v>
      </c>
      <c r="D40" s="178">
        <f>'Prep Partner Performance'!G$2</f>
        <v>14943</v>
      </c>
      <c r="E40" s="177" t="str">
        <f>'Prep Partner Performance'!C$2</f>
        <v>Kisima Health Centre</v>
      </c>
      <c r="F40" s="300" t="str">
        <f>'Monthly Prep'!B$45</f>
        <v>Number Eligible for PrEP (Restart Clients: willing+unwilling)</v>
      </c>
      <c r="G40" s="203" t="str">
        <f>'Monthly Prep'!C47</f>
        <v>General Population</v>
      </c>
      <c r="H40" s="203" t="str">
        <f>'Monthly Prep'!D47</f>
        <v>MP01-39</v>
      </c>
      <c r="I40" s="203">
        <f>'Monthly Prep'!E47</f>
        <v>0</v>
      </c>
      <c r="J40" s="203">
        <f>'Monthly Prep'!F47</f>
        <v>0</v>
      </c>
      <c r="K40" s="203">
        <f>'Monthly Prep'!G47</f>
        <v>0</v>
      </c>
      <c r="L40" s="203">
        <f>'Monthly Prep'!H47</f>
        <v>0</v>
      </c>
      <c r="M40" s="203">
        <f>'Monthly Prep'!I47</f>
        <v>0</v>
      </c>
      <c r="N40" s="203">
        <f>'Monthly Prep'!J47</f>
        <v>0</v>
      </c>
      <c r="O40" s="203">
        <f>'Monthly Prep'!K47</f>
        <v>0</v>
      </c>
      <c r="P40" s="203">
        <f>'Monthly Prep'!L47</f>
        <v>0</v>
      </c>
      <c r="Q40" s="203">
        <f>'Monthly Prep'!M47</f>
        <v>0</v>
      </c>
      <c r="R40" s="203">
        <f>'Monthly Prep'!N47</f>
        <v>0</v>
      </c>
      <c r="S40" s="203">
        <f>'Monthly Prep'!O47</f>
        <v>0</v>
      </c>
      <c r="T40" s="203">
        <f>'Monthly Prep'!P47</f>
        <v>0</v>
      </c>
      <c r="U40" s="203">
        <f>'Monthly Prep'!Q47</f>
        <v>0</v>
      </c>
      <c r="V40" s="203">
        <f>'Monthly Prep'!R47</f>
        <v>0</v>
      </c>
      <c r="W40" s="203">
        <f>'Monthly Prep'!S47</f>
        <v>0</v>
      </c>
      <c r="X40" s="203">
        <f>'Monthly Prep'!T47</f>
        <v>0</v>
      </c>
      <c r="Y40" s="203">
        <f>'Monthly Prep'!U47</f>
        <v>0</v>
      </c>
      <c r="Z40" s="203">
        <f>'Monthly Prep'!V47</f>
        <v>0</v>
      </c>
      <c r="AA40" s="203">
        <f>'Monthly Prep'!W47</f>
        <v>0</v>
      </c>
      <c r="AB40" s="203">
        <f>'Monthly Prep'!X47</f>
        <v>0</v>
      </c>
      <c r="AC40" s="203">
        <f>'Monthly Prep'!Y47</f>
        <v>0</v>
      </c>
      <c r="AD40" s="203">
        <f>'Monthly Prep'!Z47</f>
        <v>0</v>
      </c>
      <c r="AE40" s="203">
        <f>'Monthly Prep'!AA47</f>
        <v>0</v>
      </c>
      <c r="AF40" s="203">
        <f>'Monthly Prep'!AB47</f>
        <v>0</v>
      </c>
      <c r="AG40" s="203">
        <f>'Monthly Prep'!AC47</f>
        <v>0</v>
      </c>
      <c r="AH40" s="203">
        <f>'Monthly Prep'!AD47</f>
        <v>0</v>
      </c>
      <c r="AI40" s="203">
        <f>'Monthly Prep'!AE47</f>
        <v>0</v>
      </c>
      <c r="AJ40" s="203">
        <f>'Monthly Prep'!AF47</f>
        <v>0</v>
      </c>
      <c r="AK40" s="203">
        <f>'Monthly Prep'!AG47</f>
        <v>0</v>
      </c>
      <c r="AL40" s="203">
        <f>'Monthly Prep'!AH47</f>
        <v>0</v>
      </c>
      <c r="AM40" s="186">
        <f t="shared" si="2"/>
        <v>0</v>
      </c>
      <c r="AN40" s="203" t="str">
        <f>'Monthly Prep'!B$3</f>
        <v>Monthly Prep Reporting Tool 1.0.1</v>
      </c>
      <c r="AO40" s="199" t="str">
        <f>'Monthly Prep'!AJ47</f>
        <v/>
      </c>
    </row>
    <row r="41" spans="1:41" x14ac:dyDescent="0.25">
      <c r="A41" s="178" t="str">
        <f t="shared" si="3"/>
        <v>202205</v>
      </c>
      <c r="B41" s="179">
        <f>'Prep Partner Performance'!AE$2</f>
        <v>2022</v>
      </c>
      <c r="C41" s="180" t="str">
        <f>'Prep Partner Performance'!Z$2</f>
        <v>05</v>
      </c>
      <c r="D41" s="178">
        <f>'Prep Partner Performance'!G$2</f>
        <v>14943</v>
      </c>
      <c r="E41" s="177" t="str">
        <f>'Prep Partner Performance'!C$2</f>
        <v>Kisima Health Centre</v>
      </c>
      <c r="F41" s="300" t="str">
        <f>'Monthly Prep'!B$45</f>
        <v>Number Eligible for PrEP (Restart Clients: willing+unwilling)</v>
      </c>
      <c r="G41" s="203" t="str">
        <f>'Monthly Prep'!C48</f>
        <v>Men at High Risk</v>
      </c>
      <c r="H41" s="203" t="str">
        <f>'Monthly Prep'!D48</f>
        <v>MP01-40</v>
      </c>
      <c r="I41" s="203">
        <f>'Monthly Prep'!E48</f>
        <v>0</v>
      </c>
      <c r="J41" s="203">
        <f>'Monthly Prep'!F48</f>
        <v>0</v>
      </c>
      <c r="K41" s="203">
        <f>'Monthly Prep'!G48</f>
        <v>0</v>
      </c>
      <c r="L41" s="203">
        <f>'Monthly Prep'!H48</f>
        <v>0</v>
      </c>
      <c r="M41" s="203">
        <f>'Monthly Prep'!I48</f>
        <v>0</v>
      </c>
      <c r="N41" s="203">
        <f>'Monthly Prep'!J48</f>
        <v>0</v>
      </c>
      <c r="O41" s="203">
        <f>'Monthly Prep'!K48</f>
        <v>0</v>
      </c>
      <c r="P41" s="203">
        <f>'Monthly Prep'!L48</f>
        <v>0</v>
      </c>
      <c r="Q41" s="203">
        <f>'Monthly Prep'!M48</f>
        <v>0</v>
      </c>
      <c r="R41" s="203">
        <f>'Monthly Prep'!N48</f>
        <v>0</v>
      </c>
      <c r="S41" s="203">
        <f>'Monthly Prep'!O48</f>
        <v>0</v>
      </c>
      <c r="T41" s="203">
        <f>'Monthly Prep'!P48</f>
        <v>0</v>
      </c>
      <c r="U41" s="203">
        <f>'Monthly Prep'!Q48</f>
        <v>0</v>
      </c>
      <c r="V41" s="203">
        <f>'Monthly Prep'!R48</f>
        <v>0</v>
      </c>
      <c r="W41" s="203">
        <f>'Monthly Prep'!S48</f>
        <v>0</v>
      </c>
      <c r="X41" s="203">
        <f>'Monthly Prep'!T48</f>
        <v>0</v>
      </c>
      <c r="Y41" s="203">
        <f>'Monthly Prep'!U48</f>
        <v>0</v>
      </c>
      <c r="Z41" s="203">
        <f>'Monthly Prep'!V48</f>
        <v>0</v>
      </c>
      <c r="AA41" s="203">
        <f>'Monthly Prep'!W48</f>
        <v>0</v>
      </c>
      <c r="AB41" s="203">
        <f>'Monthly Prep'!X48</f>
        <v>0</v>
      </c>
      <c r="AC41" s="203">
        <f>'Monthly Prep'!Y48</f>
        <v>0</v>
      </c>
      <c r="AD41" s="203">
        <f>'Monthly Prep'!Z48</f>
        <v>0</v>
      </c>
      <c r="AE41" s="203">
        <f>'Monthly Prep'!AA48</f>
        <v>0</v>
      </c>
      <c r="AF41" s="203">
        <f>'Monthly Prep'!AB48</f>
        <v>0</v>
      </c>
      <c r="AG41" s="203">
        <f>'Monthly Prep'!AC48</f>
        <v>0</v>
      </c>
      <c r="AH41" s="203">
        <f>'Monthly Prep'!AD48</f>
        <v>0</v>
      </c>
      <c r="AI41" s="203">
        <f>'Monthly Prep'!AE48</f>
        <v>0</v>
      </c>
      <c r="AJ41" s="203">
        <f>'Monthly Prep'!AF48</f>
        <v>0</v>
      </c>
      <c r="AK41" s="203">
        <f>'Monthly Prep'!AG48</f>
        <v>0</v>
      </c>
      <c r="AL41" s="203">
        <f>'Monthly Prep'!AH48</f>
        <v>0</v>
      </c>
      <c r="AM41" s="186">
        <f t="shared" si="2"/>
        <v>0</v>
      </c>
      <c r="AN41" s="203" t="str">
        <f>'Monthly Prep'!B$3</f>
        <v>Monthly Prep Reporting Tool 1.0.1</v>
      </c>
      <c r="AO41" s="199" t="str">
        <f>'Monthly Prep'!AJ48</f>
        <v/>
      </c>
    </row>
    <row r="42" spans="1:41" x14ac:dyDescent="0.25">
      <c r="A42" s="178" t="str">
        <f t="shared" si="3"/>
        <v>202205</v>
      </c>
      <c r="B42" s="179">
        <f>'Prep Partner Performance'!AE$2</f>
        <v>2022</v>
      </c>
      <c r="C42" s="180" t="str">
        <f>'Prep Partner Performance'!Z$2</f>
        <v>05</v>
      </c>
      <c r="D42" s="178">
        <f>'Prep Partner Performance'!G$2</f>
        <v>14943</v>
      </c>
      <c r="E42" s="177" t="str">
        <f>'Prep Partner Performance'!C$2</f>
        <v>Kisima Health Centre</v>
      </c>
      <c r="F42" s="300" t="str">
        <f>'Monthly Prep'!B$45</f>
        <v>Number Eligible for PrEP (Restart Clients: willing+unwilling)</v>
      </c>
      <c r="G42" s="203" t="str">
        <f>'Monthly Prep'!C49</f>
        <v>PBFW Breastfeeding</v>
      </c>
      <c r="H42" s="203" t="str">
        <f>'Monthly Prep'!D49</f>
        <v>MP01-41</v>
      </c>
      <c r="I42" s="203">
        <f>'Monthly Prep'!E49</f>
        <v>0</v>
      </c>
      <c r="J42" s="203">
        <f>'Monthly Prep'!F49</f>
        <v>0</v>
      </c>
      <c r="K42" s="203">
        <f>'Monthly Prep'!G49</f>
        <v>0</v>
      </c>
      <c r="L42" s="203">
        <f>'Monthly Prep'!H49</f>
        <v>0</v>
      </c>
      <c r="M42" s="203">
        <f>'Monthly Prep'!I49</f>
        <v>0</v>
      </c>
      <c r="N42" s="203">
        <f>'Monthly Prep'!J49</f>
        <v>0</v>
      </c>
      <c r="O42" s="203">
        <f>'Monthly Prep'!K49</f>
        <v>0</v>
      </c>
      <c r="P42" s="203">
        <f>'Monthly Prep'!L49</f>
        <v>0</v>
      </c>
      <c r="Q42" s="203">
        <f>'Monthly Prep'!M49</f>
        <v>0</v>
      </c>
      <c r="R42" s="203">
        <f>'Monthly Prep'!N49</f>
        <v>0</v>
      </c>
      <c r="S42" s="203">
        <f>'Monthly Prep'!O49</f>
        <v>0</v>
      </c>
      <c r="T42" s="203">
        <f>'Monthly Prep'!P49</f>
        <v>0</v>
      </c>
      <c r="U42" s="203">
        <f>'Monthly Prep'!Q49</f>
        <v>0</v>
      </c>
      <c r="V42" s="203">
        <f>'Monthly Prep'!R49</f>
        <v>0</v>
      </c>
      <c r="W42" s="203">
        <f>'Monthly Prep'!S49</f>
        <v>0</v>
      </c>
      <c r="X42" s="203">
        <f>'Monthly Prep'!T49</f>
        <v>0</v>
      </c>
      <c r="Y42" s="203">
        <f>'Monthly Prep'!U49</f>
        <v>0</v>
      </c>
      <c r="Z42" s="203">
        <f>'Monthly Prep'!V49</f>
        <v>0</v>
      </c>
      <c r="AA42" s="203">
        <f>'Monthly Prep'!W49</f>
        <v>0</v>
      </c>
      <c r="AB42" s="203">
        <f>'Monthly Prep'!X49</f>
        <v>0</v>
      </c>
      <c r="AC42" s="203">
        <f>'Monthly Prep'!Y49</f>
        <v>0</v>
      </c>
      <c r="AD42" s="203">
        <f>'Monthly Prep'!Z49</f>
        <v>0</v>
      </c>
      <c r="AE42" s="203">
        <f>'Monthly Prep'!AA49</f>
        <v>0</v>
      </c>
      <c r="AF42" s="203">
        <f>'Monthly Prep'!AB49</f>
        <v>0</v>
      </c>
      <c r="AG42" s="203">
        <f>'Monthly Prep'!AC49</f>
        <v>0</v>
      </c>
      <c r="AH42" s="203">
        <f>'Monthly Prep'!AD49</f>
        <v>0</v>
      </c>
      <c r="AI42" s="203">
        <f>'Monthly Prep'!AE49</f>
        <v>0</v>
      </c>
      <c r="AJ42" s="203">
        <f>'Monthly Prep'!AF49</f>
        <v>0</v>
      </c>
      <c r="AK42" s="203">
        <f>'Monthly Prep'!AG49</f>
        <v>0</v>
      </c>
      <c r="AL42" s="203">
        <f>'Monthly Prep'!AH49</f>
        <v>0</v>
      </c>
      <c r="AM42" s="186">
        <f t="shared" si="2"/>
        <v>0</v>
      </c>
      <c r="AN42" s="203" t="str">
        <f>'Monthly Prep'!B$3</f>
        <v>Monthly Prep Reporting Tool 1.0.1</v>
      </c>
      <c r="AO42" s="199" t="str">
        <f>'Monthly Prep'!AJ49</f>
        <v/>
      </c>
    </row>
    <row r="43" spans="1:41" x14ac:dyDescent="0.25">
      <c r="A43" s="178" t="str">
        <f t="shared" si="3"/>
        <v>202205</v>
      </c>
      <c r="B43" s="179">
        <f>'Prep Partner Performance'!AE$2</f>
        <v>2022</v>
      </c>
      <c r="C43" s="180" t="str">
        <f>'Prep Partner Performance'!Z$2</f>
        <v>05</v>
      </c>
      <c r="D43" s="178">
        <f>'Prep Partner Performance'!G$2</f>
        <v>14943</v>
      </c>
      <c r="E43" s="177" t="str">
        <f>'Prep Partner Performance'!C$2</f>
        <v>Kisima Health Centre</v>
      </c>
      <c r="F43" s="300" t="str">
        <f>'Monthly Prep'!B$45</f>
        <v>Number Eligible for PrEP (Restart Clients: willing+unwilling)</v>
      </c>
      <c r="G43" s="203" t="str">
        <f>'Monthly Prep'!C50</f>
        <v>PBFW Pregnant</v>
      </c>
      <c r="H43" s="203" t="str">
        <f>'Monthly Prep'!D50</f>
        <v>MP01-42</v>
      </c>
      <c r="I43" s="203">
        <f>'Monthly Prep'!E50</f>
        <v>0</v>
      </c>
      <c r="J43" s="203">
        <f>'Monthly Prep'!F50</f>
        <v>0</v>
      </c>
      <c r="K43" s="203">
        <f>'Monthly Prep'!G50</f>
        <v>0</v>
      </c>
      <c r="L43" s="203">
        <f>'Monthly Prep'!H50</f>
        <v>0</v>
      </c>
      <c r="M43" s="203">
        <f>'Monthly Prep'!I50</f>
        <v>0</v>
      </c>
      <c r="N43" s="203">
        <f>'Monthly Prep'!J50</f>
        <v>0</v>
      </c>
      <c r="O43" s="203">
        <f>'Monthly Prep'!K50</f>
        <v>0</v>
      </c>
      <c r="P43" s="203">
        <f>'Monthly Prep'!L50</f>
        <v>0</v>
      </c>
      <c r="Q43" s="203">
        <f>'Monthly Prep'!M50</f>
        <v>0</v>
      </c>
      <c r="R43" s="203">
        <f>'Monthly Prep'!N50</f>
        <v>0</v>
      </c>
      <c r="S43" s="203">
        <f>'Monthly Prep'!O50</f>
        <v>0</v>
      </c>
      <c r="T43" s="203">
        <f>'Monthly Prep'!P50</f>
        <v>0</v>
      </c>
      <c r="U43" s="203">
        <f>'Monthly Prep'!Q50</f>
        <v>0</v>
      </c>
      <c r="V43" s="203">
        <f>'Monthly Prep'!R50</f>
        <v>0</v>
      </c>
      <c r="W43" s="203">
        <f>'Monthly Prep'!S50</f>
        <v>0</v>
      </c>
      <c r="X43" s="203">
        <f>'Monthly Prep'!T50</f>
        <v>0</v>
      </c>
      <c r="Y43" s="203">
        <f>'Monthly Prep'!U50</f>
        <v>0</v>
      </c>
      <c r="Z43" s="203">
        <f>'Monthly Prep'!V50</f>
        <v>0</v>
      </c>
      <c r="AA43" s="203">
        <f>'Monthly Prep'!W50</f>
        <v>0</v>
      </c>
      <c r="AB43" s="203">
        <f>'Monthly Prep'!X50</f>
        <v>0</v>
      </c>
      <c r="AC43" s="203">
        <f>'Monthly Prep'!Y50</f>
        <v>0</v>
      </c>
      <c r="AD43" s="203">
        <f>'Monthly Prep'!Z50</f>
        <v>0</v>
      </c>
      <c r="AE43" s="203">
        <f>'Monthly Prep'!AA50</f>
        <v>0</v>
      </c>
      <c r="AF43" s="203">
        <f>'Monthly Prep'!AB50</f>
        <v>0</v>
      </c>
      <c r="AG43" s="203">
        <f>'Monthly Prep'!AC50</f>
        <v>0</v>
      </c>
      <c r="AH43" s="203">
        <f>'Monthly Prep'!AD50</f>
        <v>0</v>
      </c>
      <c r="AI43" s="203">
        <f>'Monthly Prep'!AE50</f>
        <v>0</v>
      </c>
      <c r="AJ43" s="203">
        <f>'Monthly Prep'!AF50</f>
        <v>0</v>
      </c>
      <c r="AK43" s="203">
        <f>'Monthly Prep'!AG50</f>
        <v>0</v>
      </c>
      <c r="AL43" s="203">
        <f>'Monthly Prep'!AH50</f>
        <v>0</v>
      </c>
      <c r="AM43" s="186">
        <f t="shared" si="2"/>
        <v>0</v>
      </c>
      <c r="AN43" s="203" t="str">
        <f>'Monthly Prep'!B$3</f>
        <v>Monthly Prep Reporting Tool 1.0.1</v>
      </c>
      <c r="AO43" s="199" t="str">
        <f>'Monthly Prep'!AJ50</f>
        <v/>
      </c>
    </row>
    <row r="44" spans="1:41" x14ac:dyDescent="0.25">
      <c r="A44" s="178" t="str">
        <f t="shared" si="3"/>
        <v>202205</v>
      </c>
      <c r="B44" s="179">
        <f>'Prep Partner Performance'!AE$2</f>
        <v>2022</v>
      </c>
      <c r="C44" s="180" t="str">
        <f>'Prep Partner Performance'!Z$2</f>
        <v>05</v>
      </c>
      <c r="D44" s="178">
        <f>'Prep Partner Performance'!G$2</f>
        <v>14943</v>
      </c>
      <c r="E44" s="177" t="str">
        <f>'Prep Partner Performance'!C$2</f>
        <v>Kisima Health Centre</v>
      </c>
      <c r="F44" s="300" t="str">
        <f>'Monthly Prep'!B$45</f>
        <v>Number Eligible for PrEP (Restart Clients: willing+unwilling)</v>
      </c>
      <c r="G44" s="203" t="str">
        <f>'Monthly Prep'!C51</f>
        <v>People Who Inject Drugs</v>
      </c>
      <c r="H44" s="203" t="str">
        <f>'Monthly Prep'!D51</f>
        <v>MP01-43</v>
      </c>
      <c r="I44" s="203">
        <f>'Monthly Prep'!E51</f>
        <v>0</v>
      </c>
      <c r="J44" s="203">
        <f>'Monthly Prep'!F51</f>
        <v>0</v>
      </c>
      <c r="K44" s="203">
        <f>'Monthly Prep'!G51</f>
        <v>0</v>
      </c>
      <c r="L44" s="203">
        <f>'Monthly Prep'!H51</f>
        <v>0</v>
      </c>
      <c r="M44" s="203">
        <f>'Monthly Prep'!I51</f>
        <v>0</v>
      </c>
      <c r="N44" s="203">
        <f>'Monthly Prep'!J51</f>
        <v>0</v>
      </c>
      <c r="O44" s="203">
        <f>'Monthly Prep'!K51</f>
        <v>0</v>
      </c>
      <c r="P44" s="203">
        <f>'Monthly Prep'!L51</f>
        <v>0</v>
      </c>
      <c r="Q44" s="203">
        <f>'Monthly Prep'!M51</f>
        <v>0</v>
      </c>
      <c r="R44" s="203">
        <f>'Monthly Prep'!N51</f>
        <v>0</v>
      </c>
      <c r="S44" s="203">
        <f>'Monthly Prep'!O51</f>
        <v>0</v>
      </c>
      <c r="T44" s="203">
        <f>'Monthly Prep'!P51</f>
        <v>0</v>
      </c>
      <c r="U44" s="203">
        <f>'Monthly Prep'!Q51</f>
        <v>0</v>
      </c>
      <c r="V44" s="203">
        <f>'Monthly Prep'!R51</f>
        <v>0</v>
      </c>
      <c r="W44" s="203">
        <f>'Monthly Prep'!S51</f>
        <v>0</v>
      </c>
      <c r="X44" s="203">
        <f>'Monthly Prep'!T51</f>
        <v>0</v>
      </c>
      <c r="Y44" s="203">
        <f>'Monthly Prep'!U51</f>
        <v>0</v>
      </c>
      <c r="Z44" s="203">
        <f>'Monthly Prep'!V51</f>
        <v>0</v>
      </c>
      <c r="AA44" s="203">
        <f>'Monthly Prep'!W51</f>
        <v>0</v>
      </c>
      <c r="AB44" s="203">
        <f>'Monthly Prep'!X51</f>
        <v>0</v>
      </c>
      <c r="AC44" s="203">
        <f>'Monthly Prep'!Y51</f>
        <v>0</v>
      </c>
      <c r="AD44" s="203">
        <f>'Monthly Prep'!Z51</f>
        <v>0</v>
      </c>
      <c r="AE44" s="203">
        <f>'Monthly Prep'!AA51</f>
        <v>0</v>
      </c>
      <c r="AF44" s="203">
        <f>'Monthly Prep'!AB51</f>
        <v>0</v>
      </c>
      <c r="AG44" s="203">
        <f>'Monthly Prep'!AC51</f>
        <v>0</v>
      </c>
      <c r="AH44" s="203">
        <f>'Monthly Prep'!AD51</f>
        <v>0</v>
      </c>
      <c r="AI44" s="203">
        <f>'Monthly Prep'!AE51</f>
        <v>0</v>
      </c>
      <c r="AJ44" s="203">
        <f>'Monthly Prep'!AF51</f>
        <v>0</v>
      </c>
      <c r="AK44" s="203">
        <f>'Monthly Prep'!AG51</f>
        <v>0</v>
      </c>
      <c r="AL44" s="203">
        <f>'Monthly Prep'!AH51</f>
        <v>0</v>
      </c>
      <c r="AM44" s="186">
        <f t="shared" si="2"/>
        <v>0</v>
      </c>
      <c r="AN44" s="203" t="str">
        <f>'Monthly Prep'!B$3</f>
        <v>Monthly Prep Reporting Tool 1.0.1</v>
      </c>
      <c r="AO44" s="199" t="str">
        <f>'Monthly Prep'!AJ51</f>
        <v/>
      </c>
    </row>
    <row r="45" spans="1:41" x14ac:dyDescent="0.25">
      <c r="A45" s="178" t="str">
        <f t="shared" si="3"/>
        <v>202205</v>
      </c>
      <c r="B45" s="179">
        <f>'Prep Partner Performance'!AE$2</f>
        <v>2022</v>
      </c>
      <c r="C45" s="180" t="str">
        <f>'Prep Partner Performance'!Z$2</f>
        <v>05</v>
      </c>
      <c r="D45" s="178">
        <f>'Prep Partner Performance'!G$2</f>
        <v>14943</v>
      </c>
      <c r="E45" s="177" t="str">
        <f>'Prep Partner Performance'!C$2</f>
        <v>Kisima Health Centre</v>
      </c>
      <c r="F45" s="300" t="str">
        <f>'Monthly Prep'!B$45</f>
        <v>Number Eligible for PrEP (Restart Clients: willing+unwilling)</v>
      </c>
      <c r="G45" s="203" t="str">
        <f>'Monthly Prep'!C52</f>
        <v>Sero -Discodant Couple</v>
      </c>
      <c r="H45" s="203" t="str">
        <f>'Monthly Prep'!D52</f>
        <v>MP01-44</v>
      </c>
      <c r="I45" s="203">
        <f>'Monthly Prep'!E52</f>
        <v>0</v>
      </c>
      <c r="J45" s="203">
        <f>'Monthly Prep'!F52</f>
        <v>0</v>
      </c>
      <c r="K45" s="203">
        <f>'Monthly Prep'!G52</f>
        <v>0</v>
      </c>
      <c r="L45" s="203">
        <f>'Monthly Prep'!H52</f>
        <v>0</v>
      </c>
      <c r="M45" s="203">
        <f>'Monthly Prep'!I52</f>
        <v>0</v>
      </c>
      <c r="N45" s="203">
        <f>'Monthly Prep'!J52</f>
        <v>0</v>
      </c>
      <c r="O45" s="203">
        <f>'Monthly Prep'!K52</f>
        <v>0</v>
      </c>
      <c r="P45" s="203">
        <f>'Monthly Prep'!L52</f>
        <v>0</v>
      </c>
      <c r="Q45" s="203">
        <f>'Monthly Prep'!M52</f>
        <v>0</v>
      </c>
      <c r="R45" s="203">
        <f>'Monthly Prep'!N52</f>
        <v>0</v>
      </c>
      <c r="S45" s="203">
        <f>'Monthly Prep'!O52</f>
        <v>0</v>
      </c>
      <c r="T45" s="203">
        <f>'Monthly Prep'!P52</f>
        <v>0</v>
      </c>
      <c r="U45" s="203">
        <f>'Monthly Prep'!Q52</f>
        <v>0</v>
      </c>
      <c r="V45" s="203">
        <f>'Monthly Prep'!R52</f>
        <v>0</v>
      </c>
      <c r="W45" s="203">
        <f>'Monthly Prep'!S52</f>
        <v>0</v>
      </c>
      <c r="X45" s="203">
        <f>'Monthly Prep'!T52</f>
        <v>0</v>
      </c>
      <c r="Y45" s="203">
        <f>'Monthly Prep'!U52</f>
        <v>0</v>
      </c>
      <c r="Z45" s="203">
        <f>'Monthly Prep'!V52</f>
        <v>0</v>
      </c>
      <c r="AA45" s="203">
        <f>'Monthly Prep'!W52</f>
        <v>0</v>
      </c>
      <c r="AB45" s="203">
        <f>'Monthly Prep'!X52</f>
        <v>0</v>
      </c>
      <c r="AC45" s="203">
        <f>'Monthly Prep'!Y52</f>
        <v>0</v>
      </c>
      <c r="AD45" s="203">
        <f>'Monthly Prep'!Z52</f>
        <v>0</v>
      </c>
      <c r="AE45" s="203">
        <f>'Monthly Prep'!AA52</f>
        <v>0</v>
      </c>
      <c r="AF45" s="203">
        <f>'Monthly Prep'!AB52</f>
        <v>0</v>
      </c>
      <c r="AG45" s="203">
        <f>'Monthly Prep'!AC52</f>
        <v>0</v>
      </c>
      <c r="AH45" s="203">
        <f>'Monthly Prep'!AD52</f>
        <v>0</v>
      </c>
      <c r="AI45" s="203">
        <f>'Monthly Prep'!AE52</f>
        <v>0</v>
      </c>
      <c r="AJ45" s="203">
        <f>'Monthly Prep'!AF52</f>
        <v>0</v>
      </c>
      <c r="AK45" s="203">
        <f>'Monthly Prep'!AG52</f>
        <v>0</v>
      </c>
      <c r="AL45" s="203">
        <f>'Monthly Prep'!AH52</f>
        <v>0</v>
      </c>
      <c r="AM45" s="186">
        <f t="shared" si="2"/>
        <v>0</v>
      </c>
      <c r="AN45" s="203" t="str">
        <f>'Monthly Prep'!B$3</f>
        <v>Monthly Prep Reporting Tool 1.0.1</v>
      </c>
      <c r="AO45" s="199" t="str">
        <f>'Monthly Prep'!AJ52</f>
        <v/>
      </c>
    </row>
    <row r="46" spans="1:41" x14ac:dyDescent="0.25">
      <c r="A46" s="178" t="str">
        <f t="shared" si="3"/>
        <v>202205</v>
      </c>
      <c r="B46" s="179">
        <f>'Prep Partner Performance'!AE$2</f>
        <v>2022</v>
      </c>
      <c r="C46" s="180" t="str">
        <f>'Prep Partner Performance'!Z$2</f>
        <v>05</v>
      </c>
      <c r="D46" s="178">
        <f>'Prep Partner Performance'!G$2</f>
        <v>14943</v>
      </c>
      <c r="E46" s="177" t="str">
        <f>'Prep Partner Performance'!C$2</f>
        <v>Kisima Health Centre</v>
      </c>
      <c r="F46" s="300" t="str">
        <f>'Monthly Prep'!B$45</f>
        <v>Number Eligible for PrEP (Restart Clients: willing+unwilling)</v>
      </c>
      <c r="G46" s="203" t="str">
        <f>'Monthly Prep'!C53</f>
        <v>Men who have Sex with Men</v>
      </c>
      <c r="H46" s="203" t="str">
        <f>'Monthly Prep'!D53</f>
        <v>MP01-45</v>
      </c>
      <c r="I46" s="203">
        <f>'Monthly Prep'!E53</f>
        <v>0</v>
      </c>
      <c r="J46" s="203">
        <f>'Monthly Prep'!F53</f>
        <v>0</v>
      </c>
      <c r="K46" s="203">
        <f>'Monthly Prep'!G53</f>
        <v>0</v>
      </c>
      <c r="L46" s="203">
        <f>'Monthly Prep'!H53</f>
        <v>0</v>
      </c>
      <c r="M46" s="203">
        <f>'Monthly Prep'!I53</f>
        <v>0</v>
      </c>
      <c r="N46" s="203">
        <f>'Monthly Prep'!J53</f>
        <v>0</v>
      </c>
      <c r="O46" s="203">
        <f>'Monthly Prep'!K53</f>
        <v>0</v>
      </c>
      <c r="P46" s="203">
        <f>'Monthly Prep'!L53</f>
        <v>0</v>
      </c>
      <c r="Q46" s="203">
        <f>'Monthly Prep'!M53</f>
        <v>0</v>
      </c>
      <c r="R46" s="203">
        <f>'Monthly Prep'!N53</f>
        <v>0</v>
      </c>
      <c r="S46" s="203">
        <f>'Monthly Prep'!O53</f>
        <v>0</v>
      </c>
      <c r="T46" s="203">
        <f>'Monthly Prep'!P53</f>
        <v>0</v>
      </c>
      <c r="U46" s="203">
        <f>'Monthly Prep'!Q53</f>
        <v>0</v>
      </c>
      <c r="V46" s="203">
        <f>'Monthly Prep'!R53</f>
        <v>0</v>
      </c>
      <c r="W46" s="203">
        <f>'Monthly Prep'!S53</f>
        <v>0</v>
      </c>
      <c r="X46" s="203">
        <f>'Monthly Prep'!T53</f>
        <v>0</v>
      </c>
      <c r="Y46" s="203">
        <f>'Monthly Prep'!U53</f>
        <v>0</v>
      </c>
      <c r="Z46" s="203">
        <f>'Monthly Prep'!V53</f>
        <v>0</v>
      </c>
      <c r="AA46" s="203">
        <f>'Monthly Prep'!W53</f>
        <v>0</v>
      </c>
      <c r="AB46" s="203">
        <f>'Monthly Prep'!X53</f>
        <v>0</v>
      </c>
      <c r="AC46" s="203">
        <f>'Monthly Prep'!Y53</f>
        <v>0</v>
      </c>
      <c r="AD46" s="203">
        <f>'Monthly Prep'!Z53</f>
        <v>0</v>
      </c>
      <c r="AE46" s="203">
        <f>'Monthly Prep'!AA53</f>
        <v>0</v>
      </c>
      <c r="AF46" s="203">
        <f>'Monthly Prep'!AB53</f>
        <v>0</v>
      </c>
      <c r="AG46" s="203">
        <f>'Monthly Prep'!AC53</f>
        <v>0</v>
      </c>
      <c r="AH46" s="203">
        <f>'Monthly Prep'!AD53</f>
        <v>0</v>
      </c>
      <c r="AI46" s="203">
        <f>'Monthly Prep'!AE53</f>
        <v>0</v>
      </c>
      <c r="AJ46" s="203">
        <f>'Monthly Prep'!AF53</f>
        <v>0</v>
      </c>
      <c r="AK46" s="203">
        <f>'Monthly Prep'!AG53</f>
        <v>0</v>
      </c>
      <c r="AL46" s="203">
        <f>'Monthly Prep'!AH53</f>
        <v>0</v>
      </c>
      <c r="AM46" s="186">
        <f t="shared" si="2"/>
        <v>0</v>
      </c>
      <c r="AN46" s="203" t="str">
        <f>'Monthly Prep'!B$3</f>
        <v>Monthly Prep Reporting Tool 1.0.1</v>
      </c>
      <c r="AO46" s="199" t="str">
        <f>'Monthly Prep'!AJ53</f>
        <v/>
      </c>
    </row>
    <row r="47" spans="1:41" x14ac:dyDescent="0.25">
      <c r="A47" s="178" t="str">
        <f t="shared" si="3"/>
        <v>202205</v>
      </c>
      <c r="B47" s="179">
        <f>'Prep Partner Performance'!AE$2</f>
        <v>2022</v>
      </c>
      <c r="C47" s="180" t="str">
        <f>'Prep Partner Performance'!Z$2</f>
        <v>05</v>
      </c>
      <c r="D47" s="178">
        <f>'Prep Partner Performance'!G$2</f>
        <v>14943</v>
      </c>
      <c r="E47" s="177" t="str">
        <f>'Prep Partner Performance'!C$2</f>
        <v>Kisima Health Centre</v>
      </c>
      <c r="F47" s="300" t="str">
        <f>'Monthly Prep'!B$54</f>
        <v>Number Started (New) on PrEP</v>
      </c>
      <c r="G47" s="203" t="str">
        <f>'Monthly Prep'!C54</f>
        <v>Adolescent Girls and Young Women (AGYW)</v>
      </c>
      <c r="H47" s="203" t="str">
        <f>'Monthly Prep'!D54</f>
        <v>MP01-46</v>
      </c>
      <c r="I47" s="203">
        <f>'Monthly Prep'!E54</f>
        <v>0</v>
      </c>
      <c r="J47" s="203">
        <f>'Monthly Prep'!F54</f>
        <v>0</v>
      </c>
      <c r="K47" s="203">
        <f>'Monthly Prep'!G54</f>
        <v>0</v>
      </c>
      <c r="L47" s="203">
        <f>'Monthly Prep'!H54</f>
        <v>0</v>
      </c>
      <c r="M47" s="203">
        <f>'Monthly Prep'!I54</f>
        <v>0</v>
      </c>
      <c r="N47" s="203">
        <f>'Monthly Prep'!J54</f>
        <v>0</v>
      </c>
      <c r="O47" s="203">
        <f>'Monthly Prep'!K54</f>
        <v>0</v>
      </c>
      <c r="P47" s="203">
        <f>'Monthly Prep'!L54</f>
        <v>0</v>
      </c>
      <c r="Q47" s="203">
        <f>'Monthly Prep'!M54</f>
        <v>0</v>
      </c>
      <c r="R47" s="203">
        <f>'Monthly Prep'!N54</f>
        <v>0</v>
      </c>
      <c r="S47" s="203">
        <f>'Monthly Prep'!O54</f>
        <v>0</v>
      </c>
      <c r="T47" s="203">
        <f>'Monthly Prep'!P54</f>
        <v>0</v>
      </c>
      <c r="U47" s="203">
        <f>'Monthly Prep'!Q54</f>
        <v>0</v>
      </c>
      <c r="V47" s="203">
        <f>'Monthly Prep'!R54</f>
        <v>0</v>
      </c>
      <c r="W47" s="203">
        <f>'Monthly Prep'!S54</f>
        <v>0</v>
      </c>
      <c r="X47" s="203">
        <f>'Monthly Prep'!T54</f>
        <v>0</v>
      </c>
      <c r="Y47" s="203">
        <f>'Monthly Prep'!U54</f>
        <v>0</v>
      </c>
      <c r="Z47" s="203">
        <f>'Monthly Prep'!V54</f>
        <v>0</v>
      </c>
      <c r="AA47" s="203">
        <f>'Monthly Prep'!W54</f>
        <v>0</v>
      </c>
      <c r="AB47" s="203">
        <f>'Monthly Prep'!X54</f>
        <v>0</v>
      </c>
      <c r="AC47" s="203">
        <f>'Monthly Prep'!Y54</f>
        <v>0</v>
      </c>
      <c r="AD47" s="203">
        <f>'Monthly Prep'!Z54</f>
        <v>0</v>
      </c>
      <c r="AE47" s="203">
        <f>'Monthly Prep'!AA54</f>
        <v>0</v>
      </c>
      <c r="AF47" s="203">
        <f>'Monthly Prep'!AB54</f>
        <v>0</v>
      </c>
      <c r="AG47" s="203">
        <f>'Monthly Prep'!AC54</f>
        <v>0</v>
      </c>
      <c r="AH47" s="203">
        <f>'Monthly Prep'!AD54</f>
        <v>0</v>
      </c>
      <c r="AI47" s="203">
        <f>'Monthly Prep'!AE54</f>
        <v>0</v>
      </c>
      <c r="AJ47" s="203">
        <f>'Monthly Prep'!AF54</f>
        <v>0</v>
      </c>
      <c r="AK47" s="203">
        <f>'Monthly Prep'!AG54</f>
        <v>0</v>
      </c>
      <c r="AL47" s="203">
        <f>'Monthly Prep'!AH54</f>
        <v>0</v>
      </c>
      <c r="AM47" s="186">
        <f t="shared" si="2"/>
        <v>0</v>
      </c>
      <c r="AN47" s="203" t="str">
        <f>'Monthly Prep'!B$3</f>
        <v>Monthly Prep Reporting Tool 1.0.1</v>
      </c>
      <c r="AO47" s="199">
        <f>'Monthly Prep'!AJ54</f>
        <v>0</v>
      </c>
    </row>
    <row r="48" spans="1:41" x14ac:dyDescent="0.25">
      <c r="A48" s="178" t="str">
        <f t="shared" si="3"/>
        <v>202205</v>
      </c>
      <c r="B48" s="179">
        <f>'Prep Partner Performance'!AE$2</f>
        <v>2022</v>
      </c>
      <c r="C48" s="180" t="str">
        <f>'Prep Partner Performance'!Z$2</f>
        <v>05</v>
      </c>
      <c r="D48" s="178">
        <f>'Prep Partner Performance'!G$2</f>
        <v>14943</v>
      </c>
      <c r="E48" s="177" t="str">
        <f>'Prep Partner Performance'!C$2</f>
        <v>Kisima Health Centre</v>
      </c>
      <c r="F48" s="300" t="str">
        <f>'Monthly Prep'!B$54</f>
        <v>Number Started (New) on PrEP</v>
      </c>
      <c r="G48" s="203" t="str">
        <f>'Monthly Prep'!C55</f>
        <v>Female Sex Workers</v>
      </c>
      <c r="H48" s="203" t="str">
        <f>'Monthly Prep'!D55</f>
        <v>MP01-47</v>
      </c>
      <c r="I48" s="203">
        <f>'Monthly Prep'!E55</f>
        <v>0</v>
      </c>
      <c r="J48" s="203">
        <f>'Monthly Prep'!F55</f>
        <v>0</v>
      </c>
      <c r="K48" s="203">
        <f>'Monthly Prep'!G55</f>
        <v>0</v>
      </c>
      <c r="L48" s="203">
        <f>'Monthly Prep'!H55</f>
        <v>0</v>
      </c>
      <c r="M48" s="203">
        <f>'Monthly Prep'!I55</f>
        <v>0</v>
      </c>
      <c r="N48" s="203">
        <f>'Monthly Prep'!J55</f>
        <v>0</v>
      </c>
      <c r="O48" s="203">
        <f>'Monthly Prep'!K55</f>
        <v>0</v>
      </c>
      <c r="P48" s="203">
        <f>'Monthly Prep'!L55</f>
        <v>0</v>
      </c>
      <c r="Q48" s="203">
        <f>'Monthly Prep'!M55</f>
        <v>0</v>
      </c>
      <c r="R48" s="203">
        <f>'Monthly Prep'!N55</f>
        <v>0</v>
      </c>
      <c r="S48" s="203">
        <f>'Monthly Prep'!O55</f>
        <v>0</v>
      </c>
      <c r="T48" s="203">
        <f>'Monthly Prep'!P55</f>
        <v>0</v>
      </c>
      <c r="U48" s="203">
        <f>'Monthly Prep'!Q55</f>
        <v>0</v>
      </c>
      <c r="V48" s="203">
        <f>'Monthly Prep'!R55</f>
        <v>0</v>
      </c>
      <c r="W48" s="203">
        <f>'Monthly Prep'!S55</f>
        <v>0</v>
      </c>
      <c r="X48" s="203">
        <f>'Monthly Prep'!T55</f>
        <v>0</v>
      </c>
      <c r="Y48" s="203">
        <f>'Monthly Prep'!U55</f>
        <v>0</v>
      </c>
      <c r="Z48" s="203">
        <f>'Monthly Prep'!V55</f>
        <v>0</v>
      </c>
      <c r="AA48" s="203">
        <f>'Monthly Prep'!W55</f>
        <v>0</v>
      </c>
      <c r="AB48" s="203">
        <f>'Monthly Prep'!X55</f>
        <v>0</v>
      </c>
      <c r="AC48" s="203">
        <f>'Monthly Prep'!Y55</f>
        <v>0</v>
      </c>
      <c r="AD48" s="203">
        <f>'Monthly Prep'!Z55</f>
        <v>0</v>
      </c>
      <c r="AE48" s="203">
        <f>'Monthly Prep'!AA55</f>
        <v>0</v>
      </c>
      <c r="AF48" s="203">
        <f>'Monthly Prep'!AB55</f>
        <v>0</v>
      </c>
      <c r="AG48" s="203">
        <f>'Monthly Prep'!AC55</f>
        <v>0</v>
      </c>
      <c r="AH48" s="203">
        <f>'Monthly Prep'!AD55</f>
        <v>0</v>
      </c>
      <c r="AI48" s="203">
        <f>'Monthly Prep'!AE55</f>
        <v>0</v>
      </c>
      <c r="AJ48" s="203">
        <f>'Monthly Prep'!AF55</f>
        <v>0</v>
      </c>
      <c r="AK48" s="203">
        <f>'Monthly Prep'!AG55</f>
        <v>0</v>
      </c>
      <c r="AL48" s="203">
        <f>'Monthly Prep'!AH55</f>
        <v>0</v>
      </c>
      <c r="AM48" s="186">
        <f t="shared" si="2"/>
        <v>0</v>
      </c>
      <c r="AN48" s="203" t="str">
        <f>'Monthly Prep'!B$3</f>
        <v>Monthly Prep Reporting Tool 1.0.1</v>
      </c>
      <c r="AO48" s="199">
        <f>'Monthly Prep'!AJ55</f>
        <v>0</v>
      </c>
    </row>
    <row r="49" spans="1:41" x14ac:dyDescent="0.25">
      <c r="A49" s="178" t="str">
        <f t="shared" si="3"/>
        <v>202205</v>
      </c>
      <c r="B49" s="179">
        <f>'Prep Partner Performance'!AE$2</f>
        <v>2022</v>
      </c>
      <c r="C49" s="180" t="str">
        <f>'Prep Partner Performance'!Z$2</f>
        <v>05</v>
      </c>
      <c r="D49" s="178">
        <f>'Prep Partner Performance'!G$2</f>
        <v>14943</v>
      </c>
      <c r="E49" s="177" t="str">
        <f>'Prep Partner Performance'!C$2</f>
        <v>Kisima Health Centre</v>
      </c>
      <c r="F49" s="300" t="str">
        <f>'Monthly Prep'!B$54</f>
        <v>Number Started (New) on PrEP</v>
      </c>
      <c r="G49" s="203" t="str">
        <f>'Monthly Prep'!C56</f>
        <v>General Population</v>
      </c>
      <c r="H49" s="203" t="str">
        <f>'Monthly Prep'!D56</f>
        <v>MP01-48</v>
      </c>
      <c r="I49" s="203">
        <f>'Monthly Prep'!E56</f>
        <v>0</v>
      </c>
      <c r="J49" s="203">
        <f>'Monthly Prep'!F56</f>
        <v>0</v>
      </c>
      <c r="K49" s="203">
        <f>'Monthly Prep'!G56</f>
        <v>0</v>
      </c>
      <c r="L49" s="203">
        <f>'Monthly Prep'!H56</f>
        <v>0</v>
      </c>
      <c r="M49" s="203">
        <f>'Monthly Prep'!I56</f>
        <v>0</v>
      </c>
      <c r="N49" s="203">
        <f>'Monthly Prep'!J56</f>
        <v>0</v>
      </c>
      <c r="O49" s="203">
        <f>'Monthly Prep'!K56</f>
        <v>0</v>
      </c>
      <c r="P49" s="203">
        <f>'Monthly Prep'!L56</f>
        <v>0</v>
      </c>
      <c r="Q49" s="203">
        <f>'Monthly Prep'!M56</f>
        <v>0</v>
      </c>
      <c r="R49" s="203">
        <f>'Monthly Prep'!N56</f>
        <v>0</v>
      </c>
      <c r="S49" s="203">
        <f>'Monthly Prep'!O56</f>
        <v>0</v>
      </c>
      <c r="T49" s="203">
        <f>'Monthly Prep'!P56</f>
        <v>0</v>
      </c>
      <c r="U49" s="203">
        <f>'Monthly Prep'!Q56</f>
        <v>0</v>
      </c>
      <c r="V49" s="203">
        <f>'Monthly Prep'!R56</f>
        <v>0</v>
      </c>
      <c r="W49" s="203">
        <f>'Monthly Prep'!S56</f>
        <v>0</v>
      </c>
      <c r="X49" s="203">
        <f>'Monthly Prep'!T56</f>
        <v>0</v>
      </c>
      <c r="Y49" s="203">
        <f>'Monthly Prep'!U56</f>
        <v>0</v>
      </c>
      <c r="Z49" s="203">
        <f>'Monthly Prep'!V56</f>
        <v>0</v>
      </c>
      <c r="AA49" s="203">
        <f>'Monthly Prep'!W56</f>
        <v>0</v>
      </c>
      <c r="AB49" s="203">
        <f>'Monthly Prep'!X56</f>
        <v>0</v>
      </c>
      <c r="AC49" s="203">
        <f>'Monthly Prep'!Y56</f>
        <v>0</v>
      </c>
      <c r="AD49" s="203">
        <f>'Monthly Prep'!Z56</f>
        <v>0</v>
      </c>
      <c r="AE49" s="203">
        <f>'Monthly Prep'!AA56</f>
        <v>0</v>
      </c>
      <c r="AF49" s="203">
        <f>'Monthly Prep'!AB56</f>
        <v>0</v>
      </c>
      <c r="AG49" s="203">
        <f>'Monthly Prep'!AC56</f>
        <v>0</v>
      </c>
      <c r="AH49" s="203">
        <f>'Monthly Prep'!AD56</f>
        <v>0</v>
      </c>
      <c r="AI49" s="203">
        <f>'Monthly Prep'!AE56</f>
        <v>0</v>
      </c>
      <c r="AJ49" s="203">
        <f>'Monthly Prep'!AF56</f>
        <v>0</v>
      </c>
      <c r="AK49" s="203">
        <f>'Monthly Prep'!AG56</f>
        <v>0</v>
      </c>
      <c r="AL49" s="203">
        <f>'Monthly Prep'!AH56</f>
        <v>0</v>
      </c>
      <c r="AM49" s="186">
        <f t="shared" si="2"/>
        <v>0</v>
      </c>
      <c r="AN49" s="203" t="str">
        <f>'Monthly Prep'!B$3</f>
        <v>Monthly Prep Reporting Tool 1.0.1</v>
      </c>
      <c r="AO49" s="199">
        <f>'Monthly Prep'!AJ56</f>
        <v>0</v>
      </c>
    </row>
    <row r="50" spans="1:41" x14ac:dyDescent="0.25">
      <c r="A50" s="178" t="str">
        <f t="shared" si="3"/>
        <v>202205</v>
      </c>
      <c r="B50" s="179">
        <f>'Prep Partner Performance'!AE$2</f>
        <v>2022</v>
      </c>
      <c r="C50" s="180" t="str">
        <f>'Prep Partner Performance'!Z$2</f>
        <v>05</v>
      </c>
      <c r="D50" s="178">
        <f>'Prep Partner Performance'!G$2</f>
        <v>14943</v>
      </c>
      <c r="E50" s="177" t="str">
        <f>'Prep Partner Performance'!C$2</f>
        <v>Kisima Health Centre</v>
      </c>
      <c r="F50" s="300" t="str">
        <f>'Monthly Prep'!B$54</f>
        <v>Number Started (New) on PrEP</v>
      </c>
      <c r="G50" s="203" t="str">
        <f>'Monthly Prep'!C57</f>
        <v>Men at High Risk</v>
      </c>
      <c r="H50" s="203" t="str">
        <f>'Monthly Prep'!D57</f>
        <v>MP01-49</v>
      </c>
      <c r="I50" s="203">
        <f>'Monthly Prep'!E57</f>
        <v>0</v>
      </c>
      <c r="J50" s="203">
        <f>'Monthly Prep'!F57</f>
        <v>0</v>
      </c>
      <c r="K50" s="203">
        <f>'Monthly Prep'!G57</f>
        <v>0</v>
      </c>
      <c r="L50" s="203">
        <f>'Monthly Prep'!H57</f>
        <v>0</v>
      </c>
      <c r="M50" s="203">
        <f>'Monthly Prep'!I57</f>
        <v>0</v>
      </c>
      <c r="N50" s="203">
        <f>'Monthly Prep'!J57</f>
        <v>0</v>
      </c>
      <c r="O50" s="203">
        <f>'Monthly Prep'!K57</f>
        <v>0</v>
      </c>
      <c r="P50" s="203">
        <f>'Monthly Prep'!L57</f>
        <v>0</v>
      </c>
      <c r="Q50" s="203">
        <f>'Monthly Prep'!M57</f>
        <v>0</v>
      </c>
      <c r="R50" s="203">
        <f>'Monthly Prep'!N57</f>
        <v>0</v>
      </c>
      <c r="S50" s="203">
        <f>'Monthly Prep'!O57</f>
        <v>0</v>
      </c>
      <c r="T50" s="203">
        <f>'Monthly Prep'!P57</f>
        <v>0</v>
      </c>
      <c r="U50" s="203">
        <f>'Monthly Prep'!Q57</f>
        <v>0</v>
      </c>
      <c r="V50" s="203">
        <f>'Monthly Prep'!R57</f>
        <v>0</v>
      </c>
      <c r="W50" s="203">
        <f>'Monthly Prep'!S57</f>
        <v>0</v>
      </c>
      <c r="X50" s="203">
        <f>'Monthly Prep'!T57</f>
        <v>0</v>
      </c>
      <c r="Y50" s="203">
        <f>'Monthly Prep'!U57</f>
        <v>0</v>
      </c>
      <c r="Z50" s="203">
        <f>'Monthly Prep'!V57</f>
        <v>0</v>
      </c>
      <c r="AA50" s="203">
        <f>'Monthly Prep'!W57</f>
        <v>0</v>
      </c>
      <c r="AB50" s="203">
        <f>'Monthly Prep'!X57</f>
        <v>0</v>
      </c>
      <c r="AC50" s="203">
        <f>'Monthly Prep'!Y57</f>
        <v>0</v>
      </c>
      <c r="AD50" s="203">
        <f>'Monthly Prep'!Z57</f>
        <v>0</v>
      </c>
      <c r="AE50" s="203">
        <f>'Monthly Prep'!AA57</f>
        <v>0</v>
      </c>
      <c r="AF50" s="203">
        <f>'Monthly Prep'!AB57</f>
        <v>0</v>
      </c>
      <c r="AG50" s="203">
        <f>'Monthly Prep'!AC57</f>
        <v>0</v>
      </c>
      <c r="AH50" s="203">
        <f>'Monthly Prep'!AD57</f>
        <v>0</v>
      </c>
      <c r="AI50" s="203">
        <f>'Monthly Prep'!AE57</f>
        <v>0</v>
      </c>
      <c r="AJ50" s="203">
        <f>'Monthly Prep'!AF57</f>
        <v>0</v>
      </c>
      <c r="AK50" s="203">
        <f>'Monthly Prep'!AG57</f>
        <v>0</v>
      </c>
      <c r="AL50" s="203">
        <f>'Monthly Prep'!AH57</f>
        <v>0</v>
      </c>
      <c r="AM50" s="186">
        <f t="shared" si="2"/>
        <v>0</v>
      </c>
      <c r="AN50" s="203" t="str">
        <f>'Monthly Prep'!B$3</f>
        <v>Monthly Prep Reporting Tool 1.0.1</v>
      </c>
      <c r="AO50" s="199">
        <f>'Monthly Prep'!AJ57</f>
        <v>0</v>
      </c>
    </row>
    <row r="51" spans="1:41" x14ac:dyDescent="0.25">
      <c r="A51" s="178" t="str">
        <f t="shared" si="3"/>
        <v>202205</v>
      </c>
      <c r="B51" s="179">
        <f>'Prep Partner Performance'!AE$2</f>
        <v>2022</v>
      </c>
      <c r="C51" s="180" t="str">
        <f>'Prep Partner Performance'!Z$2</f>
        <v>05</v>
      </c>
      <c r="D51" s="178">
        <f>'Prep Partner Performance'!G$2</f>
        <v>14943</v>
      </c>
      <c r="E51" s="177" t="str">
        <f>'Prep Partner Performance'!C$2</f>
        <v>Kisima Health Centre</v>
      </c>
      <c r="F51" s="300" t="str">
        <f>'Monthly Prep'!B$54</f>
        <v>Number Started (New) on PrEP</v>
      </c>
      <c r="G51" s="203" t="str">
        <f>'Monthly Prep'!C58</f>
        <v>PBFW Breastfeeding</v>
      </c>
      <c r="H51" s="203" t="str">
        <f>'Monthly Prep'!D58</f>
        <v>MP01-50</v>
      </c>
      <c r="I51" s="203">
        <f>'Monthly Prep'!E58</f>
        <v>0</v>
      </c>
      <c r="J51" s="203">
        <f>'Monthly Prep'!F58</f>
        <v>0</v>
      </c>
      <c r="K51" s="203">
        <f>'Monthly Prep'!G58</f>
        <v>0</v>
      </c>
      <c r="L51" s="203">
        <f>'Monthly Prep'!H58</f>
        <v>0</v>
      </c>
      <c r="M51" s="203">
        <f>'Monthly Prep'!I58</f>
        <v>0</v>
      </c>
      <c r="N51" s="203">
        <f>'Monthly Prep'!J58</f>
        <v>0</v>
      </c>
      <c r="O51" s="203">
        <f>'Monthly Prep'!K58</f>
        <v>0</v>
      </c>
      <c r="P51" s="203">
        <f>'Monthly Prep'!L58</f>
        <v>0</v>
      </c>
      <c r="Q51" s="203">
        <f>'Monthly Prep'!M58</f>
        <v>0</v>
      </c>
      <c r="R51" s="203">
        <f>'Monthly Prep'!N58</f>
        <v>0</v>
      </c>
      <c r="S51" s="203">
        <f>'Monthly Prep'!O58</f>
        <v>0</v>
      </c>
      <c r="T51" s="203">
        <f>'Monthly Prep'!P58</f>
        <v>0</v>
      </c>
      <c r="U51" s="203">
        <f>'Monthly Prep'!Q58</f>
        <v>0</v>
      </c>
      <c r="V51" s="203">
        <f>'Monthly Prep'!R58</f>
        <v>0</v>
      </c>
      <c r="W51" s="203">
        <f>'Monthly Prep'!S58</f>
        <v>0</v>
      </c>
      <c r="X51" s="203">
        <f>'Monthly Prep'!T58</f>
        <v>0</v>
      </c>
      <c r="Y51" s="203">
        <f>'Monthly Prep'!U58</f>
        <v>0</v>
      </c>
      <c r="Z51" s="203">
        <f>'Monthly Prep'!V58</f>
        <v>0</v>
      </c>
      <c r="AA51" s="203">
        <f>'Monthly Prep'!W58</f>
        <v>0</v>
      </c>
      <c r="AB51" s="203">
        <f>'Monthly Prep'!X58</f>
        <v>0</v>
      </c>
      <c r="AC51" s="203">
        <f>'Monthly Prep'!Y58</f>
        <v>0</v>
      </c>
      <c r="AD51" s="203">
        <f>'Monthly Prep'!Z58</f>
        <v>0</v>
      </c>
      <c r="AE51" s="203">
        <f>'Monthly Prep'!AA58</f>
        <v>0</v>
      </c>
      <c r="AF51" s="203">
        <f>'Monthly Prep'!AB58</f>
        <v>0</v>
      </c>
      <c r="AG51" s="203">
        <f>'Monthly Prep'!AC58</f>
        <v>0</v>
      </c>
      <c r="AH51" s="203">
        <f>'Monthly Prep'!AD58</f>
        <v>0</v>
      </c>
      <c r="AI51" s="203">
        <f>'Monthly Prep'!AE58</f>
        <v>0</v>
      </c>
      <c r="AJ51" s="203">
        <f>'Monthly Prep'!AF58</f>
        <v>0</v>
      </c>
      <c r="AK51" s="203">
        <f>'Monthly Prep'!AG58</f>
        <v>0</v>
      </c>
      <c r="AL51" s="203">
        <f>'Monthly Prep'!AH58</f>
        <v>0</v>
      </c>
      <c r="AM51" s="186">
        <f t="shared" si="2"/>
        <v>0</v>
      </c>
      <c r="AN51" s="203" t="str">
        <f>'Monthly Prep'!B$3</f>
        <v>Monthly Prep Reporting Tool 1.0.1</v>
      </c>
      <c r="AO51" s="199">
        <f>'Monthly Prep'!AJ58</f>
        <v>0</v>
      </c>
    </row>
    <row r="52" spans="1:41" x14ac:dyDescent="0.25">
      <c r="A52" s="178" t="str">
        <f t="shared" si="3"/>
        <v>202205</v>
      </c>
      <c r="B52" s="179">
        <f>'Prep Partner Performance'!AE$2</f>
        <v>2022</v>
      </c>
      <c r="C52" s="180" t="str">
        <f>'Prep Partner Performance'!Z$2</f>
        <v>05</v>
      </c>
      <c r="D52" s="178">
        <f>'Prep Partner Performance'!G$2</f>
        <v>14943</v>
      </c>
      <c r="E52" s="177" t="str">
        <f>'Prep Partner Performance'!C$2</f>
        <v>Kisima Health Centre</v>
      </c>
      <c r="F52" s="300" t="str">
        <f>'Monthly Prep'!B$54</f>
        <v>Number Started (New) on PrEP</v>
      </c>
      <c r="G52" s="203" t="str">
        <f>'Monthly Prep'!C59</f>
        <v>PBFW Pregnant</v>
      </c>
      <c r="H52" s="203" t="str">
        <f>'Monthly Prep'!D59</f>
        <v>MP01-51</v>
      </c>
      <c r="I52" s="203">
        <f>'Monthly Prep'!E59</f>
        <v>0</v>
      </c>
      <c r="J52" s="203">
        <f>'Monthly Prep'!F59</f>
        <v>0</v>
      </c>
      <c r="K52" s="203">
        <f>'Monthly Prep'!G59</f>
        <v>0</v>
      </c>
      <c r="L52" s="203">
        <f>'Monthly Prep'!H59</f>
        <v>0</v>
      </c>
      <c r="M52" s="203">
        <f>'Monthly Prep'!I59</f>
        <v>0</v>
      </c>
      <c r="N52" s="203">
        <f>'Monthly Prep'!J59</f>
        <v>0</v>
      </c>
      <c r="O52" s="203">
        <f>'Monthly Prep'!K59</f>
        <v>0</v>
      </c>
      <c r="P52" s="203">
        <f>'Monthly Prep'!L59</f>
        <v>0</v>
      </c>
      <c r="Q52" s="203">
        <f>'Monthly Prep'!M59</f>
        <v>0</v>
      </c>
      <c r="R52" s="203">
        <f>'Monthly Prep'!N59</f>
        <v>0</v>
      </c>
      <c r="S52" s="203">
        <f>'Monthly Prep'!O59</f>
        <v>0</v>
      </c>
      <c r="T52" s="203">
        <f>'Monthly Prep'!P59</f>
        <v>0</v>
      </c>
      <c r="U52" s="203">
        <f>'Monthly Prep'!Q59</f>
        <v>0</v>
      </c>
      <c r="V52" s="203">
        <f>'Monthly Prep'!R59</f>
        <v>0</v>
      </c>
      <c r="W52" s="203">
        <f>'Monthly Prep'!S59</f>
        <v>0</v>
      </c>
      <c r="X52" s="203">
        <f>'Monthly Prep'!T59</f>
        <v>0</v>
      </c>
      <c r="Y52" s="203">
        <f>'Monthly Prep'!U59</f>
        <v>0</v>
      </c>
      <c r="Z52" s="203">
        <f>'Monthly Prep'!V59</f>
        <v>0</v>
      </c>
      <c r="AA52" s="203">
        <f>'Monthly Prep'!W59</f>
        <v>0</v>
      </c>
      <c r="AB52" s="203">
        <f>'Monthly Prep'!X59</f>
        <v>0</v>
      </c>
      <c r="AC52" s="203">
        <f>'Monthly Prep'!Y59</f>
        <v>0</v>
      </c>
      <c r="AD52" s="203">
        <f>'Monthly Prep'!Z59</f>
        <v>0</v>
      </c>
      <c r="AE52" s="203">
        <f>'Monthly Prep'!AA59</f>
        <v>0</v>
      </c>
      <c r="AF52" s="203">
        <f>'Monthly Prep'!AB59</f>
        <v>0</v>
      </c>
      <c r="AG52" s="203">
        <f>'Monthly Prep'!AC59</f>
        <v>0</v>
      </c>
      <c r="AH52" s="203">
        <f>'Monthly Prep'!AD59</f>
        <v>0</v>
      </c>
      <c r="AI52" s="203">
        <f>'Monthly Prep'!AE59</f>
        <v>0</v>
      </c>
      <c r="AJ52" s="203">
        <f>'Monthly Prep'!AF59</f>
        <v>0</v>
      </c>
      <c r="AK52" s="203">
        <f>'Monthly Prep'!AG59</f>
        <v>0</v>
      </c>
      <c r="AL52" s="203">
        <f>'Monthly Prep'!AH59</f>
        <v>0</v>
      </c>
      <c r="AM52" s="186">
        <f t="shared" si="2"/>
        <v>0</v>
      </c>
      <c r="AN52" s="203" t="str">
        <f>'Monthly Prep'!B$3</f>
        <v>Monthly Prep Reporting Tool 1.0.1</v>
      </c>
      <c r="AO52" s="199">
        <f>'Monthly Prep'!AJ59</f>
        <v>0</v>
      </c>
    </row>
    <row r="53" spans="1:41" x14ac:dyDescent="0.25">
      <c r="A53" s="178" t="str">
        <f t="shared" ref="A53:A110" si="4">B53&amp;C53</f>
        <v>202205</v>
      </c>
      <c r="B53" s="179">
        <f>'Prep Partner Performance'!AE$2</f>
        <v>2022</v>
      </c>
      <c r="C53" s="180" t="str">
        <f>'Prep Partner Performance'!Z$2</f>
        <v>05</v>
      </c>
      <c r="D53" s="178">
        <f>'Prep Partner Performance'!G$2</f>
        <v>14943</v>
      </c>
      <c r="E53" s="177" t="str">
        <f>'Prep Partner Performance'!C$2</f>
        <v>Kisima Health Centre</v>
      </c>
      <c r="F53" s="300" t="str">
        <f>'Monthly Prep'!B$54</f>
        <v>Number Started (New) on PrEP</v>
      </c>
      <c r="G53" s="203" t="str">
        <f>'Monthly Prep'!C60</f>
        <v>People Who Inject Drugs</v>
      </c>
      <c r="H53" s="203" t="str">
        <f>'Monthly Prep'!D60</f>
        <v>MP01-52</v>
      </c>
      <c r="I53" s="203">
        <f>'Monthly Prep'!E60</f>
        <v>0</v>
      </c>
      <c r="J53" s="203">
        <f>'Monthly Prep'!F60</f>
        <v>0</v>
      </c>
      <c r="K53" s="203">
        <f>'Monthly Prep'!G60</f>
        <v>0</v>
      </c>
      <c r="L53" s="203">
        <f>'Monthly Prep'!H60</f>
        <v>0</v>
      </c>
      <c r="M53" s="203">
        <f>'Monthly Prep'!I60</f>
        <v>0</v>
      </c>
      <c r="N53" s="203">
        <f>'Monthly Prep'!J60</f>
        <v>0</v>
      </c>
      <c r="O53" s="203">
        <f>'Monthly Prep'!K60</f>
        <v>0</v>
      </c>
      <c r="P53" s="203">
        <f>'Monthly Prep'!L60</f>
        <v>0</v>
      </c>
      <c r="Q53" s="203">
        <f>'Monthly Prep'!M60</f>
        <v>0</v>
      </c>
      <c r="R53" s="203">
        <f>'Monthly Prep'!N60</f>
        <v>0</v>
      </c>
      <c r="S53" s="203">
        <f>'Monthly Prep'!O60</f>
        <v>0</v>
      </c>
      <c r="T53" s="203">
        <f>'Monthly Prep'!P60</f>
        <v>0</v>
      </c>
      <c r="U53" s="203">
        <f>'Monthly Prep'!Q60</f>
        <v>0</v>
      </c>
      <c r="V53" s="203">
        <f>'Monthly Prep'!R60</f>
        <v>0</v>
      </c>
      <c r="W53" s="203">
        <f>'Monthly Prep'!S60</f>
        <v>0</v>
      </c>
      <c r="X53" s="203">
        <f>'Monthly Prep'!T60</f>
        <v>0</v>
      </c>
      <c r="Y53" s="203">
        <f>'Monthly Prep'!U60</f>
        <v>0</v>
      </c>
      <c r="Z53" s="203">
        <f>'Monthly Prep'!V60</f>
        <v>0</v>
      </c>
      <c r="AA53" s="203">
        <f>'Monthly Prep'!W60</f>
        <v>0</v>
      </c>
      <c r="AB53" s="203">
        <f>'Monthly Prep'!X60</f>
        <v>0</v>
      </c>
      <c r="AC53" s="203">
        <f>'Monthly Prep'!Y60</f>
        <v>0</v>
      </c>
      <c r="AD53" s="203">
        <f>'Monthly Prep'!Z60</f>
        <v>0</v>
      </c>
      <c r="AE53" s="203">
        <f>'Monthly Prep'!AA60</f>
        <v>0</v>
      </c>
      <c r="AF53" s="203">
        <f>'Monthly Prep'!AB60</f>
        <v>0</v>
      </c>
      <c r="AG53" s="203">
        <f>'Monthly Prep'!AC60</f>
        <v>0</v>
      </c>
      <c r="AH53" s="203">
        <f>'Monthly Prep'!AD60</f>
        <v>0</v>
      </c>
      <c r="AI53" s="203">
        <f>'Monthly Prep'!AE60</f>
        <v>0</v>
      </c>
      <c r="AJ53" s="203">
        <f>'Monthly Prep'!AF60</f>
        <v>0</v>
      </c>
      <c r="AK53" s="203">
        <f>'Monthly Prep'!AG60</f>
        <v>0</v>
      </c>
      <c r="AL53" s="203">
        <f>'Monthly Prep'!AH60</f>
        <v>0</v>
      </c>
      <c r="AM53" s="186">
        <f t="shared" si="2"/>
        <v>0</v>
      </c>
      <c r="AN53" s="203" t="str">
        <f>'Monthly Prep'!B$3</f>
        <v>Monthly Prep Reporting Tool 1.0.1</v>
      </c>
      <c r="AO53" s="199">
        <f>'Monthly Prep'!AJ60</f>
        <v>0</v>
      </c>
    </row>
    <row r="54" spans="1:41" x14ac:dyDescent="0.25">
      <c r="A54" s="178" t="str">
        <f t="shared" si="4"/>
        <v>202205</v>
      </c>
      <c r="B54" s="179">
        <f>'Prep Partner Performance'!AE$2</f>
        <v>2022</v>
      </c>
      <c r="C54" s="180" t="str">
        <f>'Prep Partner Performance'!Z$2</f>
        <v>05</v>
      </c>
      <c r="D54" s="178">
        <f>'Prep Partner Performance'!G$2</f>
        <v>14943</v>
      </c>
      <c r="E54" s="177" t="str">
        <f>'Prep Partner Performance'!C$2</f>
        <v>Kisima Health Centre</v>
      </c>
      <c r="F54" s="300" t="str">
        <f>'Monthly Prep'!B$54</f>
        <v>Number Started (New) on PrEP</v>
      </c>
      <c r="G54" s="203" t="str">
        <f>'Monthly Prep'!C61</f>
        <v>Sero -Discodant Couple</v>
      </c>
      <c r="H54" s="203" t="str">
        <f>'Monthly Prep'!D61</f>
        <v>MP01-53</v>
      </c>
      <c r="I54" s="203">
        <f>'Monthly Prep'!E61</f>
        <v>0</v>
      </c>
      <c r="J54" s="203">
        <f>'Monthly Prep'!F61</f>
        <v>0</v>
      </c>
      <c r="K54" s="203">
        <f>'Monthly Prep'!G61</f>
        <v>0</v>
      </c>
      <c r="L54" s="203">
        <f>'Monthly Prep'!H61</f>
        <v>0</v>
      </c>
      <c r="M54" s="203">
        <f>'Monthly Prep'!I61</f>
        <v>0</v>
      </c>
      <c r="N54" s="203">
        <f>'Monthly Prep'!J61</f>
        <v>0</v>
      </c>
      <c r="O54" s="203">
        <f>'Monthly Prep'!K61</f>
        <v>0</v>
      </c>
      <c r="P54" s="203">
        <f>'Monthly Prep'!L61</f>
        <v>0</v>
      </c>
      <c r="Q54" s="203">
        <f>'Monthly Prep'!M61</f>
        <v>0</v>
      </c>
      <c r="R54" s="203">
        <f>'Monthly Prep'!N61</f>
        <v>0</v>
      </c>
      <c r="S54" s="203">
        <f>'Monthly Prep'!O61</f>
        <v>0</v>
      </c>
      <c r="T54" s="203">
        <f>'Monthly Prep'!P61</f>
        <v>0</v>
      </c>
      <c r="U54" s="203">
        <f>'Monthly Prep'!Q61</f>
        <v>0</v>
      </c>
      <c r="V54" s="203">
        <f>'Monthly Prep'!R61</f>
        <v>0</v>
      </c>
      <c r="W54" s="203">
        <f>'Monthly Prep'!S61</f>
        <v>0</v>
      </c>
      <c r="X54" s="203">
        <f>'Monthly Prep'!T61</f>
        <v>0</v>
      </c>
      <c r="Y54" s="203">
        <f>'Monthly Prep'!U61</f>
        <v>0</v>
      </c>
      <c r="Z54" s="203">
        <f>'Monthly Prep'!V61</f>
        <v>0</v>
      </c>
      <c r="AA54" s="203">
        <f>'Monthly Prep'!W61</f>
        <v>0</v>
      </c>
      <c r="AB54" s="203">
        <f>'Monthly Prep'!X61</f>
        <v>0</v>
      </c>
      <c r="AC54" s="203">
        <f>'Monthly Prep'!Y61</f>
        <v>0</v>
      </c>
      <c r="AD54" s="203">
        <f>'Monthly Prep'!Z61</f>
        <v>0</v>
      </c>
      <c r="AE54" s="203">
        <f>'Monthly Prep'!AA61</f>
        <v>0</v>
      </c>
      <c r="AF54" s="203">
        <f>'Monthly Prep'!AB61</f>
        <v>0</v>
      </c>
      <c r="AG54" s="203">
        <f>'Monthly Prep'!AC61</f>
        <v>0</v>
      </c>
      <c r="AH54" s="203">
        <f>'Monthly Prep'!AD61</f>
        <v>0</v>
      </c>
      <c r="AI54" s="203">
        <f>'Monthly Prep'!AE61</f>
        <v>0</v>
      </c>
      <c r="AJ54" s="203">
        <f>'Monthly Prep'!AF61</f>
        <v>0</v>
      </c>
      <c r="AK54" s="203">
        <f>'Monthly Prep'!AG61</f>
        <v>0</v>
      </c>
      <c r="AL54" s="203">
        <f>'Monthly Prep'!AH61</f>
        <v>0</v>
      </c>
      <c r="AM54" s="186">
        <f t="shared" si="2"/>
        <v>0</v>
      </c>
      <c r="AN54" s="203" t="str">
        <f>'Monthly Prep'!B$3</f>
        <v>Monthly Prep Reporting Tool 1.0.1</v>
      </c>
      <c r="AO54" s="199">
        <f>'Monthly Prep'!AJ61</f>
        <v>0</v>
      </c>
    </row>
    <row r="55" spans="1:41" x14ac:dyDescent="0.25">
      <c r="A55" s="178" t="str">
        <f t="shared" si="4"/>
        <v>202205</v>
      </c>
      <c r="B55" s="179">
        <f>'Prep Partner Performance'!AE$2</f>
        <v>2022</v>
      </c>
      <c r="C55" s="180" t="str">
        <f>'Prep Partner Performance'!Z$2</f>
        <v>05</v>
      </c>
      <c r="D55" s="178">
        <f>'Prep Partner Performance'!G$2</f>
        <v>14943</v>
      </c>
      <c r="E55" s="177" t="str">
        <f>'Prep Partner Performance'!C$2</f>
        <v>Kisima Health Centre</v>
      </c>
      <c r="F55" s="300" t="str">
        <f>'Monthly Prep'!B$54</f>
        <v>Number Started (New) on PrEP</v>
      </c>
      <c r="G55" s="203" t="str">
        <f>'Monthly Prep'!C62</f>
        <v>Men who have Sex with Men</v>
      </c>
      <c r="H55" s="203" t="str">
        <f>'Monthly Prep'!D62</f>
        <v>MP01-54</v>
      </c>
      <c r="I55" s="203">
        <f>'Monthly Prep'!E62</f>
        <v>0</v>
      </c>
      <c r="J55" s="203">
        <f>'Monthly Prep'!F62</f>
        <v>0</v>
      </c>
      <c r="K55" s="203">
        <f>'Monthly Prep'!G62</f>
        <v>0</v>
      </c>
      <c r="L55" s="203">
        <f>'Monthly Prep'!H62</f>
        <v>0</v>
      </c>
      <c r="M55" s="203">
        <f>'Monthly Prep'!I62</f>
        <v>0</v>
      </c>
      <c r="N55" s="203">
        <f>'Monthly Prep'!J62</f>
        <v>0</v>
      </c>
      <c r="O55" s="203">
        <f>'Monthly Prep'!K62</f>
        <v>0</v>
      </c>
      <c r="P55" s="203">
        <f>'Monthly Prep'!L62</f>
        <v>0</v>
      </c>
      <c r="Q55" s="203">
        <f>'Monthly Prep'!M62</f>
        <v>0</v>
      </c>
      <c r="R55" s="203">
        <f>'Monthly Prep'!N62</f>
        <v>0</v>
      </c>
      <c r="S55" s="203">
        <f>'Monthly Prep'!O62</f>
        <v>0</v>
      </c>
      <c r="T55" s="203">
        <f>'Monthly Prep'!P62</f>
        <v>0</v>
      </c>
      <c r="U55" s="203">
        <f>'Monthly Prep'!Q62</f>
        <v>0</v>
      </c>
      <c r="V55" s="203">
        <f>'Monthly Prep'!R62</f>
        <v>0</v>
      </c>
      <c r="W55" s="203">
        <f>'Monthly Prep'!S62</f>
        <v>0</v>
      </c>
      <c r="X55" s="203">
        <f>'Monthly Prep'!T62</f>
        <v>0</v>
      </c>
      <c r="Y55" s="203">
        <f>'Monthly Prep'!U62</f>
        <v>0</v>
      </c>
      <c r="Z55" s="203">
        <f>'Monthly Prep'!V62</f>
        <v>0</v>
      </c>
      <c r="AA55" s="203">
        <f>'Monthly Prep'!W62</f>
        <v>0</v>
      </c>
      <c r="AB55" s="203">
        <f>'Monthly Prep'!X62</f>
        <v>0</v>
      </c>
      <c r="AC55" s="203">
        <f>'Monthly Prep'!Y62</f>
        <v>0</v>
      </c>
      <c r="AD55" s="203">
        <f>'Monthly Prep'!Z62</f>
        <v>0</v>
      </c>
      <c r="AE55" s="203">
        <f>'Monthly Prep'!AA62</f>
        <v>0</v>
      </c>
      <c r="AF55" s="203">
        <f>'Monthly Prep'!AB62</f>
        <v>0</v>
      </c>
      <c r="AG55" s="203">
        <f>'Monthly Prep'!AC62</f>
        <v>0</v>
      </c>
      <c r="AH55" s="203">
        <f>'Monthly Prep'!AD62</f>
        <v>0</v>
      </c>
      <c r="AI55" s="203">
        <f>'Monthly Prep'!AE62</f>
        <v>0</v>
      </c>
      <c r="AJ55" s="203">
        <f>'Monthly Prep'!AF62</f>
        <v>0</v>
      </c>
      <c r="AK55" s="203">
        <f>'Monthly Prep'!AG62</f>
        <v>0</v>
      </c>
      <c r="AL55" s="203">
        <f>'Monthly Prep'!AH62</f>
        <v>0</v>
      </c>
      <c r="AM55" s="186">
        <f t="shared" si="2"/>
        <v>0</v>
      </c>
      <c r="AN55" s="203" t="str">
        <f>'Monthly Prep'!B$3</f>
        <v>Monthly Prep Reporting Tool 1.0.1</v>
      </c>
      <c r="AO55" s="199">
        <f>'Monthly Prep'!AJ62</f>
        <v>0</v>
      </c>
    </row>
    <row r="56" spans="1:41" x14ac:dyDescent="0.25">
      <c r="A56" s="178" t="str">
        <f t="shared" si="4"/>
        <v>202205</v>
      </c>
      <c r="B56" s="179">
        <f>'Prep Partner Performance'!AE$2</f>
        <v>2022</v>
      </c>
      <c r="C56" s="180" t="str">
        <f>'Prep Partner Performance'!Z$2</f>
        <v>05</v>
      </c>
      <c r="D56" s="178">
        <f>'Prep Partner Performance'!G$2</f>
        <v>14943</v>
      </c>
      <c r="E56" s="177" t="str">
        <f>'Prep Partner Performance'!C$2</f>
        <v>Kisima Health Centre</v>
      </c>
      <c r="F56" s="300" t="str">
        <f>'Monthly Prep'!B$54</f>
        <v>Number Started (New) on PrEP</v>
      </c>
      <c r="G56" s="203" t="str">
        <f>'Monthly Prep'!C63</f>
        <v>Total Initiated on Prep</v>
      </c>
      <c r="H56" s="203" t="str">
        <f>'Monthly Prep'!D63</f>
        <v>MP01-55</v>
      </c>
      <c r="I56" s="203">
        <f>'Monthly Prep'!E63</f>
        <v>0</v>
      </c>
      <c r="J56" s="203">
        <f>'Monthly Prep'!F63</f>
        <v>0</v>
      </c>
      <c r="K56" s="203">
        <f>'Monthly Prep'!G63</f>
        <v>0</v>
      </c>
      <c r="L56" s="203">
        <f>'Monthly Prep'!H63</f>
        <v>0</v>
      </c>
      <c r="M56" s="203">
        <f>'Monthly Prep'!I63</f>
        <v>0</v>
      </c>
      <c r="N56" s="203">
        <f>'Monthly Prep'!J63</f>
        <v>0</v>
      </c>
      <c r="O56" s="203">
        <f>'Monthly Prep'!K63</f>
        <v>0</v>
      </c>
      <c r="P56" s="203">
        <f>'Monthly Prep'!L63</f>
        <v>0</v>
      </c>
      <c r="Q56" s="203">
        <f>'Monthly Prep'!M63</f>
        <v>0</v>
      </c>
      <c r="R56" s="203">
        <f>'Monthly Prep'!N63</f>
        <v>0</v>
      </c>
      <c r="S56" s="203">
        <f>'Monthly Prep'!O63</f>
        <v>0</v>
      </c>
      <c r="T56" s="203">
        <f>'Monthly Prep'!P63</f>
        <v>0</v>
      </c>
      <c r="U56" s="203">
        <f>'Monthly Prep'!Q63</f>
        <v>0</v>
      </c>
      <c r="V56" s="203">
        <f>'Monthly Prep'!R63</f>
        <v>0</v>
      </c>
      <c r="W56" s="203">
        <f>'Monthly Prep'!S63</f>
        <v>0</v>
      </c>
      <c r="X56" s="203">
        <f>'Monthly Prep'!T63</f>
        <v>0</v>
      </c>
      <c r="Y56" s="203">
        <f>'Monthly Prep'!U63</f>
        <v>0</v>
      </c>
      <c r="Z56" s="203">
        <f>'Monthly Prep'!V63</f>
        <v>0</v>
      </c>
      <c r="AA56" s="203">
        <f>'Monthly Prep'!W63</f>
        <v>0</v>
      </c>
      <c r="AB56" s="203">
        <f>'Monthly Prep'!X63</f>
        <v>0</v>
      </c>
      <c r="AC56" s="203">
        <f>'Monthly Prep'!Y63</f>
        <v>0</v>
      </c>
      <c r="AD56" s="203">
        <f>'Monthly Prep'!Z63</f>
        <v>0</v>
      </c>
      <c r="AE56" s="203">
        <f>'Monthly Prep'!AA63</f>
        <v>0</v>
      </c>
      <c r="AF56" s="203">
        <f>'Monthly Prep'!AB63</f>
        <v>0</v>
      </c>
      <c r="AG56" s="203">
        <f>'Monthly Prep'!AC63</f>
        <v>0</v>
      </c>
      <c r="AH56" s="203">
        <f>'Monthly Prep'!AD63</f>
        <v>0</v>
      </c>
      <c r="AI56" s="203">
        <f>'Monthly Prep'!AE63</f>
        <v>0</v>
      </c>
      <c r="AJ56" s="203">
        <f>'Monthly Prep'!AF63</f>
        <v>0</v>
      </c>
      <c r="AK56" s="203">
        <f>'Monthly Prep'!AG63</f>
        <v>0</v>
      </c>
      <c r="AL56" s="203">
        <f>'Monthly Prep'!AH63</f>
        <v>0</v>
      </c>
      <c r="AM56" s="186">
        <f t="shared" si="2"/>
        <v>0</v>
      </c>
      <c r="AN56" s="203" t="str">
        <f>'Monthly Prep'!B$3</f>
        <v>Monthly Prep Reporting Tool 1.0.1</v>
      </c>
      <c r="AO56" s="199">
        <f>'Monthly Prep'!AJ63</f>
        <v>0</v>
      </c>
    </row>
    <row r="57" spans="1:41" x14ac:dyDescent="0.25">
      <c r="A57" s="178" t="str">
        <f t="shared" si="4"/>
        <v>202205</v>
      </c>
      <c r="B57" s="179">
        <f>'Prep Partner Performance'!AE$2</f>
        <v>2022</v>
      </c>
      <c r="C57" s="180" t="str">
        <f>'Prep Partner Performance'!Z$2</f>
        <v>05</v>
      </c>
      <c r="D57" s="178">
        <f>'Prep Partner Performance'!G$2</f>
        <v>14943</v>
      </c>
      <c r="E57" s="177" t="str">
        <f>'Prep Partner Performance'!C$2</f>
        <v>Kisima Health Centre</v>
      </c>
      <c r="F57" s="300" t="str">
        <f>'Monthly Prep'!B$64</f>
        <v>Number restarted on PrEP</v>
      </c>
      <c r="G57" s="203" t="str">
        <f>'Monthly Prep'!C64</f>
        <v>Adolescent Girls and Young Women (AGYW)</v>
      </c>
      <c r="H57" s="203" t="str">
        <f>'Monthly Prep'!D64</f>
        <v>MP01-56</v>
      </c>
      <c r="I57" s="203">
        <f>'Monthly Prep'!E64</f>
        <v>0</v>
      </c>
      <c r="J57" s="203">
        <f>'Monthly Prep'!F64</f>
        <v>0</v>
      </c>
      <c r="K57" s="203">
        <f>'Monthly Prep'!G64</f>
        <v>0</v>
      </c>
      <c r="L57" s="203">
        <f>'Monthly Prep'!H64</f>
        <v>0</v>
      </c>
      <c r="M57" s="203">
        <f>'Monthly Prep'!I64</f>
        <v>0</v>
      </c>
      <c r="N57" s="203">
        <f>'Monthly Prep'!J64</f>
        <v>0</v>
      </c>
      <c r="O57" s="203">
        <f>'Monthly Prep'!K64</f>
        <v>0</v>
      </c>
      <c r="P57" s="203">
        <f>'Monthly Prep'!L64</f>
        <v>0</v>
      </c>
      <c r="Q57" s="203">
        <f>'Monthly Prep'!M64</f>
        <v>0</v>
      </c>
      <c r="R57" s="203">
        <f>'Monthly Prep'!N64</f>
        <v>0</v>
      </c>
      <c r="S57" s="203">
        <f>'Monthly Prep'!O64</f>
        <v>0</v>
      </c>
      <c r="T57" s="203">
        <f>'Monthly Prep'!P64</f>
        <v>0</v>
      </c>
      <c r="U57" s="203">
        <f>'Monthly Prep'!Q64</f>
        <v>0</v>
      </c>
      <c r="V57" s="203">
        <f>'Monthly Prep'!R64</f>
        <v>0</v>
      </c>
      <c r="W57" s="203">
        <f>'Monthly Prep'!S64</f>
        <v>0</v>
      </c>
      <c r="X57" s="203">
        <f>'Monthly Prep'!T64</f>
        <v>0</v>
      </c>
      <c r="Y57" s="203">
        <f>'Monthly Prep'!U64</f>
        <v>0</v>
      </c>
      <c r="Z57" s="203">
        <f>'Monthly Prep'!V64</f>
        <v>0</v>
      </c>
      <c r="AA57" s="203">
        <f>'Monthly Prep'!W64</f>
        <v>0</v>
      </c>
      <c r="AB57" s="203">
        <f>'Monthly Prep'!X64</f>
        <v>0</v>
      </c>
      <c r="AC57" s="203">
        <f>'Monthly Prep'!Y64</f>
        <v>0</v>
      </c>
      <c r="AD57" s="203">
        <f>'Monthly Prep'!Z64</f>
        <v>0</v>
      </c>
      <c r="AE57" s="203">
        <f>'Monthly Prep'!AA64</f>
        <v>0</v>
      </c>
      <c r="AF57" s="203">
        <f>'Monthly Prep'!AB64</f>
        <v>0</v>
      </c>
      <c r="AG57" s="203">
        <f>'Monthly Prep'!AC64</f>
        <v>0</v>
      </c>
      <c r="AH57" s="203">
        <f>'Monthly Prep'!AD64</f>
        <v>0</v>
      </c>
      <c r="AI57" s="203">
        <f>'Monthly Prep'!AE64</f>
        <v>0</v>
      </c>
      <c r="AJ57" s="203">
        <f>'Monthly Prep'!AF64</f>
        <v>0</v>
      </c>
      <c r="AK57" s="203">
        <f>'Monthly Prep'!AG64</f>
        <v>0</v>
      </c>
      <c r="AL57" s="203">
        <f>'Monthly Prep'!AH64</f>
        <v>0</v>
      </c>
      <c r="AM57" s="186">
        <f t="shared" si="2"/>
        <v>0</v>
      </c>
      <c r="AN57" s="203" t="str">
        <f>'Monthly Prep'!B$3</f>
        <v>Monthly Prep Reporting Tool 1.0.1</v>
      </c>
      <c r="AO57" s="199">
        <f>'Monthly Prep'!AJ64</f>
        <v>0</v>
      </c>
    </row>
    <row r="58" spans="1:41" x14ac:dyDescent="0.25">
      <c r="A58" s="178" t="str">
        <f t="shared" si="4"/>
        <v>202205</v>
      </c>
      <c r="B58" s="179">
        <f>'Prep Partner Performance'!AE$2</f>
        <v>2022</v>
      </c>
      <c r="C58" s="180" t="str">
        <f>'Prep Partner Performance'!Z$2</f>
        <v>05</v>
      </c>
      <c r="D58" s="178">
        <f>'Prep Partner Performance'!G$2</f>
        <v>14943</v>
      </c>
      <c r="E58" s="177" t="str">
        <f>'Prep Partner Performance'!C$2</f>
        <v>Kisima Health Centre</v>
      </c>
      <c r="F58" s="300" t="str">
        <f>'Monthly Prep'!B$64</f>
        <v>Number restarted on PrEP</v>
      </c>
      <c r="G58" s="203" t="str">
        <f>'Monthly Prep'!C65</f>
        <v>Female Sex Workers</v>
      </c>
      <c r="H58" s="203" t="str">
        <f>'Monthly Prep'!D65</f>
        <v>MP01-57</v>
      </c>
      <c r="I58" s="203">
        <f>'Monthly Prep'!E65</f>
        <v>0</v>
      </c>
      <c r="J58" s="203">
        <f>'Monthly Prep'!F65</f>
        <v>0</v>
      </c>
      <c r="K58" s="203">
        <f>'Monthly Prep'!G65</f>
        <v>0</v>
      </c>
      <c r="L58" s="203">
        <f>'Monthly Prep'!H65</f>
        <v>0</v>
      </c>
      <c r="M58" s="203">
        <f>'Monthly Prep'!I65</f>
        <v>0</v>
      </c>
      <c r="N58" s="203">
        <f>'Monthly Prep'!J65</f>
        <v>0</v>
      </c>
      <c r="O58" s="203">
        <f>'Monthly Prep'!K65</f>
        <v>0</v>
      </c>
      <c r="P58" s="203">
        <f>'Monthly Prep'!L65</f>
        <v>0</v>
      </c>
      <c r="Q58" s="203">
        <f>'Monthly Prep'!M65</f>
        <v>0</v>
      </c>
      <c r="R58" s="203">
        <f>'Monthly Prep'!N65</f>
        <v>0</v>
      </c>
      <c r="S58" s="203">
        <f>'Monthly Prep'!O65</f>
        <v>0</v>
      </c>
      <c r="T58" s="203">
        <f>'Monthly Prep'!P65</f>
        <v>0</v>
      </c>
      <c r="U58" s="203">
        <f>'Monthly Prep'!Q65</f>
        <v>0</v>
      </c>
      <c r="V58" s="203">
        <f>'Monthly Prep'!R65</f>
        <v>0</v>
      </c>
      <c r="W58" s="203">
        <f>'Monthly Prep'!S65</f>
        <v>0</v>
      </c>
      <c r="X58" s="203">
        <f>'Monthly Prep'!T65</f>
        <v>0</v>
      </c>
      <c r="Y58" s="203">
        <f>'Monthly Prep'!U65</f>
        <v>0</v>
      </c>
      <c r="Z58" s="203">
        <f>'Monthly Prep'!V65</f>
        <v>0</v>
      </c>
      <c r="AA58" s="203">
        <f>'Monthly Prep'!W65</f>
        <v>0</v>
      </c>
      <c r="AB58" s="203">
        <f>'Monthly Prep'!X65</f>
        <v>0</v>
      </c>
      <c r="AC58" s="203">
        <f>'Monthly Prep'!Y65</f>
        <v>0</v>
      </c>
      <c r="AD58" s="203">
        <f>'Monthly Prep'!Z65</f>
        <v>0</v>
      </c>
      <c r="AE58" s="203">
        <f>'Monthly Prep'!AA65</f>
        <v>0</v>
      </c>
      <c r="AF58" s="203">
        <f>'Monthly Prep'!AB65</f>
        <v>0</v>
      </c>
      <c r="AG58" s="203">
        <f>'Monthly Prep'!AC65</f>
        <v>0</v>
      </c>
      <c r="AH58" s="203">
        <f>'Monthly Prep'!AD65</f>
        <v>0</v>
      </c>
      <c r="AI58" s="203">
        <f>'Monthly Prep'!AE65</f>
        <v>0</v>
      </c>
      <c r="AJ58" s="203">
        <f>'Monthly Prep'!AF65</f>
        <v>0</v>
      </c>
      <c r="AK58" s="203">
        <f>'Monthly Prep'!AG65</f>
        <v>0</v>
      </c>
      <c r="AL58" s="203">
        <f>'Monthly Prep'!AH65</f>
        <v>0</v>
      </c>
      <c r="AM58" s="186">
        <f t="shared" si="2"/>
        <v>0</v>
      </c>
      <c r="AN58" s="203" t="str">
        <f>'Monthly Prep'!B$3</f>
        <v>Monthly Prep Reporting Tool 1.0.1</v>
      </c>
      <c r="AO58" s="199">
        <f>'Monthly Prep'!AJ65</f>
        <v>0</v>
      </c>
    </row>
    <row r="59" spans="1:41" x14ac:dyDescent="0.25">
      <c r="A59" s="178" t="str">
        <f t="shared" si="4"/>
        <v>202205</v>
      </c>
      <c r="B59" s="179">
        <f>'Prep Partner Performance'!AE$2</f>
        <v>2022</v>
      </c>
      <c r="C59" s="180" t="str">
        <f>'Prep Partner Performance'!Z$2</f>
        <v>05</v>
      </c>
      <c r="D59" s="178">
        <f>'Prep Partner Performance'!G$2</f>
        <v>14943</v>
      </c>
      <c r="E59" s="177" t="str">
        <f>'Prep Partner Performance'!C$2</f>
        <v>Kisima Health Centre</v>
      </c>
      <c r="F59" s="300" t="str">
        <f>'Monthly Prep'!B$64</f>
        <v>Number restarted on PrEP</v>
      </c>
      <c r="G59" s="203" t="str">
        <f>'Monthly Prep'!C66</f>
        <v>General Population</v>
      </c>
      <c r="H59" s="203" t="str">
        <f>'Monthly Prep'!D66</f>
        <v>MP01-58</v>
      </c>
      <c r="I59" s="203">
        <f>'Monthly Prep'!E66</f>
        <v>0</v>
      </c>
      <c r="J59" s="203">
        <f>'Monthly Prep'!F66</f>
        <v>0</v>
      </c>
      <c r="K59" s="203">
        <f>'Monthly Prep'!G66</f>
        <v>0</v>
      </c>
      <c r="L59" s="203">
        <f>'Monthly Prep'!H66</f>
        <v>0</v>
      </c>
      <c r="M59" s="203">
        <f>'Monthly Prep'!I66</f>
        <v>0</v>
      </c>
      <c r="N59" s="203">
        <f>'Monthly Prep'!J66</f>
        <v>0</v>
      </c>
      <c r="O59" s="203">
        <f>'Monthly Prep'!K66</f>
        <v>0</v>
      </c>
      <c r="P59" s="203">
        <f>'Monthly Prep'!L66</f>
        <v>0</v>
      </c>
      <c r="Q59" s="203">
        <f>'Monthly Prep'!M66</f>
        <v>0</v>
      </c>
      <c r="R59" s="203">
        <f>'Monthly Prep'!N66</f>
        <v>0</v>
      </c>
      <c r="S59" s="203">
        <f>'Monthly Prep'!O66</f>
        <v>0</v>
      </c>
      <c r="T59" s="203">
        <f>'Monthly Prep'!P66</f>
        <v>0</v>
      </c>
      <c r="U59" s="203">
        <f>'Monthly Prep'!Q66</f>
        <v>0</v>
      </c>
      <c r="V59" s="203">
        <f>'Monthly Prep'!R66</f>
        <v>0</v>
      </c>
      <c r="W59" s="203">
        <f>'Monthly Prep'!S66</f>
        <v>0</v>
      </c>
      <c r="X59" s="203">
        <f>'Monthly Prep'!T66</f>
        <v>0</v>
      </c>
      <c r="Y59" s="203">
        <f>'Monthly Prep'!U66</f>
        <v>0</v>
      </c>
      <c r="Z59" s="203">
        <f>'Monthly Prep'!V66</f>
        <v>0</v>
      </c>
      <c r="AA59" s="203">
        <f>'Monthly Prep'!W66</f>
        <v>0</v>
      </c>
      <c r="AB59" s="203">
        <f>'Monthly Prep'!X66</f>
        <v>0</v>
      </c>
      <c r="AC59" s="203">
        <f>'Monthly Prep'!Y66</f>
        <v>0</v>
      </c>
      <c r="AD59" s="203">
        <f>'Monthly Prep'!Z66</f>
        <v>0</v>
      </c>
      <c r="AE59" s="203">
        <f>'Monthly Prep'!AA66</f>
        <v>0</v>
      </c>
      <c r="AF59" s="203">
        <f>'Monthly Prep'!AB66</f>
        <v>0</v>
      </c>
      <c r="AG59" s="203">
        <f>'Monthly Prep'!AC66</f>
        <v>0</v>
      </c>
      <c r="AH59" s="203">
        <f>'Monthly Prep'!AD66</f>
        <v>0</v>
      </c>
      <c r="AI59" s="203">
        <f>'Monthly Prep'!AE66</f>
        <v>0</v>
      </c>
      <c r="AJ59" s="203">
        <f>'Monthly Prep'!AF66</f>
        <v>0</v>
      </c>
      <c r="AK59" s="203">
        <f>'Monthly Prep'!AG66</f>
        <v>0</v>
      </c>
      <c r="AL59" s="203">
        <f>'Monthly Prep'!AH66</f>
        <v>0</v>
      </c>
      <c r="AM59" s="186">
        <f t="shared" si="2"/>
        <v>0</v>
      </c>
      <c r="AN59" s="203" t="str">
        <f>'Monthly Prep'!B$3</f>
        <v>Monthly Prep Reporting Tool 1.0.1</v>
      </c>
      <c r="AO59" s="199">
        <f>'Monthly Prep'!AJ66</f>
        <v>0</v>
      </c>
    </row>
    <row r="60" spans="1:41" x14ac:dyDescent="0.25">
      <c r="A60" s="178" t="str">
        <f t="shared" si="4"/>
        <v>202205</v>
      </c>
      <c r="B60" s="179">
        <f>'Prep Partner Performance'!AE$2</f>
        <v>2022</v>
      </c>
      <c r="C60" s="180" t="str">
        <f>'Prep Partner Performance'!Z$2</f>
        <v>05</v>
      </c>
      <c r="D60" s="178">
        <f>'Prep Partner Performance'!G$2</f>
        <v>14943</v>
      </c>
      <c r="E60" s="177" t="str">
        <f>'Prep Partner Performance'!C$2</f>
        <v>Kisima Health Centre</v>
      </c>
      <c r="F60" s="300" t="str">
        <f>'Monthly Prep'!B$64</f>
        <v>Number restarted on PrEP</v>
      </c>
      <c r="G60" s="203" t="str">
        <f>'Monthly Prep'!C67</f>
        <v>Men at High Risk</v>
      </c>
      <c r="H60" s="203" t="str">
        <f>'Monthly Prep'!D67</f>
        <v>MP01-59</v>
      </c>
      <c r="I60" s="203">
        <f>'Monthly Prep'!E67</f>
        <v>0</v>
      </c>
      <c r="J60" s="203">
        <f>'Monthly Prep'!F67</f>
        <v>0</v>
      </c>
      <c r="K60" s="203">
        <f>'Monthly Prep'!G67</f>
        <v>0</v>
      </c>
      <c r="L60" s="203">
        <f>'Monthly Prep'!H67</f>
        <v>0</v>
      </c>
      <c r="M60" s="203">
        <f>'Monthly Prep'!I67</f>
        <v>0</v>
      </c>
      <c r="N60" s="203">
        <f>'Monthly Prep'!J67</f>
        <v>0</v>
      </c>
      <c r="O60" s="203">
        <f>'Monthly Prep'!K67</f>
        <v>0</v>
      </c>
      <c r="P60" s="203">
        <f>'Monthly Prep'!L67</f>
        <v>0</v>
      </c>
      <c r="Q60" s="203">
        <f>'Monthly Prep'!M67</f>
        <v>0</v>
      </c>
      <c r="R60" s="203">
        <f>'Monthly Prep'!N67</f>
        <v>0</v>
      </c>
      <c r="S60" s="203">
        <f>'Monthly Prep'!O67</f>
        <v>0</v>
      </c>
      <c r="T60" s="203">
        <f>'Monthly Prep'!P67</f>
        <v>0</v>
      </c>
      <c r="U60" s="203">
        <f>'Monthly Prep'!Q67</f>
        <v>0</v>
      </c>
      <c r="V60" s="203">
        <f>'Monthly Prep'!R67</f>
        <v>0</v>
      </c>
      <c r="W60" s="203">
        <f>'Monthly Prep'!S67</f>
        <v>0</v>
      </c>
      <c r="X60" s="203">
        <f>'Monthly Prep'!T67</f>
        <v>0</v>
      </c>
      <c r="Y60" s="203">
        <f>'Monthly Prep'!U67</f>
        <v>0</v>
      </c>
      <c r="Z60" s="203">
        <f>'Monthly Prep'!V67</f>
        <v>0</v>
      </c>
      <c r="AA60" s="203">
        <f>'Monthly Prep'!W67</f>
        <v>0</v>
      </c>
      <c r="AB60" s="203">
        <f>'Monthly Prep'!X67</f>
        <v>0</v>
      </c>
      <c r="AC60" s="203">
        <f>'Monthly Prep'!Y67</f>
        <v>0</v>
      </c>
      <c r="AD60" s="203">
        <f>'Monthly Prep'!Z67</f>
        <v>0</v>
      </c>
      <c r="AE60" s="203">
        <f>'Monthly Prep'!AA67</f>
        <v>0</v>
      </c>
      <c r="AF60" s="203">
        <f>'Monthly Prep'!AB67</f>
        <v>0</v>
      </c>
      <c r="AG60" s="203">
        <f>'Monthly Prep'!AC67</f>
        <v>0</v>
      </c>
      <c r="AH60" s="203">
        <f>'Monthly Prep'!AD67</f>
        <v>0</v>
      </c>
      <c r="AI60" s="203">
        <f>'Monthly Prep'!AE67</f>
        <v>0</v>
      </c>
      <c r="AJ60" s="203">
        <f>'Monthly Prep'!AF67</f>
        <v>0</v>
      </c>
      <c r="AK60" s="203">
        <f>'Monthly Prep'!AG67</f>
        <v>0</v>
      </c>
      <c r="AL60" s="203">
        <f>'Monthly Prep'!AH67</f>
        <v>0</v>
      </c>
      <c r="AM60" s="186">
        <f t="shared" si="2"/>
        <v>0</v>
      </c>
      <c r="AN60" s="203" t="str">
        <f>'Monthly Prep'!B$3</f>
        <v>Monthly Prep Reporting Tool 1.0.1</v>
      </c>
      <c r="AO60" s="199">
        <f>'Monthly Prep'!AJ67</f>
        <v>0</v>
      </c>
    </row>
    <row r="61" spans="1:41" x14ac:dyDescent="0.25">
      <c r="A61" s="178" t="str">
        <f t="shared" si="4"/>
        <v>202205</v>
      </c>
      <c r="B61" s="179">
        <f>'Prep Partner Performance'!AE$2</f>
        <v>2022</v>
      </c>
      <c r="C61" s="180" t="str">
        <f>'Prep Partner Performance'!Z$2</f>
        <v>05</v>
      </c>
      <c r="D61" s="178">
        <f>'Prep Partner Performance'!G$2</f>
        <v>14943</v>
      </c>
      <c r="E61" s="177" t="str">
        <f>'Prep Partner Performance'!C$2</f>
        <v>Kisima Health Centre</v>
      </c>
      <c r="F61" s="300" t="str">
        <f>'Monthly Prep'!B$64</f>
        <v>Number restarted on PrEP</v>
      </c>
      <c r="G61" s="203" t="str">
        <f>'Monthly Prep'!C68</f>
        <v>PBFW Breastfeeding</v>
      </c>
      <c r="H61" s="203" t="str">
        <f>'Monthly Prep'!D68</f>
        <v>MP01-60</v>
      </c>
      <c r="I61" s="203">
        <f>'Monthly Prep'!E68</f>
        <v>0</v>
      </c>
      <c r="J61" s="203">
        <f>'Monthly Prep'!F68</f>
        <v>0</v>
      </c>
      <c r="K61" s="203">
        <f>'Monthly Prep'!G68</f>
        <v>0</v>
      </c>
      <c r="L61" s="203">
        <f>'Monthly Prep'!H68</f>
        <v>0</v>
      </c>
      <c r="M61" s="203">
        <f>'Monthly Prep'!I68</f>
        <v>0</v>
      </c>
      <c r="N61" s="203">
        <f>'Monthly Prep'!J68</f>
        <v>0</v>
      </c>
      <c r="O61" s="203">
        <f>'Monthly Prep'!K68</f>
        <v>0</v>
      </c>
      <c r="P61" s="203">
        <f>'Monthly Prep'!L68</f>
        <v>0</v>
      </c>
      <c r="Q61" s="203">
        <f>'Monthly Prep'!M68</f>
        <v>0</v>
      </c>
      <c r="R61" s="203">
        <f>'Monthly Prep'!N68</f>
        <v>0</v>
      </c>
      <c r="S61" s="203">
        <f>'Monthly Prep'!O68</f>
        <v>0</v>
      </c>
      <c r="T61" s="203">
        <f>'Monthly Prep'!P68</f>
        <v>0</v>
      </c>
      <c r="U61" s="203">
        <f>'Monthly Prep'!Q68</f>
        <v>0</v>
      </c>
      <c r="V61" s="203">
        <f>'Monthly Prep'!R68</f>
        <v>0</v>
      </c>
      <c r="W61" s="203">
        <f>'Monthly Prep'!S68</f>
        <v>0</v>
      </c>
      <c r="X61" s="203">
        <f>'Monthly Prep'!T68</f>
        <v>0</v>
      </c>
      <c r="Y61" s="203">
        <f>'Monthly Prep'!U68</f>
        <v>0</v>
      </c>
      <c r="Z61" s="203">
        <f>'Monthly Prep'!V68</f>
        <v>0</v>
      </c>
      <c r="AA61" s="203">
        <f>'Monthly Prep'!W68</f>
        <v>0</v>
      </c>
      <c r="AB61" s="203">
        <f>'Monthly Prep'!X68</f>
        <v>0</v>
      </c>
      <c r="AC61" s="203">
        <f>'Monthly Prep'!Y68</f>
        <v>0</v>
      </c>
      <c r="AD61" s="203">
        <f>'Monthly Prep'!Z68</f>
        <v>0</v>
      </c>
      <c r="AE61" s="203">
        <f>'Monthly Prep'!AA68</f>
        <v>0</v>
      </c>
      <c r="AF61" s="203">
        <f>'Monthly Prep'!AB68</f>
        <v>0</v>
      </c>
      <c r="AG61" s="203">
        <f>'Monthly Prep'!AC68</f>
        <v>0</v>
      </c>
      <c r="AH61" s="203">
        <f>'Monthly Prep'!AD68</f>
        <v>0</v>
      </c>
      <c r="AI61" s="203">
        <f>'Monthly Prep'!AE68</f>
        <v>0</v>
      </c>
      <c r="AJ61" s="203">
        <f>'Monthly Prep'!AF68</f>
        <v>0</v>
      </c>
      <c r="AK61" s="203">
        <f>'Monthly Prep'!AG68</f>
        <v>0</v>
      </c>
      <c r="AL61" s="203">
        <f>'Monthly Prep'!AH68</f>
        <v>0</v>
      </c>
      <c r="AM61" s="186">
        <f t="shared" si="2"/>
        <v>0</v>
      </c>
      <c r="AN61" s="203" t="str">
        <f>'Monthly Prep'!B$3</f>
        <v>Monthly Prep Reporting Tool 1.0.1</v>
      </c>
      <c r="AO61" s="199">
        <f>'Monthly Prep'!AJ68</f>
        <v>0</v>
      </c>
    </row>
    <row r="62" spans="1:41" x14ac:dyDescent="0.25">
      <c r="A62" s="178" t="str">
        <f t="shared" si="4"/>
        <v>202205</v>
      </c>
      <c r="B62" s="179">
        <f>'Prep Partner Performance'!AE$2</f>
        <v>2022</v>
      </c>
      <c r="C62" s="180" t="str">
        <f>'Prep Partner Performance'!Z$2</f>
        <v>05</v>
      </c>
      <c r="D62" s="178">
        <f>'Prep Partner Performance'!G$2</f>
        <v>14943</v>
      </c>
      <c r="E62" s="177" t="str">
        <f>'Prep Partner Performance'!C$2</f>
        <v>Kisima Health Centre</v>
      </c>
      <c r="F62" s="300" t="str">
        <f>'Monthly Prep'!B$64</f>
        <v>Number restarted on PrEP</v>
      </c>
      <c r="G62" s="203" t="str">
        <f>'Monthly Prep'!C69</f>
        <v>PBFW Pregnant</v>
      </c>
      <c r="H62" s="203" t="str">
        <f>'Monthly Prep'!D69</f>
        <v>MP01-61</v>
      </c>
      <c r="I62" s="203">
        <f>'Monthly Prep'!E69</f>
        <v>0</v>
      </c>
      <c r="J62" s="203">
        <f>'Monthly Prep'!F69</f>
        <v>0</v>
      </c>
      <c r="K62" s="203">
        <f>'Monthly Prep'!G69</f>
        <v>0</v>
      </c>
      <c r="L62" s="203">
        <f>'Monthly Prep'!H69</f>
        <v>0</v>
      </c>
      <c r="M62" s="203">
        <f>'Monthly Prep'!I69</f>
        <v>0</v>
      </c>
      <c r="N62" s="203">
        <f>'Monthly Prep'!J69</f>
        <v>0</v>
      </c>
      <c r="O62" s="203">
        <f>'Monthly Prep'!K69</f>
        <v>0</v>
      </c>
      <c r="P62" s="203">
        <f>'Monthly Prep'!L69</f>
        <v>0</v>
      </c>
      <c r="Q62" s="203">
        <f>'Monthly Prep'!M69</f>
        <v>0</v>
      </c>
      <c r="R62" s="203">
        <f>'Monthly Prep'!N69</f>
        <v>0</v>
      </c>
      <c r="S62" s="203">
        <f>'Monthly Prep'!O69</f>
        <v>0</v>
      </c>
      <c r="T62" s="203">
        <f>'Monthly Prep'!P69</f>
        <v>0</v>
      </c>
      <c r="U62" s="203">
        <f>'Monthly Prep'!Q69</f>
        <v>0</v>
      </c>
      <c r="V62" s="203">
        <f>'Monthly Prep'!R69</f>
        <v>0</v>
      </c>
      <c r="W62" s="203">
        <f>'Monthly Prep'!S69</f>
        <v>0</v>
      </c>
      <c r="X62" s="203">
        <f>'Monthly Prep'!T69</f>
        <v>0</v>
      </c>
      <c r="Y62" s="203">
        <f>'Monthly Prep'!U69</f>
        <v>0</v>
      </c>
      <c r="Z62" s="203">
        <f>'Monthly Prep'!V69</f>
        <v>0</v>
      </c>
      <c r="AA62" s="203">
        <f>'Monthly Prep'!W69</f>
        <v>0</v>
      </c>
      <c r="AB62" s="203">
        <f>'Monthly Prep'!X69</f>
        <v>0</v>
      </c>
      <c r="AC62" s="203">
        <f>'Monthly Prep'!Y69</f>
        <v>0</v>
      </c>
      <c r="AD62" s="203">
        <f>'Monthly Prep'!Z69</f>
        <v>0</v>
      </c>
      <c r="AE62" s="203">
        <f>'Monthly Prep'!AA69</f>
        <v>0</v>
      </c>
      <c r="AF62" s="203">
        <f>'Monthly Prep'!AB69</f>
        <v>0</v>
      </c>
      <c r="AG62" s="203">
        <f>'Monthly Prep'!AC69</f>
        <v>0</v>
      </c>
      <c r="AH62" s="203">
        <f>'Monthly Prep'!AD69</f>
        <v>0</v>
      </c>
      <c r="AI62" s="203">
        <f>'Monthly Prep'!AE69</f>
        <v>0</v>
      </c>
      <c r="AJ62" s="203">
        <f>'Monthly Prep'!AF69</f>
        <v>0</v>
      </c>
      <c r="AK62" s="203">
        <f>'Monthly Prep'!AG69</f>
        <v>0</v>
      </c>
      <c r="AL62" s="203">
        <f>'Monthly Prep'!AH69</f>
        <v>0</v>
      </c>
      <c r="AM62" s="186">
        <f t="shared" si="2"/>
        <v>0</v>
      </c>
      <c r="AN62" s="203" t="str">
        <f>'Monthly Prep'!B$3</f>
        <v>Monthly Prep Reporting Tool 1.0.1</v>
      </c>
      <c r="AO62" s="199">
        <f>'Monthly Prep'!AJ69</f>
        <v>0</v>
      </c>
    </row>
    <row r="63" spans="1:41" x14ac:dyDescent="0.25">
      <c r="A63" s="178" t="str">
        <f t="shared" si="4"/>
        <v>202205</v>
      </c>
      <c r="B63" s="179">
        <f>'Prep Partner Performance'!AE$2</f>
        <v>2022</v>
      </c>
      <c r="C63" s="180" t="str">
        <f>'Prep Partner Performance'!Z$2</f>
        <v>05</v>
      </c>
      <c r="D63" s="178">
        <f>'Prep Partner Performance'!G$2</f>
        <v>14943</v>
      </c>
      <c r="E63" s="177" t="str">
        <f>'Prep Partner Performance'!C$2</f>
        <v>Kisima Health Centre</v>
      </c>
      <c r="F63" s="300" t="str">
        <f>'Monthly Prep'!B$64</f>
        <v>Number restarted on PrEP</v>
      </c>
      <c r="G63" s="203" t="str">
        <f>'Monthly Prep'!C70</f>
        <v>People Who Inject Drugs</v>
      </c>
      <c r="H63" s="203" t="str">
        <f>'Monthly Prep'!D70</f>
        <v>MP01-62</v>
      </c>
      <c r="I63" s="203">
        <f>'Monthly Prep'!E70</f>
        <v>0</v>
      </c>
      <c r="J63" s="203">
        <f>'Monthly Prep'!F70</f>
        <v>0</v>
      </c>
      <c r="K63" s="203">
        <f>'Monthly Prep'!G70</f>
        <v>0</v>
      </c>
      <c r="L63" s="203">
        <f>'Monthly Prep'!H70</f>
        <v>0</v>
      </c>
      <c r="M63" s="203">
        <f>'Monthly Prep'!I70</f>
        <v>0</v>
      </c>
      <c r="N63" s="203">
        <f>'Monthly Prep'!J70</f>
        <v>0</v>
      </c>
      <c r="O63" s="203">
        <f>'Monthly Prep'!K70</f>
        <v>0</v>
      </c>
      <c r="P63" s="203">
        <f>'Monthly Prep'!L70</f>
        <v>0</v>
      </c>
      <c r="Q63" s="203">
        <f>'Monthly Prep'!M70</f>
        <v>0</v>
      </c>
      <c r="R63" s="203">
        <f>'Monthly Prep'!N70</f>
        <v>0</v>
      </c>
      <c r="S63" s="203">
        <f>'Monthly Prep'!O70</f>
        <v>0</v>
      </c>
      <c r="T63" s="203">
        <f>'Monthly Prep'!P70</f>
        <v>0</v>
      </c>
      <c r="U63" s="203">
        <f>'Monthly Prep'!Q70</f>
        <v>0</v>
      </c>
      <c r="V63" s="203">
        <f>'Monthly Prep'!R70</f>
        <v>0</v>
      </c>
      <c r="W63" s="203">
        <f>'Monthly Prep'!S70</f>
        <v>0</v>
      </c>
      <c r="X63" s="203">
        <f>'Monthly Prep'!T70</f>
        <v>0</v>
      </c>
      <c r="Y63" s="203">
        <f>'Monthly Prep'!U70</f>
        <v>0</v>
      </c>
      <c r="Z63" s="203">
        <f>'Monthly Prep'!V70</f>
        <v>0</v>
      </c>
      <c r="AA63" s="203">
        <f>'Monthly Prep'!W70</f>
        <v>0</v>
      </c>
      <c r="AB63" s="203">
        <f>'Monthly Prep'!X70</f>
        <v>0</v>
      </c>
      <c r="AC63" s="203">
        <f>'Monthly Prep'!Y70</f>
        <v>0</v>
      </c>
      <c r="AD63" s="203">
        <f>'Monthly Prep'!Z70</f>
        <v>0</v>
      </c>
      <c r="AE63" s="203">
        <f>'Monthly Prep'!AA70</f>
        <v>0</v>
      </c>
      <c r="AF63" s="203">
        <f>'Monthly Prep'!AB70</f>
        <v>0</v>
      </c>
      <c r="AG63" s="203">
        <f>'Monthly Prep'!AC70</f>
        <v>0</v>
      </c>
      <c r="AH63" s="203">
        <f>'Monthly Prep'!AD70</f>
        <v>0</v>
      </c>
      <c r="AI63" s="203">
        <f>'Monthly Prep'!AE70</f>
        <v>0</v>
      </c>
      <c r="AJ63" s="203">
        <f>'Monthly Prep'!AF70</f>
        <v>0</v>
      </c>
      <c r="AK63" s="203">
        <f>'Monthly Prep'!AG70</f>
        <v>0</v>
      </c>
      <c r="AL63" s="203">
        <f>'Monthly Prep'!AH70</f>
        <v>0</v>
      </c>
      <c r="AM63" s="186">
        <f t="shared" si="2"/>
        <v>0</v>
      </c>
      <c r="AN63" s="203" t="str">
        <f>'Monthly Prep'!B$3</f>
        <v>Monthly Prep Reporting Tool 1.0.1</v>
      </c>
      <c r="AO63" s="199">
        <f>'Monthly Prep'!AJ70</f>
        <v>0</v>
      </c>
    </row>
    <row r="64" spans="1:41" x14ac:dyDescent="0.25">
      <c r="A64" s="178" t="str">
        <f t="shared" si="4"/>
        <v>202205</v>
      </c>
      <c r="B64" s="179">
        <f>'Prep Partner Performance'!AE$2</f>
        <v>2022</v>
      </c>
      <c r="C64" s="180" t="str">
        <f>'Prep Partner Performance'!Z$2</f>
        <v>05</v>
      </c>
      <c r="D64" s="178">
        <f>'Prep Partner Performance'!G$2</f>
        <v>14943</v>
      </c>
      <c r="E64" s="177" t="str">
        <f>'Prep Partner Performance'!C$2</f>
        <v>Kisima Health Centre</v>
      </c>
      <c r="F64" s="300" t="str">
        <f>'Monthly Prep'!B$64</f>
        <v>Number restarted on PrEP</v>
      </c>
      <c r="G64" s="203" t="str">
        <f>'Monthly Prep'!C71</f>
        <v>Sero -Discodant Couple</v>
      </c>
      <c r="H64" s="203" t="str">
        <f>'Monthly Prep'!D71</f>
        <v>MP01-63</v>
      </c>
      <c r="I64" s="203">
        <f>'Monthly Prep'!E71</f>
        <v>0</v>
      </c>
      <c r="J64" s="203">
        <f>'Monthly Prep'!F71</f>
        <v>0</v>
      </c>
      <c r="K64" s="203">
        <f>'Monthly Prep'!G71</f>
        <v>0</v>
      </c>
      <c r="L64" s="203">
        <f>'Monthly Prep'!H71</f>
        <v>0</v>
      </c>
      <c r="M64" s="203">
        <f>'Monthly Prep'!I71</f>
        <v>0</v>
      </c>
      <c r="N64" s="203">
        <f>'Monthly Prep'!J71</f>
        <v>0</v>
      </c>
      <c r="O64" s="203">
        <f>'Monthly Prep'!K71</f>
        <v>0</v>
      </c>
      <c r="P64" s="203">
        <f>'Monthly Prep'!L71</f>
        <v>0</v>
      </c>
      <c r="Q64" s="203">
        <f>'Monthly Prep'!M71</f>
        <v>0</v>
      </c>
      <c r="R64" s="203">
        <f>'Monthly Prep'!N71</f>
        <v>0</v>
      </c>
      <c r="S64" s="203">
        <f>'Monthly Prep'!O71</f>
        <v>0</v>
      </c>
      <c r="T64" s="203">
        <f>'Monthly Prep'!P71</f>
        <v>0</v>
      </c>
      <c r="U64" s="203">
        <f>'Monthly Prep'!Q71</f>
        <v>0</v>
      </c>
      <c r="V64" s="203">
        <f>'Monthly Prep'!R71</f>
        <v>0</v>
      </c>
      <c r="W64" s="203">
        <f>'Monthly Prep'!S71</f>
        <v>0</v>
      </c>
      <c r="X64" s="203">
        <f>'Monthly Prep'!T71</f>
        <v>0</v>
      </c>
      <c r="Y64" s="203">
        <f>'Monthly Prep'!U71</f>
        <v>0</v>
      </c>
      <c r="Z64" s="203">
        <f>'Monthly Prep'!V71</f>
        <v>0</v>
      </c>
      <c r="AA64" s="203">
        <f>'Monthly Prep'!W71</f>
        <v>0</v>
      </c>
      <c r="AB64" s="203">
        <f>'Monthly Prep'!X71</f>
        <v>0</v>
      </c>
      <c r="AC64" s="203">
        <f>'Monthly Prep'!Y71</f>
        <v>0</v>
      </c>
      <c r="AD64" s="203">
        <f>'Monthly Prep'!Z71</f>
        <v>0</v>
      </c>
      <c r="AE64" s="203">
        <f>'Monthly Prep'!AA71</f>
        <v>0</v>
      </c>
      <c r="AF64" s="203">
        <f>'Monthly Prep'!AB71</f>
        <v>0</v>
      </c>
      <c r="AG64" s="203">
        <f>'Monthly Prep'!AC71</f>
        <v>0</v>
      </c>
      <c r="AH64" s="203">
        <f>'Monthly Prep'!AD71</f>
        <v>0</v>
      </c>
      <c r="AI64" s="203">
        <f>'Monthly Prep'!AE71</f>
        <v>0</v>
      </c>
      <c r="AJ64" s="203">
        <f>'Monthly Prep'!AF71</f>
        <v>0</v>
      </c>
      <c r="AK64" s="203">
        <f>'Monthly Prep'!AG71</f>
        <v>0</v>
      </c>
      <c r="AL64" s="203">
        <f>'Monthly Prep'!AH71</f>
        <v>0</v>
      </c>
      <c r="AM64" s="186">
        <f t="shared" si="2"/>
        <v>0</v>
      </c>
      <c r="AN64" s="203" t="str">
        <f>'Monthly Prep'!B$3</f>
        <v>Monthly Prep Reporting Tool 1.0.1</v>
      </c>
      <c r="AO64" s="199">
        <f>'Monthly Prep'!AJ71</f>
        <v>0</v>
      </c>
    </row>
    <row r="65" spans="1:41" x14ac:dyDescent="0.25">
      <c r="A65" s="178" t="str">
        <f t="shared" si="4"/>
        <v>202205</v>
      </c>
      <c r="B65" s="179">
        <f>'Prep Partner Performance'!AE$2</f>
        <v>2022</v>
      </c>
      <c r="C65" s="180" t="str">
        <f>'Prep Partner Performance'!Z$2</f>
        <v>05</v>
      </c>
      <c r="D65" s="178">
        <f>'Prep Partner Performance'!G$2</f>
        <v>14943</v>
      </c>
      <c r="E65" s="177" t="str">
        <f>'Prep Partner Performance'!C$2</f>
        <v>Kisima Health Centre</v>
      </c>
      <c r="F65" s="300" t="str">
        <f>'Monthly Prep'!B$64</f>
        <v>Number restarted on PrEP</v>
      </c>
      <c r="G65" s="203" t="str">
        <f>'Monthly Prep'!C72</f>
        <v>Men who have Sex with Men</v>
      </c>
      <c r="H65" s="203" t="str">
        <f>'Monthly Prep'!D72</f>
        <v>MP01-64</v>
      </c>
      <c r="I65" s="203">
        <f>'Monthly Prep'!E72</f>
        <v>0</v>
      </c>
      <c r="J65" s="203">
        <f>'Monthly Prep'!F72</f>
        <v>0</v>
      </c>
      <c r="K65" s="203">
        <f>'Monthly Prep'!G72</f>
        <v>0</v>
      </c>
      <c r="L65" s="203">
        <f>'Monthly Prep'!H72</f>
        <v>0</v>
      </c>
      <c r="M65" s="203">
        <f>'Monthly Prep'!I72</f>
        <v>0</v>
      </c>
      <c r="N65" s="203">
        <f>'Monthly Prep'!J72</f>
        <v>0</v>
      </c>
      <c r="O65" s="203">
        <f>'Monthly Prep'!K72</f>
        <v>0</v>
      </c>
      <c r="P65" s="203">
        <f>'Monthly Prep'!L72</f>
        <v>0</v>
      </c>
      <c r="Q65" s="203">
        <f>'Monthly Prep'!M72</f>
        <v>0</v>
      </c>
      <c r="R65" s="203">
        <f>'Monthly Prep'!N72</f>
        <v>0</v>
      </c>
      <c r="S65" s="203">
        <f>'Monthly Prep'!O72</f>
        <v>0</v>
      </c>
      <c r="T65" s="203">
        <f>'Monthly Prep'!P72</f>
        <v>0</v>
      </c>
      <c r="U65" s="203">
        <f>'Monthly Prep'!Q72</f>
        <v>0</v>
      </c>
      <c r="V65" s="203">
        <f>'Monthly Prep'!R72</f>
        <v>0</v>
      </c>
      <c r="W65" s="203">
        <f>'Monthly Prep'!S72</f>
        <v>0</v>
      </c>
      <c r="X65" s="203">
        <f>'Monthly Prep'!T72</f>
        <v>0</v>
      </c>
      <c r="Y65" s="203">
        <f>'Monthly Prep'!U72</f>
        <v>0</v>
      </c>
      <c r="Z65" s="203">
        <f>'Monthly Prep'!V72</f>
        <v>0</v>
      </c>
      <c r="AA65" s="203">
        <f>'Monthly Prep'!W72</f>
        <v>0</v>
      </c>
      <c r="AB65" s="203">
        <f>'Monthly Prep'!X72</f>
        <v>0</v>
      </c>
      <c r="AC65" s="203">
        <f>'Monthly Prep'!Y72</f>
        <v>0</v>
      </c>
      <c r="AD65" s="203">
        <f>'Monthly Prep'!Z72</f>
        <v>0</v>
      </c>
      <c r="AE65" s="203">
        <f>'Monthly Prep'!AA72</f>
        <v>0</v>
      </c>
      <c r="AF65" s="203">
        <f>'Monthly Prep'!AB72</f>
        <v>0</v>
      </c>
      <c r="AG65" s="203">
        <f>'Monthly Prep'!AC72</f>
        <v>0</v>
      </c>
      <c r="AH65" s="203">
        <f>'Monthly Prep'!AD72</f>
        <v>0</v>
      </c>
      <c r="AI65" s="203">
        <f>'Monthly Prep'!AE72</f>
        <v>0</v>
      </c>
      <c r="AJ65" s="203">
        <f>'Monthly Prep'!AF72</f>
        <v>0</v>
      </c>
      <c r="AK65" s="203">
        <f>'Monthly Prep'!AG72</f>
        <v>0</v>
      </c>
      <c r="AL65" s="203">
        <f>'Monthly Prep'!AH72</f>
        <v>0</v>
      </c>
      <c r="AM65" s="186">
        <f t="shared" si="2"/>
        <v>0</v>
      </c>
      <c r="AN65" s="203" t="str">
        <f>'Monthly Prep'!B$3</f>
        <v>Monthly Prep Reporting Tool 1.0.1</v>
      </c>
      <c r="AO65" s="199">
        <f>'Monthly Prep'!AJ72</f>
        <v>0</v>
      </c>
    </row>
    <row r="66" spans="1:41" x14ac:dyDescent="0.25">
      <c r="A66" s="178" t="str">
        <f t="shared" si="4"/>
        <v>202205</v>
      </c>
      <c r="B66" s="179">
        <f>'Prep Partner Performance'!AE$2</f>
        <v>2022</v>
      </c>
      <c r="C66" s="180" t="str">
        <f>'Prep Partner Performance'!Z$2</f>
        <v>05</v>
      </c>
      <c r="D66" s="178">
        <f>'Prep Partner Performance'!G$2</f>
        <v>14943</v>
      </c>
      <c r="E66" s="177" t="str">
        <f>'Prep Partner Performance'!C$2</f>
        <v>Kisima Health Centre</v>
      </c>
      <c r="F66" s="300" t="str">
        <f>'Monthly Prep'!B$73</f>
        <v>Clients who had a Refill at Month 1</v>
      </c>
      <c r="G66" s="203" t="str">
        <f>'Monthly Prep'!C73</f>
        <v>Adolescent Girls and Young Women (AGYW)</v>
      </c>
      <c r="H66" s="203" t="str">
        <f>'Monthly Prep'!D73</f>
        <v>MP01-65</v>
      </c>
      <c r="I66" s="203">
        <f>'Monthly Prep'!E73</f>
        <v>0</v>
      </c>
      <c r="J66" s="203">
        <f>'Monthly Prep'!F73</f>
        <v>0</v>
      </c>
      <c r="K66" s="203">
        <f>'Monthly Prep'!G73</f>
        <v>0</v>
      </c>
      <c r="L66" s="203">
        <f>'Monthly Prep'!H73</f>
        <v>0</v>
      </c>
      <c r="M66" s="203">
        <f>'Monthly Prep'!I73</f>
        <v>0</v>
      </c>
      <c r="N66" s="203">
        <f>'Monthly Prep'!J73</f>
        <v>0</v>
      </c>
      <c r="O66" s="203">
        <f>'Monthly Prep'!K73</f>
        <v>0</v>
      </c>
      <c r="P66" s="203">
        <f>'Monthly Prep'!L73</f>
        <v>0</v>
      </c>
      <c r="Q66" s="203">
        <f>'Monthly Prep'!M73</f>
        <v>0</v>
      </c>
      <c r="R66" s="203">
        <f>'Monthly Prep'!N73</f>
        <v>0</v>
      </c>
      <c r="S66" s="203">
        <f>'Monthly Prep'!O73</f>
        <v>0</v>
      </c>
      <c r="T66" s="203">
        <f>'Monthly Prep'!P73</f>
        <v>0</v>
      </c>
      <c r="U66" s="203">
        <f>'Monthly Prep'!Q73</f>
        <v>0</v>
      </c>
      <c r="V66" s="203">
        <f>'Monthly Prep'!R73</f>
        <v>0</v>
      </c>
      <c r="W66" s="203">
        <f>'Monthly Prep'!S73</f>
        <v>0</v>
      </c>
      <c r="X66" s="203">
        <f>'Monthly Prep'!T73</f>
        <v>0</v>
      </c>
      <c r="Y66" s="203">
        <f>'Monthly Prep'!U73</f>
        <v>0</v>
      </c>
      <c r="Z66" s="203">
        <f>'Monthly Prep'!V73</f>
        <v>0</v>
      </c>
      <c r="AA66" s="203">
        <f>'Monthly Prep'!W73</f>
        <v>0</v>
      </c>
      <c r="AB66" s="203">
        <f>'Monthly Prep'!X73</f>
        <v>0</v>
      </c>
      <c r="AC66" s="203">
        <f>'Monthly Prep'!Y73</f>
        <v>0</v>
      </c>
      <c r="AD66" s="203">
        <f>'Monthly Prep'!Z73</f>
        <v>0</v>
      </c>
      <c r="AE66" s="203">
        <f>'Monthly Prep'!AA73</f>
        <v>0</v>
      </c>
      <c r="AF66" s="203">
        <f>'Monthly Prep'!AB73</f>
        <v>0</v>
      </c>
      <c r="AG66" s="203">
        <f>'Monthly Prep'!AC73</f>
        <v>0</v>
      </c>
      <c r="AH66" s="203">
        <f>'Monthly Prep'!AD73</f>
        <v>0</v>
      </c>
      <c r="AI66" s="203">
        <f>'Monthly Prep'!AE73</f>
        <v>0</v>
      </c>
      <c r="AJ66" s="203">
        <f>'Monthly Prep'!AF73</f>
        <v>0</v>
      </c>
      <c r="AK66" s="203">
        <f>'Monthly Prep'!AG73</f>
        <v>0</v>
      </c>
      <c r="AL66" s="203">
        <f>'Monthly Prep'!AH73</f>
        <v>0</v>
      </c>
      <c r="AM66" s="186">
        <f t="shared" si="2"/>
        <v>0</v>
      </c>
      <c r="AN66" s="203" t="str">
        <f>'Monthly Prep'!B$3</f>
        <v>Monthly Prep Reporting Tool 1.0.1</v>
      </c>
      <c r="AO66" s="199" t="str">
        <f>'Monthly Prep'!AJ73</f>
        <v/>
      </c>
    </row>
    <row r="67" spans="1:41" x14ac:dyDescent="0.25">
      <c r="A67" s="178" t="str">
        <f t="shared" si="4"/>
        <v>202205</v>
      </c>
      <c r="B67" s="179">
        <f>'Prep Partner Performance'!AE$2</f>
        <v>2022</v>
      </c>
      <c r="C67" s="180" t="str">
        <f>'Prep Partner Performance'!Z$2</f>
        <v>05</v>
      </c>
      <c r="D67" s="178">
        <f>'Prep Partner Performance'!G$2</f>
        <v>14943</v>
      </c>
      <c r="E67" s="177" t="str">
        <f>'Prep Partner Performance'!C$2</f>
        <v>Kisima Health Centre</v>
      </c>
      <c r="F67" s="300" t="str">
        <f>'Monthly Prep'!B$73</f>
        <v>Clients who had a Refill at Month 1</v>
      </c>
      <c r="G67" s="203" t="str">
        <f>'Monthly Prep'!C74</f>
        <v>Female Sex Workers</v>
      </c>
      <c r="H67" s="203" t="str">
        <f>'Monthly Prep'!D74</f>
        <v>MP01-66</v>
      </c>
      <c r="I67" s="203">
        <f>'Monthly Prep'!E74</f>
        <v>0</v>
      </c>
      <c r="J67" s="203">
        <f>'Monthly Prep'!F74</f>
        <v>0</v>
      </c>
      <c r="K67" s="203">
        <f>'Monthly Prep'!G74</f>
        <v>0</v>
      </c>
      <c r="L67" s="203">
        <f>'Monthly Prep'!H74</f>
        <v>0</v>
      </c>
      <c r="M67" s="203">
        <f>'Monthly Prep'!I74</f>
        <v>0</v>
      </c>
      <c r="N67" s="203">
        <f>'Monthly Prep'!J74</f>
        <v>0</v>
      </c>
      <c r="O67" s="203">
        <f>'Monthly Prep'!K74</f>
        <v>0</v>
      </c>
      <c r="P67" s="203">
        <f>'Monthly Prep'!L74</f>
        <v>0</v>
      </c>
      <c r="Q67" s="203">
        <f>'Monthly Prep'!M74</f>
        <v>0</v>
      </c>
      <c r="R67" s="203">
        <f>'Monthly Prep'!N74</f>
        <v>0</v>
      </c>
      <c r="S67" s="203">
        <f>'Monthly Prep'!O74</f>
        <v>0</v>
      </c>
      <c r="T67" s="203">
        <f>'Monthly Prep'!P74</f>
        <v>0</v>
      </c>
      <c r="U67" s="203">
        <f>'Monthly Prep'!Q74</f>
        <v>0</v>
      </c>
      <c r="V67" s="203">
        <f>'Monthly Prep'!R74</f>
        <v>0</v>
      </c>
      <c r="W67" s="203">
        <f>'Monthly Prep'!S74</f>
        <v>0</v>
      </c>
      <c r="X67" s="203">
        <f>'Monthly Prep'!T74</f>
        <v>0</v>
      </c>
      <c r="Y67" s="203">
        <f>'Monthly Prep'!U74</f>
        <v>0</v>
      </c>
      <c r="Z67" s="203">
        <f>'Monthly Prep'!V74</f>
        <v>0</v>
      </c>
      <c r="AA67" s="203">
        <f>'Monthly Prep'!W74</f>
        <v>0</v>
      </c>
      <c r="AB67" s="203">
        <f>'Monthly Prep'!X74</f>
        <v>0</v>
      </c>
      <c r="AC67" s="203">
        <f>'Monthly Prep'!Y74</f>
        <v>0</v>
      </c>
      <c r="AD67" s="203">
        <f>'Monthly Prep'!Z74</f>
        <v>0</v>
      </c>
      <c r="AE67" s="203">
        <f>'Monthly Prep'!AA74</f>
        <v>0</v>
      </c>
      <c r="AF67" s="203">
        <f>'Monthly Prep'!AB74</f>
        <v>0</v>
      </c>
      <c r="AG67" s="203">
        <f>'Monthly Prep'!AC74</f>
        <v>0</v>
      </c>
      <c r="AH67" s="203">
        <f>'Monthly Prep'!AD74</f>
        <v>0</v>
      </c>
      <c r="AI67" s="203">
        <f>'Monthly Prep'!AE74</f>
        <v>0</v>
      </c>
      <c r="AJ67" s="203">
        <f>'Monthly Prep'!AF74</f>
        <v>0</v>
      </c>
      <c r="AK67" s="203">
        <f>'Monthly Prep'!AG74</f>
        <v>0</v>
      </c>
      <c r="AL67" s="203">
        <f>'Monthly Prep'!AH74</f>
        <v>0</v>
      </c>
      <c r="AM67" s="186">
        <f t="shared" si="2"/>
        <v>0</v>
      </c>
      <c r="AN67" s="203" t="str">
        <f>'Monthly Prep'!B$3</f>
        <v>Monthly Prep Reporting Tool 1.0.1</v>
      </c>
      <c r="AO67" s="199" t="str">
        <f>'Monthly Prep'!AJ74</f>
        <v/>
      </c>
    </row>
    <row r="68" spans="1:41" x14ac:dyDescent="0.25">
      <c r="A68" s="178" t="str">
        <f t="shared" si="4"/>
        <v>202205</v>
      </c>
      <c r="B68" s="179">
        <f>'Prep Partner Performance'!AE$2</f>
        <v>2022</v>
      </c>
      <c r="C68" s="180" t="str">
        <f>'Prep Partner Performance'!Z$2</f>
        <v>05</v>
      </c>
      <c r="D68" s="178">
        <f>'Prep Partner Performance'!G$2</f>
        <v>14943</v>
      </c>
      <c r="E68" s="177" t="str">
        <f>'Prep Partner Performance'!C$2</f>
        <v>Kisima Health Centre</v>
      </c>
      <c r="F68" s="300" t="str">
        <f>'Monthly Prep'!B$73</f>
        <v>Clients who had a Refill at Month 1</v>
      </c>
      <c r="G68" s="203" t="str">
        <f>'Monthly Prep'!C75</f>
        <v>General Population</v>
      </c>
      <c r="H68" s="203" t="str">
        <f>'Monthly Prep'!D75</f>
        <v>MP01-67</v>
      </c>
      <c r="I68" s="203">
        <f>'Monthly Prep'!E75</f>
        <v>0</v>
      </c>
      <c r="J68" s="203">
        <f>'Monthly Prep'!F75</f>
        <v>0</v>
      </c>
      <c r="K68" s="203">
        <f>'Monthly Prep'!G75</f>
        <v>0</v>
      </c>
      <c r="L68" s="203">
        <f>'Monthly Prep'!H75</f>
        <v>0</v>
      </c>
      <c r="M68" s="203">
        <f>'Monthly Prep'!I75</f>
        <v>0</v>
      </c>
      <c r="N68" s="203">
        <f>'Monthly Prep'!J75</f>
        <v>0</v>
      </c>
      <c r="O68" s="203">
        <f>'Monthly Prep'!K75</f>
        <v>0</v>
      </c>
      <c r="P68" s="203">
        <f>'Monthly Prep'!L75</f>
        <v>0</v>
      </c>
      <c r="Q68" s="203">
        <f>'Monthly Prep'!M75</f>
        <v>0</v>
      </c>
      <c r="R68" s="203">
        <f>'Monthly Prep'!N75</f>
        <v>0</v>
      </c>
      <c r="S68" s="203">
        <f>'Monthly Prep'!O75</f>
        <v>0</v>
      </c>
      <c r="T68" s="203">
        <f>'Monthly Prep'!P75</f>
        <v>0</v>
      </c>
      <c r="U68" s="203">
        <f>'Monthly Prep'!Q75</f>
        <v>0</v>
      </c>
      <c r="V68" s="203">
        <f>'Monthly Prep'!R75</f>
        <v>0</v>
      </c>
      <c r="W68" s="203">
        <f>'Monthly Prep'!S75</f>
        <v>0</v>
      </c>
      <c r="X68" s="203">
        <f>'Monthly Prep'!T75</f>
        <v>0</v>
      </c>
      <c r="Y68" s="203">
        <f>'Monthly Prep'!U75</f>
        <v>0</v>
      </c>
      <c r="Z68" s="203">
        <f>'Monthly Prep'!V75</f>
        <v>0</v>
      </c>
      <c r="AA68" s="203">
        <f>'Monthly Prep'!W75</f>
        <v>0</v>
      </c>
      <c r="AB68" s="203">
        <f>'Monthly Prep'!X75</f>
        <v>0</v>
      </c>
      <c r="AC68" s="203">
        <f>'Monthly Prep'!Y75</f>
        <v>0</v>
      </c>
      <c r="AD68" s="203">
        <f>'Monthly Prep'!Z75</f>
        <v>0</v>
      </c>
      <c r="AE68" s="203">
        <f>'Monthly Prep'!AA75</f>
        <v>0</v>
      </c>
      <c r="AF68" s="203">
        <f>'Monthly Prep'!AB75</f>
        <v>0</v>
      </c>
      <c r="AG68" s="203">
        <f>'Monthly Prep'!AC75</f>
        <v>0</v>
      </c>
      <c r="AH68" s="203">
        <f>'Monthly Prep'!AD75</f>
        <v>0</v>
      </c>
      <c r="AI68" s="203">
        <f>'Monthly Prep'!AE75</f>
        <v>0</v>
      </c>
      <c r="AJ68" s="203">
        <f>'Monthly Prep'!AF75</f>
        <v>0</v>
      </c>
      <c r="AK68" s="203">
        <f>'Monthly Prep'!AG75</f>
        <v>0</v>
      </c>
      <c r="AL68" s="203">
        <f>'Monthly Prep'!AH75</f>
        <v>0</v>
      </c>
      <c r="AM68" s="186">
        <f t="shared" ref="AM68:AM131" si="5">SUM(I68:AL68)</f>
        <v>0</v>
      </c>
      <c r="AN68" s="203" t="str">
        <f>'Monthly Prep'!B$3</f>
        <v>Monthly Prep Reporting Tool 1.0.1</v>
      </c>
      <c r="AO68" s="199" t="str">
        <f>'Monthly Prep'!AJ75</f>
        <v/>
      </c>
    </row>
    <row r="69" spans="1:41" x14ac:dyDescent="0.25">
      <c r="A69" s="178" t="str">
        <f t="shared" si="4"/>
        <v>202205</v>
      </c>
      <c r="B69" s="179">
        <f>'Prep Partner Performance'!AE$2</f>
        <v>2022</v>
      </c>
      <c r="C69" s="180" t="str">
        <f>'Prep Partner Performance'!Z$2</f>
        <v>05</v>
      </c>
      <c r="D69" s="178">
        <f>'Prep Partner Performance'!G$2</f>
        <v>14943</v>
      </c>
      <c r="E69" s="177" t="str">
        <f>'Prep Partner Performance'!C$2</f>
        <v>Kisima Health Centre</v>
      </c>
      <c r="F69" s="300" t="str">
        <f>'Monthly Prep'!B$73</f>
        <v>Clients who had a Refill at Month 1</v>
      </c>
      <c r="G69" s="203" t="str">
        <f>'Monthly Prep'!C76</f>
        <v>Men at High Risk</v>
      </c>
      <c r="H69" s="203" t="str">
        <f>'Monthly Prep'!D76</f>
        <v>MP01-68</v>
      </c>
      <c r="I69" s="203">
        <f>'Monthly Prep'!E76</f>
        <v>0</v>
      </c>
      <c r="J69" s="203">
        <f>'Monthly Prep'!F76</f>
        <v>0</v>
      </c>
      <c r="K69" s="203">
        <f>'Monthly Prep'!G76</f>
        <v>0</v>
      </c>
      <c r="L69" s="203">
        <f>'Monthly Prep'!H76</f>
        <v>0</v>
      </c>
      <c r="M69" s="203">
        <f>'Monthly Prep'!I76</f>
        <v>0</v>
      </c>
      <c r="N69" s="203">
        <f>'Monthly Prep'!J76</f>
        <v>0</v>
      </c>
      <c r="O69" s="203">
        <f>'Monthly Prep'!K76</f>
        <v>0</v>
      </c>
      <c r="P69" s="203">
        <f>'Monthly Prep'!L76</f>
        <v>0</v>
      </c>
      <c r="Q69" s="203">
        <f>'Monthly Prep'!M76</f>
        <v>0</v>
      </c>
      <c r="R69" s="203">
        <f>'Monthly Prep'!N76</f>
        <v>0</v>
      </c>
      <c r="S69" s="203">
        <f>'Monthly Prep'!O76</f>
        <v>0</v>
      </c>
      <c r="T69" s="203">
        <f>'Monthly Prep'!P76</f>
        <v>0</v>
      </c>
      <c r="U69" s="203">
        <f>'Monthly Prep'!Q76</f>
        <v>0</v>
      </c>
      <c r="V69" s="203">
        <f>'Monthly Prep'!R76</f>
        <v>0</v>
      </c>
      <c r="W69" s="203">
        <f>'Monthly Prep'!S76</f>
        <v>0</v>
      </c>
      <c r="X69" s="203">
        <f>'Monthly Prep'!T76</f>
        <v>0</v>
      </c>
      <c r="Y69" s="203">
        <f>'Monthly Prep'!U76</f>
        <v>0</v>
      </c>
      <c r="Z69" s="203">
        <f>'Monthly Prep'!V76</f>
        <v>0</v>
      </c>
      <c r="AA69" s="203">
        <f>'Monthly Prep'!W76</f>
        <v>0</v>
      </c>
      <c r="AB69" s="203">
        <f>'Monthly Prep'!X76</f>
        <v>0</v>
      </c>
      <c r="AC69" s="203">
        <f>'Monthly Prep'!Y76</f>
        <v>0</v>
      </c>
      <c r="AD69" s="203">
        <f>'Monthly Prep'!Z76</f>
        <v>0</v>
      </c>
      <c r="AE69" s="203">
        <f>'Monthly Prep'!AA76</f>
        <v>0</v>
      </c>
      <c r="AF69" s="203">
        <f>'Monthly Prep'!AB76</f>
        <v>0</v>
      </c>
      <c r="AG69" s="203">
        <f>'Monthly Prep'!AC76</f>
        <v>0</v>
      </c>
      <c r="AH69" s="203">
        <f>'Monthly Prep'!AD76</f>
        <v>0</v>
      </c>
      <c r="AI69" s="203">
        <f>'Monthly Prep'!AE76</f>
        <v>0</v>
      </c>
      <c r="AJ69" s="203">
        <f>'Monthly Prep'!AF76</f>
        <v>0</v>
      </c>
      <c r="AK69" s="203">
        <f>'Monthly Prep'!AG76</f>
        <v>0</v>
      </c>
      <c r="AL69" s="203">
        <f>'Monthly Prep'!AH76</f>
        <v>0</v>
      </c>
      <c r="AM69" s="186">
        <f t="shared" si="5"/>
        <v>0</v>
      </c>
      <c r="AN69" s="203" t="str">
        <f>'Monthly Prep'!B$3</f>
        <v>Monthly Prep Reporting Tool 1.0.1</v>
      </c>
      <c r="AO69" s="199" t="str">
        <f>'Monthly Prep'!AJ76</f>
        <v/>
      </c>
    </row>
    <row r="70" spans="1:41" x14ac:dyDescent="0.25">
      <c r="A70" s="178" t="str">
        <f t="shared" si="4"/>
        <v>202205</v>
      </c>
      <c r="B70" s="179">
        <f>'Prep Partner Performance'!AE$2</f>
        <v>2022</v>
      </c>
      <c r="C70" s="180" t="str">
        <f>'Prep Partner Performance'!Z$2</f>
        <v>05</v>
      </c>
      <c r="D70" s="178">
        <f>'Prep Partner Performance'!G$2</f>
        <v>14943</v>
      </c>
      <c r="E70" s="177" t="str">
        <f>'Prep Partner Performance'!C$2</f>
        <v>Kisima Health Centre</v>
      </c>
      <c r="F70" s="300" t="str">
        <f>'Monthly Prep'!B$73</f>
        <v>Clients who had a Refill at Month 1</v>
      </c>
      <c r="G70" s="203" t="str">
        <f>'Monthly Prep'!C77</f>
        <v>PBFW Breastfeeding</v>
      </c>
      <c r="H70" s="203" t="str">
        <f>'Monthly Prep'!D77</f>
        <v>MP01-69</v>
      </c>
      <c r="I70" s="203">
        <f>'Monthly Prep'!E77</f>
        <v>0</v>
      </c>
      <c r="J70" s="203">
        <f>'Monthly Prep'!F77</f>
        <v>0</v>
      </c>
      <c r="K70" s="203">
        <f>'Monthly Prep'!G77</f>
        <v>0</v>
      </c>
      <c r="L70" s="203">
        <f>'Monthly Prep'!H77</f>
        <v>0</v>
      </c>
      <c r="M70" s="203">
        <f>'Monthly Prep'!I77</f>
        <v>0</v>
      </c>
      <c r="N70" s="203">
        <f>'Monthly Prep'!J77</f>
        <v>0</v>
      </c>
      <c r="O70" s="203">
        <f>'Monthly Prep'!K77</f>
        <v>0</v>
      </c>
      <c r="P70" s="203">
        <f>'Monthly Prep'!L77</f>
        <v>0</v>
      </c>
      <c r="Q70" s="203">
        <f>'Monthly Prep'!M77</f>
        <v>0</v>
      </c>
      <c r="R70" s="203">
        <f>'Monthly Prep'!N77</f>
        <v>0</v>
      </c>
      <c r="S70" s="203">
        <f>'Monthly Prep'!O77</f>
        <v>0</v>
      </c>
      <c r="T70" s="203">
        <f>'Monthly Prep'!P77</f>
        <v>0</v>
      </c>
      <c r="U70" s="203">
        <f>'Monthly Prep'!Q77</f>
        <v>0</v>
      </c>
      <c r="V70" s="203">
        <f>'Monthly Prep'!R77</f>
        <v>0</v>
      </c>
      <c r="W70" s="203">
        <f>'Monthly Prep'!S77</f>
        <v>0</v>
      </c>
      <c r="X70" s="203">
        <f>'Monthly Prep'!T77</f>
        <v>0</v>
      </c>
      <c r="Y70" s="203">
        <f>'Monthly Prep'!U77</f>
        <v>0</v>
      </c>
      <c r="Z70" s="203">
        <f>'Monthly Prep'!V77</f>
        <v>0</v>
      </c>
      <c r="AA70" s="203">
        <f>'Monthly Prep'!W77</f>
        <v>0</v>
      </c>
      <c r="AB70" s="203">
        <f>'Monthly Prep'!X77</f>
        <v>0</v>
      </c>
      <c r="AC70" s="203">
        <f>'Monthly Prep'!Y77</f>
        <v>0</v>
      </c>
      <c r="AD70" s="203">
        <f>'Monthly Prep'!Z77</f>
        <v>0</v>
      </c>
      <c r="AE70" s="203">
        <f>'Monthly Prep'!AA77</f>
        <v>0</v>
      </c>
      <c r="AF70" s="203">
        <f>'Monthly Prep'!AB77</f>
        <v>0</v>
      </c>
      <c r="AG70" s="203">
        <f>'Monthly Prep'!AC77</f>
        <v>0</v>
      </c>
      <c r="AH70" s="203">
        <f>'Monthly Prep'!AD77</f>
        <v>0</v>
      </c>
      <c r="AI70" s="203">
        <f>'Monthly Prep'!AE77</f>
        <v>0</v>
      </c>
      <c r="AJ70" s="203">
        <f>'Monthly Prep'!AF77</f>
        <v>0</v>
      </c>
      <c r="AK70" s="203">
        <f>'Monthly Prep'!AG77</f>
        <v>0</v>
      </c>
      <c r="AL70" s="203">
        <f>'Monthly Prep'!AH77</f>
        <v>0</v>
      </c>
      <c r="AM70" s="186">
        <f t="shared" si="5"/>
        <v>0</v>
      </c>
      <c r="AN70" s="203" t="str">
        <f>'Monthly Prep'!B$3</f>
        <v>Monthly Prep Reporting Tool 1.0.1</v>
      </c>
      <c r="AO70" s="199" t="str">
        <f>'Monthly Prep'!AJ77</f>
        <v/>
      </c>
    </row>
    <row r="71" spans="1:41" x14ac:dyDescent="0.25">
      <c r="A71" s="178" t="str">
        <f t="shared" si="4"/>
        <v>202205</v>
      </c>
      <c r="B71" s="179">
        <f>'Prep Partner Performance'!AE$2</f>
        <v>2022</v>
      </c>
      <c r="C71" s="180" t="str">
        <f>'Prep Partner Performance'!Z$2</f>
        <v>05</v>
      </c>
      <c r="D71" s="178">
        <f>'Prep Partner Performance'!G$2</f>
        <v>14943</v>
      </c>
      <c r="E71" s="177" t="str">
        <f>'Prep Partner Performance'!C$2</f>
        <v>Kisima Health Centre</v>
      </c>
      <c r="F71" s="300" t="str">
        <f>'Monthly Prep'!B$73</f>
        <v>Clients who had a Refill at Month 1</v>
      </c>
      <c r="G71" s="203" t="str">
        <f>'Monthly Prep'!C78</f>
        <v>PBFW Pregnant</v>
      </c>
      <c r="H71" s="203" t="str">
        <f>'Monthly Prep'!D78</f>
        <v>MP01-70</v>
      </c>
      <c r="I71" s="203">
        <f>'Monthly Prep'!E78</f>
        <v>0</v>
      </c>
      <c r="J71" s="203">
        <f>'Monthly Prep'!F78</f>
        <v>0</v>
      </c>
      <c r="K71" s="203">
        <f>'Monthly Prep'!G78</f>
        <v>0</v>
      </c>
      <c r="L71" s="203">
        <f>'Monthly Prep'!H78</f>
        <v>0</v>
      </c>
      <c r="M71" s="203">
        <f>'Monthly Prep'!I78</f>
        <v>0</v>
      </c>
      <c r="N71" s="203">
        <f>'Monthly Prep'!J78</f>
        <v>0</v>
      </c>
      <c r="O71" s="203">
        <f>'Monthly Prep'!K78</f>
        <v>0</v>
      </c>
      <c r="P71" s="203">
        <f>'Monthly Prep'!L78</f>
        <v>0</v>
      </c>
      <c r="Q71" s="203">
        <f>'Monthly Prep'!M78</f>
        <v>0</v>
      </c>
      <c r="R71" s="203">
        <f>'Monthly Prep'!N78</f>
        <v>0</v>
      </c>
      <c r="S71" s="203">
        <f>'Monthly Prep'!O78</f>
        <v>0</v>
      </c>
      <c r="T71" s="203">
        <f>'Monthly Prep'!P78</f>
        <v>0</v>
      </c>
      <c r="U71" s="203">
        <f>'Monthly Prep'!Q78</f>
        <v>0</v>
      </c>
      <c r="V71" s="203">
        <f>'Monthly Prep'!R78</f>
        <v>0</v>
      </c>
      <c r="W71" s="203">
        <f>'Monthly Prep'!S78</f>
        <v>0</v>
      </c>
      <c r="X71" s="203">
        <f>'Monthly Prep'!T78</f>
        <v>0</v>
      </c>
      <c r="Y71" s="203">
        <f>'Monthly Prep'!U78</f>
        <v>0</v>
      </c>
      <c r="Z71" s="203">
        <f>'Monthly Prep'!V78</f>
        <v>0</v>
      </c>
      <c r="AA71" s="203">
        <f>'Monthly Prep'!W78</f>
        <v>0</v>
      </c>
      <c r="AB71" s="203">
        <f>'Monthly Prep'!X78</f>
        <v>0</v>
      </c>
      <c r="AC71" s="203">
        <f>'Monthly Prep'!Y78</f>
        <v>0</v>
      </c>
      <c r="AD71" s="203">
        <f>'Monthly Prep'!Z78</f>
        <v>0</v>
      </c>
      <c r="AE71" s="203">
        <f>'Monthly Prep'!AA78</f>
        <v>0</v>
      </c>
      <c r="AF71" s="203">
        <f>'Monthly Prep'!AB78</f>
        <v>0</v>
      </c>
      <c r="AG71" s="203">
        <f>'Monthly Prep'!AC78</f>
        <v>0</v>
      </c>
      <c r="AH71" s="203">
        <f>'Monthly Prep'!AD78</f>
        <v>0</v>
      </c>
      <c r="AI71" s="203">
        <f>'Monthly Prep'!AE78</f>
        <v>0</v>
      </c>
      <c r="AJ71" s="203">
        <f>'Monthly Prep'!AF78</f>
        <v>0</v>
      </c>
      <c r="AK71" s="203">
        <f>'Monthly Prep'!AG78</f>
        <v>0</v>
      </c>
      <c r="AL71" s="203">
        <f>'Monthly Prep'!AH78</f>
        <v>0</v>
      </c>
      <c r="AM71" s="186">
        <f t="shared" si="5"/>
        <v>0</v>
      </c>
      <c r="AN71" s="203" t="str">
        <f>'Monthly Prep'!B$3</f>
        <v>Monthly Prep Reporting Tool 1.0.1</v>
      </c>
      <c r="AO71" s="199" t="str">
        <f>'Monthly Prep'!AJ78</f>
        <v/>
      </c>
    </row>
    <row r="72" spans="1:41" x14ac:dyDescent="0.25">
      <c r="A72" s="178" t="str">
        <f t="shared" si="4"/>
        <v>202205</v>
      </c>
      <c r="B72" s="179">
        <f>'Prep Partner Performance'!AE$2</f>
        <v>2022</v>
      </c>
      <c r="C72" s="180" t="str">
        <f>'Prep Partner Performance'!Z$2</f>
        <v>05</v>
      </c>
      <c r="D72" s="178">
        <f>'Prep Partner Performance'!G$2</f>
        <v>14943</v>
      </c>
      <c r="E72" s="177" t="str">
        <f>'Prep Partner Performance'!C$2</f>
        <v>Kisima Health Centre</v>
      </c>
      <c r="F72" s="300" t="str">
        <f>'Monthly Prep'!B$73</f>
        <v>Clients who had a Refill at Month 1</v>
      </c>
      <c r="G72" s="203" t="str">
        <f>'Monthly Prep'!C79</f>
        <v>People Who Inject Drugs</v>
      </c>
      <c r="H72" s="203" t="str">
        <f>'Monthly Prep'!D79</f>
        <v>MP01-71</v>
      </c>
      <c r="I72" s="203">
        <f>'Monthly Prep'!E79</f>
        <v>0</v>
      </c>
      <c r="J72" s="203">
        <f>'Monthly Prep'!F79</f>
        <v>0</v>
      </c>
      <c r="K72" s="203">
        <f>'Monthly Prep'!G79</f>
        <v>0</v>
      </c>
      <c r="L72" s="203">
        <f>'Monthly Prep'!H79</f>
        <v>0</v>
      </c>
      <c r="M72" s="203">
        <f>'Monthly Prep'!I79</f>
        <v>0</v>
      </c>
      <c r="N72" s="203">
        <f>'Monthly Prep'!J79</f>
        <v>0</v>
      </c>
      <c r="O72" s="203">
        <f>'Monthly Prep'!K79</f>
        <v>0</v>
      </c>
      <c r="P72" s="203">
        <f>'Monthly Prep'!L79</f>
        <v>0</v>
      </c>
      <c r="Q72" s="203">
        <f>'Monthly Prep'!M79</f>
        <v>0</v>
      </c>
      <c r="R72" s="203">
        <f>'Monthly Prep'!N79</f>
        <v>0</v>
      </c>
      <c r="S72" s="203">
        <f>'Monthly Prep'!O79</f>
        <v>0</v>
      </c>
      <c r="T72" s="203">
        <f>'Monthly Prep'!P79</f>
        <v>0</v>
      </c>
      <c r="U72" s="203">
        <f>'Monthly Prep'!Q79</f>
        <v>0</v>
      </c>
      <c r="V72" s="203">
        <f>'Monthly Prep'!R79</f>
        <v>0</v>
      </c>
      <c r="W72" s="203">
        <f>'Monthly Prep'!S79</f>
        <v>0</v>
      </c>
      <c r="X72" s="203">
        <f>'Monthly Prep'!T79</f>
        <v>0</v>
      </c>
      <c r="Y72" s="203">
        <f>'Monthly Prep'!U79</f>
        <v>0</v>
      </c>
      <c r="Z72" s="203">
        <f>'Monthly Prep'!V79</f>
        <v>0</v>
      </c>
      <c r="AA72" s="203">
        <f>'Monthly Prep'!W79</f>
        <v>0</v>
      </c>
      <c r="AB72" s="203">
        <f>'Monthly Prep'!X79</f>
        <v>0</v>
      </c>
      <c r="AC72" s="203">
        <f>'Monthly Prep'!Y79</f>
        <v>0</v>
      </c>
      <c r="AD72" s="203">
        <f>'Monthly Prep'!Z79</f>
        <v>0</v>
      </c>
      <c r="AE72" s="203">
        <f>'Monthly Prep'!AA79</f>
        <v>0</v>
      </c>
      <c r="AF72" s="203">
        <f>'Monthly Prep'!AB79</f>
        <v>0</v>
      </c>
      <c r="AG72" s="203">
        <f>'Monthly Prep'!AC79</f>
        <v>0</v>
      </c>
      <c r="AH72" s="203">
        <f>'Monthly Prep'!AD79</f>
        <v>0</v>
      </c>
      <c r="AI72" s="203">
        <f>'Monthly Prep'!AE79</f>
        <v>0</v>
      </c>
      <c r="AJ72" s="203">
        <f>'Monthly Prep'!AF79</f>
        <v>0</v>
      </c>
      <c r="AK72" s="203">
        <f>'Monthly Prep'!AG79</f>
        <v>0</v>
      </c>
      <c r="AL72" s="203">
        <f>'Monthly Prep'!AH79</f>
        <v>0</v>
      </c>
      <c r="AM72" s="186">
        <f t="shared" si="5"/>
        <v>0</v>
      </c>
      <c r="AN72" s="203" t="str">
        <f>'Monthly Prep'!B$3</f>
        <v>Monthly Prep Reporting Tool 1.0.1</v>
      </c>
      <c r="AO72" s="199" t="str">
        <f>'Monthly Prep'!AJ79</f>
        <v/>
      </c>
    </row>
    <row r="73" spans="1:41" s="196" customFormat="1" x14ac:dyDescent="0.25">
      <c r="A73" s="192" t="str">
        <f t="shared" si="4"/>
        <v>202205</v>
      </c>
      <c r="B73" s="193">
        <f>'Prep Partner Performance'!AE$2</f>
        <v>2022</v>
      </c>
      <c r="C73" s="194" t="str">
        <f>'Prep Partner Performance'!Z$2</f>
        <v>05</v>
      </c>
      <c r="D73" s="192">
        <f>'Prep Partner Performance'!G$2</f>
        <v>14943</v>
      </c>
      <c r="E73" s="195" t="str">
        <f>'Prep Partner Performance'!C$2</f>
        <v>Kisima Health Centre</v>
      </c>
      <c r="F73" s="300" t="str">
        <f>'Monthly Prep'!B$73</f>
        <v>Clients who had a Refill at Month 1</v>
      </c>
      <c r="G73" s="203" t="str">
        <f>'Monthly Prep'!C80</f>
        <v>Sero -Discodant Couple</v>
      </c>
      <c r="H73" s="203" t="str">
        <f>'Monthly Prep'!D80</f>
        <v>MP01-72</v>
      </c>
      <c r="I73" s="203">
        <f>'Monthly Prep'!E80</f>
        <v>0</v>
      </c>
      <c r="J73" s="203">
        <f>'Monthly Prep'!F80</f>
        <v>0</v>
      </c>
      <c r="K73" s="203">
        <f>'Monthly Prep'!G80</f>
        <v>0</v>
      </c>
      <c r="L73" s="203">
        <f>'Monthly Prep'!H80</f>
        <v>0</v>
      </c>
      <c r="M73" s="203">
        <f>'Monthly Prep'!I80</f>
        <v>0</v>
      </c>
      <c r="N73" s="203">
        <f>'Monthly Prep'!J80</f>
        <v>0</v>
      </c>
      <c r="O73" s="203">
        <f>'Monthly Prep'!K80</f>
        <v>0</v>
      </c>
      <c r="P73" s="203">
        <f>'Monthly Prep'!L80</f>
        <v>0</v>
      </c>
      <c r="Q73" s="203">
        <f>'Monthly Prep'!M80</f>
        <v>0</v>
      </c>
      <c r="R73" s="203">
        <f>'Monthly Prep'!N80</f>
        <v>0</v>
      </c>
      <c r="S73" s="203">
        <f>'Monthly Prep'!O80</f>
        <v>0</v>
      </c>
      <c r="T73" s="203">
        <f>'Monthly Prep'!P80</f>
        <v>0</v>
      </c>
      <c r="U73" s="203">
        <f>'Monthly Prep'!Q80</f>
        <v>0</v>
      </c>
      <c r="V73" s="203">
        <f>'Monthly Prep'!R80</f>
        <v>0</v>
      </c>
      <c r="W73" s="203">
        <f>'Monthly Prep'!S80</f>
        <v>0</v>
      </c>
      <c r="X73" s="203">
        <f>'Monthly Prep'!T80</f>
        <v>0</v>
      </c>
      <c r="Y73" s="203">
        <f>'Monthly Prep'!U80</f>
        <v>0</v>
      </c>
      <c r="Z73" s="203">
        <f>'Monthly Prep'!V80</f>
        <v>0</v>
      </c>
      <c r="AA73" s="203">
        <f>'Monthly Prep'!W80</f>
        <v>0</v>
      </c>
      <c r="AB73" s="203">
        <f>'Monthly Prep'!X80</f>
        <v>0</v>
      </c>
      <c r="AC73" s="203">
        <f>'Monthly Prep'!Y80</f>
        <v>0</v>
      </c>
      <c r="AD73" s="203">
        <f>'Monthly Prep'!Z80</f>
        <v>0</v>
      </c>
      <c r="AE73" s="203">
        <f>'Monthly Prep'!AA80</f>
        <v>0</v>
      </c>
      <c r="AF73" s="203">
        <f>'Monthly Prep'!AB80</f>
        <v>0</v>
      </c>
      <c r="AG73" s="203">
        <f>'Monthly Prep'!AC80</f>
        <v>0</v>
      </c>
      <c r="AH73" s="203">
        <f>'Monthly Prep'!AD80</f>
        <v>0</v>
      </c>
      <c r="AI73" s="203">
        <f>'Monthly Prep'!AE80</f>
        <v>0</v>
      </c>
      <c r="AJ73" s="203">
        <f>'Monthly Prep'!AF80</f>
        <v>0</v>
      </c>
      <c r="AK73" s="203">
        <f>'Monthly Prep'!AG80</f>
        <v>0</v>
      </c>
      <c r="AL73" s="203">
        <f>'Monthly Prep'!AH80</f>
        <v>0</v>
      </c>
      <c r="AM73" s="186">
        <f t="shared" si="5"/>
        <v>0</v>
      </c>
      <c r="AN73" s="203" t="str">
        <f>'Monthly Prep'!B$3</f>
        <v>Monthly Prep Reporting Tool 1.0.1</v>
      </c>
      <c r="AO73" s="199" t="str">
        <f>'Monthly Prep'!AJ80</f>
        <v/>
      </c>
    </row>
    <row r="74" spans="1:41" s="197" customFormat="1" x14ac:dyDescent="0.25">
      <c r="A74" s="181" t="str">
        <f t="shared" si="4"/>
        <v>202205</v>
      </c>
      <c r="B74" s="182">
        <f>'Prep Partner Performance'!AE$2</f>
        <v>2022</v>
      </c>
      <c r="C74" s="183" t="str">
        <f>'Prep Partner Performance'!Z$2</f>
        <v>05</v>
      </c>
      <c r="D74" s="181">
        <f>'Prep Partner Performance'!G$2</f>
        <v>14943</v>
      </c>
      <c r="E74" s="184" t="str">
        <f>'Prep Partner Performance'!C$2</f>
        <v>Kisima Health Centre</v>
      </c>
      <c r="F74" s="300" t="str">
        <f>'Monthly Prep'!B$73</f>
        <v>Clients who had a Refill at Month 1</v>
      </c>
      <c r="G74" s="203" t="str">
        <f>'Monthly Prep'!C81</f>
        <v>Men who have Sex with Men</v>
      </c>
      <c r="H74" s="203" t="str">
        <f>'Monthly Prep'!D81</f>
        <v>MP01-73</v>
      </c>
      <c r="I74" s="203">
        <f>'Monthly Prep'!E81</f>
        <v>0</v>
      </c>
      <c r="J74" s="203">
        <f>'Monthly Prep'!F81</f>
        <v>0</v>
      </c>
      <c r="K74" s="203">
        <f>'Monthly Prep'!G81</f>
        <v>0</v>
      </c>
      <c r="L74" s="203">
        <f>'Monthly Prep'!H81</f>
        <v>0</v>
      </c>
      <c r="M74" s="203">
        <f>'Monthly Prep'!I81</f>
        <v>0</v>
      </c>
      <c r="N74" s="203">
        <f>'Monthly Prep'!J81</f>
        <v>0</v>
      </c>
      <c r="O74" s="203">
        <f>'Monthly Prep'!K81</f>
        <v>0</v>
      </c>
      <c r="P74" s="203">
        <f>'Monthly Prep'!L81</f>
        <v>0</v>
      </c>
      <c r="Q74" s="203">
        <f>'Monthly Prep'!M81</f>
        <v>0</v>
      </c>
      <c r="R74" s="203">
        <f>'Monthly Prep'!N81</f>
        <v>0</v>
      </c>
      <c r="S74" s="203">
        <f>'Monthly Prep'!O81</f>
        <v>0</v>
      </c>
      <c r="T74" s="203">
        <f>'Monthly Prep'!P81</f>
        <v>0</v>
      </c>
      <c r="U74" s="203">
        <f>'Monthly Prep'!Q81</f>
        <v>0</v>
      </c>
      <c r="V74" s="203">
        <f>'Monthly Prep'!R81</f>
        <v>0</v>
      </c>
      <c r="W74" s="203">
        <f>'Monthly Prep'!S81</f>
        <v>0</v>
      </c>
      <c r="X74" s="203">
        <f>'Monthly Prep'!T81</f>
        <v>0</v>
      </c>
      <c r="Y74" s="203">
        <f>'Monthly Prep'!U81</f>
        <v>0</v>
      </c>
      <c r="Z74" s="203">
        <f>'Monthly Prep'!V81</f>
        <v>0</v>
      </c>
      <c r="AA74" s="203">
        <f>'Monthly Prep'!W81</f>
        <v>0</v>
      </c>
      <c r="AB74" s="203">
        <f>'Monthly Prep'!X81</f>
        <v>0</v>
      </c>
      <c r="AC74" s="203">
        <f>'Monthly Prep'!Y81</f>
        <v>0</v>
      </c>
      <c r="AD74" s="203">
        <f>'Monthly Prep'!Z81</f>
        <v>0</v>
      </c>
      <c r="AE74" s="203">
        <f>'Monthly Prep'!AA81</f>
        <v>0</v>
      </c>
      <c r="AF74" s="203">
        <f>'Monthly Prep'!AB81</f>
        <v>0</v>
      </c>
      <c r="AG74" s="203">
        <f>'Monthly Prep'!AC81</f>
        <v>0</v>
      </c>
      <c r="AH74" s="203">
        <f>'Monthly Prep'!AD81</f>
        <v>0</v>
      </c>
      <c r="AI74" s="203">
        <f>'Monthly Prep'!AE81</f>
        <v>0</v>
      </c>
      <c r="AJ74" s="203">
        <f>'Monthly Prep'!AF81</f>
        <v>0</v>
      </c>
      <c r="AK74" s="203">
        <f>'Monthly Prep'!AG81</f>
        <v>0</v>
      </c>
      <c r="AL74" s="203">
        <f>'Monthly Prep'!AH81</f>
        <v>0</v>
      </c>
      <c r="AM74" s="186">
        <f t="shared" si="5"/>
        <v>0</v>
      </c>
      <c r="AN74" s="203" t="str">
        <f>'Monthly Prep'!B$3</f>
        <v>Monthly Prep Reporting Tool 1.0.1</v>
      </c>
      <c r="AO74" s="199" t="str">
        <f>'Monthly Prep'!AJ81</f>
        <v/>
      </c>
    </row>
    <row r="75" spans="1:41" x14ac:dyDescent="0.25">
      <c r="A75" s="178" t="str">
        <f t="shared" si="4"/>
        <v>202205</v>
      </c>
      <c r="B75" s="179">
        <f>'Prep Partner Performance'!AE$2</f>
        <v>2022</v>
      </c>
      <c r="C75" s="180" t="str">
        <f>'Prep Partner Performance'!Z$2</f>
        <v>05</v>
      </c>
      <c r="D75" s="178">
        <f>'Prep Partner Performance'!G$2</f>
        <v>14943</v>
      </c>
      <c r="E75" s="177" t="str">
        <f>'Prep Partner Performance'!C$2</f>
        <v>Kisima Health Centre</v>
      </c>
      <c r="F75" s="300" t="str">
        <f>'Monthly Prep'!B$82</f>
        <v>Clients who had a Refill at Month 1 Number Tested for HIV at Month 1 Re-fill</v>
      </c>
      <c r="G75" s="203" t="str">
        <f>'Monthly Prep'!C82</f>
        <v>Adolescent Girls and Young Women (AGYW)</v>
      </c>
      <c r="H75" s="203" t="str">
        <f>'Monthly Prep'!D82</f>
        <v>MP01-74</v>
      </c>
      <c r="I75" s="203">
        <f>'Monthly Prep'!E82</f>
        <v>0</v>
      </c>
      <c r="J75" s="203">
        <f>'Monthly Prep'!F82</f>
        <v>0</v>
      </c>
      <c r="K75" s="203">
        <f>'Monthly Prep'!G82</f>
        <v>0</v>
      </c>
      <c r="L75" s="203">
        <f>'Monthly Prep'!H82</f>
        <v>0</v>
      </c>
      <c r="M75" s="203">
        <f>'Monthly Prep'!I82</f>
        <v>0</v>
      </c>
      <c r="N75" s="203">
        <f>'Monthly Prep'!J82</f>
        <v>0</v>
      </c>
      <c r="O75" s="203">
        <f>'Monthly Prep'!K82</f>
        <v>0</v>
      </c>
      <c r="P75" s="203">
        <f>'Monthly Prep'!L82</f>
        <v>0</v>
      </c>
      <c r="Q75" s="203">
        <f>'Monthly Prep'!M82</f>
        <v>0</v>
      </c>
      <c r="R75" s="203">
        <f>'Monthly Prep'!N82</f>
        <v>0</v>
      </c>
      <c r="S75" s="203">
        <f>'Monthly Prep'!O82</f>
        <v>0</v>
      </c>
      <c r="T75" s="203">
        <f>'Monthly Prep'!P82</f>
        <v>0</v>
      </c>
      <c r="U75" s="203">
        <f>'Monthly Prep'!Q82</f>
        <v>0</v>
      </c>
      <c r="V75" s="203">
        <f>'Monthly Prep'!R82</f>
        <v>0</v>
      </c>
      <c r="W75" s="203">
        <f>'Monthly Prep'!S82</f>
        <v>0</v>
      </c>
      <c r="X75" s="203">
        <f>'Monthly Prep'!T82</f>
        <v>0</v>
      </c>
      <c r="Y75" s="203">
        <f>'Monthly Prep'!U82</f>
        <v>0</v>
      </c>
      <c r="Z75" s="203">
        <f>'Monthly Prep'!V82</f>
        <v>0</v>
      </c>
      <c r="AA75" s="203">
        <f>'Monthly Prep'!W82</f>
        <v>0</v>
      </c>
      <c r="AB75" s="203">
        <f>'Monthly Prep'!X82</f>
        <v>0</v>
      </c>
      <c r="AC75" s="203">
        <f>'Monthly Prep'!Y82</f>
        <v>0</v>
      </c>
      <c r="AD75" s="203">
        <f>'Monthly Prep'!Z82</f>
        <v>0</v>
      </c>
      <c r="AE75" s="203">
        <f>'Monthly Prep'!AA82</f>
        <v>0</v>
      </c>
      <c r="AF75" s="203">
        <f>'Monthly Prep'!AB82</f>
        <v>0</v>
      </c>
      <c r="AG75" s="203">
        <f>'Monthly Prep'!AC82</f>
        <v>0</v>
      </c>
      <c r="AH75" s="203">
        <f>'Monthly Prep'!AD82</f>
        <v>0</v>
      </c>
      <c r="AI75" s="203">
        <f>'Monthly Prep'!AE82</f>
        <v>0</v>
      </c>
      <c r="AJ75" s="203">
        <f>'Monthly Prep'!AF82</f>
        <v>0</v>
      </c>
      <c r="AK75" s="203">
        <f>'Monthly Prep'!AG82</f>
        <v>0</v>
      </c>
      <c r="AL75" s="203">
        <f>'Monthly Prep'!AH82</f>
        <v>0</v>
      </c>
      <c r="AM75" s="186">
        <f t="shared" si="5"/>
        <v>0</v>
      </c>
      <c r="AN75" s="203" t="str">
        <f>'Monthly Prep'!B$3</f>
        <v>Monthly Prep Reporting Tool 1.0.1</v>
      </c>
      <c r="AO75" s="199" t="str">
        <f>'Monthly Prep'!AJ82</f>
        <v/>
      </c>
    </row>
    <row r="76" spans="1:41" x14ac:dyDescent="0.25">
      <c r="A76" s="178" t="str">
        <f t="shared" si="4"/>
        <v>202205</v>
      </c>
      <c r="B76" s="179">
        <f>'Prep Partner Performance'!AE$2</f>
        <v>2022</v>
      </c>
      <c r="C76" s="180" t="str">
        <f>'Prep Partner Performance'!Z$2</f>
        <v>05</v>
      </c>
      <c r="D76" s="178">
        <f>'Prep Partner Performance'!G$2</f>
        <v>14943</v>
      </c>
      <c r="E76" s="177" t="str">
        <f>'Prep Partner Performance'!C$2</f>
        <v>Kisima Health Centre</v>
      </c>
      <c r="F76" s="300" t="str">
        <f>'Monthly Prep'!B$82</f>
        <v>Clients who had a Refill at Month 1 Number Tested for HIV at Month 1 Re-fill</v>
      </c>
      <c r="G76" s="203" t="str">
        <f>'Monthly Prep'!C83</f>
        <v>Female Sex Workers</v>
      </c>
      <c r="H76" s="203" t="str">
        <f>'Monthly Prep'!D83</f>
        <v>MP01-75</v>
      </c>
      <c r="I76" s="203">
        <f>'Monthly Prep'!E83</f>
        <v>0</v>
      </c>
      <c r="J76" s="203">
        <f>'Monthly Prep'!F83</f>
        <v>0</v>
      </c>
      <c r="K76" s="203">
        <f>'Monthly Prep'!G83</f>
        <v>0</v>
      </c>
      <c r="L76" s="203">
        <f>'Monthly Prep'!H83</f>
        <v>0</v>
      </c>
      <c r="M76" s="203">
        <f>'Monthly Prep'!I83</f>
        <v>0</v>
      </c>
      <c r="N76" s="203">
        <f>'Monthly Prep'!J83</f>
        <v>0</v>
      </c>
      <c r="O76" s="203">
        <f>'Monthly Prep'!K83</f>
        <v>0</v>
      </c>
      <c r="P76" s="203">
        <f>'Monthly Prep'!L83</f>
        <v>0</v>
      </c>
      <c r="Q76" s="203">
        <f>'Monthly Prep'!M83</f>
        <v>0</v>
      </c>
      <c r="R76" s="203">
        <f>'Monthly Prep'!N83</f>
        <v>0</v>
      </c>
      <c r="S76" s="203">
        <f>'Monthly Prep'!O83</f>
        <v>0</v>
      </c>
      <c r="T76" s="203">
        <f>'Monthly Prep'!P83</f>
        <v>0</v>
      </c>
      <c r="U76" s="203">
        <f>'Monthly Prep'!Q83</f>
        <v>0</v>
      </c>
      <c r="V76" s="203">
        <f>'Monthly Prep'!R83</f>
        <v>0</v>
      </c>
      <c r="W76" s="203">
        <f>'Monthly Prep'!S83</f>
        <v>0</v>
      </c>
      <c r="X76" s="203">
        <f>'Monthly Prep'!T83</f>
        <v>0</v>
      </c>
      <c r="Y76" s="203">
        <f>'Monthly Prep'!U83</f>
        <v>0</v>
      </c>
      <c r="Z76" s="203">
        <f>'Monthly Prep'!V83</f>
        <v>0</v>
      </c>
      <c r="AA76" s="203">
        <f>'Monthly Prep'!W83</f>
        <v>0</v>
      </c>
      <c r="AB76" s="203">
        <f>'Monthly Prep'!X83</f>
        <v>0</v>
      </c>
      <c r="AC76" s="203">
        <f>'Monthly Prep'!Y83</f>
        <v>0</v>
      </c>
      <c r="AD76" s="203">
        <f>'Monthly Prep'!Z83</f>
        <v>0</v>
      </c>
      <c r="AE76" s="203">
        <f>'Monthly Prep'!AA83</f>
        <v>0</v>
      </c>
      <c r="AF76" s="203">
        <f>'Monthly Prep'!AB83</f>
        <v>0</v>
      </c>
      <c r="AG76" s="203">
        <f>'Monthly Prep'!AC83</f>
        <v>0</v>
      </c>
      <c r="AH76" s="203">
        <f>'Monthly Prep'!AD83</f>
        <v>0</v>
      </c>
      <c r="AI76" s="203">
        <f>'Monthly Prep'!AE83</f>
        <v>0</v>
      </c>
      <c r="AJ76" s="203">
        <f>'Monthly Prep'!AF83</f>
        <v>0</v>
      </c>
      <c r="AK76" s="203">
        <f>'Monthly Prep'!AG83</f>
        <v>0</v>
      </c>
      <c r="AL76" s="203">
        <f>'Monthly Prep'!AH83</f>
        <v>0</v>
      </c>
      <c r="AM76" s="186">
        <f t="shared" si="5"/>
        <v>0</v>
      </c>
      <c r="AN76" s="203" t="str">
        <f>'Monthly Prep'!B$3</f>
        <v>Monthly Prep Reporting Tool 1.0.1</v>
      </c>
      <c r="AO76" s="199" t="str">
        <f>'Monthly Prep'!AJ83</f>
        <v/>
      </c>
    </row>
    <row r="77" spans="1:41" x14ac:dyDescent="0.25">
      <c r="A77" s="178" t="str">
        <f t="shared" si="4"/>
        <v>202205</v>
      </c>
      <c r="B77" s="179">
        <f>'Prep Partner Performance'!AE$2</f>
        <v>2022</v>
      </c>
      <c r="C77" s="180" t="str">
        <f>'Prep Partner Performance'!Z$2</f>
        <v>05</v>
      </c>
      <c r="D77" s="178">
        <f>'Prep Partner Performance'!G$2</f>
        <v>14943</v>
      </c>
      <c r="E77" s="177" t="str">
        <f>'Prep Partner Performance'!C$2</f>
        <v>Kisima Health Centre</v>
      </c>
      <c r="F77" s="300" t="str">
        <f>'Monthly Prep'!B$82</f>
        <v>Clients who had a Refill at Month 1 Number Tested for HIV at Month 1 Re-fill</v>
      </c>
      <c r="G77" s="203" t="str">
        <f>'Monthly Prep'!C84</f>
        <v>General Population</v>
      </c>
      <c r="H77" s="203" t="str">
        <f>'Monthly Prep'!D84</f>
        <v>MP01-76</v>
      </c>
      <c r="I77" s="203">
        <f>'Monthly Prep'!E84</f>
        <v>0</v>
      </c>
      <c r="J77" s="203">
        <f>'Monthly Prep'!F84</f>
        <v>0</v>
      </c>
      <c r="K77" s="203">
        <f>'Monthly Prep'!G84</f>
        <v>0</v>
      </c>
      <c r="L77" s="203">
        <f>'Monthly Prep'!H84</f>
        <v>0</v>
      </c>
      <c r="M77" s="203">
        <f>'Monthly Prep'!I84</f>
        <v>0</v>
      </c>
      <c r="N77" s="203">
        <f>'Monthly Prep'!J84</f>
        <v>0</v>
      </c>
      <c r="O77" s="203">
        <f>'Monthly Prep'!K84</f>
        <v>0</v>
      </c>
      <c r="P77" s="203">
        <f>'Monthly Prep'!L84</f>
        <v>0</v>
      </c>
      <c r="Q77" s="203">
        <f>'Monthly Prep'!M84</f>
        <v>0</v>
      </c>
      <c r="R77" s="203">
        <f>'Monthly Prep'!N84</f>
        <v>0</v>
      </c>
      <c r="S77" s="203">
        <f>'Monthly Prep'!O84</f>
        <v>0</v>
      </c>
      <c r="T77" s="203">
        <f>'Monthly Prep'!P84</f>
        <v>0</v>
      </c>
      <c r="U77" s="203">
        <f>'Monthly Prep'!Q84</f>
        <v>0</v>
      </c>
      <c r="V77" s="203">
        <f>'Monthly Prep'!R84</f>
        <v>0</v>
      </c>
      <c r="W77" s="203">
        <f>'Monthly Prep'!S84</f>
        <v>0</v>
      </c>
      <c r="X77" s="203">
        <f>'Monthly Prep'!T84</f>
        <v>0</v>
      </c>
      <c r="Y77" s="203">
        <f>'Monthly Prep'!U84</f>
        <v>0</v>
      </c>
      <c r="Z77" s="203">
        <f>'Monthly Prep'!V84</f>
        <v>0</v>
      </c>
      <c r="AA77" s="203">
        <f>'Monthly Prep'!W84</f>
        <v>0</v>
      </c>
      <c r="AB77" s="203">
        <f>'Monthly Prep'!X84</f>
        <v>0</v>
      </c>
      <c r="AC77" s="203">
        <f>'Monthly Prep'!Y84</f>
        <v>0</v>
      </c>
      <c r="AD77" s="203">
        <f>'Monthly Prep'!Z84</f>
        <v>0</v>
      </c>
      <c r="AE77" s="203">
        <f>'Monthly Prep'!AA84</f>
        <v>0</v>
      </c>
      <c r="AF77" s="203">
        <f>'Monthly Prep'!AB84</f>
        <v>0</v>
      </c>
      <c r="AG77" s="203">
        <f>'Monthly Prep'!AC84</f>
        <v>0</v>
      </c>
      <c r="AH77" s="203">
        <f>'Monthly Prep'!AD84</f>
        <v>0</v>
      </c>
      <c r="AI77" s="203">
        <f>'Monthly Prep'!AE84</f>
        <v>0</v>
      </c>
      <c r="AJ77" s="203">
        <f>'Monthly Prep'!AF84</f>
        <v>0</v>
      </c>
      <c r="AK77" s="203">
        <f>'Monthly Prep'!AG84</f>
        <v>0</v>
      </c>
      <c r="AL77" s="203">
        <f>'Monthly Prep'!AH84</f>
        <v>0</v>
      </c>
      <c r="AM77" s="186">
        <f t="shared" si="5"/>
        <v>0</v>
      </c>
      <c r="AN77" s="203" t="str">
        <f>'Monthly Prep'!B$3</f>
        <v>Monthly Prep Reporting Tool 1.0.1</v>
      </c>
      <c r="AO77" s="199" t="str">
        <f>'Monthly Prep'!AJ84</f>
        <v/>
      </c>
    </row>
    <row r="78" spans="1:41" x14ac:dyDescent="0.25">
      <c r="A78" s="178" t="str">
        <f t="shared" si="4"/>
        <v>202205</v>
      </c>
      <c r="B78" s="179">
        <f>'Prep Partner Performance'!AE$2</f>
        <v>2022</v>
      </c>
      <c r="C78" s="180" t="str">
        <f>'Prep Partner Performance'!Z$2</f>
        <v>05</v>
      </c>
      <c r="D78" s="178">
        <f>'Prep Partner Performance'!G$2</f>
        <v>14943</v>
      </c>
      <c r="E78" s="177" t="str">
        <f>'Prep Partner Performance'!C$2</f>
        <v>Kisima Health Centre</v>
      </c>
      <c r="F78" s="300" t="str">
        <f>'Monthly Prep'!B$82</f>
        <v>Clients who had a Refill at Month 1 Number Tested for HIV at Month 1 Re-fill</v>
      </c>
      <c r="G78" s="203" t="str">
        <f>'Monthly Prep'!C85</f>
        <v>Men at High Risk</v>
      </c>
      <c r="H78" s="203" t="str">
        <f>'Monthly Prep'!D85</f>
        <v>MP01-77</v>
      </c>
      <c r="I78" s="203">
        <f>'Monthly Prep'!E85</f>
        <v>0</v>
      </c>
      <c r="J78" s="203">
        <f>'Monthly Prep'!F85</f>
        <v>0</v>
      </c>
      <c r="K78" s="203">
        <f>'Monthly Prep'!G85</f>
        <v>0</v>
      </c>
      <c r="L78" s="203">
        <f>'Monthly Prep'!H85</f>
        <v>0</v>
      </c>
      <c r="M78" s="203">
        <f>'Monthly Prep'!I85</f>
        <v>0</v>
      </c>
      <c r="N78" s="203">
        <f>'Monthly Prep'!J85</f>
        <v>0</v>
      </c>
      <c r="O78" s="203">
        <f>'Monthly Prep'!K85</f>
        <v>0</v>
      </c>
      <c r="P78" s="203">
        <f>'Monthly Prep'!L85</f>
        <v>0</v>
      </c>
      <c r="Q78" s="203">
        <f>'Monthly Prep'!M85</f>
        <v>0</v>
      </c>
      <c r="R78" s="203">
        <f>'Monthly Prep'!N85</f>
        <v>0</v>
      </c>
      <c r="S78" s="203">
        <f>'Monthly Prep'!O85</f>
        <v>0</v>
      </c>
      <c r="T78" s="203">
        <f>'Monthly Prep'!P85</f>
        <v>0</v>
      </c>
      <c r="U78" s="203">
        <f>'Monthly Prep'!Q85</f>
        <v>0</v>
      </c>
      <c r="V78" s="203">
        <f>'Monthly Prep'!R85</f>
        <v>0</v>
      </c>
      <c r="W78" s="203">
        <f>'Monthly Prep'!S85</f>
        <v>0</v>
      </c>
      <c r="X78" s="203">
        <f>'Monthly Prep'!T85</f>
        <v>0</v>
      </c>
      <c r="Y78" s="203">
        <f>'Monthly Prep'!U85</f>
        <v>0</v>
      </c>
      <c r="Z78" s="203">
        <f>'Monthly Prep'!V85</f>
        <v>0</v>
      </c>
      <c r="AA78" s="203">
        <f>'Monthly Prep'!W85</f>
        <v>0</v>
      </c>
      <c r="AB78" s="203">
        <f>'Monthly Prep'!X85</f>
        <v>0</v>
      </c>
      <c r="AC78" s="203">
        <f>'Monthly Prep'!Y85</f>
        <v>0</v>
      </c>
      <c r="AD78" s="203">
        <f>'Monthly Prep'!Z85</f>
        <v>0</v>
      </c>
      <c r="AE78" s="203">
        <f>'Monthly Prep'!AA85</f>
        <v>0</v>
      </c>
      <c r="AF78" s="203">
        <f>'Monthly Prep'!AB85</f>
        <v>0</v>
      </c>
      <c r="AG78" s="203">
        <f>'Monthly Prep'!AC85</f>
        <v>0</v>
      </c>
      <c r="AH78" s="203">
        <f>'Monthly Prep'!AD85</f>
        <v>0</v>
      </c>
      <c r="AI78" s="203">
        <f>'Monthly Prep'!AE85</f>
        <v>0</v>
      </c>
      <c r="AJ78" s="203">
        <f>'Monthly Prep'!AF85</f>
        <v>0</v>
      </c>
      <c r="AK78" s="203">
        <f>'Monthly Prep'!AG85</f>
        <v>0</v>
      </c>
      <c r="AL78" s="203">
        <f>'Monthly Prep'!AH85</f>
        <v>0</v>
      </c>
      <c r="AM78" s="186">
        <f t="shared" si="5"/>
        <v>0</v>
      </c>
      <c r="AN78" s="203" t="str">
        <f>'Monthly Prep'!B$3</f>
        <v>Monthly Prep Reporting Tool 1.0.1</v>
      </c>
      <c r="AO78" s="199" t="str">
        <f>'Monthly Prep'!AJ85</f>
        <v/>
      </c>
    </row>
    <row r="79" spans="1:41" x14ac:dyDescent="0.25">
      <c r="A79" s="178" t="str">
        <f t="shared" si="4"/>
        <v>202205</v>
      </c>
      <c r="B79" s="179">
        <f>'Prep Partner Performance'!AE$2</f>
        <v>2022</v>
      </c>
      <c r="C79" s="180" t="str">
        <f>'Prep Partner Performance'!Z$2</f>
        <v>05</v>
      </c>
      <c r="D79" s="178">
        <f>'Prep Partner Performance'!G$2</f>
        <v>14943</v>
      </c>
      <c r="E79" s="177" t="str">
        <f>'Prep Partner Performance'!C$2</f>
        <v>Kisima Health Centre</v>
      </c>
      <c r="F79" s="300" t="str">
        <f>'Monthly Prep'!B$82</f>
        <v>Clients who had a Refill at Month 1 Number Tested for HIV at Month 1 Re-fill</v>
      </c>
      <c r="G79" s="203" t="str">
        <f>'Monthly Prep'!C86</f>
        <v>PBFW Breastfeeding</v>
      </c>
      <c r="H79" s="203" t="str">
        <f>'Monthly Prep'!D86</f>
        <v>MP01-78</v>
      </c>
      <c r="I79" s="203">
        <f>'Monthly Prep'!E86</f>
        <v>0</v>
      </c>
      <c r="J79" s="203">
        <f>'Monthly Prep'!F86</f>
        <v>0</v>
      </c>
      <c r="K79" s="203">
        <f>'Monthly Prep'!G86</f>
        <v>0</v>
      </c>
      <c r="L79" s="203">
        <f>'Monthly Prep'!H86</f>
        <v>0</v>
      </c>
      <c r="M79" s="203">
        <f>'Monthly Prep'!I86</f>
        <v>0</v>
      </c>
      <c r="N79" s="203">
        <f>'Monthly Prep'!J86</f>
        <v>0</v>
      </c>
      <c r="O79" s="203">
        <f>'Monthly Prep'!K86</f>
        <v>0</v>
      </c>
      <c r="P79" s="203">
        <f>'Monthly Prep'!L86</f>
        <v>0</v>
      </c>
      <c r="Q79" s="203">
        <f>'Monthly Prep'!M86</f>
        <v>0</v>
      </c>
      <c r="R79" s="203">
        <f>'Monthly Prep'!N86</f>
        <v>0</v>
      </c>
      <c r="S79" s="203">
        <f>'Monthly Prep'!O86</f>
        <v>0</v>
      </c>
      <c r="T79" s="203">
        <f>'Monthly Prep'!P86</f>
        <v>0</v>
      </c>
      <c r="U79" s="203">
        <f>'Monthly Prep'!Q86</f>
        <v>0</v>
      </c>
      <c r="V79" s="203">
        <f>'Monthly Prep'!R86</f>
        <v>0</v>
      </c>
      <c r="W79" s="203">
        <f>'Monthly Prep'!S86</f>
        <v>0</v>
      </c>
      <c r="X79" s="203">
        <f>'Monthly Prep'!T86</f>
        <v>0</v>
      </c>
      <c r="Y79" s="203">
        <f>'Monthly Prep'!U86</f>
        <v>0</v>
      </c>
      <c r="Z79" s="203">
        <f>'Monthly Prep'!V86</f>
        <v>0</v>
      </c>
      <c r="AA79" s="203">
        <f>'Monthly Prep'!W86</f>
        <v>0</v>
      </c>
      <c r="AB79" s="203">
        <f>'Monthly Prep'!X86</f>
        <v>0</v>
      </c>
      <c r="AC79" s="203">
        <f>'Monthly Prep'!Y86</f>
        <v>0</v>
      </c>
      <c r="AD79" s="203">
        <f>'Monthly Prep'!Z86</f>
        <v>0</v>
      </c>
      <c r="AE79" s="203">
        <f>'Monthly Prep'!AA86</f>
        <v>0</v>
      </c>
      <c r="AF79" s="203">
        <f>'Monthly Prep'!AB86</f>
        <v>0</v>
      </c>
      <c r="AG79" s="203">
        <f>'Monthly Prep'!AC86</f>
        <v>0</v>
      </c>
      <c r="AH79" s="203">
        <f>'Monthly Prep'!AD86</f>
        <v>0</v>
      </c>
      <c r="AI79" s="203">
        <f>'Monthly Prep'!AE86</f>
        <v>0</v>
      </c>
      <c r="AJ79" s="203">
        <f>'Monthly Prep'!AF86</f>
        <v>0</v>
      </c>
      <c r="AK79" s="203">
        <f>'Monthly Prep'!AG86</f>
        <v>0</v>
      </c>
      <c r="AL79" s="203">
        <f>'Monthly Prep'!AH86</f>
        <v>0</v>
      </c>
      <c r="AM79" s="186">
        <f t="shared" si="5"/>
        <v>0</v>
      </c>
      <c r="AN79" s="203" t="str">
        <f>'Monthly Prep'!B$3</f>
        <v>Monthly Prep Reporting Tool 1.0.1</v>
      </c>
      <c r="AO79" s="199" t="str">
        <f>'Monthly Prep'!AJ86</f>
        <v/>
      </c>
    </row>
    <row r="80" spans="1:41" x14ac:dyDescent="0.25">
      <c r="A80" s="178" t="str">
        <f t="shared" si="4"/>
        <v>202205</v>
      </c>
      <c r="B80" s="179">
        <f>'Prep Partner Performance'!AE$2</f>
        <v>2022</v>
      </c>
      <c r="C80" s="180" t="str">
        <f>'Prep Partner Performance'!Z$2</f>
        <v>05</v>
      </c>
      <c r="D80" s="178">
        <f>'Prep Partner Performance'!G$2</f>
        <v>14943</v>
      </c>
      <c r="E80" s="177" t="str">
        <f>'Prep Partner Performance'!C$2</f>
        <v>Kisima Health Centre</v>
      </c>
      <c r="F80" s="300" t="str">
        <f>'Monthly Prep'!B$82</f>
        <v>Clients who had a Refill at Month 1 Number Tested for HIV at Month 1 Re-fill</v>
      </c>
      <c r="G80" s="203" t="str">
        <f>'Monthly Prep'!C87</f>
        <v>PBFW Pregnant</v>
      </c>
      <c r="H80" s="203" t="str">
        <f>'Monthly Prep'!D87</f>
        <v>MP01-79</v>
      </c>
      <c r="I80" s="203">
        <f>'Monthly Prep'!E87</f>
        <v>0</v>
      </c>
      <c r="J80" s="203">
        <f>'Monthly Prep'!F87</f>
        <v>0</v>
      </c>
      <c r="K80" s="203">
        <f>'Monthly Prep'!G87</f>
        <v>0</v>
      </c>
      <c r="L80" s="203">
        <f>'Monthly Prep'!H87</f>
        <v>0</v>
      </c>
      <c r="M80" s="203">
        <f>'Monthly Prep'!I87</f>
        <v>0</v>
      </c>
      <c r="N80" s="203">
        <f>'Monthly Prep'!J87</f>
        <v>0</v>
      </c>
      <c r="O80" s="203">
        <f>'Monthly Prep'!K87</f>
        <v>0</v>
      </c>
      <c r="P80" s="203">
        <f>'Monthly Prep'!L87</f>
        <v>0</v>
      </c>
      <c r="Q80" s="203">
        <f>'Monthly Prep'!M87</f>
        <v>0</v>
      </c>
      <c r="R80" s="203">
        <f>'Monthly Prep'!N87</f>
        <v>0</v>
      </c>
      <c r="S80" s="203">
        <f>'Monthly Prep'!O87</f>
        <v>0</v>
      </c>
      <c r="T80" s="203">
        <f>'Monthly Prep'!P87</f>
        <v>0</v>
      </c>
      <c r="U80" s="203">
        <f>'Monthly Prep'!Q87</f>
        <v>0</v>
      </c>
      <c r="V80" s="203">
        <f>'Monthly Prep'!R87</f>
        <v>0</v>
      </c>
      <c r="W80" s="203">
        <f>'Monthly Prep'!S87</f>
        <v>0</v>
      </c>
      <c r="X80" s="203">
        <f>'Monthly Prep'!T87</f>
        <v>0</v>
      </c>
      <c r="Y80" s="203">
        <f>'Monthly Prep'!U87</f>
        <v>0</v>
      </c>
      <c r="Z80" s="203">
        <f>'Monthly Prep'!V87</f>
        <v>0</v>
      </c>
      <c r="AA80" s="203">
        <f>'Monthly Prep'!W87</f>
        <v>0</v>
      </c>
      <c r="AB80" s="203">
        <f>'Monthly Prep'!X87</f>
        <v>0</v>
      </c>
      <c r="AC80" s="203">
        <f>'Monthly Prep'!Y87</f>
        <v>0</v>
      </c>
      <c r="AD80" s="203">
        <f>'Monthly Prep'!Z87</f>
        <v>0</v>
      </c>
      <c r="AE80" s="203">
        <f>'Monthly Prep'!AA87</f>
        <v>0</v>
      </c>
      <c r="AF80" s="203">
        <f>'Monthly Prep'!AB87</f>
        <v>0</v>
      </c>
      <c r="AG80" s="203">
        <f>'Monthly Prep'!AC87</f>
        <v>0</v>
      </c>
      <c r="AH80" s="203">
        <f>'Monthly Prep'!AD87</f>
        <v>0</v>
      </c>
      <c r="AI80" s="203">
        <f>'Monthly Prep'!AE87</f>
        <v>0</v>
      </c>
      <c r="AJ80" s="203">
        <f>'Monthly Prep'!AF87</f>
        <v>0</v>
      </c>
      <c r="AK80" s="203">
        <f>'Monthly Prep'!AG87</f>
        <v>0</v>
      </c>
      <c r="AL80" s="203">
        <f>'Monthly Prep'!AH87</f>
        <v>0</v>
      </c>
      <c r="AM80" s="186">
        <f t="shared" si="5"/>
        <v>0</v>
      </c>
      <c r="AN80" s="203" t="str">
        <f>'Monthly Prep'!B$3</f>
        <v>Monthly Prep Reporting Tool 1.0.1</v>
      </c>
      <c r="AO80" s="199" t="str">
        <f>'Monthly Prep'!AJ87</f>
        <v/>
      </c>
    </row>
    <row r="81" spans="1:41" x14ac:dyDescent="0.25">
      <c r="A81" s="178" t="str">
        <f t="shared" si="4"/>
        <v>202205</v>
      </c>
      <c r="B81" s="179">
        <f>'Prep Partner Performance'!AE$2</f>
        <v>2022</v>
      </c>
      <c r="C81" s="180" t="str">
        <f>'Prep Partner Performance'!Z$2</f>
        <v>05</v>
      </c>
      <c r="D81" s="178">
        <f>'Prep Partner Performance'!G$2</f>
        <v>14943</v>
      </c>
      <c r="E81" s="177" t="str">
        <f>'Prep Partner Performance'!C$2</f>
        <v>Kisima Health Centre</v>
      </c>
      <c r="F81" s="300" t="str">
        <f>'Monthly Prep'!B$82</f>
        <v>Clients who had a Refill at Month 1 Number Tested for HIV at Month 1 Re-fill</v>
      </c>
      <c r="G81" s="203" t="str">
        <f>'Monthly Prep'!C88</f>
        <v>People Who Inject Drugs</v>
      </c>
      <c r="H81" s="203" t="str">
        <f>'Monthly Prep'!D88</f>
        <v>MP01-80</v>
      </c>
      <c r="I81" s="203">
        <f>'Monthly Prep'!E88</f>
        <v>0</v>
      </c>
      <c r="J81" s="203">
        <f>'Monthly Prep'!F88</f>
        <v>0</v>
      </c>
      <c r="K81" s="203">
        <f>'Monthly Prep'!G88</f>
        <v>0</v>
      </c>
      <c r="L81" s="203">
        <f>'Monthly Prep'!H88</f>
        <v>0</v>
      </c>
      <c r="M81" s="203">
        <f>'Monthly Prep'!I88</f>
        <v>0</v>
      </c>
      <c r="N81" s="203">
        <f>'Monthly Prep'!J88</f>
        <v>0</v>
      </c>
      <c r="O81" s="203">
        <f>'Monthly Prep'!K88</f>
        <v>0</v>
      </c>
      <c r="P81" s="203">
        <f>'Monthly Prep'!L88</f>
        <v>0</v>
      </c>
      <c r="Q81" s="203">
        <f>'Monthly Prep'!M88</f>
        <v>0</v>
      </c>
      <c r="R81" s="203">
        <f>'Monthly Prep'!N88</f>
        <v>0</v>
      </c>
      <c r="S81" s="203">
        <f>'Monthly Prep'!O88</f>
        <v>0</v>
      </c>
      <c r="T81" s="203">
        <f>'Monthly Prep'!P88</f>
        <v>0</v>
      </c>
      <c r="U81" s="203">
        <f>'Monthly Prep'!Q88</f>
        <v>0</v>
      </c>
      <c r="V81" s="203">
        <f>'Monthly Prep'!R88</f>
        <v>0</v>
      </c>
      <c r="W81" s="203">
        <f>'Monthly Prep'!S88</f>
        <v>0</v>
      </c>
      <c r="X81" s="203">
        <f>'Monthly Prep'!T88</f>
        <v>0</v>
      </c>
      <c r="Y81" s="203">
        <f>'Monthly Prep'!U88</f>
        <v>0</v>
      </c>
      <c r="Z81" s="203">
        <f>'Monthly Prep'!V88</f>
        <v>0</v>
      </c>
      <c r="AA81" s="203">
        <f>'Monthly Prep'!W88</f>
        <v>0</v>
      </c>
      <c r="AB81" s="203">
        <f>'Monthly Prep'!X88</f>
        <v>0</v>
      </c>
      <c r="AC81" s="203">
        <f>'Monthly Prep'!Y88</f>
        <v>0</v>
      </c>
      <c r="AD81" s="203">
        <f>'Monthly Prep'!Z88</f>
        <v>0</v>
      </c>
      <c r="AE81" s="203">
        <f>'Monthly Prep'!AA88</f>
        <v>0</v>
      </c>
      <c r="AF81" s="203">
        <f>'Monthly Prep'!AB88</f>
        <v>0</v>
      </c>
      <c r="AG81" s="203">
        <f>'Monthly Prep'!AC88</f>
        <v>0</v>
      </c>
      <c r="AH81" s="203">
        <f>'Monthly Prep'!AD88</f>
        <v>0</v>
      </c>
      <c r="AI81" s="203">
        <f>'Monthly Prep'!AE88</f>
        <v>0</v>
      </c>
      <c r="AJ81" s="203">
        <f>'Monthly Prep'!AF88</f>
        <v>0</v>
      </c>
      <c r="AK81" s="203">
        <f>'Monthly Prep'!AG88</f>
        <v>0</v>
      </c>
      <c r="AL81" s="203">
        <f>'Monthly Prep'!AH88</f>
        <v>0</v>
      </c>
      <c r="AM81" s="186">
        <f t="shared" si="5"/>
        <v>0</v>
      </c>
      <c r="AN81" s="203" t="str">
        <f>'Monthly Prep'!B$3</f>
        <v>Monthly Prep Reporting Tool 1.0.1</v>
      </c>
      <c r="AO81" s="199" t="str">
        <f>'Monthly Prep'!AJ88</f>
        <v/>
      </c>
    </row>
    <row r="82" spans="1:41" x14ac:dyDescent="0.25">
      <c r="A82" s="178" t="str">
        <f t="shared" si="4"/>
        <v>202205</v>
      </c>
      <c r="B82" s="179">
        <f>'Prep Partner Performance'!AE$2</f>
        <v>2022</v>
      </c>
      <c r="C82" s="180" t="str">
        <f>'Prep Partner Performance'!Z$2</f>
        <v>05</v>
      </c>
      <c r="D82" s="178">
        <f>'Prep Partner Performance'!G$2</f>
        <v>14943</v>
      </c>
      <c r="E82" s="177" t="str">
        <f>'Prep Partner Performance'!C$2</f>
        <v>Kisima Health Centre</v>
      </c>
      <c r="F82" s="300" t="str">
        <f>'Monthly Prep'!B$82</f>
        <v>Clients who had a Refill at Month 1 Number Tested for HIV at Month 1 Re-fill</v>
      </c>
      <c r="G82" s="203" t="str">
        <f>'Monthly Prep'!C89</f>
        <v>Sero -Discodant Couple</v>
      </c>
      <c r="H82" s="203" t="str">
        <f>'Monthly Prep'!D89</f>
        <v>MP01-81</v>
      </c>
      <c r="I82" s="203">
        <f>'Monthly Prep'!E89</f>
        <v>0</v>
      </c>
      <c r="J82" s="203">
        <f>'Monthly Prep'!F89</f>
        <v>0</v>
      </c>
      <c r="K82" s="203">
        <f>'Monthly Prep'!G89</f>
        <v>0</v>
      </c>
      <c r="L82" s="203">
        <f>'Monthly Prep'!H89</f>
        <v>0</v>
      </c>
      <c r="M82" s="203">
        <f>'Monthly Prep'!I89</f>
        <v>0</v>
      </c>
      <c r="N82" s="203">
        <f>'Monthly Prep'!J89</f>
        <v>0</v>
      </c>
      <c r="O82" s="203">
        <f>'Monthly Prep'!K89</f>
        <v>0</v>
      </c>
      <c r="P82" s="203">
        <f>'Monthly Prep'!L89</f>
        <v>0</v>
      </c>
      <c r="Q82" s="203">
        <f>'Monthly Prep'!M89</f>
        <v>0</v>
      </c>
      <c r="R82" s="203">
        <f>'Monthly Prep'!N89</f>
        <v>0</v>
      </c>
      <c r="S82" s="203">
        <f>'Monthly Prep'!O89</f>
        <v>0</v>
      </c>
      <c r="T82" s="203">
        <f>'Monthly Prep'!P89</f>
        <v>0</v>
      </c>
      <c r="U82" s="203">
        <f>'Monthly Prep'!Q89</f>
        <v>0</v>
      </c>
      <c r="V82" s="203">
        <f>'Monthly Prep'!R89</f>
        <v>0</v>
      </c>
      <c r="W82" s="203">
        <f>'Monthly Prep'!S89</f>
        <v>0</v>
      </c>
      <c r="X82" s="203">
        <f>'Monthly Prep'!T89</f>
        <v>0</v>
      </c>
      <c r="Y82" s="203">
        <f>'Monthly Prep'!U89</f>
        <v>0</v>
      </c>
      <c r="Z82" s="203">
        <f>'Monthly Prep'!V89</f>
        <v>0</v>
      </c>
      <c r="AA82" s="203">
        <f>'Monthly Prep'!W89</f>
        <v>0</v>
      </c>
      <c r="AB82" s="203">
        <f>'Monthly Prep'!X89</f>
        <v>0</v>
      </c>
      <c r="AC82" s="203">
        <f>'Monthly Prep'!Y89</f>
        <v>0</v>
      </c>
      <c r="AD82" s="203">
        <f>'Monthly Prep'!Z89</f>
        <v>0</v>
      </c>
      <c r="AE82" s="203">
        <f>'Monthly Prep'!AA89</f>
        <v>0</v>
      </c>
      <c r="AF82" s="203">
        <f>'Monthly Prep'!AB89</f>
        <v>0</v>
      </c>
      <c r="AG82" s="203">
        <f>'Monthly Prep'!AC89</f>
        <v>0</v>
      </c>
      <c r="AH82" s="203">
        <f>'Monthly Prep'!AD89</f>
        <v>0</v>
      </c>
      <c r="AI82" s="203">
        <f>'Monthly Prep'!AE89</f>
        <v>0</v>
      </c>
      <c r="AJ82" s="203">
        <f>'Monthly Prep'!AF89</f>
        <v>0</v>
      </c>
      <c r="AK82" s="203">
        <f>'Monthly Prep'!AG89</f>
        <v>0</v>
      </c>
      <c r="AL82" s="203">
        <f>'Monthly Prep'!AH89</f>
        <v>0</v>
      </c>
      <c r="AM82" s="186">
        <f t="shared" si="5"/>
        <v>0</v>
      </c>
      <c r="AN82" s="203" t="str">
        <f>'Monthly Prep'!B$3</f>
        <v>Monthly Prep Reporting Tool 1.0.1</v>
      </c>
      <c r="AO82" s="199" t="str">
        <f>'Monthly Prep'!AJ89</f>
        <v/>
      </c>
    </row>
    <row r="83" spans="1:41" x14ac:dyDescent="0.25">
      <c r="A83" s="178" t="str">
        <f t="shared" si="4"/>
        <v>202205</v>
      </c>
      <c r="B83" s="179">
        <f>'Prep Partner Performance'!AE$2</f>
        <v>2022</v>
      </c>
      <c r="C83" s="180" t="str">
        <f>'Prep Partner Performance'!Z$2</f>
        <v>05</v>
      </c>
      <c r="D83" s="178">
        <f>'Prep Partner Performance'!G$2</f>
        <v>14943</v>
      </c>
      <c r="E83" s="177" t="str">
        <f>'Prep Partner Performance'!C$2</f>
        <v>Kisima Health Centre</v>
      </c>
      <c r="F83" s="300" t="str">
        <f>'Monthly Prep'!B$82</f>
        <v>Clients who had a Refill at Month 1 Number Tested for HIV at Month 1 Re-fill</v>
      </c>
      <c r="G83" s="203" t="str">
        <f>'Monthly Prep'!C90</f>
        <v>Men who have Sex with Men</v>
      </c>
      <c r="H83" s="203" t="str">
        <f>'Monthly Prep'!D90</f>
        <v>MP01-82</v>
      </c>
      <c r="I83" s="203">
        <f>'Monthly Prep'!E90</f>
        <v>0</v>
      </c>
      <c r="J83" s="203">
        <f>'Monthly Prep'!F90</f>
        <v>0</v>
      </c>
      <c r="K83" s="203">
        <f>'Monthly Prep'!G90</f>
        <v>0</v>
      </c>
      <c r="L83" s="203">
        <f>'Monthly Prep'!H90</f>
        <v>0</v>
      </c>
      <c r="M83" s="203">
        <f>'Monthly Prep'!I90</f>
        <v>0</v>
      </c>
      <c r="N83" s="203">
        <f>'Monthly Prep'!J90</f>
        <v>0</v>
      </c>
      <c r="O83" s="203">
        <f>'Monthly Prep'!K90</f>
        <v>0</v>
      </c>
      <c r="P83" s="203">
        <f>'Monthly Prep'!L90</f>
        <v>0</v>
      </c>
      <c r="Q83" s="203">
        <f>'Monthly Prep'!M90</f>
        <v>0</v>
      </c>
      <c r="R83" s="203">
        <f>'Monthly Prep'!N90</f>
        <v>0</v>
      </c>
      <c r="S83" s="203">
        <f>'Monthly Prep'!O90</f>
        <v>0</v>
      </c>
      <c r="T83" s="203">
        <f>'Monthly Prep'!P90</f>
        <v>0</v>
      </c>
      <c r="U83" s="203">
        <f>'Monthly Prep'!Q90</f>
        <v>0</v>
      </c>
      <c r="V83" s="203">
        <f>'Monthly Prep'!R90</f>
        <v>0</v>
      </c>
      <c r="W83" s="203">
        <f>'Monthly Prep'!S90</f>
        <v>0</v>
      </c>
      <c r="X83" s="203">
        <f>'Monthly Prep'!T90</f>
        <v>0</v>
      </c>
      <c r="Y83" s="203">
        <f>'Monthly Prep'!U90</f>
        <v>0</v>
      </c>
      <c r="Z83" s="203">
        <f>'Monthly Prep'!V90</f>
        <v>0</v>
      </c>
      <c r="AA83" s="203">
        <f>'Monthly Prep'!W90</f>
        <v>0</v>
      </c>
      <c r="AB83" s="203">
        <f>'Monthly Prep'!X90</f>
        <v>0</v>
      </c>
      <c r="AC83" s="203">
        <f>'Monthly Prep'!Y90</f>
        <v>0</v>
      </c>
      <c r="AD83" s="203">
        <f>'Monthly Prep'!Z90</f>
        <v>0</v>
      </c>
      <c r="AE83" s="203">
        <f>'Monthly Prep'!AA90</f>
        <v>0</v>
      </c>
      <c r="AF83" s="203">
        <f>'Monthly Prep'!AB90</f>
        <v>0</v>
      </c>
      <c r="AG83" s="203">
        <f>'Monthly Prep'!AC90</f>
        <v>0</v>
      </c>
      <c r="AH83" s="203">
        <f>'Monthly Prep'!AD90</f>
        <v>0</v>
      </c>
      <c r="AI83" s="203">
        <f>'Monthly Prep'!AE90</f>
        <v>0</v>
      </c>
      <c r="AJ83" s="203">
        <f>'Monthly Prep'!AF90</f>
        <v>0</v>
      </c>
      <c r="AK83" s="203">
        <f>'Monthly Prep'!AG90</f>
        <v>0</v>
      </c>
      <c r="AL83" s="203">
        <f>'Monthly Prep'!AH90</f>
        <v>0</v>
      </c>
      <c r="AM83" s="186">
        <f t="shared" si="5"/>
        <v>0</v>
      </c>
      <c r="AN83" s="203" t="str">
        <f>'Monthly Prep'!B$3</f>
        <v>Monthly Prep Reporting Tool 1.0.1</v>
      </c>
      <c r="AO83" s="199" t="str">
        <f>'Monthly Prep'!AJ90</f>
        <v/>
      </c>
    </row>
    <row r="84" spans="1:41" x14ac:dyDescent="0.25">
      <c r="A84" s="178" t="str">
        <f t="shared" si="4"/>
        <v>202205</v>
      </c>
      <c r="B84" s="179">
        <f>'Prep Partner Performance'!AE$2</f>
        <v>2022</v>
      </c>
      <c r="C84" s="180" t="str">
        <f>'Prep Partner Performance'!Z$2</f>
        <v>05</v>
      </c>
      <c r="D84" s="178">
        <f>'Prep Partner Performance'!G$2</f>
        <v>14943</v>
      </c>
      <c r="E84" s="177" t="str">
        <f>'Prep Partner Performance'!C$2</f>
        <v>Kisima Health Centre</v>
      </c>
      <c r="F84" s="300" t="str">
        <f>'Monthly Prep'!B$91</f>
        <v>Clients who had a Refill at Month 1 Number Tested HIV Positive at month 1 Re-fill</v>
      </c>
      <c r="G84" s="203" t="str">
        <f>'Monthly Prep'!C91</f>
        <v>Adolescent Girls and Young Women (AGYW)</v>
      </c>
      <c r="H84" s="203" t="str">
        <f>'Monthly Prep'!D91</f>
        <v>MP01-83</v>
      </c>
      <c r="I84" s="203">
        <f>'Monthly Prep'!E91</f>
        <v>0</v>
      </c>
      <c r="J84" s="203">
        <f>'Monthly Prep'!F91</f>
        <v>0</v>
      </c>
      <c r="K84" s="203">
        <f>'Monthly Prep'!G91</f>
        <v>0</v>
      </c>
      <c r="L84" s="203">
        <f>'Monthly Prep'!H91</f>
        <v>0</v>
      </c>
      <c r="M84" s="203">
        <f>'Monthly Prep'!I91</f>
        <v>0</v>
      </c>
      <c r="N84" s="203">
        <f>'Monthly Prep'!J91</f>
        <v>0</v>
      </c>
      <c r="O84" s="203">
        <f>'Monthly Prep'!K91</f>
        <v>0</v>
      </c>
      <c r="P84" s="203">
        <f>'Monthly Prep'!L91</f>
        <v>0</v>
      </c>
      <c r="Q84" s="203">
        <f>'Monthly Prep'!M91</f>
        <v>0</v>
      </c>
      <c r="R84" s="203">
        <f>'Monthly Prep'!N91</f>
        <v>0</v>
      </c>
      <c r="S84" s="203">
        <f>'Monthly Prep'!O91</f>
        <v>0</v>
      </c>
      <c r="T84" s="203">
        <f>'Monthly Prep'!P91</f>
        <v>0</v>
      </c>
      <c r="U84" s="203">
        <f>'Monthly Prep'!Q91</f>
        <v>0</v>
      </c>
      <c r="V84" s="203">
        <f>'Monthly Prep'!R91</f>
        <v>0</v>
      </c>
      <c r="W84" s="203">
        <f>'Monthly Prep'!S91</f>
        <v>0</v>
      </c>
      <c r="X84" s="203">
        <f>'Monthly Prep'!T91</f>
        <v>0</v>
      </c>
      <c r="Y84" s="203">
        <f>'Monthly Prep'!U91</f>
        <v>0</v>
      </c>
      <c r="Z84" s="203">
        <f>'Monthly Prep'!V91</f>
        <v>0</v>
      </c>
      <c r="AA84" s="203">
        <f>'Monthly Prep'!W91</f>
        <v>0</v>
      </c>
      <c r="AB84" s="203">
        <f>'Monthly Prep'!X91</f>
        <v>0</v>
      </c>
      <c r="AC84" s="203">
        <f>'Monthly Prep'!Y91</f>
        <v>0</v>
      </c>
      <c r="AD84" s="203">
        <f>'Monthly Prep'!Z91</f>
        <v>0</v>
      </c>
      <c r="AE84" s="203">
        <f>'Monthly Prep'!AA91</f>
        <v>0</v>
      </c>
      <c r="AF84" s="203">
        <f>'Monthly Prep'!AB91</f>
        <v>0</v>
      </c>
      <c r="AG84" s="203">
        <f>'Monthly Prep'!AC91</f>
        <v>0</v>
      </c>
      <c r="AH84" s="203">
        <f>'Monthly Prep'!AD91</f>
        <v>0</v>
      </c>
      <c r="AI84" s="203">
        <f>'Monthly Prep'!AE91</f>
        <v>0</v>
      </c>
      <c r="AJ84" s="203">
        <f>'Monthly Prep'!AF91</f>
        <v>0</v>
      </c>
      <c r="AK84" s="203">
        <f>'Monthly Prep'!AG91</f>
        <v>0</v>
      </c>
      <c r="AL84" s="203">
        <f>'Monthly Prep'!AH91</f>
        <v>0</v>
      </c>
      <c r="AM84" s="186">
        <f t="shared" si="5"/>
        <v>0</v>
      </c>
      <c r="AN84" s="203" t="str">
        <f>'Monthly Prep'!B$3</f>
        <v>Monthly Prep Reporting Tool 1.0.1</v>
      </c>
      <c r="AO84" s="199">
        <f>'Monthly Prep'!AJ91</f>
        <v>0</v>
      </c>
    </row>
    <row r="85" spans="1:41" x14ac:dyDescent="0.25">
      <c r="A85" s="178" t="str">
        <f t="shared" si="4"/>
        <v>202205</v>
      </c>
      <c r="B85" s="179">
        <f>'Prep Partner Performance'!AE$2</f>
        <v>2022</v>
      </c>
      <c r="C85" s="180" t="str">
        <f>'Prep Partner Performance'!Z$2</f>
        <v>05</v>
      </c>
      <c r="D85" s="178">
        <f>'Prep Partner Performance'!G$2</f>
        <v>14943</v>
      </c>
      <c r="E85" s="177" t="str">
        <f>'Prep Partner Performance'!C$2</f>
        <v>Kisima Health Centre</v>
      </c>
      <c r="F85" s="300" t="str">
        <f>'Monthly Prep'!B$91</f>
        <v>Clients who had a Refill at Month 1 Number Tested HIV Positive at month 1 Re-fill</v>
      </c>
      <c r="G85" s="203" t="str">
        <f>'Monthly Prep'!C92</f>
        <v>Female Sex Workers</v>
      </c>
      <c r="H85" s="203" t="str">
        <f>'Monthly Prep'!D92</f>
        <v>MP01-84</v>
      </c>
      <c r="I85" s="203">
        <f>'Monthly Prep'!E92</f>
        <v>0</v>
      </c>
      <c r="J85" s="203">
        <f>'Monthly Prep'!F92</f>
        <v>0</v>
      </c>
      <c r="K85" s="203">
        <f>'Monthly Prep'!G92</f>
        <v>0</v>
      </c>
      <c r="L85" s="203">
        <f>'Monthly Prep'!H92</f>
        <v>0</v>
      </c>
      <c r="M85" s="203">
        <f>'Monthly Prep'!I92</f>
        <v>0</v>
      </c>
      <c r="N85" s="203">
        <f>'Monthly Prep'!J92</f>
        <v>0</v>
      </c>
      <c r="O85" s="203">
        <f>'Monthly Prep'!K92</f>
        <v>0</v>
      </c>
      <c r="P85" s="203">
        <f>'Monthly Prep'!L92</f>
        <v>0</v>
      </c>
      <c r="Q85" s="203">
        <f>'Monthly Prep'!M92</f>
        <v>0</v>
      </c>
      <c r="R85" s="203">
        <f>'Monthly Prep'!N92</f>
        <v>0</v>
      </c>
      <c r="S85" s="203">
        <f>'Monthly Prep'!O92</f>
        <v>0</v>
      </c>
      <c r="T85" s="203">
        <f>'Monthly Prep'!P92</f>
        <v>0</v>
      </c>
      <c r="U85" s="203">
        <f>'Monthly Prep'!Q92</f>
        <v>0</v>
      </c>
      <c r="V85" s="203">
        <f>'Monthly Prep'!R92</f>
        <v>0</v>
      </c>
      <c r="W85" s="203">
        <f>'Monthly Prep'!S92</f>
        <v>0</v>
      </c>
      <c r="X85" s="203">
        <f>'Monthly Prep'!T92</f>
        <v>0</v>
      </c>
      <c r="Y85" s="203">
        <f>'Monthly Prep'!U92</f>
        <v>0</v>
      </c>
      <c r="Z85" s="203">
        <f>'Monthly Prep'!V92</f>
        <v>0</v>
      </c>
      <c r="AA85" s="203">
        <f>'Monthly Prep'!W92</f>
        <v>0</v>
      </c>
      <c r="AB85" s="203">
        <f>'Monthly Prep'!X92</f>
        <v>0</v>
      </c>
      <c r="AC85" s="203">
        <f>'Monthly Prep'!Y92</f>
        <v>0</v>
      </c>
      <c r="AD85" s="203">
        <f>'Monthly Prep'!Z92</f>
        <v>0</v>
      </c>
      <c r="AE85" s="203">
        <f>'Monthly Prep'!AA92</f>
        <v>0</v>
      </c>
      <c r="AF85" s="203">
        <f>'Monthly Prep'!AB92</f>
        <v>0</v>
      </c>
      <c r="AG85" s="203">
        <f>'Monthly Prep'!AC92</f>
        <v>0</v>
      </c>
      <c r="AH85" s="203">
        <f>'Monthly Prep'!AD92</f>
        <v>0</v>
      </c>
      <c r="AI85" s="203">
        <f>'Monthly Prep'!AE92</f>
        <v>0</v>
      </c>
      <c r="AJ85" s="203">
        <f>'Monthly Prep'!AF92</f>
        <v>0</v>
      </c>
      <c r="AK85" s="203">
        <f>'Monthly Prep'!AG92</f>
        <v>0</v>
      </c>
      <c r="AL85" s="203">
        <f>'Monthly Prep'!AH92</f>
        <v>0</v>
      </c>
      <c r="AM85" s="186">
        <f t="shared" si="5"/>
        <v>0</v>
      </c>
      <c r="AN85" s="203" t="str">
        <f>'Monthly Prep'!B$3</f>
        <v>Monthly Prep Reporting Tool 1.0.1</v>
      </c>
      <c r="AO85" s="199">
        <f>'Monthly Prep'!AJ92</f>
        <v>0</v>
      </c>
    </row>
    <row r="86" spans="1:41" x14ac:dyDescent="0.25">
      <c r="A86" s="178" t="str">
        <f t="shared" si="4"/>
        <v>202205</v>
      </c>
      <c r="B86" s="179">
        <f>'Prep Partner Performance'!AE$2</f>
        <v>2022</v>
      </c>
      <c r="C86" s="180" t="str">
        <f>'Prep Partner Performance'!Z$2</f>
        <v>05</v>
      </c>
      <c r="D86" s="178">
        <f>'Prep Partner Performance'!G$2</f>
        <v>14943</v>
      </c>
      <c r="E86" s="177" t="str">
        <f>'Prep Partner Performance'!C$2</f>
        <v>Kisima Health Centre</v>
      </c>
      <c r="F86" s="300" t="str">
        <f>'Monthly Prep'!B$91</f>
        <v>Clients who had a Refill at Month 1 Number Tested HIV Positive at month 1 Re-fill</v>
      </c>
      <c r="G86" s="203" t="str">
        <f>'Monthly Prep'!C93</f>
        <v>General Population</v>
      </c>
      <c r="H86" s="203" t="str">
        <f>'Monthly Prep'!D93</f>
        <v>MP01-85</v>
      </c>
      <c r="I86" s="203">
        <f>'Monthly Prep'!E93</f>
        <v>0</v>
      </c>
      <c r="J86" s="203">
        <f>'Monthly Prep'!F93</f>
        <v>0</v>
      </c>
      <c r="K86" s="203">
        <f>'Monthly Prep'!G93</f>
        <v>0</v>
      </c>
      <c r="L86" s="203">
        <f>'Monthly Prep'!H93</f>
        <v>0</v>
      </c>
      <c r="M86" s="203">
        <f>'Monthly Prep'!I93</f>
        <v>0</v>
      </c>
      <c r="N86" s="203">
        <f>'Monthly Prep'!J93</f>
        <v>0</v>
      </c>
      <c r="O86" s="203">
        <f>'Monthly Prep'!K93</f>
        <v>0</v>
      </c>
      <c r="P86" s="203">
        <f>'Monthly Prep'!L93</f>
        <v>0</v>
      </c>
      <c r="Q86" s="203">
        <f>'Monthly Prep'!M93</f>
        <v>0</v>
      </c>
      <c r="R86" s="203">
        <f>'Monthly Prep'!N93</f>
        <v>0</v>
      </c>
      <c r="S86" s="203">
        <f>'Monthly Prep'!O93</f>
        <v>0</v>
      </c>
      <c r="T86" s="203">
        <f>'Monthly Prep'!P93</f>
        <v>0</v>
      </c>
      <c r="U86" s="203">
        <f>'Monthly Prep'!Q93</f>
        <v>0</v>
      </c>
      <c r="V86" s="203">
        <f>'Monthly Prep'!R93</f>
        <v>0</v>
      </c>
      <c r="W86" s="203">
        <f>'Monthly Prep'!S93</f>
        <v>0</v>
      </c>
      <c r="X86" s="203">
        <f>'Monthly Prep'!T93</f>
        <v>0</v>
      </c>
      <c r="Y86" s="203">
        <f>'Monthly Prep'!U93</f>
        <v>0</v>
      </c>
      <c r="Z86" s="203">
        <f>'Monthly Prep'!V93</f>
        <v>0</v>
      </c>
      <c r="AA86" s="203">
        <f>'Monthly Prep'!W93</f>
        <v>0</v>
      </c>
      <c r="AB86" s="203">
        <f>'Monthly Prep'!X93</f>
        <v>0</v>
      </c>
      <c r="AC86" s="203">
        <f>'Monthly Prep'!Y93</f>
        <v>0</v>
      </c>
      <c r="AD86" s="203">
        <f>'Monthly Prep'!Z93</f>
        <v>0</v>
      </c>
      <c r="AE86" s="203">
        <f>'Monthly Prep'!AA93</f>
        <v>0</v>
      </c>
      <c r="AF86" s="203">
        <f>'Monthly Prep'!AB93</f>
        <v>0</v>
      </c>
      <c r="AG86" s="203">
        <f>'Monthly Prep'!AC93</f>
        <v>0</v>
      </c>
      <c r="AH86" s="203">
        <f>'Monthly Prep'!AD93</f>
        <v>0</v>
      </c>
      <c r="AI86" s="203">
        <f>'Monthly Prep'!AE93</f>
        <v>0</v>
      </c>
      <c r="AJ86" s="203">
        <f>'Monthly Prep'!AF93</f>
        <v>0</v>
      </c>
      <c r="AK86" s="203">
        <f>'Monthly Prep'!AG93</f>
        <v>0</v>
      </c>
      <c r="AL86" s="203">
        <f>'Monthly Prep'!AH93</f>
        <v>0</v>
      </c>
      <c r="AM86" s="186">
        <f t="shared" si="5"/>
        <v>0</v>
      </c>
      <c r="AN86" s="203" t="str">
        <f>'Monthly Prep'!B$3</f>
        <v>Monthly Prep Reporting Tool 1.0.1</v>
      </c>
      <c r="AO86" s="199">
        <f>'Monthly Prep'!AJ93</f>
        <v>0</v>
      </c>
    </row>
    <row r="87" spans="1:41" x14ac:dyDescent="0.25">
      <c r="A87" s="178" t="str">
        <f t="shared" si="4"/>
        <v>202205</v>
      </c>
      <c r="B87" s="179">
        <f>'Prep Partner Performance'!AE$2</f>
        <v>2022</v>
      </c>
      <c r="C87" s="180" t="str">
        <f>'Prep Partner Performance'!Z$2</f>
        <v>05</v>
      </c>
      <c r="D87" s="178">
        <f>'Prep Partner Performance'!G$2</f>
        <v>14943</v>
      </c>
      <c r="E87" s="177" t="str">
        <f>'Prep Partner Performance'!C$2</f>
        <v>Kisima Health Centre</v>
      </c>
      <c r="F87" s="300" t="str">
        <f>'Monthly Prep'!B$91</f>
        <v>Clients who had a Refill at Month 1 Number Tested HIV Positive at month 1 Re-fill</v>
      </c>
      <c r="G87" s="203" t="str">
        <f>'Monthly Prep'!C94</f>
        <v>Men at High Risk</v>
      </c>
      <c r="H87" s="203" t="str">
        <f>'Monthly Prep'!D94</f>
        <v>MP01-86</v>
      </c>
      <c r="I87" s="203">
        <f>'Monthly Prep'!E94</f>
        <v>0</v>
      </c>
      <c r="J87" s="203">
        <f>'Monthly Prep'!F94</f>
        <v>0</v>
      </c>
      <c r="K87" s="203">
        <f>'Monthly Prep'!G94</f>
        <v>0</v>
      </c>
      <c r="L87" s="203">
        <f>'Monthly Prep'!H94</f>
        <v>0</v>
      </c>
      <c r="M87" s="203">
        <f>'Monthly Prep'!I94</f>
        <v>0</v>
      </c>
      <c r="N87" s="203">
        <f>'Monthly Prep'!J94</f>
        <v>0</v>
      </c>
      <c r="O87" s="203">
        <f>'Monthly Prep'!K94</f>
        <v>0</v>
      </c>
      <c r="P87" s="203">
        <f>'Monthly Prep'!L94</f>
        <v>0</v>
      </c>
      <c r="Q87" s="203">
        <f>'Monthly Prep'!M94</f>
        <v>0</v>
      </c>
      <c r="R87" s="203">
        <f>'Monthly Prep'!N94</f>
        <v>0</v>
      </c>
      <c r="S87" s="203">
        <f>'Monthly Prep'!O94</f>
        <v>0</v>
      </c>
      <c r="T87" s="203">
        <f>'Monthly Prep'!P94</f>
        <v>0</v>
      </c>
      <c r="U87" s="203">
        <f>'Monthly Prep'!Q94</f>
        <v>0</v>
      </c>
      <c r="V87" s="203">
        <f>'Monthly Prep'!R94</f>
        <v>0</v>
      </c>
      <c r="W87" s="203">
        <f>'Monthly Prep'!S94</f>
        <v>0</v>
      </c>
      <c r="X87" s="203">
        <f>'Monthly Prep'!T94</f>
        <v>0</v>
      </c>
      <c r="Y87" s="203">
        <f>'Monthly Prep'!U94</f>
        <v>0</v>
      </c>
      <c r="Z87" s="203">
        <f>'Monthly Prep'!V94</f>
        <v>0</v>
      </c>
      <c r="AA87" s="203">
        <f>'Monthly Prep'!W94</f>
        <v>0</v>
      </c>
      <c r="AB87" s="203">
        <f>'Monthly Prep'!X94</f>
        <v>0</v>
      </c>
      <c r="AC87" s="203">
        <f>'Monthly Prep'!Y94</f>
        <v>0</v>
      </c>
      <c r="AD87" s="203">
        <f>'Monthly Prep'!Z94</f>
        <v>0</v>
      </c>
      <c r="AE87" s="203">
        <f>'Monthly Prep'!AA94</f>
        <v>0</v>
      </c>
      <c r="AF87" s="203">
        <f>'Monthly Prep'!AB94</f>
        <v>0</v>
      </c>
      <c r="AG87" s="203">
        <f>'Monthly Prep'!AC94</f>
        <v>0</v>
      </c>
      <c r="AH87" s="203">
        <f>'Monthly Prep'!AD94</f>
        <v>0</v>
      </c>
      <c r="AI87" s="203">
        <f>'Monthly Prep'!AE94</f>
        <v>0</v>
      </c>
      <c r="AJ87" s="203">
        <f>'Monthly Prep'!AF94</f>
        <v>0</v>
      </c>
      <c r="AK87" s="203">
        <f>'Monthly Prep'!AG94</f>
        <v>0</v>
      </c>
      <c r="AL87" s="203">
        <f>'Monthly Prep'!AH94</f>
        <v>0</v>
      </c>
      <c r="AM87" s="186">
        <f t="shared" si="5"/>
        <v>0</v>
      </c>
      <c r="AN87" s="203" t="str">
        <f>'Monthly Prep'!B$3</f>
        <v>Monthly Prep Reporting Tool 1.0.1</v>
      </c>
      <c r="AO87" s="199">
        <f>'Monthly Prep'!AJ94</f>
        <v>0</v>
      </c>
    </row>
    <row r="88" spans="1:41" x14ac:dyDescent="0.25">
      <c r="A88" s="178" t="str">
        <f t="shared" si="4"/>
        <v>202205</v>
      </c>
      <c r="B88" s="179">
        <f>'Prep Partner Performance'!AE$2</f>
        <v>2022</v>
      </c>
      <c r="C88" s="180" t="str">
        <f>'Prep Partner Performance'!Z$2</f>
        <v>05</v>
      </c>
      <c r="D88" s="178">
        <f>'Prep Partner Performance'!G$2</f>
        <v>14943</v>
      </c>
      <c r="E88" s="177" t="str">
        <f>'Prep Partner Performance'!C$2</f>
        <v>Kisima Health Centre</v>
      </c>
      <c r="F88" s="300" t="str">
        <f>'Monthly Prep'!B$91</f>
        <v>Clients who had a Refill at Month 1 Number Tested HIV Positive at month 1 Re-fill</v>
      </c>
      <c r="G88" s="203" t="str">
        <f>'Monthly Prep'!C95</f>
        <v>PBFW Breastfeeding</v>
      </c>
      <c r="H88" s="203" t="str">
        <f>'Monthly Prep'!D95</f>
        <v>MP01-87</v>
      </c>
      <c r="I88" s="203">
        <f>'Monthly Prep'!E95</f>
        <v>0</v>
      </c>
      <c r="J88" s="203">
        <f>'Monthly Prep'!F95</f>
        <v>0</v>
      </c>
      <c r="K88" s="203">
        <f>'Monthly Prep'!G95</f>
        <v>0</v>
      </c>
      <c r="L88" s="203">
        <f>'Monthly Prep'!H95</f>
        <v>0</v>
      </c>
      <c r="M88" s="203">
        <f>'Monthly Prep'!I95</f>
        <v>0</v>
      </c>
      <c r="N88" s="203">
        <f>'Monthly Prep'!J95</f>
        <v>0</v>
      </c>
      <c r="O88" s="203">
        <f>'Monthly Prep'!K95</f>
        <v>0</v>
      </c>
      <c r="P88" s="203">
        <f>'Monthly Prep'!L95</f>
        <v>0</v>
      </c>
      <c r="Q88" s="203">
        <f>'Monthly Prep'!M95</f>
        <v>0</v>
      </c>
      <c r="R88" s="203">
        <f>'Monthly Prep'!N95</f>
        <v>0</v>
      </c>
      <c r="S88" s="203">
        <f>'Monthly Prep'!O95</f>
        <v>0</v>
      </c>
      <c r="T88" s="203">
        <f>'Monthly Prep'!P95</f>
        <v>0</v>
      </c>
      <c r="U88" s="203">
        <f>'Monthly Prep'!Q95</f>
        <v>0</v>
      </c>
      <c r="V88" s="203">
        <f>'Monthly Prep'!R95</f>
        <v>0</v>
      </c>
      <c r="W88" s="203">
        <f>'Monthly Prep'!S95</f>
        <v>0</v>
      </c>
      <c r="X88" s="203">
        <f>'Monthly Prep'!T95</f>
        <v>0</v>
      </c>
      <c r="Y88" s="203">
        <f>'Monthly Prep'!U95</f>
        <v>0</v>
      </c>
      <c r="Z88" s="203">
        <f>'Monthly Prep'!V95</f>
        <v>0</v>
      </c>
      <c r="AA88" s="203">
        <f>'Monthly Prep'!W95</f>
        <v>0</v>
      </c>
      <c r="AB88" s="203">
        <f>'Monthly Prep'!X95</f>
        <v>0</v>
      </c>
      <c r="AC88" s="203">
        <f>'Monthly Prep'!Y95</f>
        <v>0</v>
      </c>
      <c r="AD88" s="203">
        <f>'Monthly Prep'!Z95</f>
        <v>0</v>
      </c>
      <c r="AE88" s="203">
        <f>'Monthly Prep'!AA95</f>
        <v>0</v>
      </c>
      <c r="AF88" s="203">
        <f>'Monthly Prep'!AB95</f>
        <v>0</v>
      </c>
      <c r="AG88" s="203">
        <f>'Monthly Prep'!AC95</f>
        <v>0</v>
      </c>
      <c r="AH88" s="203">
        <f>'Monthly Prep'!AD95</f>
        <v>0</v>
      </c>
      <c r="AI88" s="203">
        <f>'Monthly Prep'!AE95</f>
        <v>0</v>
      </c>
      <c r="AJ88" s="203">
        <f>'Monthly Prep'!AF95</f>
        <v>0</v>
      </c>
      <c r="AK88" s="203">
        <f>'Monthly Prep'!AG95</f>
        <v>0</v>
      </c>
      <c r="AL88" s="203">
        <f>'Monthly Prep'!AH95</f>
        <v>0</v>
      </c>
      <c r="AM88" s="186">
        <f t="shared" si="5"/>
        <v>0</v>
      </c>
      <c r="AN88" s="203" t="str">
        <f>'Monthly Prep'!B$3</f>
        <v>Monthly Prep Reporting Tool 1.0.1</v>
      </c>
      <c r="AO88" s="199">
        <f>'Monthly Prep'!AJ95</f>
        <v>0</v>
      </c>
    </row>
    <row r="89" spans="1:41" x14ac:dyDescent="0.25">
      <c r="A89" s="178" t="str">
        <f t="shared" si="4"/>
        <v>202205</v>
      </c>
      <c r="B89" s="179">
        <f>'Prep Partner Performance'!AE$2</f>
        <v>2022</v>
      </c>
      <c r="C89" s="180" t="str">
        <f>'Prep Partner Performance'!Z$2</f>
        <v>05</v>
      </c>
      <c r="D89" s="178">
        <f>'Prep Partner Performance'!G$2</f>
        <v>14943</v>
      </c>
      <c r="E89" s="177" t="str">
        <f>'Prep Partner Performance'!C$2</f>
        <v>Kisima Health Centre</v>
      </c>
      <c r="F89" s="300" t="str">
        <f>'Monthly Prep'!B$91</f>
        <v>Clients who had a Refill at Month 1 Number Tested HIV Positive at month 1 Re-fill</v>
      </c>
      <c r="G89" s="203" t="str">
        <f>'Monthly Prep'!C96</f>
        <v>PBFW Pregnant</v>
      </c>
      <c r="H89" s="203" t="str">
        <f>'Monthly Prep'!D96</f>
        <v>MP01-88</v>
      </c>
      <c r="I89" s="203">
        <f>'Monthly Prep'!E96</f>
        <v>0</v>
      </c>
      <c r="J89" s="203">
        <f>'Monthly Prep'!F96</f>
        <v>0</v>
      </c>
      <c r="K89" s="203">
        <f>'Monthly Prep'!G96</f>
        <v>0</v>
      </c>
      <c r="L89" s="203">
        <f>'Monthly Prep'!H96</f>
        <v>0</v>
      </c>
      <c r="M89" s="203">
        <f>'Monthly Prep'!I96</f>
        <v>0</v>
      </c>
      <c r="N89" s="203">
        <f>'Monthly Prep'!J96</f>
        <v>0</v>
      </c>
      <c r="O89" s="203">
        <f>'Monthly Prep'!K96</f>
        <v>0</v>
      </c>
      <c r="P89" s="203">
        <f>'Monthly Prep'!L96</f>
        <v>0</v>
      </c>
      <c r="Q89" s="203">
        <f>'Monthly Prep'!M96</f>
        <v>0</v>
      </c>
      <c r="R89" s="203">
        <f>'Monthly Prep'!N96</f>
        <v>0</v>
      </c>
      <c r="S89" s="203">
        <f>'Monthly Prep'!O96</f>
        <v>0</v>
      </c>
      <c r="T89" s="203">
        <f>'Monthly Prep'!P96</f>
        <v>0</v>
      </c>
      <c r="U89" s="203">
        <f>'Monthly Prep'!Q96</f>
        <v>0</v>
      </c>
      <c r="V89" s="203">
        <f>'Monthly Prep'!R96</f>
        <v>0</v>
      </c>
      <c r="W89" s="203">
        <f>'Monthly Prep'!S96</f>
        <v>0</v>
      </c>
      <c r="X89" s="203">
        <f>'Monthly Prep'!T96</f>
        <v>0</v>
      </c>
      <c r="Y89" s="203">
        <f>'Monthly Prep'!U96</f>
        <v>0</v>
      </c>
      <c r="Z89" s="203">
        <f>'Monthly Prep'!V96</f>
        <v>0</v>
      </c>
      <c r="AA89" s="203">
        <f>'Monthly Prep'!W96</f>
        <v>0</v>
      </c>
      <c r="AB89" s="203">
        <f>'Monthly Prep'!X96</f>
        <v>0</v>
      </c>
      <c r="AC89" s="203">
        <f>'Monthly Prep'!Y96</f>
        <v>0</v>
      </c>
      <c r="AD89" s="203">
        <f>'Monthly Prep'!Z96</f>
        <v>0</v>
      </c>
      <c r="AE89" s="203">
        <f>'Monthly Prep'!AA96</f>
        <v>0</v>
      </c>
      <c r="AF89" s="203">
        <f>'Monthly Prep'!AB96</f>
        <v>0</v>
      </c>
      <c r="AG89" s="203">
        <f>'Monthly Prep'!AC96</f>
        <v>0</v>
      </c>
      <c r="AH89" s="203">
        <f>'Monthly Prep'!AD96</f>
        <v>0</v>
      </c>
      <c r="AI89" s="203">
        <f>'Monthly Prep'!AE96</f>
        <v>0</v>
      </c>
      <c r="AJ89" s="203">
        <f>'Monthly Prep'!AF96</f>
        <v>0</v>
      </c>
      <c r="AK89" s="203">
        <f>'Monthly Prep'!AG96</f>
        <v>0</v>
      </c>
      <c r="AL89" s="203">
        <f>'Monthly Prep'!AH96</f>
        <v>0</v>
      </c>
      <c r="AM89" s="186">
        <f t="shared" si="5"/>
        <v>0</v>
      </c>
      <c r="AN89" s="203" t="str">
        <f>'Monthly Prep'!B$3</f>
        <v>Monthly Prep Reporting Tool 1.0.1</v>
      </c>
      <c r="AO89" s="199">
        <f>'Monthly Prep'!AJ96</f>
        <v>0</v>
      </c>
    </row>
    <row r="90" spans="1:41" x14ac:dyDescent="0.25">
      <c r="A90" s="178" t="str">
        <f t="shared" si="4"/>
        <v>202205</v>
      </c>
      <c r="B90" s="179">
        <f>'Prep Partner Performance'!AE$2</f>
        <v>2022</v>
      </c>
      <c r="C90" s="180" t="str">
        <f>'Prep Partner Performance'!Z$2</f>
        <v>05</v>
      </c>
      <c r="D90" s="178">
        <f>'Prep Partner Performance'!G$2</f>
        <v>14943</v>
      </c>
      <c r="E90" s="177" t="str">
        <f>'Prep Partner Performance'!C$2</f>
        <v>Kisima Health Centre</v>
      </c>
      <c r="F90" s="300" t="str">
        <f>'Monthly Prep'!B$91</f>
        <v>Clients who had a Refill at Month 1 Number Tested HIV Positive at month 1 Re-fill</v>
      </c>
      <c r="G90" s="203" t="str">
        <f>'Monthly Prep'!C97</f>
        <v>People Who Inject Drugs</v>
      </c>
      <c r="H90" s="203" t="str">
        <f>'Monthly Prep'!D97</f>
        <v>MP01-89</v>
      </c>
      <c r="I90" s="203">
        <f>'Monthly Prep'!E97</f>
        <v>0</v>
      </c>
      <c r="J90" s="203">
        <f>'Monthly Prep'!F97</f>
        <v>0</v>
      </c>
      <c r="K90" s="203">
        <f>'Monthly Prep'!G97</f>
        <v>0</v>
      </c>
      <c r="L90" s="203">
        <f>'Monthly Prep'!H97</f>
        <v>0</v>
      </c>
      <c r="M90" s="203">
        <f>'Monthly Prep'!I97</f>
        <v>0</v>
      </c>
      <c r="N90" s="203">
        <f>'Monthly Prep'!J97</f>
        <v>0</v>
      </c>
      <c r="O90" s="203">
        <f>'Monthly Prep'!K97</f>
        <v>0</v>
      </c>
      <c r="P90" s="203">
        <f>'Monthly Prep'!L97</f>
        <v>0</v>
      </c>
      <c r="Q90" s="203">
        <f>'Monthly Prep'!M97</f>
        <v>0</v>
      </c>
      <c r="R90" s="203">
        <f>'Monthly Prep'!N97</f>
        <v>0</v>
      </c>
      <c r="S90" s="203">
        <f>'Monthly Prep'!O97</f>
        <v>0</v>
      </c>
      <c r="T90" s="203">
        <f>'Monthly Prep'!P97</f>
        <v>0</v>
      </c>
      <c r="U90" s="203">
        <f>'Monthly Prep'!Q97</f>
        <v>0</v>
      </c>
      <c r="V90" s="203">
        <f>'Monthly Prep'!R97</f>
        <v>0</v>
      </c>
      <c r="W90" s="203">
        <f>'Monthly Prep'!S97</f>
        <v>0</v>
      </c>
      <c r="X90" s="203">
        <f>'Monthly Prep'!T97</f>
        <v>0</v>
      </c>
      <c r="Y90" s="203">
        <f>'Monthly Prep'!U97</f>
        <v>0</v>
      </c>
      <c r="Z90" s="203">
        <f>'Monthly Prep'!V97</f>
        <v>0</v>
      </c>
      <c r="AA90" s="203">
        <f>'Monthly Prep'!W97</f>
        <v>0</v>
      </c>
      <c r="AB90" s="203">
        <f>'Monthly Prep'!X97</f>
        <v>0</v>
      </c>
      <c r="AC90" s="203">
        <f>'Monthly Prep'!Y97</f>
        <v>0</v>
      </c>
      <c r="AD90" s="203">
        <f>'Monthly Prep'!Z97</f>
        <v>0</v>
      </c>
      <c r="AE90" s="203">
        <f>'Monthly Prep'!AA97</f>
        <v>0</v>
      </c>
      <c r="AF90" s="203">
        <f>'Monthly Prep'!AB97</f>
        <v>0</v>
      </c>
      <c r="AG90" s="203">
        <f>'Monthly Prep'!AC97</f>
        <v>0</v>
      </c>
      <c r="AH90" s="203">
        <f>'Monthly Prep'!AD97</f>
        <v>0</v>
      </c>
      <c r="AI90" s="203">
        <f>'Monthly Prep'!AE97</f>
        <v>0</v>
      </c>
      <c r="AJ90" s="203">
        <f>'Monthly Prep'!AF97</f>
        <v>0</v>
      </c>
      <c r="AK90" s="203">
        <f>'Monthly Prep'!AG97</f>
        <v>0</v>
      </c>
      <c r="AL90" s="203">
        <f>'Monthly Prep'!AH97</f>
        <v>0</v>
      </c>
      <c r="AM90" s="186">
        <f t="shared" si="5"/>
        <v>0</v>
      </c>
      <c r="AN90" s="203" t="str">
        <f>'Monthly Prep'!B$3</f>
        <v>Monthly Prep Reporting Tool 1.0.1</v>
      </c>
      <c r="AO90" s="199">
        <f>'Monthly Prep'!AJ97</f>
        <v>0</v>
      </c>
    </row>
    <row r="91" spans="1:41" x14ac:dyDescent="0.25">
      <c r="A91" s="178" t="str">
        <f t="shared" si="4"/>
        <v>202205</v>
      </c>
      <c r="B91" s="179">
        <f>'Prep Partner Performance'!AE$2</f>
        <v>2022</v>
      </c>
      <c r="C91" s="180" t="str">
        <f>'Prep Partner Performance'!Z$2</f>
        <v>05</v>
      </c>
      <c r="D91" s="178">
        <f>'Prep Partner Performance'!G$2</f>
        <v>14943</v>
      </c>
      <c r="E91" s="177" t="str">
        <f>'Prep Partner Performance'!C$2</f>
        <v>Kisima Health Centre</v>
      </c>
      <c r="F91" s="300" t="str">
        <f>'Monthly Prep'!B$91</f>
        <v>Clients who had a Refill at Month 1 Number Tested HIV Positive at month 1 Re-fill</v>
      </c>
      <c r="G91" s="203" t="str">
        <f>'Monthly Prep'!C98</f>
        <v>Sero -Discodant Couple</v>
      </c>
      <c r="H91" s="203" t="str">
        <f>'Monthly Prep'!D98</f>
        <v>MP01-90</v>
      </c>
      <c r="I91" s="203">
        <f>'Monthly Prep'!E98</f>
        <v>0</v>
      </c>
      <c r="J91" s="203">
        <f>'Monthly Prep'!F98</f>
        <v>0</v>
      </c>
      <c r="K91" s="203">
        <f>'Monthly Prep'!G98</f>
        <v>0</v>
      </c>
      <c r="L91" s="203">
        <f>'Monthly Prep'!H98</f>
        <v>0</v>
      </c>
      <c r="M91" s="203">
        <f>'Monthly Prep'!I98</f>
        <v>0</v>
      </c>
      <c r="N91" s="203">
        <f>'Monthly Prep'!J98</f>
        <v>0</v>
      </c>
      <c r="O91" s="203">
        <f>'Monthly Prep'!K98</f>
        <v>0</v>
      </c>
      <c r="P91" s="203">
        <f>'Monthly Prep'!L98</f>
        <v>0</v>
      </c>
      <c r="Q91" s="203">
        <f>'Monthly Prep'!M98</f>
        <v>0</v>
      </c>
      <c r="R91" s="203">
        <f>'Monthly Prep'!N98</f>
        <v>0</v>
      </c>
      <c r="S91" s="203">
        <f>'Monthly Prep'!O98</f>
        <v>0</v>
      </c>
      <c r="T91" s="203">
        <f>'Monthly Prep'!P98</f>
        <v>0</v>
      </c>
      <c r="U91" s="203">
        <f>'Monthly Prep'!Q98</f>
        <v>0</v>
      </c>
      <c r="V91" s="203">
        <f>'Monthly Prep'!R98</f>
        <v>0</v>
      </c>
      <c r="W91" s="203">
        <f>'Monthly Prep'!S98</f>
        <v>0</v>
      </c>
      <c r="X91" s="203">
        <f>'Monthly Prep'!T98</f>
        <v>0</v>
      </c>
      <c r="Y91" s="203">
        <f>'Monthly Prep'!U98</f>
        <v>0</v>
      </c>
      <c r="Z91" s="203">
        <f>'Monthly Prep'!V98</f>
        <v>0</v>
      </c>
      <c r="AA91" s="203">
        <f>'Monthly Prep'!W98</f>
        <v>0</v>
      </c>
      <c r="AB91" s="203">
        <f>'Monthly Prep'!X98</f>
        <v>0</v>
      </c>
      <c r="AC91" s="203">
        <f>'Monthly Prep'!Y98</f>
        <v>0</v>
      </c>
      <c r="AD91" s="203">
        <f>'Monthly Prep'!Z98</f>
        <v>0</v>
      </c>
      <c r="AE91" s="203">
        <f>'Monthly Prep'!AA98</f>
        <v>0</v>
      </c>
      <c r="AF91" s="203">
        <f>'Monthly Prep'!AB98</f>
        <v>0</v>
      </c>
      <c r="AG91" s="203">
        <f>'Monthly Prep'!AC98</f>
        <v>0</v>
      </c>
      <c r="AH91" s="203">
        <f>'Monthly Prep'!AD98</f>
        <v>0</v>
      </c>
      <c r="AI91" s="203">
        <f>'Monthly Prep'!AE98</f>
        <v>0</v>
      </c>
      <c r="AJ91" s="203">
        <f>'Monthly Prep'!AF98</f>
        <v>0</v>
      </c>
      <c r="AK91" s="203">
        <f>'Monthly Prep'!AG98</f>
        <v>0</v>
      </c>
      <c r="AL91" s="203">
        <f>'Monthly Prep'!AH98</f>
        <v>0</v>
      </c>
      <c r="AM91" s="186">
        <f t="shared" si="5"/>
        <v>0</v>
      </c>
      <c r="AN91" s="203" t="str">
        <f>'Monthly Prep'!B$3</f>
        <v>Monthly Prep Reporting Tool 1.0.1</v>
      </c>
      <c r="AO91" s="199">
        <f>'Monthly Prep'!AJ98</f>
        <v>0</v>
      </c>
    </row>
    <row r="92" spans="1:41" x14ac:dyDescent="0.25">
      <c r="A92" s="178" t="str">
        <f t="shared" si="4"/>
        <v>202205</v>
      </c>
      <c r="B92" s="179">
        <f>'Prep Partner Performance'!AE$2</f>
        <v>2022</v>
      </c>
      <c r="C92" s="180" t="str">
        <f>'Prep Partner Performance'!Z$2</f>
        <v>05</v>
      </c>
      <c r="D92" s="178">
        <f>'Prep Partner Performance'!G$2</f>
        <v>14943</v>
      </c>
      <c r="E92" s="177" t="str">
        <f>'Prep Partner Performance'!C$2</f>
        <v>Kisima Health Centre</v>
      </c>
      <c r="F92" s="300" t="str">
        <f>'Monthly Prep'!B$91</f>
        <v>Clients who had a Refill at Month 1 Number Tested HIV Positive at month 1 Re-fill</v>
      </c>
      <c r="G92" s="203" t="str">
        <f>'Monthly Prep'!C99</f>
        <v>Men who have Sex with Men</v>
      </c>
      <c r="H92" s="203" t="str">
        <f>'Monthly Prep'!D99</f>
        <v>MP01-91</v>
      </c>
      <c r="I92" s="203">
        <f>'Monthly Prep'!E99</f>
        <v>0</v>
      </c>
      <c r="J92" s="203">
        <f>'Monthly Prep'!F99</f>
        <v>0</v>
      </c>
      <c r="K92" s="203">
        <f>'Monthly Prep'!G99</f>
        <v>0</v>
      </c>
      <c r="L92" s="203">
        <f>'Monthly Prep'!H99</f>
        <v>0</v>
      </c>
      <c r="M92" s="203">
        <f>'Monthly Prep'!I99</f>
        <v>0</v>
      </c>
      <c r="N92" s="203">
        <f>'Monthly Prep'!J99</f>
        <v>0</v>
      </c>
      <c r="O92" s="203">
        <f>'Monthly Prep'!K99</f>
        <v>0</v>
      </c>
      <c r="P92" s="203">
        <f>'Monthly Prep'!L99</f>
        <v>0</v>
      </c>
      <c r="Q92" s="203">
        <f>'Monthly Prep'!M99</f>
        <v>0</v>
      </c>
      <c r="R92" s="203">
        <f>'Monthly Prep'!N99</f>
        <v>0</v>
      </c>
      <c r="S92" s="203">
        <f>'Monthly Prep'!O99</f>
        <v>0</v>
      </c>
      <c r="T92" s="203">
        <f>'Monthly Prep'!P99</f>
        <v>0</v>
      </c>
      <c r="U92" s="203">
        <f>'Monthly Prep'!Q99</f>
        <v>0</v>
      </c>
      <c r="V92" s="203">
        <f>'Monthly Prep'!R99</f>
        <v>0</v>
      </c>
      <c r="W92" s="203">
        <f>'Monthly Prep'!S99</f>
        <v>0</v>
      </c>
      <c r="X92" s="203">
        <f>'Monthly Prep'!T99</f>
        <v>0</v>
      </c>
      <c r="Y92" s="203">
        <f>'Monthly Prep'!U99</f>
        <v>0</v>
      </c>
      <c r="Z92" s="203">
        <f>'Monthly Prep'!V99</f>
        <v>0</v>
      </c>
      <c r="AA92" s="203">
        <f>'Monthly Prep'!W99</f>
        <v>0</v>
      </c>
      <c r="AB92" s="203">
        <f>'Monthly Prep'!X99</f>
        <v>0</v>
      </c>
      <c r="AC92" s="203">
        <f>'Monthly Prep'!Y99</f>
        <v>0</v>
      </c>
      <c r="AD92" s="203">
        <f>'Monthly Prep'!Z99</f>
        <v>0</v>
      </c>
      <c r="AE92" s="203">
        <f>'Monthly Prep'!AA99</f>
        <v>0</v>
      </c>
      <c r="AF92" s="203">
        <f>'Monthly Prep'!AB99</f>
        <v>0</v>
      </c>
      <c r="AG92" s="203">
        <f>'Monthly Prep'!AC99</f>
        <v>0</v>
      </c>
      <c r="AH92" s="203">
        <f>'Monthly Prep'!AD99</f>
        <v>0</v>
      </c>
      <c r="AI92" s="203">
        <f>'Monthly Prep'!AE99</f>
        <v>0</v>
      </c>
      <c r="AJ92" s="203">
        <f>'Monthly Prep'!AF99</f>
        <v>0</v>
      </c>
      <c r="AK92" s="203">
        <f>'Monthly Prep'!AG99</f>
        <v>0</v>
      </c>
      <c r="AL92" s="203">
        <f>'Monthly Prep'!AH99</f>
        <v>0</v>
      </c>
      <c r="AM92" s="186">
        <f t="shared" si="5"/>
        <v>0</v>
      </c>
      <c r="AN92" s="203" t="str">
        <f>'Monthly Prep'!B$3</f>
        <v>Monthly Prep Reporting Tool 1.0.1</v>
      </c>
      <c r="AO92" s="199">
        <f>'Monthly Prep'!AJ99</f>
        <v>0</v>
      </c>
    </row>
    <row r="93" spans="1:41" x14ac:dyDescent="0.25">
      <c r="A93" s="178" t="str">
        <f t="shared" si="4"/>
        <v>202205</v>
      </c>
      <c r="B93" s="179">
        <f>'Prep Partner Performance'!AE$2</f>
        <v>2022</v>
      </c>
      <c r="C93" s="180" t="str">
        <f>'Prep Partner Performance'!Z$2</f>
        <v>05</v>
      </c>
      <c r="D93" s="178">
        <f>'Prep Partner Performance'!G$2</f>
        <v>14943</v>
      </c>
      <c r="E93" s="177" t="str">
        <f>'Prep Partner Performance'!C$2</f>
        <v>Kisima Health Centre</v>
      </c>
      <c r="F93" s="300" t="str">
        <f>'Monthly Prep'!B$100</f>
        <v>Clients who had a Refill at Month 1 Number Tested for STI at Month 1 Re-fill</v>
      </c>
      <c r="G93" s="203" t="str">
        <f>'Monthly Prep'!C100</f>
        <v>Adolescent Girls and Young Women (AGYW)</v>
      </c>
      <c r="H93" s="203" t="str">
        <f>'Monthly Prep'!D100</f>
        <v>MP01-92</v>
      </c>
      <c r="I93" s="203">
        <f>'Monthly Prep'!E100</f>
        <v>0</v>
      </c>
      <c r="J93" s="203">
        <f>'Monthly Prep'!F100</f>
        <v>0</v>
      </c>
      <c r="K93" s="203">
        <f>'Monthly Prep'!G100</f>
        <v>0</v>
      </c>
      <c r="L93" s="203">
        <f>'Monthly Prep'!H100</f>
        <v>0</v>
      </c>
      <c r="M93" s="203">
        <f>'Monthly Prep'!I100</f>
        <v>0</v>
      </c>
      <c r="N93" s="203">
        <f>'Monthly Prep'!J100</f>
        <v>0</v>
      </c>
      <c r="O93" s="203">
        <f>'Monthly Prep'!K100</f>
        <v>0</v>
      </c>
      <c r="P93" s="203">
        <f>'Monthly Prep'!L100</f>
        <v>0</v>
      </c>
      <c r="Q93" s="203">
        <f>'Monthly Prep'!M100</f>
        <v>0</v>
      </c>
      <c r="R93" s="203">
        <f>'Monthly Prep'!N100</f>
        <v>0</v>
      </c>
      <c r="S93" s="203">
        <f>'Monthly Prep'!O100</f>
        <v>0</v>
      </c>
      <c r="T93" s="203">
        <f>'Monthly Prep'!P100</f>
        <v>0</v>
      </c>
      <c r="U93" s="203">
        <f>'Monthly Prep'!Q100</f>
        <v>0</v>
      </c>
      <c r="V93" s="203">
        <f>'Monthly Prep'!R100</f>
        <v>0</v>
      </c>
      <c r="W93" s="203">
        <f>'Monthly Prep'!S100</f>
        <v>0</v>
      </c>
      <c r="X93" s="203">
        <f>'Monthly Prep'!T100</f>
        <v>0</v>
      </c>
      <c r="Y93" s="203">
        <f>'Monthly Prep'!U100</f>
        <v>0</v>
      </c>
      <c r="Z93" s="203">
        <f>'Monthly Prep'!V100</f>
        <v>0</v>
      </c>
      <c r="AA93" s="203">
        <f>'Monthly Prep'!W100</f>
        <v>0</v>
      </c>
      <c r="AB93" s="203">
        <f>'Monthly Prep'!X100</f>
        <v>0</v>
      </c>
      <c r="AC93" s="203">
        <f>'Monthly Prep'!Y100</f>
        <v>0</v>
      </c>
      <c r="AD93" s="203">
        <f>'Monthly Prep'!Z100</f>
        <v>0</v>
      </c>
      <c r="AE93" s="203">
        <f>'Monthly Prep'!AA100</f>
        <v>0</v>
      </c>
      <c r="AF93" s="203">
        <f>'Monthly Prep'!AB100</f>
        <v>0</v>
      </c>
      <c r="AG93" s="203">
        <f>'Monthly Prep'!AC100</f>
        <v>0</v>
      </c>
      <c r="AH93" s="203">
        <f>'Monthly Prep'!AD100</f>
        <v>0</v>
      </c>
      <c r="AI93" s="203">
        <f>'Monthly Prep'!AE100</f>
        <v>0</v>
      </c>
      <c r="AJ93" s="203">
        <f>'Monthly Prep'!AF100</f>
        <v>0</v>
      </c>
      <c r="AK93" s="203">
        <f>'Monthly Prep'!AG100</f>
        <v>0</v>
      </c>
      <c r="AL93" s="203">
        <f>'Monthly Prep'!AH100</f>
        <v>0</v>
      </c>
      <c r="AM93" s="186">
        <f t="shared" si="5"/>
        <v>0</v>
      </c>
      <c r="AN93" s="203" t="str">
        <f>'Monthly Prep'!B$3</f>
        <v>Monthly Prep Reporting Tool 1.0.1</v>
      </c>
      <c r="AO93" s="199" t="str">
        <f>'Monthly Prep'!AJ100</f>
        <v/>
      </c>
    </row>
    <row r="94" spans="1:41" x14ac:dyDescent="0.25">
      <c r="A94" s="178" t="str">
        <f t="shared" si="4"/>
        <v>202205</v>
      </c>
      <c r="B94" s="179">
        <f>'Prep Partner Performance'!AE$2</f>
        <v>2022</v>
      </c>
      <c r="C94" s="180" t="str">
        <f>'Prep Partner Performance'!Z$2</f>
        <v>05</v>
      </c>
      <c r="D94" s="178">
        <f>'Prep Partner Performance'!G$2</f>
        <v>14943</v>
      </c>
      <c r="E94" s="177" t="str">
        <f>'Prep Partner Performance'!C$2</f>
        <v>Kisima Health Centre</v>
      </c>
      <c r="F94" s="300" t="str">
        <f>'Monthly Prep'!B$100</f>
        <v>Clients who had a Refill at Month 1 Number Tested for STI at Month 1 Re-fill</v>
      </c>
      <c r="G94" s="203" t="str">
        <f>'Monthly Prep'!C101</f>
        <v>Female Sex Workers</v>
      </c>
      <c r="H94" s="203" t="str">
        <f>'Monthly Prep'!D101</f>
        <v>MP01-93</v>
      </c>
      <c r="I94" s="203">
        <f>'Monthly Prep'!E101</f>
        <v>0</v>
      </c>
      <c r="J94" s="203">
        <f>'Monthly Prep'!F101</f>
        <v>0</v>
      </c>
      <c r="K94" s="203">
        <f>'Monthly Prep'!G101</f>
        <v>0</v>
      </c>
      <c r="L94" s="203">
        <f>'Monthly Prep'!H101</f>
        <v>0</v>
      </c>
      <c r="M94" s="203">
        <f>'Monthly Prep'!I101</f>
        <v>0</v>
      </c>
      <c r="N94" s="203">
        <f>'Monthly Prep'!J101</f>
        <v>0</v>
      </c>
      <c r="O94" s="203">
        <f>'Monthly Prep'!K101</f>
        <v>0</v>
      </c>
      <c r="P94" s="203">
        <f>'Monthly Prep'!L101</f>
        <v>0</v>
      </c>
      <c r="Q94" s="203">
        <f>'Monthly Prep'!M101</f>
        <v>0</v>
      </c>
      <c r="R94" s="203">
        <f>'Monthly Prep'!N101</f>
        <v>0</v>
      </c>
      <c r="S94" s="203">
        <f>'Monthly Prep'!O101</f>
        <v>0</v>
      </c>
      <c r="T94" s="203">
        <f>'Monthly Prep'!P101</f>
        <v>0</v>
      </c>
      <c r="U94" s="203">
        <f>'Monthly Prep'!Q101</f>
        <v>0</v>
      </c>
      <c r="V94" s="203">
        <f>'Monthly Prep'!R101</f>
        <v>0</v>
      </c>
      <c r="W94" s="203">
        <f>'Monthly Prep'!S101</f>
        <v>0</v>
      </c>
      <c r="X94" s="203">
        <f>'Monthly Prep'!T101</f>
        <v>0</v>
      </c>
      <c r="Y94" s="203">
        <f>'Monthly Prep'!U101</f>
        <v>0</v>
      </c>
      <c r="Z94" s="203">
        <f>'Monthly Prep'!V101</f>
        <v>0</v>
      </c>
      <c r="AA94" s="203">
        <f>'Monthly Prep'!W101</f>
        <v>0</v>
      </c>
      <c r="AB94" s="203">
        <f>'Monthly Prep'!X101</f>
        <v>0</v>
      </c>
      <c r="AC94" s="203">
        <f>'Monthly Prep'!Y101</f>
        <v>0</v>
      </c>
      <c r="AD94" s="203">
        <f>'Monthly Prep'!Z101</f>
        <v>0</v>
      </c>
      <c r="AE94" s="203">
        <f>'Monthly Prep'!AA101</f>
        <v>0</v>
      </c>
      <c r="AF94" s="203">
        <f>'Monthly Prep'!AB101</f>
        <v>0</v>
      </c>
      <c r="AG94" s="203">
        <f>'Monthly Prep'!AC101</f>
        <v>0</v>
      </c>
      <c r="AH94" s="203">
        <f>'Monthly Prep'!AD101</f>
        <v>0</v>
      </c>
      <c r="AI94" s="203">
        <f>'Monthly Prep'!AE101</f>
        <v>0</v>
      </c>
      <c r="AJ94" s="203">
        <f>'Monthly Prep'!AF101</f>
        <v>0</v>
      </c>
      <c r="AK94" s="203">
        <f>'Monthly Prep'!AG101</f>
        <v>0</v>
      </c>
      <c r="AL94" s="203">
        <f>'Monthly Prep'!AH101</f>
        <v>0</v>
      </c>
      <c r="AM94" s="186">
        <f t="shared" si="5"/>
        <v>0</v>
      </c>
      <c r="AN94" s="203" t="str">
        <f>'Monthly Prep'!B$3</f>
        <v>Monthly Prep Reporting Tool 1.0.1</v>
      </c>
      <c r="AO94" s="199" t="str">
        <f>'Monthly Prep'!AJ101</f>
        <v/>
      </c>
    </row>
    <row r="95" spans="1:41" x14ac:dyDescent="0.25">
      <c r="A95" s="178" t="str">
        <f t="shared" si="4"/>
        <v>202205</v>
      </c>
      <c r="B95" s="179">
        <f>'Prep Partner Performance'!AE$2</f>
        <v>2022</v>
      </c>
      <c r="C95" s="180" t="str">
        <f>'Prep Partner Performance'!Z$2</f>
        <v>05</v>
      </c>
      <c r="D95" s="178">
        <f>'Prep Partner Performance'!G$2</f>
        <v>14943</v>
      </c>
      <c r="E95" s="177" t="str">
        <f>'Prep Partner Performance'!C$2</f>
        <v>Kisima Health Centre</v>
      </c>
      <c r="F95" s="300" t="str">
        <f>'Monthly Prep'!B$100</f>
        <v>Clients who had a Refill at Month 1 Number Tested for STI at Month 1 Re-fill</v>
      </c>
      <c r="G95" s="203" t="str">
        <f>'Monthly Prep'!C102</f>
        <v>General Population</v>
      </c>
      <c r="H95" s="203" t="str">
        <f>'Monthly Prep'!D102</f>
        <v>MP01-94</v>
      </c>
      <c r="I95" s="203">
        <f>'Monthly Prep'!E102</f>
        <v>0</v>
      </c>
      <c r="J95" s="203">
        <f>'Monthly Prep'!F102</f>
        <v>0</v>
      </c>
      <c r="K95" s="203">
        <f>'Monthly Prep'!G102</f>
        <v>0</v>
      </c>
      <c r="L95" s="203">
        <f>'Monthly Prep'!H102</f>
        <v>0</v>
      </c>
      <c r="M95" s="203">
        <f>'Monthly Prep'!I102</f>
        <v>0</v>
      </c>
      <c r="N95" s="203">
        <f>'Monthly Prep'!J102</f>
        <v>0</v>
      </c>
      <c r="O95" s="203">
        <f>'Monthly Prep'!K102</f>
        <v>0</v>
      </c>
      <c r="P95" s="203">
        <f>'Monthly Prep'!L102</f>
        <v>0</v>
      </c>
      <c r="Q95" s="203">
        <f>'Monthly Prep'!M102</f>
        <v>0</v>
      </c>
      <c r="R95" s="203">
        <f>'Monthly Prep'!N102</f>
        <v>0</v>
      </c>
      <c r="S95" s="203">
        <f>'Monthly Prep'!O102</f>
        <v>0</v>
      </c>
      <c r="T95" s="203">
        <f>'Monthly Prep'!P102</f>
        <v>0</v>
      </c>
      <c r="U95" s="203">
        <f>'Monthly Prep'!Q102</f>
        <v>0</v>
      </c>
      <c r="V95" s="203">
        <f>'Monthly Prep'!R102</f>
        <v>0</v>
      </c>
      <c r="W95" s="203">
        <f>'Monthly Prep'!S102</f>
        <v>0</v>
      </c>
      <c r="X95" s="203">
        <f>'Monthly Prep'!T102</f>
        <v>0</v>
      </c>
      <c r="Y95" s="203">
        <f>'Monthly Prep'!U102</f>
        <v>0</v>
      </c>
      <c r="Z95" s="203">
        <f>'Monthly Prep'!V102</f>
        <v>0</v>
      </c>
      <c r="AA95" s="203">
        <f>'Monthly Prep'!W102</f>
        <v>0</v>
      </c>
      <c r="AB95" s="203">
        <f>'Monthly Prep'!X102</f>
        <v>0</v>
      </c>
      <c r="AC95" s="203">
        <f>'Monthly Prep'!Y102</f>
        <v>0</v>
      </c>
      <c r="AD95" s="203">
        <f>'Monthly Prep'!Z102</f>
        <v>0</v>
      </c>
      <c r="AE95" s="203">
        <f>'Monthly Prep'!AA102</f>
        <v>0</v>
      </c>
      <c r="AF95" s="203">
        <f>'Monthly Prep'!AB102</f>
        <v>0</v>
      </c>
      <c r="AG95" s="203">
        <f>'Monthly Prep'!AC102</f>
        <v>0</v>
      </c>
      <c r="AH95" s="203">
        <f>'Monthly Prep'!AD102</f>
        <v>0</v>
      </c>
      <c r="AI95" s="203">
        <f>'Monthly Prep'!AE102</f>
        <v>0</v>
      </c>
      <c r="AJ95" s="203">
        <f>'Monthly Prep'!AF102</f>
        <v>0</v>
      </c>
      <c r="AK95" s="203">
        <f>'Monthly Prep'!AG102</f>
        <v>0</v>
      </c>
      <c r="AL95" s="203">
        <f>'Monthly Prep'!AH102</f>
        <v>0</v>
      </c>
      <c r="AM95" s="186">
        <f t="shared" si="5"/>
        <v>0</v>
      </c>
      <c r="AN95" s="203" t="str">
        <f>'Monthly Prep'!B$3</f>
        <v>Monthly Prep Reporting Tool 1.0.1</v>
      </c>
      <c r="AO95" s="199" t="str">
        <f>'Monthly Prep'!AJ102</f>
        <v/>
      </c>
    </row>
    <row r="96" spans="1:41" x14ac:dyDescent="0.25">
      <c r="A96" s="178" t="str">
        <f t="shared" si="4"/>
        <v>202205</v>
      </c>
      <c r="B96" s="179">
        <f>'Prep Partner Performance'!AE$2</f>
        <v>2022</v>
      </c>
      <c r="C96" s="180" t="str">
        <f>'Prep Partner Performance'!Z$2</f>
        <v>05</v>
      </c>
      <c r="D96" s="178">
        <f>'Prep Partner Performance'!G$2</f>
        <v>14943</v>
      </c>
      <c r="E96" s="177" t="str">
        <f>'Prep Partner Performance'!C$2</f>
        <v>Kisima Health Centre</v>
      </c>
      <c r="F96" s="300" t="str">
        <f>'Monthly Prep'!B$100</f>
        <v>Clients who had a Refill at Month 1 Number Tested for STI at Month 1 Re-fill</v>
      </c>
      <c r="G96" s="203" t="str">
        <f>'Monthly Prep'!C103</f>
        <v>Men at High Risk</v>
      </c>
      <c r="H96" s="203" t="str">
        <f>'Monthly Prep'!D103</f>
        <v>MP01-95</v>
      </c>
      <c r="I96" s="203">
        <f>'Monthly Prep'!E103</f>
        <v>0</v>
      </c>
      <c r="J96" s="203">
        <f>'Monthly Prep'!F103</f>
        <v>0</v>
      </c>
      <c r="K96" s="203">
        <f>'Monthly Prep'!G103</f>
        <v>0</v>
      </c>
      <c r="L96" s="203">
        <f>'Monthly Prep'!H103</f>
        <v>0</v>
      </c>
      <c r="M96" s="203">
        <f>'Monthly Prep'!I103</f>
        <v>0</v>
      </c>
      <c r="N96" s="203">
        <f>'Monthly Prep'!J103</f>
        <v>0</v>
      </c>
      <c r="O96" s="203">
        <f>'Monthly Prep'!K103</f>
        <v>0</v>
      </c>
      <c r="P96" s="203">
        <f>'Monthly Prep'!L103</f>
        <v>0</v>
      </c>
      <c r="Q96" s="203">
        <f>'Monthly Prep'!M103</f>
        <v>0</v>
      </c>
      <c r="R96" s="203">
        <f>'Monthly Prep'!N103</f>
        <v>0</v>
      </c>
      <c r="S96" s="203">
        <f>'Monthly Prep'!O103</f>
        <v>0</v>
      </c>
      <c r="T96" s="203">
        <f>'Monthly Prep'!P103</f>
        <v>0</v>
      </c>
      <c r="U96" s="203">
        <f>'Monthly Prep'!Q103</f>
        <v>0</v>
      </c>
      <c r="V96" s="203">
        <f>'Monthly Prep'!R103</f>
        <v>0</v>
      </c>
      <c r="W96" s="203">
        <f>'Monthly Prep'!S103</f>
        <v>0</v>
      </c>
      <c r="X96" s="203">
        <f>'Monthly Prep'!T103</f>
        <v>0</v>
      </c>
      <c r="Y96" s="203">
        <f>'Monthly Prep'!U103</f>
        <v>0</v>
      </c>
      <c r="Z96" s="203">
        <f>'Monthly Prep'!V103</f>
        <v>0</v>
      </c>
      <c r="AA96" s="203">
        <f>'Monthly Prep'!W103</f>
        <v>0</v>
      </c>
      <c r="AB96" s="203">
        <f>'Monthly Prep'!X103</f>
        <v>0</v>
      </c>
      <c r="AC96" s="203">
        <f>'Monthly Prep'!Y103</f>
        <v>0</v>
      </c>
      <c r="AD96" s="203">
        <f>'Monthly Prep'!Z103</f>
        <v>0</v>
      </c>
      <c r="AE96" s="203">
        <f>'Monthly Prep'!AA103</f>
        <v>0</v>
      </c>
      <c r="AF96" s="203">
        <f>'Monthly Prep'!AB103</f>
        <v>0</v>
      </c>
      <c r="AG96" s="203">
        <f>'Monthly Prep'!AC103</f>
        <v>0</v>
      </c>
      <c r="AH96" s="203">
        <f>'Monthly Prep'!AD103</f>
        <v>0</v>
      </c>
      <c r="AI96" s="203">
        <f>'Monthly Prep'!AE103</f>
        <v>0</v>
      </c>
      <c r="AJ96" s="203">
        <f>'Monthly Prep'!AF103</f>
        <v>0</v>
      </c>
      <c r="AK96" s="203">
        <f>'Monthly Prep'!AG103</f>
        <v>0</v>
      </c>
      <c r="AL96" s="203">
        <f>'Monthly Prep'!AH103</f>
        <v>0</v>
      </c>
      <c r="AM96" s="186">
        <f t="shared" si="5"/>
        <v>0</v>
      </c>
      <c r="AN96" s="203" t="str">
        <f>'Monthly Prep'!B$3</f>
        <v>Monthly Prep Reporting Tool 1.0.1</v>
      </c>
      <c r="AO96" s="199" t="str">
        <f>'Monthly Prep'!AJ103</f>
        <v/>
      </c>
    </row>
    <row r="97" spans="1:41" x14ac:dyDescent="0.25">
      <c r="A97" s="178" t="str">
        <f t="shared" si="4"/>
        <v>202205</v>
      </c>
      <c r="B97" s="179">
        <f>'Prep Partner Performance'!AE$2</f>
        <v>2022</v>
      </c>
      <c r="C97" s="180" t="str">
        <f>'Prep Partner Performance'!Z$2</f>
        <v>05</v>
      </c>
      <c r="D97" s="178">
        <f>'Prep Partner Performance'!G$2</f>
        <v>14943</v>
      </c>
      <c r="E97" s="177" t="str">
        <f>'Prep Partner Performance'!C$2</f>
        <v>Kisima Health Centre</v>
      </c>
      <c r="F97" s="300" t="str">
        <f>'Monthly Prep'!B$100</f>
        <v>Clients who had a Refill at Month 1 Number Tested for STI at Month 1 Re-fill</v>
      </c>
      <c r="G97" s="203" t="str">
        <f>'Monthly Prep'!C104</f>
        <v>PBFW Breastfeeding</v>
      </c>
      <c r="H97" s="203" t="str">
        <f>'Monthly Prep'!D104</f>
        <v>MP01-96</v>
      </c>
      <c r="I97" s="203">
        <f>'Monthly Prep'!E104</f>
        <v>0</v>
      </c>
      <c r="J97" s="203">
        <f>'Monthly Prep'!F104</f>
        <v>0</v>
      </c>
      <c r="K97" s="203">
        <f>'Monthly Prep'!G104</f>
        <v>0</v>
      </c>
      <c r="L97" s="203">
        <f>'Monthly Prep'!H104</f>
        <v>0</v>
      </c>
      <c r="M97" s="203">
        <f>'Monthly Prep'!I104</f>
        <v>0</v>
      </c>
      <c r="N97" s="203">
        <f>'Monthly Prep'!J104</f>
        <v>0</v>
      </c>
      <c r="O97" s="203">
        <f>'Monthly Prep'!K104</f>
        <v>0</v>
      </c>
      <c r="P97" s="203">
        <f>'Monthly Prep'!L104</f>
        <v>0</v>
      </c>
      <c r="Q97" s="203">
        <f>'Monthly Prep'!M104</f>
        <v>0</v>
      </c>
      <c r="R97" s="203">
        <f>'Monthly Prep'!N104</f>
        <v>0</v>
      </c>
      <c r="S97" s="203">
        <f>'Monthly Prep'!O104</f>
        <v>0</v>
      </c>
      <c r="T97" s="203">
        <f>'Monthly Prep'!P104</f>
        <v>0</v>
      </c>
      <c r="U97" s="203">
        <f>'Monthly Prep'!Q104</f>
        <v>0</v>
      </c>
      <c r="V97" s="203">
        <f>'Monthly Prep'!R104</f>
        <v>0</v>
      </c>
      <c r="W97" s="203">
        <f>'Monthly Prep'!S104</f>
        <v>0</v>
      </c>
      <c r="X97" s="203">
        <f>'Monthly Prep'!T104</f>
        <v>0</v>
      </c>
      <c r="Y97" s="203">
        <f>'Monthly Prep'!U104</f>
        <v>0</v>
      </c>
      <c r="Z97" s="203">
        <f>'Monthly Prep'!V104</f>
        <v>0</v>
      </c>
      <c r="AA97" s="203">
        <f>'Monthly Prep'!W104</f>
        <v>0</v>
      </c>
      <c r="AB97" s="203">
        <f>'Monthly Prep'!X104</f>
        <v>0</v>
      </c>
      <c r="AC97" s="203">
        <f>'Monthly Prep'!Y104</f>
        <v>0</v>
      </c>
      <c r="AD97" s="203">
        <f>'Monthly Prep'!Z104</f>
        <v>0</v>
      </c>
      <c r="AE97" s="203">
        <f>'Monthly Prep'!AA104</f>
        <v>0</v>
      </c>
      <c r="AF97" s="203">
        <f>'Monthly Prep'!AB104</f>
        <v>0</v>
      </c>
      <c r="AG97" s="203">
        <f>'Monthly Prep'!AC104</f>
        <v>0</v>
      </c>
      <c r="AH97" s="203">
        <f>'Monthly Prep'!AD104</f>
        <v>0</v>
      </c>
      <c r="AI97" s="203">
        <f>'Monthly Prep'!AE104</f>
        <v>0</v>
      </c>
      <c r="AJ97" s="203">
        <f>'Monthly Prep'!AF104</f>
        <v>0</v>
      </c>
      <c r="AK97" s="203">
        <f>'Monthly Prep'!AG104</f>
        <v>0</v>
      </c>
      <c r="AL97" s="203">
        <f>'Monthly Prep'!AH104</f>
        <v>0</v>
      </c>
      <c r="AM97" s="186">
        <f t="shared" si="5"/>
        <v>0</v>
      </c>
      <c r="AN97" s="203" t="str">
        <f>'Monthly Prep'!B$3</f>
        <v>Monthly Prep Reporting Tool 1.0.1</v>
      </c>
      <c r="AO97" s="199" t="str">
        <f>'Monthly Prep'!AJ104</f>
        <v/>
      </c>
    </row>
    <row r="98" spans="1:41" x14ac:dyDescent="0.25">
      <c r="A98" s="178" t="str">
        <f t="shared" si="4"/>
        <v>202205</v>
      </c>
      <c r="B98" s="179">
        <f>'Prep Partner Performance'!AE$2</f>
        <v>2022</v>
      </c>
      <c r="C98" s="180" t="str">
        <f>'Prep Partner Performance'!Z$2</f>
        <v>05</v>
      </c>
      <c r="D98" s="178">
        <f>'Prep Partner Performance'!G$2</f>
        <v>14943</v>
      </c>
      <c r="E98" s="177" t="str">
        <f>'Prep Partner Performance'!C$2</f>
        <v>Kisima Health Centre</v>
      </c>
      <c r="F98" s="300" t="str">
        <f>'Monthly Prep'!B$100</f>
        <v>Clients who had a Refill at Month 1 Number Tested for STI at Month 1 Re-fill</v>
      </c>
      <c r="G98" s="203" t="str">
        <f>'Monthly Prep'!C105</f>
        <v>PBFW Pregnant</v>
      </c>
      <c r="H98" s="203" t="str">
        <f>'Monthly Prep'!D105</f>
        <v>MP01-97</v>
      </c>
      <c r="I98" s="203">
        <f>'Monthly Prep'!E105</f>
        <v>0</v>
      </c>
      <c r="J98" s="203">
        <f>'Monthly Prep'!F105</f>
        <v>0</v>
      </c>
      <c r="K98" s="203">
        <f>'Monthly Prep'!G105</f>
        <v>0</v>
      </c>
      <c r="L98" s="203">
        <f>'Monthly Prep'!H105</f>
        <v>0</v>
      </c>
      <c r="M98" s="203">
        <f>'Monthly Prep'!I105</f>
        <v>0</v>
      </c>
      <c r="N98" s="203">
        <f>'Monthly Prep'!J105</f>
        <v>0</v>
      </c>
      <c r="O98" s="203">
        <f>'Monthly Prep'!K105</f>
        <v>0</v>
      </c>
      <c r="P98" s="203">
        <f>'Monthly Prep'!L105</f>
        <v>0</v>
      </c>
      <c r="Q98" s="203">
        <f>'Monthly Prep'!M105</f>
        <v>0</v>
      </c>
      <c r="R98" s="203">
        <f>'Monthly Prep'!N105</f>
        <v>0</v>
      </c>
      <c r="S98" s="203">
        <f>'Monthly Prep'!O105</f>
        <v>0</v>
      </c>
      <c r="T98" s="203">
        <f>'Monthly Prep'!P105</f>
        <v>0</v>
      </c>
      <c r="U98" s="203">
        <f>'Monthly Prep'!Q105</f>
        <v>0</v>
      </c>
      <c r="V98" s="203">
        <f>'Monthly Prep'!R105</f>
        <v>0</v>
      </c>
      <c r="W98" s="203">
        <f>'Monthly Prep'!S105</f>
        <v>0</v>
      </c>
      <c r="X98" s="203">
        <f>'Monthly Prep'!T105</f>
        <v>0</v>
      </c>
      <c r="Y98" s="203">
        <f>'Monthly Prep'!U105</f>
        <v>0</v>
      </c>
      <c r="Z98" s="203">
        <f>'Monthly Prep'!V105</f>
        <v>0</v>
      </c>
      <c r="AA98" s="203">
        <f>'Monthly Prep'!W105</f>
        <v>0</v>
      </c>
      <c r="AB98" s="203">
        <f>'Monthly Prep'!X105</f>
        <v>0</v>
      </c>
      <c r="AC98" s="203">
        <f>'Monthly Prep'!Y105</f>
        <v>0</v>
      </c>
      <c r="AD98" s="203">
        <f>'Monthly Prep'!Z105</f>
        <v>0</v>
      </c>
      <c r="AE98" s="203">
        <f>'Monthly Prep'!AA105</f>
        <v>0</v>
      </c>
      <c r="AF98" s="203">
        <f>'Monthly Prep'!AB105</f>
        <v>0</v>
      </c>
      <c r="AG98" s="203">
        <f>'Monthly Prep'!AC105</f>
        <v>0</v>
      </c>
      <c r="AH98" s="203">
        <f>'Monthly Prep'!AD105</f>
        <v>0</v>
      </c>
      <c r="AI98" s="203">
        <f>'Monthly Prep'!AE105</f>
        <v>0</v>
      </c>
      <c r="AJ98" s="203">
        <f>'Monthly Prep'!AF105</f>
        <v>0</v>
      </c>
      <c r="AK98" s="203">
        <f>'Monthly Prep'!AG105</f>
        <v>0</v>
      </c>
      <c r="AL98" s="203">
        <f>'Monthly Prep'!AH105</f>
        <v>0</v>
      </c>
      <c r="AM98" s="186">
        <f t="shared" si="5"/>
        <v>0</v>
      </c>
      <c r="AN98" s="203" t="str">
        <f>'Monthly Prep'!B$3</f>
        <v>Monthly Prep Reporting Tool 1.0.1</v>
      </c>
      <c r="AO98" s="199" t="str">
        <f>'Monthly Prep'!AJ105</f>
        <v/>
      </c>
    </row>
    <row r="99" spans="1:41" x14ac:dyDescent="0.25">
      <c r="A99" s="178" t="str">
        <f t="shared" si="4"/>
        <v>202205</v>
      </c>
      <c r="B99" s="179">
        <f>'Prep Partner Performance'!AE$2</f>
        <v>2022</v>
      </c>
      <c r="C99" s="180" t="str">
        <f>'Prep Partner Performance'!Z$2</f>
        <v>05</v>
      </c>
      <c r="D99" s="178">
        <f>'Prep Partner Performance'!G$2</f>
        <v>14943</v>
      </c>
      <c r="E99" s="177" t="str">
        <f>'Prep Partner Performance'!C$2</f>
        <v>Kisima Health Centre</v>
      </c>
      <c r="F99" s="300" t="str">
        <f>'Monthly Prep'!B$100</f>
        <v>Clients who had a Refill at Month 1 Number Tested for STI at Month 1 Re-fill</v>
      </c>
      <c r="G99" s="203" t="str">
        <f>'Monthly Prep'!C106</f>
        <v>People Who Inject Drugs</v>
      </c>
      <c r="H99" s="203" t="str">
        <f>'Monthly Prep'!D106</f>
        <v>MP01-98</v>
      </c>
      <c r="I99" s="203">
        <f>'Monthly Prep'!E106</f>
        <v>0</v>
      </c>
      <c r="J99" s="203">
        <f>'Monthly Prep'!F106</f>
        <v>0</v>
      </c>
      <c r="K99" s="203">
        <f>'Monthly Prep'!G106</f>
        <v>0</v>
      </c>
      <c r="L99" s="203">
        <f>'Monthly Prep'!H106</f>
        <v>0</v>
      </c>
      <c r="M99" s="203">
        <f>'Monthly Prep'!I106</f>
        <v>0</v>
      </c>
      <c r="N99" s="203">
        <f>'Monthly Prep'!J106</f>
        <v>0</v>
      </c>
      <c r="O99" s="203">
        <f>'Monthly Prep'!K106</f>
        <v>0</v>
      </c>
      <c r="P99" s="203">
        <f>'Monthly Prep'!L106</f>
        <v>0</v>
      </c>
      <c r="Q99" s="203">
        <f>'Monthly Prep'!M106</f>
        <v>0</v>
      </c>
      <c r="R99" s="203">
        <f>'Monthly Prep'!N106</f>
        <v>0</v>
      </c>
      <c r="S99" s="203">
        <f>'Monthly Prep'!O106</f>
        <v>0</v>
      </c>
      <c r="T99" s="203">
        <f>'Monthly Prep'!P106</f>
        <v>0</v>
      </c>
      <c r="U99" s="203">
        <f>'Monthly Prep'!Q106</f>
        <v>0</v>
      </c>
      <c r="V99" s="203">
        <f>'Monthly Prep'!R106</f>
        <v>0</v>
      </c>
      <c r="W99" s="203">
        <f>'Monthly Prep'!S106</f>
        <v>0</v>
      </c>
      <c r="X99" s="203">
        <f>'Monthly Prep'!T106</f>
        <v>0</v>
      </c>
      <c r="Y99" s="203">
        <f>'Monthly Prep'!U106</f>
        <v>0</v>
      </c>
      <c r="Z99" s="203">
        <f>'Monthly Prep'!V106</f>
        <v>0</v>
      </c>
      <c r="AA99" s="203">
        <f>'Monthly Prep'!W106</f>
        <v>0</v>
      </c>
      <c r="AB99" s="203">
        <f>'Monthly Prep'!X106</f>
        <v>0</v>
      </c>
      <c r="AC99" s="203">
        <f>'Monthly Prep'!Y106</f>
        <v>0</v>
      </c>
      <c r="AD99" s="203">
        <f>'Monthly Prep'!Z106</f>
        <v>0</v>
      </c>
      <c r="AE99" s="203">
        <f>'Monthly Prep'!AA106</f>
        <v>0</v>
      </c>
      <c r="AF99" s="203">
        <f>'Monthly Prep'!AB106</f>
        <v>0</v>
      </c>
      <c r="AG99" s="203">
        <f>'Monthly Prep'!AC106</f>
        <v>0</v>
      </c>
      <c r="AH99" s="203">
        <f>'Monthly Prep'!AD106</f>
        <v>0</v>
      </c>
      <c r="AI99" s="203">
        <f>'Monthly Prep'!AE106</f>
        <v>0</v>
      </c>
      <c r="AJ99" s="203">
        <f>'Monthly Prep'!AF106</f>
        <v>0</v>
      </c>
      <c r="AK99" s="203">
        <f>'Monthly Prep'!AG106</f>
        <v>0</v>
      </c>
      <c r="AL99" s="203">
        <f>'Monthly Prep'!AH106</f>
        <v>0</v>
      </c>
      <c r="AM99" s="186">
        <f t="shared" si="5"/>
        <v>0</v>
      </c>
      <c r="AN99" s="203" t="str">
        <f>'Monthly Prep'!B$3</f>
        <v>Monthly Prep Reporting Tool 1.0.1</v>
      </c>
      <c r="AO99" s="199" t="str">
        <f>'Monthly Prep'!AJ106</f>
        <v/>
      </c>
    </row>
    <row r="100" spans="1:41" x14ac:dyDescent="0.25">
      <c r="A100" s="178" t="str">
        <f t="shared" si="4"/>
        <v>202205</v>
      </c>
      <c r="B100" s="179">
        <f>'Prep Partner Performance'!AE$2</f>
        <v>2022</v>
      </c>
      <c r="C100" s="180" t="str">
        <f>'Prep Partner Performance'!Z$2</f>
        <v>05</v>
      </c>
      <c r="D100" s="178">
        <f>'Prep Partner Performance'!G$2</f>
        <v>14943</v>
      </c>
      <c r="E100" s="177" t="str">
        <f>'Prep Partner Performance'!C$2</f>
        <v>Kisima Health Centre</v>
      </c>
      <c r="F100" s="300" t="str">
        <f>'Monthly Prep'!B$100</f>
        <v>Clients who had a Refill at Month 1 Number Tested for STI at Month 1 Re-fill</v>
      </c>
      <c r="G100" s="203" t="str">
        <f>'Monthly Prep'!C107</f>
        <v>Sero -Discodant Couple</v>
      </c>
      <c r="H100" s="203" t="str">
        <f>'Monthly Prep'!D107</f>
        <v>MP01-99</v>
      </c>
      <c r="I100" s="203">
        <f>'Monthly Prep'!E107</f>
        <v>0</v>
      </c>
      <c r="J100" s="203">
        <f>'Monthly Prep'!F107</f>
        <v>0</v>
      </c>
      <c r="K100" s="203">
        <f>'Monthly Prep'!G107</f>
        <v>0</v>
      </c>
      <c r="L100" s="203">
        <f>'Monthly Prep'!H107</f>
        <v>0</v>
      </c>
      <c r="M100" s="203">
        <f>'Monthly Prep'!I107</f>
        <v>0</v>
      </c>
      <c r="N100" s="203">
        <f>'Monthly Prep'!J107</f>
        <v>0</v>
      </c>
      <c r="O100" s="203">
        <f>'Monthly Prep'!K107</f>
        <v>0</v>
      </c>
      <c r="P100" s="203">
        <f>'Monthly Prep'!L107</f>
        <v>0</v>
      </c>
      <c r="Q100" s="203">
        <f>'Monthly Prep'!M107</f>
        <v>0</v>
      </c>
      <c r="R100" s="203">
        <f>'Monthly Prep'!N107</f>
        <v>0</v>
      </c>
      <c r="S100" s="203">
        <f>'Monthly Prep'!O107</f>
        <v>0</v>
      </c>
      <c r="T100" s="203">
        <f>'Monthly Prep'!P107</f>
        <v>0</v>
      </c>
      <c r="U100" s="203">
        <f>'Monthly Prep'!Q107</f>
        <v>0</v>
      </c>
      <c r="V100" s="203">
        <f>'Monthly Prep'!R107</f>
        <v>0</v>
      </c>
      <c r="W100" s="203">
        <f>'Monthly Prep'!S107</f>
        <v>0</v>
      </c>
      <c r="X100" s="203">
        <f>'Monthly Prep'!T107</f>
        <v>0</v>
      </c>
      <c r="Y100" s="203">
        <f>'Monthly Prep'!U107</f>
        <v>0</v>
      </c>
      <c r="Z100" s="203">
        <f>'Monthly Prep'!V107</f>
        <v>0</v>
      </c>
      <c r="AA100" s="203">
        <f>'Monthly Prep'!W107</f>
        <v>0</v>
      </c>
      <c r="AB100" s="203">
        <f>'Monthly Prep'!X107</f>
        <v>0</v>
      </c>
      <c r="AC100" s="203">
        <f>'Monthly Prep'!Y107</f>
        <v>0</v>
      </c>
      <c r="AD100" s="203">
        <f>'Monthly Prep'!Z107</f>
        <v>0</v>
      </c>
      <c r="AE100" s="203">
        <f>'Monthly Prep'!AA107</f>
        <v>0</v>
      </c>
      <c r="AF100" s="203">
        <f>'Monthly Prep'!AB107</f>
        <v>0</v>
      </c>
      <c r="AG100" s="203">
        <f>'Monthly Prep'!AC107</f>
        <v>0</v>
      </c>
      <c r="AH100" s="203">
        <f>'Monthly Prep'!AD107</f>
        <v>0</v>
      </c>
      <c r="AI100" s="203">
        <f>'Monthly Prep'!AE107</f>
        <v>0</v>
      </c>
      <c r="AJ100" s="203">
        <f>'Monthly Prep'!AF107</f>
        <v>0</v>
      </c>
      <c r="AK100" s="203">
        <f>'Monthly Prep'!AG107</f>
        <v>0</v>
      </c>
      <c r="AL100" s="203">
        <f>'Monthly Prep'!AH107</f>
        <v>0</v>
      </c>
      <c r="AM100" s="186">
        <f t="shared" si="5"/>
        <v>0</v>
      </c>
      <c r="AN100" s="203" t="str">
        <f>'Monthly Prep'!B$3</f>
        <v>Monthly Prep Reporting Tool 1.0.1</v>
      </c>
      <c r="AO100" s="199" t="str">
        <f>'Monthly Prep'!AJ107</f>
        <v/>
      </c>
    </row>
    <row r="101" spans="1:41" x14ac:dyDescent="0.25">
      <c r="A101" s="178" t="str">
        <f t="shared" si="4"/>
        <v>202205</v>
      </c>
      <c r="B101" s="179">
        <f>'Prep Partner Performance'!AE$2</f>
        <v>2022</v>
      </c>
      <c r="C101" s="180" t="str">
        <f>'Prep Partner Performance'!Z$2</f>
        <v>05</v>
      </c>
      <c r="D101" s="178">
        <f>'Prep Partner Performance'!G$2</f>
        <v>14943</v>
      </c>
      <c r="E101" s="177" t="str">
        <f>'Prep Partner Performance'!C$2</f>
        <v>Kisima Health Centre</v>
      </c>
      <c r="F101" s="300" t="str">
        <f>'Monthly Prep'!B$100</f>
        <v>Clients who had a Refill at Month 1 Number Tested for STI at Month 1 Re-fill</v>
      </c>
      <c r="G101" s="203" t="str">
        <f>'Monthly Prep'!C108</f>
        <v>Men who have Sex with Men</v>
      </c>
      <c r="H101" s="203" t="str">
        <f>'Monthly Prep'!D108</f>
        <v>MP01-100</v>
      </c>
      <c r="I101" s="203">
        <f>'Monthly Prep'!E108</f>
        <v>0</v>
      </c>
      <c r="J101" s="203">
        <f>'Monthly Prep'!F108</f>
        <v>0</v>
      </c>
      <c r="K101" s="203">
        <f>'Monthly Prep'!G108</f>
        <v>0</v>
      </c>
      <c r="L101" s="203">
        <f>'Monthly Prep'!H108</f>
        <v>0</v>
      </c>
      <c r="M101" s="203">
        <f>'Monthly Prep'!I108</f>
        <v>0</v>
      </c>
      <c r="N101" s="203">
        <f>'Monthly Prep'!J108</f>
        <v>0</v>
      </c>
      <c r="O101" s="203">
        <f>'Monthly Prep'!K108</f>
        <v>0</v>
      </c>
      <c r="P101" s="203">
        <f>'Monthly Prep'!L108</f>
        <v>0</v>
      </c>
      <c r="Q101" s="203">
        <f>'Monthly Prep'!M108</f>
        <v>0</v>
      </c>
      <c r="R101" s="203">
        <f>'Monthly Prep'!N108</f>
        <v>0</v>
      </c>
      <c r="S101" s="203">
        <f>'Monthly Prep'!O108</f>
        <v>0</v>
      </c>
      <c r="T101" s="203">
        <f>'Monthly Prep'!P108</f>
        <v>0</v>
      </c>
      <c r="U101" s="203">
        <f>'Monthly Prep'!Q108</f>
        <v>0</v>
      </c>
      <c r="V101" s="203">
        <f>'Monthly Prep'!R108</f>
        <v>0</v>
      </c>
      <c r="W101" s="203">
        <f>'Monthly Prep'!S108</f>
        <v>0</v>
      </c>
      <c r="X101" s="203">
        <f>'Monthly Prep'!T108</f>
        <v>0</v>
      </c>
      <c r="Y101" s="203">
        <f>'Monthly Prep'!U108</f>
        <v>0</v>
      </c>
      <c r="Z101" s="203">
        <f>'Monthly Prep'!V108</f>
        <v>0</v>
      </c>
      <c r="AA101" s="203">
        <f>'Monthly Prep'!W108</f>
        <v>0</v>
      </c>
      <c r="AB101" s="203">
        <f>'Monthly Prep'!X108</f>
        <v>0</v>
      </c>
      <c r="AC101" s="203">
        <f>'Monthly Prep'!Y108</f>
        <v>0</v>
      </c>
      <c r="AD101" s="203">
        <f>'Monthly Prep'!Z108</f>
        <v>0</v>
      </c>
      <c r="AE101" s="203">
        <f>'Monthly Prep'!AA108</f>
        <v>0</v>
      </c>
      <c r="AF101" s="203">
        <f>'Monthly Prep'!AB108</f>
        <v>0</v>
      </c>
      <c r="AG101" s="203">
        <f>'Monthly Prep'!AC108</f>
        <v>0</v>
      </c>
      <c r="AH101" s="203">
        <f>'Monthly Prep'!AD108</f>
        <v>0</v>
      </c>
      <c r="AI101" s="203">
        <f>'Monthly Prep'!AE108</f>
        <v>0</v>
      </c>
      <c r="AJ101" s="203">
        <f>'Monthly Prep'!AF108</f>
        <v>0</v>
      </c>
      <c r="AK101" s="203">
        <f>'Monthly Prep'!AG108</f>
        <v>0</v>
      </c>
      <c r="AL101" s="203">
        <f>'Monthly Prep'!AH108</f>
        <v>0</v>
      </c>
      <c r="AM101" s="186">
        <f t="shared" si="5"/>
        <v>0</v>
      </c>
      <c r="AN101" s="203" t="str">
        <f>'Monthly Prep'!B$3</f>
        <v>Monthly Prep Reporting Tool 1.0.1</v>
      </c>
      <c r="AO101" s="199" t="str">
        <f>'Monthly Prep'!AJ108</f>
        <v/>
      </c>
    </row>
    <row r="102" spans="1:41" x14ac:dyDescent="0.25">
      <c r="A102" s="178" t="str">
        <f t="shared" si="4"/>
        <v>202205</v>
      </c>
      <c r="B102" s="179">
        <f>'Prep Partner Performance'!AE$2</f>
        <v>2022</v>
      </c>
      <c r="C102" s="180" t="str">
        <f>'Prep Partner Performance'!Z$2</f>
        <v>05</v>
      </c>
      <c r="D102" s="178">
        <f>'Prep Partner Performance'!G$2</f>
        <v>14943</v>
      </c>
      <c r="E102" s="177" t="str">
        <f>'Prep Partner Performance'!C$2</f>
        <v>Kisima Health Centre</v>
      </c>
      <c r="F102" s="300" t="str">
        <f>'Monthly Prep'!B$109</f>
        <v>Clients who had a Refill at Month 1 Number Tested STI Positive at month 1 Re-fill</v>
      </c>
      <c r="G102" s="203" t="str">
        <f>'Monthly Prep'!C109</f>
        <v>Adolescent Girls and Young Women (AGYW)</v>
      </c>
      <c r="H102" s="203" t="str">
        <f>'Monthly Prep'!D109</f>
        <v>MP01-101</v>
      </c>
      <c r="I102" s="203">
        <f>'Monthly Prep'!E109</f>
        <v>0</v>
      </c>
      <c r="J102" s="203">
        <f>'Monthly Prep'!F109</f>
        <v>0</v>
      </c>
      <c r="K102" s="203">
        <f>'Monthly Prep'!G109</f>
        <v>0</v>
      </c>
      <c r="L102" s="203">
        <f>'Monthly Prep'!H109</f>
        <v>0</v>
      </c>
      <c r="M102" s="203">
        <f>'Monthly Prep'!I109</f>
        <v>0</v>
      </c>
      <c r="N102" s="203">
        <f>'Monthly Prep'!J109</f>
        <v>0</v>
      </c>
      <c r="O102" s="203">
        <f>'Monthly Prep'!K109</f>
        <v>0</v>
      </c>
      <c r="P102" s="203">
        <f>'Monthly Prep'!L109</f>
        <v>0</v>
      </c>
      <c r="Q102" s="203">
        <f>'Monthly Prep'!M109</f>
        <v>0</v>
      </c>
      <c r="R102" s="203">
        <f>'Monthly Prep'!N109</f>
        <v>0</v>
      </c>
      <c r="S102" s="203">
        <f>'Monthly Prep'!O109</f>
        <v>0</v>
      </c>
      <c r="T102" s="203">
        <f>'Monthly Prep'!P109</f>
        <v>0</v>
      </c>
      <c r="U102" s="203">
        <f>'Monthly Prep'!Q109</f>
        <v>0</v>
      </c>
      <c r="V102" s="203">
        <f>'Monthly Prep'!R109</f>
        <v>0</v>
      </c>
      <c r="W102" s="203">
        <f>'Monthly Prep'!S109</f>
        <v>0</v>
      </c>
      <c r="X102" s="203">
        <f>'Monthly Prep'!T109</f>
        <v>0</v>
      </c>
      <c r="Y102" s="203">
        <f>'Monthly Prep'!U109</f>
        <v>0</v>
      </c>
      <c r="Z102" s="203">
        <f>'Monthly Prep'!V109</f>
        <v>0</v>
      </c>
      <c r="AA102" s="203">
        <f>'Monthly Prep'!W109</f>
        <v>0</v>
      </c>
      <c r="AB102" s="203">
        <f>'Monthly Prep'!X109</f>
        <v>0</v>
      </c>
      <c r="AC102" s="203">
        <f>'Monthly Prep'!Y109</f>
        <v>0</v>
      </c>
      <c r="AD102" s="203">
        <f>'Monthly Prep'!Z109</f>
        <v>0</v>
      </c>
      <c r="AE102" s="203">
        <f>'Monthly Prep'!AA109</f>
        <v>0</v>
      </c>
      <c r="AF102" s="203">
        <f>'Monthly Prep'!AB109</f>
        <v>0</v>
      </c>
      <c r="AG102" s="203">
        <f>'Monthly Prep'!AC109</f>
        <v>0</v>
      </c>
      <c r="AH102" s="203">
        <f>'Monthly Prep'!AD109</f>
        <v>0</v>
      </c>
      <c r="AI102" s="203">
        <f>'Monthly Prep'!AE109</f>
        <v>0</v>
      </c>
      <c r="AJ102" s="203">
        <f>'Monthly Prep'!AF109</f>
        <v>0</v>
      </c>
      <c r="AK102" s="203">
        <f>'Monthly Prep'!AG109</f>
        <v>0</v>
      </c>
      <c r="AL102" s="203">
        <f>'Monthly Prep'!AH109</f>
        <v>0</v>
      </c>
      <c r="AM102" s="186">
        <f t="shared" si="5"/>
        <v>0</v>
      </c>
      <c r="AN102" s="203" t="str">
        <f>'Monthly Prep'!B$3</f>
        <v>Monthly Prep Reporting Tool 1.0.1</v>
      </c>
      <c r="AO102" s="199" t="str">
        <f>'Monthly Prep'!AJ109</f>
        <v/>
      </c>
    </row>
    <row r="103" spans="1:41" x14ac:dyDescent="0.25">
      <c r="A103" s="178" t="str">
        <f t="shared" si="4"/>
        <v>202205</v>
      </c>
      <c r="B103" s="179">
        <f>'Prep Partner Performance'!AE$2</f>
        <v>2022</v>
      </c>
      <c r="C103" s="180" t="str">
        <f>'Prep Partner Performance'!Z$2</f>
        <v>05</v>
      </c>
      <c r="D103" s="178">
        <f>'Prep Partner Performance'!G$2</f>
        <v>14943</v>
      </c>
      <c r="E103" s="177" t="str">
        <f>'Prep Partner Performance'!C$2</f>
        <v>Kisima Health Centre</v>
      </c>
      <c r="F103" s="300" t="str">
        <f>'Monthly Prep'!B$109</f>
        <v>Clients who had a Refill at Month 1 Number Tested STI Positive at month 1 Re-fill</v>
      </c>
      <c r="G103" s="203" t="str">
        <f>'Monthly Prep'!C110</f>
        <v>Female Sex Workers</v>
      </c>
      <c r="H103" s="203" t="str">
        <f>'Monthly Prep'!D110</f>
        <v>MP01-102</v>
      </c>
      <c r="I103" s="203">
        <f>'Monthly Prep'!E110</f>
        <v>0</v>
      </c>
      <c r="J103" s="203">
        <f>'Monthly Prep'!F110</f>
        <v>0</v>
      </c>
      <c r="K103" s="203">
        <f>'Monthly Prep'!G110</f>
        <v>0</v>
      </c>
      <c r="L103" s="203">
        <f>'Monthly Prep'!H110</f>
        <v>0</v>
      </c>
      <c r="M103" s="203">
        <f>'Monthly Prep'!I110</f>
        <v>0</v>
      </c>
      <c r="N103" s="203">
        <f>'Monthly Prep'!J110</f>
        <v>0</v>
      </c>
      <c r="O103" s="203">
        <f>'Monthly Prep'!K110</f>
        <v>0</v>
      </c>
      <c r="P103" s="203">
        <f>'Monthly Prep'!L110</f>
        <v>0</v>
      </c>
      <c r="Q103" s="203">
        <f>'Monthly Prep'!M110</f>
        <v>0</v>
      </c>
      <c r="R103" s="203">
        <f>'Monthly Prep'!N110</f>
        <v>0</v>
      </c>
      <c r="S103" s="203">
        <f>'Monthly Prep'!O110</f>
        <v>0</v>
      </c>
      <c r="T103" s="203">
        <f>'Monthly Prep'!P110</f>
        <v>0</v>
      </c>
      <c r="U103" s="203">
        <f>'Monthly Prep'!Q110</f>
        <v>0</v>
      </c>
      <c r="V103" s="203">
        <f>'Monthly Prep'!R110</f>
        <v>0</v>
      </c>
      <c r="W103" s="203">
        <f>'Monthly Prep'!S110</f>
        <v>0</v>
      </c>
      <c r="X103" s="203">
        <f>'Monthly Prep'!T110</f>
        <v>0</v>
      </c>
      <c r="Y103" s="203">
        <f>'Monthly Prep'!U110</f>
        <v>0</v>
      </c>
      <c r="Z103" s="203">
        <f>'Monthly Prep'!V110</f>
        <v>0</v>
      </c>
      <c r="AA103" s="203">
        <f>'Monthly Prep'!W110</f>
        <v>0</v>
      </c>
      <c r="AB103" s="203">
        <f>'Monthly Prep'!X110</f>
        <v>0</v>
      </c>
      <c r="AC103" s="203">
        <f>'Monthly Prep'!Y110</f>
        <v>0</v>
      </c>
      <c r="AD103" s="203">
        <f>'Monthly Prep'!Z110</f>
        <v>0</v>
      </c>
      <c r="AE103" s="203">
        <f>'Monthly Prep'!AA110</f>
        <v>0</v>
      </c>
      <c r="AF103" s="203">
        <f>'Monthly Prep'!AB110</f>
        <v>0</v>
      </c>
      <c r="AG103" s="203">
        <f>'Monthly Prep'!AC110</f>
        <v>0</v>
      </c>
      <c r="AH103" s="203">
        <f>'Monthly Prep'!AD110</f>
        <v>0</v>
      </c>
      <c r="AI103" s="203">
        <f>'Monthly Prep'!AE110</f>
        <v>0</v>
      </c>
      <c r="AJ103" s="203">
        <f>'Monthly Prep'!AF110</f>
        <v>0</v>
      </c>
      <c r="AK103" s="203">
        <f>'Monthly Prep'!AG110</f>
        <v>0</v>
      </c>
      <c r="AL103" s="203">
        <f>'Monthly Prep'!AH110</f>
        <v>0</v>
      </c>
      <c r="AM103" s="186">
        <f t="shared" si="5"/>
        <v>0</v>
      </c>
      <c r="AN103" s="203" t="str">
        <f>'Monthly Prep'!B$3</f>
        <v>Monthly Prep Reporting Tool 1.0.1</v>
      </c>
      <c r="AO103" s="199" t="str">
        <f>'Monthly Prep'!AJ110</f>
        <v/>
      </c>
    </row>
    <row r="104" spans="1:41" x14ac:dyDescent="0.25">
      <c r="A104" s="178" t="str">
        <f t="shared" si="4"/>
        <v>202205</v>
      </c>
      <c r="B104" s="179">
        <f>'Prep Partner Performance'!AE$2</f>
        <v>2022</v>
      </c>
      <c r="C104" s="180" t="str">
        <f>'Prep Partner Performance'!Z$2</f>
        <v>05</v>
      </c>
      <c r="D104" s="178">
        <f>'Prep Partner Performance'!G$2</f>
        <v>14943</v>
      </c>
      <c r="E104" s="177" t="str">
        <f>'Prep Partner Performance'!C$2</f>
        <v>Kisima Health Centre</v>
      </c>
      <c r="F104" s="300" t="str">
        <f>'Monthly Prep'!B$109</f>
        <v>Clients who had a Refill at Month 1 Number Tested STI Positive at month 1 Re-fill</v>
      </c>
      <c r="G104" s="203" t="str">
        <f>'Monthly Prep'!C111</f>
        <v>General Population</v>
      </c>
      <c r="H104" s="203" t="str">
        <f>'Monthly Prep'!D111</f>
        <v>MP01-103</v>
      </c>
      <c r="I104" s="203">
        <f>'Monthly Prep'!E111</f>
        <v>0</v>
      </c>
      <c r="J104" s="203">
        <f>'Monthly Prep'!F111</f>
        <v>0</v>
      </c>
      <c r="K104" s="203">
        <f>'Monthly Prep'!G111</f>
        <v>0</v>
      </c>
      <c r="L104" s="203">
        <f>'Monthly Prep'!H111</f>
        <v>0</v>
      </c>
      <c r="M104" s="203">
        <f>'Monthly Prep'!I111</f>
        <v>0</v>
      </c>
      <c r="N104" s="203">
        <f>'Monthly Prep'!J111</f>
        <v>0</v>
      </c>
      <c r="O104" s="203">
        <f>'Monthly Prep'!K111</f>
        <v>0</v>
      </c>
      <c r="P104" s="203">
        <f>'Monthly Prep'!L111</f>
        <v>0</v>
      </c>
      <c r="Q104" s="203">
        <f>'Monthly Prep'!M111</f>
        <v>0</v>
      </c>
      <c r="R104" s="203">
        <f>'Monthly Prep'!N111</f>
        <v>0</v>
      </c>
      <c r="S104" s="203">
        <f>'Monthly Prep'!O111</f>
        <v>0</v>
      </c>
      <c r="T104" s="203">
        <f>'Monthly Prep'!P111</f>
        <v>0</v>
      </c>
      <c r="U104" s="203">
        <f>'Monthly Prep'!Q111</f>
        <v>0</v>
      </c>
      <c r="V104" s="203">
        <f>'Monthly Prep'!R111</f>
        <v>0</v>
      </c>
      <c r="W104" s="203">
        <f>'Monthly Prep'!S111</f>
        <v>0</v>
      </c>
      <c r="X104" s="203">
        <f>'Monthly Prep'!T111</f>
        <v>0</v>
      </c>
      <c r="Y104" s="203">
        <f>'Monthly Prep'!U111</f>
        <v>0</v>
      </c>
      <c r="Z104" s="203">
        <f>'Monthly Prep'!V111</f>
        <v>0</v>
      </c>
      <c r="AA104" s="203">
        <f>'Monthly Prep'!W111</f>
        <v>0</v>
      </c>
      <c r="AB104" s="203">
        <f>'Monthly Prep'!X111</f>
        <v>0</v>
      </c>
      <c r="AC104" s="203">
        <f>'Monthly Prep'!Y111</f>
        <v>0</v>
      </c>
      <c r="AD104" s="203">
        <f>'Monthly Prep'!Z111</f>
        <v>0</v>
      </c>
      <c r="AE104" s="203">
        <f>'Monthly Prep'!AA111</f>
        <v>0</v>
      </c>
      <c r="AF104" s="203">
        <f>'Monthly Prep'!AB111</f>
        <v>0</v>
      </c>
      <c r="AG104" s="203">
        <f>'Monthly Prep'!AC111</f>
        <v>0</v>
      </c>
      <c r="AH104" s="203">
        <f>'Monthly Prep'!AD111</f>
        <v>0</v>
      </c>
      <c r="AI104" s="203">
        <f>'Monthly Prep'!AE111</f>
        <v>0</v>
      </c>
      <c r="AJ104" s="203">
        <f>'Monthly Prep'!AF111</f>
        <v>0</v>
      </c>
      <c r="AK104" s="203">
        <f>'Monthly Prep'!AG111</f>
        <v>0</v>
      </c>
      <c r="AL104" s="203">
        <f>'Monthly Prep'!AH111</f>
        <v>0</v>
      </c>
      <c r="AM104" s="186">
        <f t="shared" si="5"/>
        <v>0</v>
      </c>
      <c r="AN104" s="203" t="str">
        <f>'Monthly Prep'!B$3</f>
        <v>Monthly Prep Reporting Tool 1.0.1</v>
      </c>
      <c r="AO104" s="199" t="str">
        <f>'Monthly Prep'!AJ111</f>
        <v/>
      </c>
    </row>
    <row r="105" spans="1:41" x14ac:dyDescent="0.25">
      <c r="A105" s="178" t="str">
        <f t="shared" si="4"/>
        <v>202205</v>
      </c>
      <c r="B105" s="179">
        <f>'Prep Partner Performance'!AE$2</f>
        <v>2022</v>
      </c>
      <c r="C105" s="180" t="str">
        <f>'Prep Partner Performance'!Z$2</f>
        <v>05</v>
      </c>
      <c r="D105" s="178">
        <f>'Prep Partner Performance'!G$2</f>
        <v>14943</v>
      </c>
      <c r="E105" s="177" t="str">
        <f>'Prep Partner Performance'!C$2</f>
        <v>Kisima Health Centre</v>
      </c>
      <c r="F105" s="300" t="str">
        <f>'Monthly Prep'!B$109</f>
        <v>Clients who had a Refill at Month 1 Number Tested STI Positive at month 1 Re-fill</v>
      </c>
      <c r="G105" s="203" t="str">
        <f>'Monthly Prep'!C112</f>
        <v>Men at High Risk</v>
      </c>
      <c r="H105" s="203" t="str">
        <f>'Monthly Prep'!D112</f>
        <v>MP01-104</v>
      </c>
      <c r="I105" s="203">
        <f>'Monthly Prep'!E112</f>
        <v>0</v>
      </c>
      <c r="J105" s="203">
        <f>'Monthly Prep'!F112</f>
        <v>0</v>
      </c>
      <c r="K105" s="203">
        <f>'Monthly Prep'!G112</f>
        <v>0</v>
      </c>
      <c r="L105" s="203">
        <f>'Monthly Prep'!H112</f>
        <v>0</v>
      </c>
      <c r="M105" s="203">
        <f>'Monthly Prep'!I112</f>
        <v>0</v>
      </c>
      <c r="N105" s="203">
        <f>'Monthly Prep'!J112</f>
        <v>0</v>
      </c>
      <c r="O105" s="203">
        <f>'Monthly Prep'!K112</f>
        <v>0</v>
      </c>
      <c r="P105" s="203">
        <f>'Monthly Prep'!L112</f>
        <v>0</v>
      </c>
      <c r="Q105" s="203">
        <f>'Monthly Prep'!M112</f>
        <v>0</v>
      </c>
      <c r="R105" s="203">
        <f>'Monthly Prep'!N112</f>
        <v>0</v>
      </c>
      <c r="S105" s="203">
        <f>'Monthly Prep'!O112</f>
        <v>0</v>
      </c>
      <c r="T105" s="203">
        <f>'Monthly Prep'!P112</f>
        <v>0</v>
      </c>
      <c r="U105" s="203">
        <f>'Monthly Prep'!Q112</f>
        <v>0</v>
      </c>
      <c r="V105" s="203">
        <f>'Monthly Prep'!R112</f>
        <v>0</v>
      </c>
      <c r="W105" s="203">
        <f>'Monthly Prep'!S112</f>
        <v>0</v>
      </c>
      <c r="X105" s="203">
        <f>'Monthly Prep'!T112</f>
        <v>0</v>
      </c>
      <c r="Y105" s="203">
        <f>'Monthly Prep'!U112</f>
        <v>0</v>
      </c>
      <c r="Z105" s="203">
        <f>'Monthly Prep'!V112</f>
        <v>0</v>
      </c>
      <c r="AA105" s="203">
        <f>'Monthly Prep'!W112</f>
        <v>0</v>
      </c>
      <c r="AB105" s="203">
        <f>'Monthly Prep'!X112</f>
        <v>0</v>
      </c>
      <c r="AC105" s="203">
        <f>'Monthly Prep'!Y112</f>
        <v>0</v>
      </c>
      <c r="AD105" s="203">
        <f>'Monthly Prep'!Z112</f>
        <v>0</v>
      </c>
      <c r="AE105" s="203">
        <f>'Monthly Prep'!AA112</f>
        <v>0</v>
      </c>
      <c r="AF105" s="203">
        <f>'Monthly Prep'!AB112</f>
        <v>0</v>
      </c>
      <c r="AG105" s="203">
        <f>'Monthly Prep'!AC112</f>
        <v>0</v>
      </c>
      <c r="AH105" s="203">
        <f>'Monthly Prep'!AD112</f>
        <v>0</v>
      </c>
      <c r="AI105" s="203">
        <f>'Monthly Prep'!AE112</f>
        <v>0</v>
      </c>
      <c r="AJ105" s="203">
        <f>'Monthly Prep'!AF112</f>
        <v>0</v>
      </c>
      <c r="AK105" s="203">
        <f>'Monthly Prep'!AG112</f>
        <v>0</v>
      </c>
      <c r="AL105" s="203">
        <f>'Monthly Prep'!AH112</f>
        <v>0</v>
      </c>
      <c r="AM105" s="186">
        <f t="shared" si="5"/>
        <v>0</v>
      </c>
      <c r="AN105" s="203" t="str">
        <f>'Monthly Prep'!B$3</f>
        <v>Monthly Prep Reporting Tool 1.0.1</v>
      </c>
      <c r="AO105" s="199" t="str">
        <f>'Monthly Prep'!AJ112</f>
        <v/>
      </c>
    </row>
    <row r="106" spans="1:41" x14ac:dyDescent="0.25">
      <c r="A106" s="178" t="str">
        <f t="shared" si="4"/>
        <v>202205</v>
      </c>
      <c r="B106" s="179">
        <f>'Prep Partner Performance'!AE$2</f>
        <v>2022</v>
      </c>
      <c r="C106" s="180" t="str">
        <f>'Prep Partner Performance'!Z$2</f>
        <v>05</v>
      </c>
      <c r="D106" s="178">
        <f>'Prep Partner Performance'!G$2</f>
        <v>14943</v>
      </c>
      <c r="E106" s="177" t="str">
        <f>'Prep Partner Performance'!C$2</f>
        <v>Kisima Health Centre</v>
      </c>
      <c r="F106" s="300" t="str">
        <f>'Monthly Prep'!B$109</f>
        <v>Clients who had a Refill at Month 1 Number Tested STI Positive at month 1 Re-fill</v>
      </c>
      <c r="G106" s="203" t="str">
        <f>'Monthly Prep'!C113</f>
        <v>PBFW Breastfeeding</v>
      </c>
      <c r="H106" s="203" t="str">
        <f>'Monthly Prep'!D113</f>
        <v>MP01-105</v>
      </c>
      <c r="I106" s="203">
        <f>'Monthly Prep'!E113</f>
        <v>0</v>
      </c>
      <c r="J106" s="203">
        <f>'Monthly Prep'!F113</f>
        <v>0</v>
      </c>
      <c r="K106" s="203">
        <f>'Monthly Prep'!G113</f>
        <v>0</v>
      </c>
      <c r="L106" s="203">
        <f>'Monthly Prep'!H113</f>
        <v>0</v>
      </c>
      <c r="M106" s="203">
        <f>'Monthly Prep'!I113</f>
        <v>0</v>
      </c>
      <c r="N106" s="203">
        <f>'Monthly Prep'!J113</f>
        <v>0</v>
      </c>
      <c r="O106" s="203">
        <f>'Monthly Prep'!K113</f>
        <v>0</v>
      </c>
      <c r="P106" s="203">
        <f>'Monthly Prep'!L113</f>
        <v>0</v>
      </c>
      <c r="Q106" s="203">
        <f>'Monthly Prep'!M113</f>
        <v>0</v>
      </c>
      <c r="R106" s="203">
        <f>'Monthly Prep'!N113</f>
        <v>0</v>
      </c>
      <c r="S106" s="203">
        <f>'Monthly Prep'!O113</f>
        <v>0</v>
      </c>
      <c r="T106" s="203">
        <f>'Monthly Prep'!P113</f>
        <v>0</v>
      </c>
      <c r="U106" s="203">
        <f>'Monthly Prep'!Q113</f>
        <v>0</v>
      </c>
      <c r="V106" s="203">
        <f>'Monthly Prep'!R113</f>
        <v>0</v>
      </c>
      <c r="W106" s="203">
        <f>'Monthly Prep'!S113</f>
        <v>0</v>
      </c>
      <c r="X106" s="203">
        <f>'Monthly Prep'!T113</f>
        <v>0</v>
      </c>
      <c r="Y106" s="203">
        <f>'Monthly Prep'!U113</f>
        <v>0</v>
      </c>
      <c r="Z106" s="203">
        <f>'Monthly Prep'!V113</f>
        <v>0</v>
      </c>
      <c r="AA106" s="203">
        <f>'Monthly Prep'!W113</f>
        <v>0</v>
      </c>
      <c r="AB106" s="203">
        <f>'Monthly Prep'!X113</f>
        <v>0</v>
      </c>
      <c r="AC106" s="203">
        <f>'Monthly Prep'!Y113</f>
        <v>0</v>
      </c>
      <c r="AD106" s="203">
        <f>'Monthly Prep'!Z113</f>
        <v>0</v>
      </c>
      <c r="AE106" s="203">
        <f>'Monthly Prep'!AA113</f>
        <v>0</v>
      </c>
      <c r="AF106" s="203">
        <f>'Monthly Prep'!AB113</f>
        <v>0</v>
      </c>
      <c r="AG106" s="203">
        <f>'Monthly Prep'!AC113</f>
        <v>0</v>
      </c>
      <c r="AH106" s="203">
        <f>'Monthly Prep'!AD113</f>
        <v>0</v>
      </c>
      <c r="AI106" s="203">
        <f>'Monthly Prep'!AE113</f>
        <v>0</v>
      </c>
      <c r="AJ106" s="203">
        <f>'Monthly Prep'!AF113</f>
        <v>0</v>
      </c>
      <c r="AK106" s="203">
        <f>'Monthly Prep'!AG113</f>
        <v>0</v>
      </c>
      <c r="AL106" s="203">
        <f>'Monthly Prep'!AH113</f>
        <v>0</v>
      </c>
      <c r="AM106" s="186">
        <f t="shared" si="5"/>
        <v>0</v>
      </c>
      <c r="AN106" s="203" t="str">
        <f>'Monthly Prep'!B$3</f>
        <v>Monthly Prep Reporting Tool 1.0.1</v>
      </c>
      <c r="AO106" s="199" t="str">
        <f>'Monthly Prep'!AJ113</f>
        <v/>
      </c>
    </row>
    <row r="107" spans="1:41" x14ac:dyDescent="0.25">
      <c r="A107" s="178" t="str">
        <f t="shared" si="4"/>
        <v>202205</v>
      </c>
      <c r="B107" s="179">
        <f>'Prep Partner Performance'!AE$2</f>
        <v>2022</v>
      </c>
      <c r="C107" s="180" t="str">
        <f>'Prep Partner Performance'!Z$2</f>
        <v>05</v>
      </c>
      <c r="D107" s="178">
        <f>'Prep Partner Performance'!G$2</f>
        <v>14943</v>
      </c>
      <c r="E107" s="177" t="str">
        <f>'Prep Partner Performance'!C$2</f>
        <v>Kisima Health Centre</v>
      </c>
      <c r="F107" s="300" t="str">
        <f>'Monthly Prep'!B$109</f>
        <v>Clients who had a Refill at Month 1 Number Tested STI Positive at month 1 Re-fill</v>
      </c>
      <c r="G107" s="203" t="str">
        <f>'Monthly Prep'!C114</f>
        <v>PBFW Pregnant</v>
      </c>
      <c r="H107" s="203" t="str">
        <f>'Monthly Prep'!D114</f>
        <v>MP01-106</v>
      </c>
      <c r="I107" s="203">
        <f>'Monthly Prep'!E114</f>
        <v>0</v>
      </c>
      <c r="J107" s="203">
        <f>'Monthly Prep'!F114</f>
        <v>0</v>
      </c>
      <c r="K107" s="203">
        <f>'Monthly Prep'!G114</f>
        <v>0</v>
      </c>
      <c r="L107" s="203">
        <f>'Monthly Prep'!H114</f>
        <v>0</v>
      </c>
      <c r="M107" s="203">
        <f>'Monthly Prep'!I114</f>
        <v>0</v>
      </c>
      <c r="N107" s="203">
        <f>'Monthly Prep'!J114</f>
        <v>0</v>
      </c>
      <c r="O107" s="203">
        <f>'Monthly Prep'!K114</f>
        <v>0</v>
      </c>
      <c r="P107" s="203">
        <f>'Monthly Prep'!L114</f>
        <v>0</v>
      </c>
      <c r="Q107" s="203">
        <f>'Monthly Prep'!M114</f>
        <v>0</v>
      </c>
      <c r="R107" s="203">
        <f>'Monthly Prep'!N114</f>
        <v>0</v>
      </c>
      <c r="S107" s="203">
        <f>'Monthly Prep'!O114</f>
        <v>0</v>
      </c>
      <c r="T107" s="203">
        <f>'Monthly Prep'!P114</f>
        <v>0</v>
      </c>
      <c r="U107" s="203">
        <f>'Monthly Prep'!Q114</f>
        <v>0</v>
      </c>
      <c r="V107" s="203">
        <f>'Monthly Prep'!R114</f>
        <v>0</v>
      </c>
      <c r="W107" s="203">
        <f>'Monthly Prep'!S114</f>
        <v>0</v>
      </c>
      <c r="X107" s="203">
        <f>'Monthly Prep'!T114</f>
        <v>0</v>
      </c>
      <c r="Y107" s="203">
        <f>'Monthly Prep'!U114</f>
        <v>0</v>
      </c>
      <c r="Z107" s="203">
        <f>'Monthly Prep'!V114</f>
        <v>0</v>
      </c>
      <c r="AA107" s="203">
        <f>'Monthly Prep'!W114</f>
        <v>0</v>
      </c>
      <c r="AB107" s="203">
        <f>'Monthly Prep'!X114</f>
        <v>0</v>
      </c>
      <c r="AC107" s="203">
        <f>'Monthly Prep'!Y114</f>
        <v>0</v>
      </c>
      <c r="AD107" s="203">
        <f>'Monthly Prep'!Z114</f>
        <v>0</v>
      </c>
      <c r="AE107" s="203">
        <f>'Monthly Prep'!AA114</f>
        <v>0</v>
      </c>
      <c r="AF107" s="203">
        <f>'Monthly Prep'!AB114</f>
        <v>0</v>
      </c>
      <c r="AG107" s="203">
        <f>'Monthly Prep'!AC114</f>
        <v>0</v>
      </c>
      <c r="AH107" s="203">
        <f>'Monthly Prep'!AD114</f>
        <v>0</v>
      </c>
      <c r="AI107" s="203">
        <f>'Monthly Prep'!AE114</f>
        <v>0</v>
      </c>
      <c r="AJ107" s="203">
        <f>'Monthly Prep'!AF114</f>
        <v>0</v>
      </c>
      <c r="AK107" s="203">
        <f>'Monthly Prep'!AG114</f>
        <v>0</v>
      </c>
      <c r="AL107" s="203">
        <f>'Monthly Prep'!AH114</f>
        <v>0</v>
      </c>
      <c r="AM107" s="186">
        <f t="shared" si="5"/>
        <v>0</v>
      </c>
      <c r="AN107" s="203" t="str">
        <f>'Monthly Prep'!B$3</f>
        <v>Monthly Prep Reporting Tool 1.0.1</v>
      </c>
      <c r="AO107" s="199" t="str">
        <f>'Monthly Prep'!AJ114</f>
        <v/>
      </c>
    </row>
    <row r="108" spans="1:41" x14ac:dyDescent="0.25">
      <c r="A108" s="178" t="str">
        <f t="shared" si="4"/>
        <v>202205</v>
      </c>
      <c r="B108" s="179">
        <f>'Prep Partner Performance'!AE$2</f>
        <v>2022</v>
      </c>
      <c r="C108" s="180" t="str">
        <f>'Prep Partner Performance'!Z$2</f>
        <v>05</v>
      </c>
      <c r="D108" s="178">
        <f>'Prep Partner Performance'!G$2</f>
        <v>14943</v>
      </c>
      <c r="E108" s="177" t="str">
        <f>'Prep Partner Performance'!C$2</f>
        <v>Kisima Health Centre</v>
      </c>
      <c r="F108" s="300" t="str">
        <f>'Monthly Prep'!B$109</f>
        <v>Clients who had a Refill at Month 1 Number Tested STI Positive at month 1 Re-fill</v>
      </c>
      <c r="G108" s="203" t="str">
        <f>'Monthly Prep'!C115</f>
        <v>People Who Inject Drugs</v>
      </c>
      <c r="H108" s="203" t="str">
        <f>'Monthly Prep'!D115</f>
        <v>MP01-107</v>
      </c>
      <c r="I108" s="203">
        <f>'Monthly Prep'!E115</f>
        <v>0</v>
      </c>
      <c r="J108" s="203">
        <f>'Monthly Prep'!F115</f>
        <v>0</v>
      </c>
      <c r="K108" s="203">
        <f>'Monthly Prep'!G115</f>
        <v>0</v>
      </c>
      <c r="L108" s="203">
        <f>'Monthly Prep'!H115</f>
        <v>0</v>
      </c>
      <c r="M108" s="203">
        <f>'Monthly Prep'!I115</f>
        <v>0</v>
      </c>
      <c r="N108" s="203">
        <f>'Monthly Prep'!J115</f>
        <v>0</v>
      </c>
      <c r="O108" s="203">
        <f>'Monthly Prep'!K115</f>
        <v>0</v>
      </c>
      <c r="P108" s="203">
        <f>'Monthly Prep'!L115</f>
        <v>0</v>
      </c>
      <c r="Q108" s="203">
        <f>'Monthly Prep'!M115</f>
        <v>0</v>
      </c>
      <c r="R108" s="203">
        <f>'Monthly Prep'!N115</f>
        <v>0</v>
      </c>
      <c r="S108" s="203">
        <f>'Monthly Prep'!O115</f>
        <v>0</v>
      </c>
      <c r="T108" s="203">
        <f>'Monthly Prep'!P115</f>
        <v>0</v>
      </c>
      <c r="U108" s="203">
        <f>'Monthly Prep'!Q115</f>
        <v>0</v>
      </c>
      <c r="V108" s="203">
        <f>'Monthly Prep'!R115</f>
        <v>0</v>
      </c>
      <c r="W108" s="203">
        <f>'Monthly Prep'!S115</f>
        <v>0</v>
      </c>
      <c r="X108" s="203">
        <f>'Monthly Prep'!T115</f>
        <v>0</v>
      </c>
      <c r="Y108" s="203">
        <f>'Monthly Prep'!U115</f>
        <v>0</v>
      </c>
      <c r="Z108" s="203">
        <f>'Monthly Prep'!V115</f>
        <v>0</v>
      </c>
      <c r="AA108" s="203">
        <f>'Monthly Prep'!W115</f>
        <v>0</v>
      </c>
      <c r="AB108" s="203">
        <f>'Monthly Prep'!X115</f>
        <v>0</v>
      </c>
      <c r="AC108" s="203">
        <f>'Monthly Prep'!Y115</f>
        <v>0</v>
      </c>
      <c r="AD108" s="203">
        <f>'Monthly Prep'!Z115</f>
        <v>0</v>
      </c>
      <c r="AE108" s="203">
        <f>'Monthly Prep'!AA115</f>
        <v>0</v>
      </c>
      <c r="AF108" s="203">
        <f>'Monthly Prep'!AB115</f>
        <v>0</v>
      </c>
      <c r="AG108" s="203">
        <f>'Monthly Prep'!AC115</f>
        <v>0</v>
      </c>
      <c r="AH108" s="203">
        <f>'Monthly Prep'!AD115</f>
        <v>0</v>
      </c>
      <c r="AI108" s="203">
        <f>'Monthly Prep'!AE115</f>
        <v>0</v>
      </c>
      <c r="AJ108" s="203">
        <f>'Monthly Prep'!AF115</f>
        <v>0</v>
      </c>
      <c r="AK108" s="203">
        <f>'Monthly Prep'!AG115</f>
        <v>0</v>
      </c>
      <c r="AL108" s="203">
        <f>'Monthly Prep'!AH115</f>
        <v>0</v>
      </c>
      <c r="AM108" s="186">
        <f t="shared" si="5"/>
        <v>0</v>
      </c>
      <c r="AN108" s="203" t="str">
        <f>'Monthly Prep'!B$3</f>
        <v>Monthly Prep Reporting Tool 1.0.1</v>
      </c>
      <c r="AO108" s="199" t="str">
        <f>'Monthly Prep'!AJ115</f>
        <v/>
      </c>
    </row>
    <row r="109" spans="1:41" s="196" customFormat="1" x14ac:dyDescent="0.25">
      <c r="A109" s="192" t="str">
        <f t="shared" si="4"/>
        <v>202205</v>
      </c>
      <c r="B109" s="193">
        <f>'Prep Partner Performance'!AE$2</f>
        <v>2022</v>
      </c>
      <c r="C109" s="194" t="str">
        <f>'Prep Partner Performance'!Z$2</f>
        <v>05</v>
      </c>
      <c r="D109" s="192">
        <f>'Prep Partner Performance'!G$2</f>
        <v>14943</v>
      </c>
      <c r="E109" s="195" t="str">
        <f>'Prep Partner Performance'!C$2</f>
        <v>Kisima Health Centre</v>
      </c>
      <c r="F109" s="300" t="str">
        <f>'Monthly Prep'!B$109</f>
        <v>Clients who had a Refill at Month 1 Number Tested STI Positive at month 1 Re-fill</v>
      </c>
      <c r="G109" s="203" t="str">
        <f>'Monthly Prep'!C116</f>
        <v>Sero -Discodant Couple</v>
      </c>
      <c r="H109" s="203" t="str">
        <f>'Monthly Prep'!D116</f>
        <v>MP01-108</v>
      </c>
      <c r="I109" s="203">
        <f>'Monthly Prep'!E116</f>
        <v>0</v>
      </c>
      <c r="J109" s="203">
        <f>'Monthly Prep'!F116</f>
        <v>0</v>
      </c>
      <c r="K109" s="203">
        <f>'Monthly Prep'!G116</f>
        <v>0</v>
      </c>
      <c r="L109" s="203">
        <f>'Monthly Prep'!H116</f>
        <v>0</v>
      </c>
      <c r="M109" s="203">
        <f>'Monthly Prep'!I116</f>
        <v>0</v>
      </c>
      <c r="N109" s="203">
        <f>'Monthly Prep'!J116</f>
        <v>0</v>
      </c>
      <c r="O109" s="203">
        <f>'Monthly Prep'!K116</f>
        <v>0</v>
      </c>
      <c r="P109" s="203">
        <f>'Monthly Prep'!L116</f>
        <v>0</v>
      </c>
      <c r="Q109" s="203">
        <f>'Monthly Prep'!M116</f>
        <v>0</v>
      </c>
      <c r="R109" s="203">
        <f>'Monthly Prep'!N116</f>
        <v>0</v>
      </c>
      <c r="S109" s="203">
        <f>'Monthly Prep'!O116</f>
        <v>0</v>
      </c>
      <c r="T109" s="203">
        <f>'Monthly Prep'!P116</f>
        <v>0</v>
      </c>
      <c r="U109" s="203">
        <f>'Monthly Prep'!Q116</f>
        <v>0</v>
      </c>
      <c r="V109" s="203">
        <f>'Monthly Prep'!R116</f>
        <v>0</v>
      </c>
      <c r="W109" s="203">
        <f>'Monthly Prep'!S116</f>
        <v>0</v>
      </c>
      <c r="X109" s="203">
        <f>'Monthly Prep'!T116</f>
        <v>0</v>
      </c>
      <c r="Y109" s="203">
        <f>'Monthly Prep'!U116</f>
        <v>0</v>
      </c>
      <c r="Z109" s="203">
        <f>'Monthly Prep'!V116</f>
        <v>0</v>
      </c>
      <c r="AA109" s="203">
        <f>'Monthly Prep'!W116</f>
        <v>0</v>
      </c>
      <c r="AB109" s="203">
        <f>'Monthly Prep'!X116</f>
        <v>0</v>
      </c>
      <c r="AC109" s="203">
        <f>'Monthly Prep'!Y116</f>
        <v>0</v>
      </c>
      <c r="AD109" s="203">
        <f>'Monthly Prep'!Z116</f>
        <v>0</v>
      </c>
      <c r="AE109" s="203">
        <f>'Monthly Prep'!AA116</f>
        <v>0</v>
      </c>
      <c r="AF109" s="203">
        <f>'Monthly Prep'!AB116</f>
        <v>0</v>
      </c>
      <c r="AG109" s="203">
        <f>'Monthly Prep'!AC116</f>
        <v>0</v>
      </c>
      <c r="AH109" s="203">
        <f>'Monthly Prep'!AD116</f>
        <v>0</v>
      </c>
      <c r="AI109" s="203">
        <f>'Monthly Prep'!AE116</f>
        <v>0</v>
      </c>
      <c r="AJ109" s="203">
        <f>'Monthly Prep'!AF116</f>
        <v>0</v>
      </c>
      <c r="AK109" s="203">
        <f>'Monthly Prep'!AG116</f>
        <v>0</v>
      </c>
      <c r="AL109" s="203">
        <f>'Monthly Prep'!AH116</f>
        <v>0</v>
      </c>
      <c r="AM109" s="186">
        <f t="shared" si="5"/>
        <v>0</v>
      </c>
      <c r="AN109" s="203" t="str">
        <f>'Monthly Prep'!B$3</f>
        <v>Monthly Prep Reporting Tool 1.0.1</v>
      </c>
      <c r="AO109" s="199" t="str">
        <f>'Monthly Prep'!AJ116</f>
        <v/>
      </c>
    </row>
    <row r="110" spans="1:41" s="197" customFormat="1" x14ac:dyDescent="0.25">
      <c r="A110" s="181" t="str">
        <f t="shared" si="4"/>
        <v>202205</v>
      </c>
      <c r="B110" s="182">
        <f>'Prep Partner Performance'!AE$2</f>
        <v>2022</v>
      </c>
      <c r="C110" s="183" t="str">
        <f>'Prep Partner Performance'!Z$2</f>
        <v>05</v>
      </c>
      <c r="D110" s="181">
        <f>'Prep Partner Performance'!G$2</f>
        <v>14943</v>
      </c>
      <c r="E110" s="184" t="str">
        <f>'Prep Partner Performance'!C$2</f>
        <v>Kisima Health Centre</v>
      </c>
      <c r="F110" s="300" t="str">
        <f>'Monthly Prep'!B$109</f>
        <v>Clients who had a Refill at Month 1 Number Tested STI Positive at month 1 Re-fill</v>
      </c>
      <c r="G110" s="203" t="str">
        <f>'Monthly Prep'!C117</f>
        <v>Men who have Sex with Men</v>
      </c>
      <c r="H110" s="203" t="str">
        <f>'Monthly Prep'!D117</f>
        <v>MP01-109</v>
      </c>
      <c r="I110" s="203">
        <f>'Monthly Prep'!E117</f>
        <v>0</v>
      </c>
      <c r="J110" s="203">
        <f>'Monthly Prep'!F117</f>
        <v>0</v>
      </c>
      <c r="K110" s="203">
        <f>'Monthly Prep'!G117</f>
        <v>0</v>
      </c>
      <c r="L110" s="203">
        <f>'Monthly Prep'!H117</f>
        <v>0</v>
      </c>
      <c r="M110" s="203">
        <f>'Monthly Prep'!I117</f>
        <v>0</v>
      </c>
      <c r="N110" s="203">
        <f>'Monthly Prep'!J117</f>
        <v>0</v>
      </c>
      <c r="O110" s="203">
        <f>'Monthly Prep'!K117</f>
        <v>0</v>
      </c>
      <c r="P110" s="203">
        <f>'Monthly Prep'!L117</f>
        <v>0</v>
      </c>
      <c r="Q110" s="203">
        <f>'Monthly Prep'!M117</f>
        <v>0</v>
      </c>
      <c r="R110" s="203">
        <f>'Monthly Prep'!N117</f>
        <v>0</v>
      </c>
      <c r="S110" s="203">
        <f>'Monthly Prep'!O117</f>
        <v>0</v>
      </c>
      <c r="T110" s="203">
        <f>'Monthly Prep'!P117</f>
        <v>0</v>
      </c>
      <c r="U110" s="203">
        <f>'Monthly Prep'!Q117</f>
        <v>0</v>
      </c>
      <c r="V110" s="203">
        <f>'Monthly Prep'!R117</f>
        <v>0</v>
      </c>
      <c r="W110" s="203">
        <f>'Monthly Prep'!S117</f>
        <v>0</v>
      </c>
      <c r="X110" s="203">
        <f>'Monthly Prep'!T117</f>
        <v>0</v>
      </c>
      <c r="Y110" s="203">
        <f>'Monthly Prep'!U117</f>
        <v>0</v>
      </c>
      <c r="Z110" s="203">
        <f>'Monthly Prep'!V117</f>
        <v>0</v>
      </c>
      <c r="AA110" s="203">
        <f>'Monthly Prep'!W117</f>
        <v>0</v>
      </c>
      <c r="AB110" s="203">
        <f>'Monthly Prep'!X117</f>
        <v>0</v>
      </c>
      <c r="AC110" s="203">
        <f>'Monthly Prep'!Y117</f>
        <v>0</v>
      </c>
      <c r="AD110" s="203">
        <f>'Monthly Prep'!Z117</f>
        <v>0</v>
      </c>
      <c r="AE110" s="203">
        <f>'Monthly Prep'!AA117</f>
        <v>0</v>
      </c>
      <c r="AF110" s="203">
        <f>'Monthly Prep'!AB117</f>
        <v>0</v>
      </c>
      <c r="AG110" s="203">
        <f>'Monthly Prep'!AC117</f>
        <v>0</v>
      </c>
      <c r="AH110" s="203">
        <f>'Monthly Prep'!AD117</f>
        <v>0</v>
      </c>
      <c r="AI110" s="203">
        <f>'Monthly Prep'!AE117</f>
        <v>0</v>
      </c>
      <c r="AJ110" s="203">
        <f>'Monthly Prep'!AF117</f>
        <v>0</v>
      </c>
      <c r="AK110" s="203">
        <f>'Monthly Prep'!AG117</f>
        <v>0</v>
      </c>
      <c r="AL110" s="203">
        <f>'Monthly Prep'!AH117</f>
        <v>0</v>
      </c>
      <c r="AM110" s="186">
        <f t="shared" si="5"/>
        <v>0</v>
      </c>
      <c r="AN110" s="203" t="str">
        <f>'Monthly Prep'!B$3</f>
        <v>Monthly Prep Reporting Tool 1.0.1</v>
      </c>
      <c r="AO110" s="199" t="str">
        <f>'Monthly Prep'!AJ117</f>
        <v/>
      </c>
    </row>
    <row r="111" spans="1:41" x14ac:dyDescent="0.25">
      <c r="A111" s="178" t="str">
        <f t="shared" ref="A111:A171" si="6">B111&amp;C111</f>
        <v>202205</v>
      </c>
      <c r="B111" s="179">
        <f>'Prep Partner Performance'!AE$2</f>
        <v>2022</v>
      </c>
      <c r="C111" s="180" t="str">
        <f>'Prep Partner Performance'!Z$2</f>
        <v>05</v>
      </c>
      <c r="D111" s="178">
        <f>'Prep Partner Performance'!G$2</f>
        <v>14943</v>
      </c>
      <c r="E111" s="177" t="str">
        <f>'Prep Partner Performance'!C$2</f>
        <v>Kisima Health Centre</v>
      </c>
      <c r="F111" s="300" t="str">
        <f>'Monthly Prep'!B$118</f>
        <v>Clients who had a Refill at Month 3</v>
      </c>
      <c r="G111" s="203" t="str">
        <f>'Monthly Prep'!C118</f>
        <v>Adolescent Girls and Young Women (AGYW)</v>
      </c>
      <c r="H111" s="203" t="str">
        <f>'Monthly Prep'!D118</f>
        <v>MP01-110</v>
      </c>
      <c r="I111" s="203">
        <f>'Monthly Prep'!E118</f>
        <v>0</v>
      </c>
      <c r="J111" s="203">
        <f>'Monthly Prep'!F118</f>
        <v>0</v>
      </c>
      <c r="K111" s="203">
        <f>'Monthly Prep'!G118</f>
        <v>0</v>
      </c>
      <c r="L111" s="203">
        <f>'Monthly Prep'!H118</f>
        <v>0</v>
      </c>
      <c r="M111" s="203">
        <f>'Monthly Prep'!I118</f>
        <v>0</v>
      </c>
      <c r="N111" s="203">
        <f>'Monthly Prep'!J118</f>
        <v>0</v>
      </c>
      <c r="O111" s="203">
        <f>'Monthly Prep'!K118</f>
        <v>0</v>
      </c>
      <c r="P111" s="203">
        <f>'Monthly Prep'!L118</f>
        <v>0</v>
      </c>
      <c r="Q111" s="203">
        <f>'Monthly Prep'!M118</f>
        <v>0</v>
      </c>
      <c r="R111" s="203">
        <f>'Monthly Prep'!N118</f>
        <v>0</v>
      </c>
      <c r="S111" s="203">
        <f>'Monthly Prep'!O118</f>
        <v>0</v>
      </c>
      <c r="T111" s="203">
        <f>'Monthly Prep'!P118</f>
        <v>0</v>
      </c>
      <c r="U111" s="203">
        <f>'Monthly Prep'!Q118</f>
        <v>0</v>
      </c>
      <c r="V111" s="203">
        <f>'Monthly Prep'!R118</f>
        <v>0</v>
      </c>
      <c r="W111" s="203">
        <f>'Monthly Prep'!S118</f>
        <v>0</v>
      </c>
      <c r="X111" s="203">
        <f>'Monthly Prep'!T118</f>
        <v>0</v>
      </c>
      <c r="Y111" s="203">
        <f>'Monthly Prep'!U118</f>
        <v>0</v>
      </c>
      <c r="Z111" s="203">
        <f>'Monthly Prep'!V118</f>
        <v>0</v>
      </c>
      <c r="AA111" s="203">
        <f>'Monthly Prep'!W118</f>
        <v>0</v>
      </c>
      <c r="AB111" s="203">
        <f>'Monthly Prep'!X118</f>
        <v>0</v>
      </c>
      <c r="AC111" s="203">
        <f>'Monthly Prep'!Y118</f>
        <v>0</v>
      </c>
      <c r="AD111" s="203">
        <f>'Monthly Prep'!Z118</f>
        <v>0</v>
      </c>
      <c r="AE111" s="203">
        <f>'Monthly Prep'!AA118</f>
        <v>0</v>
      </c>
      <c r="AF111" s="203">
        <f>'Monthly Prep'!AB118</f>
        <v>0</v>
      </c>
      <c r="AG111" s="203">
        <f>'Monthly Prep'!AC118</f>
        <v>0</v>
      </c>
      <c r="AH111" s="203">
        <f>'Monthly Prep'!AD118</f>
        <v>0</v>
      </c>
      <c r="AI111" s="203">
        <f>'Monthly Prep'!AE118</f>
        <v>0</v>
      </c>
      <c r="AJ111" s="203">
        <f>'Monthly Prep'!AF118</f>
        <v>0</v>
      </c>
      <c r="AK111" s="203">
        <f>'Monthly Prep'!AG118</f>
        <v>0</v>
      </c>
      <c r="AL111" s="203">
        <f>'Monthly Prep'!AH118</f>
        <v>0</v>
      </c>
      <c r="AM111" s="186">
        <f t="shared" si="5"/>
        <v>0</v>
      </c>
      <c r="AN111" s="203" t="str">
        <f>'Monthly Prep'!B$3</f>
        <v>Monthly Prep Reporting Tool 1.0.1</v>
      </c>
      <c r="AO111" s="199">
        <f>'Monthly Prep'!AJ118</f>
        <v>0</v>
      </c>
    </row>
    <row r="112" spans="1:41" x14ac:dyDescent="0.25">
      <c r="A112" s="178" t="str">
        <f t="shared" si="6"/>
        <v>202205</v>
      </c>
      <c r="B112" s="179">
        <f>'Prep Partner Performance'!AE$2</f>
        <v>2022</v>
      </c>
      <c r="C112" s="180" t="str">
        <f>'Prep Partner Performance'!Z$2</f>
        <v>05</v>
      </c>
      <c r="D112" s="178">
        <f>'Prep Partner Performance'!G$2</f>
        <v>14943</v>
      </c>
      <c r="E112" s="177" t="str">
        <f>'Prep Partner Performance'!C$2</f>
        <v>Kisima Health Centre</v>
      </c>
      <c r="F112" s="300" t="str">
        <f>'Monthly Prep'!B$118</f>
        <v>Clients who had a Refill at Month 3</v>
      </c>
      <c r="G112" s="203" t="str">
        <f>'Monthly Prep'!C119</f>
        <v>Female Sex Workers</v>
      </c>
      <c r="H112" s="203" t="str">
        <f>'Monthly Prep'!D119</f>
        <v>MP01-111</v>
      </c>
      <c r="I112" s="203">
        <f>'Monthly Prep'!E119</f>
        <v>0</v>
      </c>
      <c r="J112" s="203">
        <f>'Monthly Prep'!F119</f>
        <v>0</v>
      </c>
      <c r="K112" s="203">
        <f>'Monthly Prep'!G119</f>
        <v>0</v>
      </c>
      <c r="L112" s="203">
        <f>'Monthly Prep'!H119</f>
        <v>0</v>
      </c>
      <c r="M112" s="203">
        <f>'Monthly Prep'!I119</f>
        <v>0</v>
      </c>
      <c r="N112" s="203">
        <f>'Monthly Prep'!J119</f>
        <v>0</v>
      </c>
      <c r="O112" s="203">
        <f>'Monthly Prep'!K119</f>
        <v>0</v>
      </c>
      <c r="P112" s="203">
        <f>'Monthly Prep'!L119</f>
        <v>0</v>
      </c>
      <c r="Q112" s="203">
        <f>'Monthly Prep'!M119</f>
        <v>0</v>
      </c>
      <c r="R112" s="203">
        <f>'Monthly Prep'!N119</f>
        <v>0</v>
      </c>
      <c r="S112" s="203">
        <f>'Monthly Prep'!O119</f>
        <v>0</v>
      </c>
      <c r="T112" s="203">
        <f>'Monthly Prep'!P119</f>
        <v>0</v>
      </c>
      <c r="U112" s="203">
        <f>'Monthly Prep'!Q119</f>
        <v>0</v>
      </c>
      <c r="V112" s="203">
        <f>'Monthly Prep'!R119</f>
        <v>0</v>
      </c>
      <c r="W112" s="203">
        <f>'Monthly Prep'!S119</f>
        <v>0</v>
      </c>
      <c r="X112" s="203">
        <f>'Monthly Prep'!T119</f>
        <v>0</v>
      </c>
      <c r="Y112" s="203">
        <f>'Monthly Prep'!U119</f>
        <v>0</v>
      </c>
      <c r="Z112" s="203">
        <f>'Monthly Prep'!V119</f>
        <v>0</v>
      </c>
      <c r="AA112" s="203">
        <f>'Monthly Prep'!W119</f>
        <v>0</v>
      </c>
      <c r="AB112" s="203">
        <f>'Monthly Prep'!X119</f>
        <v>0</v>
      </c>
      <c r="AC112" s="203">
        <f>'Monthly Prep'!Y119</f>
        <v>0</v>
      </c>
      <c r="AD112" s="203">
        <f>'Monthly Prep'!Z119</f>
        <v>0</v>
      </c>
      <c r="AE112" s="203">
        <f>'Monthly Prep'!AA119</f>
        <v>0</v>
      </c>
      <c r="AF112" s="203">
        <f>'Monthly Prep'!AB119</f>
        <v>0</v>
      </c>
      <c r="AG112" s="203">
        <f>'Monthly Prep'!AC119</f>
        <v>0</v>
      </c>
      <c r="AH112" s="203">
        <f>'Monthly Prep'!AD119</f>
        <v>0</v>
      </c>
      <c r="AI112" s="203">
        <f>'Monthly Prep'!AE119</f>
        <v>0</v>
      </c>
      <c r="AJ112" s="203">
        <f>'Monthly Prep'!AF119</f>
        <v>0</v>
      </c>
      <c r="AK112" s="203">
        <f>'Monthly Prep'!AG119</f>
        <v>0</v>
      </c>
      <c r="AL112" s="203">
        <f>'Monthly Prep'!AH119</f>
        <v>0</v>
      </c>
      <c r="AM112" s="186">
        <f t="shared" si="5"/>
        <v>0</v>
      </c>
      <c r="AN112" s="203" t="str">
        <f>'Monthly Prep'!B$3</f>
        <v>Monthly Prep Reporting Tool 1.0.1</v>
      </c>
      <c r="AO112" s="199">
        <f>'Monthly Prep'!AJ119</f>
        <v>0</v>
      </c>
    </row>
    <row r="113" spans="1:41" x14ac:dyDescent="0.25">
      <c r="A113" s="178" t="str">
        <f t="shared" si="6"/>
        <v>202205</v>
      </c>
      <c r="B113" s="179">
        <f>'Prep Partner Performance'!AE$2</f>
        <v>2022</v>
      </c>
      <c r="C113" s="180" t="str">
        <f>'Prep Partner Performance'!Z$2</f>
        <v>05</v>
      </c>
      <c r="D113" s="178">
        <f>'Prep Partner Performance'!G$2</f>
        <v>14943</v>
      </c>
      <c r="E113" s="177" t="str">
        <f>'Prep Partner Performance'!C$2</f>
        <v>Kisima Health Centre</v>
      </c>
      <c r="F113" s="300" t="str">
        <f>'Monthly Prep'!B$118</f>
        <v>Clients who had a Refill at Month 3</v>
      </c>
      <c r="G113" s="203" t="str">
        <f>'Monthly Prep'!C120</f>
        <v>General Population</v>
      </c>
      <c r="H113" s="203" t="str">
        <f>'Monthly Prep'!D120</f>
        <v>MP01-112</v>
      </c>
      <c r="I113" s="203">
        <f>'Monthly Prep'!E120</f>
        <v>0</v>
      </c>
      <c r="J113" s="203">
        <f>'Monthly Prep'!F120</f>
        <v>0</v>
      </c>
      <c r="K113" s="203">
        <f>'Monthly Prep'!G120</f>
        <v>0</v>
      </c>
      <c r="L113" s="203">
        <f>'Monthly Prep'!H120</f>
        <v>0</v>
      </c>
      <c r="M113" s="203">
        <f>'Monthly Prep'!I120</f>
        <v>0</v>
      </c>
      <c r="N113" s="203">
        <f>'Monthly Prep'!J120</f>
        <v>0</v>
      </c>
      <c r="O113" s="203">
        <f>'Monthly Prep'!K120</f>
        <v>0</v>
      </c>
      <c r="P113" s="203">
        <f>'Monthly Prep'!L120</f>
        <v>0</v>
      </c>
      <c r="Q113" s="203">
        <f>'Monthly Prep'!M120</f>
        <v>0</v>
      </c>
      <c r="R113" s="203">
        <f>'Monthly Prep'!N120</f>
        <v>0</v>
      </c>
      <c r="S113" s="203">
        <f>'Monthly Prep'!O120</f>
        <v>0</v>
      </c>
      <c r="T113" s="203">
        <f>'Monthly Prep'!P120</f>
        <v>0</v>
      </c>
      <c r="U113" s="203">
        <f>'Monthly Prep'!Q120</f>
        <v>0</v>
      </c>
      <c r="V113" s="203">
        <f>'Monthly Prep'!R120</f>
        <v>0</v>
      </c>
      <c r="W113" s="203">
        <f>'Monthly Prep'!S120</f>
        <v>0</v>
      </c>
      <c r="X113" s="203">
        <f>'Monthly Prep'!T120</f>
        <v>0</v>
      </c>
      <c r="Y113" s="203">
        <f>'Monthly Prep'!U120</f>
        <v>0</v>
      </c>
      <c r="Z113" s="203">
        <f>'Monthly Prep'!V120</f>
        <v>0</v>
      </c>
      <c r="AA113" s="203">
        <f>'Monthly Prep'!W120</f>
        <v>0</v>
      </c>
      <c r="AB113" s="203">
        <f>'Monthly Prep'!X120</f>
        <v>0</v>
      </c>
      <c r="AC113" s="203">
        <f>'Monthly Prep'!Y120</f>
        <v>0</v>
      </c>
      <c r="AD113" s="203">
        <f>'Monthly Prep'!Z120</f>
        <v>0</v>
      </c>
      <c r="AE113" s="203">
        <f>'Monthly Prep'!AA120</f>
        <v>0</v>
      </c>
      <c r="AF113" s="203">
        <f>'Monthly Prep'!AB120</f>
        <v>0</v>
      </c>
      <c r="AG113" s="203">
        <f>'Monthly Prep'!AC120</f>
        <v>0</v>
      </c>
      <c r="AH113" s="203">
        <f>'Monthly Prep'!AD120</f>
        <v>0</v>
      </c>
      <c r="AI113" s="203">
        <f>'Monthly Prep'!AE120</f>
        <v>0</v>
      </c>
      <c r="AJ113" s="203">
        <f>'Monthly Prep'!AF120</f>
        <v>0</v>
      </c>
      <c r="AK113" s="203">
        <f>'Monthly Prep'!AG120</f>
        <v>0</v>
      </c>
      <c r="AL113" s="203">
        <f>'Monthly Prep'!AH120</f>
        <v>0</v>
      </c>
      <c r="AM113" s="186">
        <f t="shared" si="5"/>
        <v>0</v>
      </c>
      <c r="AN113" s="203" t="str">
        <f>'Monthly Prep'!B$3</f>
        <v>Monthly Prep Reporting Tool 1.0.1</v>
      </c>
      <c r="AO113" s="199">
        <f>'Monthly Prep'!AJ120</f>
        <v>0</v>
      </c>
    </row>
    <row r="114" spans="1:41" x14ac:dyDescent="0.25">
      <c r="A114" s="178" t="str">
        <f t="shared" si="6"/>
        <v>202205</v>
      </c>
      <c r="B114" s="179">
        <f>'Prep Partner Performance'!AE$2</f>
        <v>2022</v>
      </c>
      <c r="C114" s="180" t="str">
        <f>'Prep Partner Performance'!Z$2</f>
        <v>05</v>
      </c>
      <c r="D114" s="178">
        <f>'Prep Partner Performance'!G$2</f>
        <v>14943</v>
      </c>
      <c r="E114" s="177" t="str">
        <f>'Prep Partner Performance'!C$2</f>
        <v>Kisima Health Centre</v>
      </c>
      <c r="F114" s="300" t="str">
        <f>'Monthly Prep'!B$118</f>
        <v>Clients who had a Refill at Month 3</v>
      </c>
      <c r="G114" s="203" t="str">
        <f>'Monthly Prep'!C121</f>
        <v>Men at High Risk</v>
      </c>
      <c r="H114" s="203" t="str">
        <f>'Monthly Prep'!D121</f>
        <v>MP01-113</v>
      </c>
      <c r="I114" s="203">
        <f>'Monthly Prep'!E121</f>
        <v>0</v>
      </c>
      <c r="J114" s="203">
        <f>'Monthly Prep'!F121</f>
        <v>0</v>
      </c>
      <c r="K114" s="203">
        <f>'Monthly Prep'!G121</f>
        <v>0</v>
      </c>
      <c r="L114" s="203">
        <f>'Monthly Prep'!H121</f>
        <v>0</v>
      </c>
      <c r="M114" s="203">
        <f>'Monthly Prep'!I121</f>
        <v>0</v>
      </c>
      <c r="N114" s="203">
        <f>'Monthly Prep'!J121</f>
        <v>0</v>
      </c>
      <c r="O114" s="203">
        <f>'Monthly Prep'!K121</f>
        <v>0</v>
      </c>
      <c r="P114" s="203">
        <f>'Monthly Prep'!L121</f>
        <v>0</v>
      </c>
      <c r="Q114" s="203">
        <f>'Monthly Prep'!M121</f>
        <v>0</v>
      </c>
      <c r="R114" s="203">
        <f>'Monthly Prep'!N121</f>
        <v>0</v>
      </c>
      <c r="S114" s="203">
        <f>'Monthly Prep'!O121</f>
        <v>0</v>
      </c>
      <c r="T114" s="203">
        <f>'Monthly Prep'!P121</f>
        <v>0</v>
      </c>
      <c r="U114" s="203">
        <f>'Monthly Prep'!Q121</f>
        <v>0</v>
      </c>
      <c r="V114" s="203">
        <f>'Monthly Prep'!R121</f>
        <v>0</v>
      </c>
      <c r="W114" s="203">
        <f>'Monthly Prep'!S121</f>
        <v>0</v>
      </c>
      <c r="X114" s="203">
        <f>'Monthly Prep'!T121</f>
        <v>0</v>
      </c>
      <c r="Y114" s="203">
        <f>'Monthly Prep'!U121</f>
        <v>0</v>
      </c>
      <c r="Z114" s="203">
        <f>'Monthly Prep'!V121</f>
        <v>0</v>
      </c>
      <c r="AA114" s="203">
        <f>'Monthly Prep'!W121</f>
        <v>0</v>
      </c>
      <c r="AB114" s="203">
        <f>'Monthly Prep'!X121</f>
        <v>0</v>
      </c>
      <c r="AC114" s="203">
        <f>'Monthly Prep'!Y121</f>
        <v>0</v>
      </c>
      <c r="AD114" s="203">
        <f>'Monthly Prep'!Z121</f>
        <v>0</v>
      </c>
      <c r="AE114" s="203">
        <f>'Monthly Prep'!AA121</f>
        <v>0</v>
      </c>
      <c r="AF114" s="203">
        <f>'Monthly Prep'!AB121</f>
        <v>0</v>
      </c>
      <c r="AG114" s="203">
        <f>'Monthly Prep'!AC121</f>
        <v>0</v>
      </c>
      <c r="AH114" s="203">
        <f>'Monthly Prep'!AD121</f>
        <v>0</v>
      </c>
      <c r="AI114" s="203">
        <f>'Monthly Prep'!AE121</f>
        <v>0</v>
      </c>
      <c r="AJ114" s="203">
        <f>'Monthly Prep'!AF121</f>
        <v>0</v>
      </c>
      <c r="AK114" s="203">
        <f>'Monthly Prep'!AG121</f>
        <v>0</v>
      </c>
      <c r="AL114" s="203">
        <f>'Monthly Prep'!AH121</f>
        <v>0</v>
      </c>
      <c r="AM114" s="186">
        <f t="shared" si="5"/>
        <v>0</v>
      </c>
      <c r="AN114" s="203" t="str">
        <f>'Monthly Prep'!B$3</f>
        <v>Monthly Prep Reporting Tool 1.0.1</v>
      </c>
      <c r="AO114" s="199">
        <f>'Monthly Prep'!AJ121</f>
        <v>0</v>
      </c>
    </row>
    <row r="115" spans="1:41" x14ac:dyDescent="0.25">
      <c r="A115" s="178" t="str">
        <f t="shared" si="6"/>
        <v>202205</v>
      </c>
      <c r="B115" s="179">
        <f>'Prep Partner Performance'!AE$2</f>
        <v>2022</v>
      </c>
      <c r="C115" s="180" t="str">
        <f>'Prep Partner Performance'!Z$2</f>
        <v>05</v>
      </c>
      <c r="D115" s="178">
        <f>'Prep Partner Performance'!G$2</f>
        <v>14943</v>
      </c>
      <c r="E115" s="177" t="str">
        <f>'Prep Partner Performance'!C$2</f>
        <v>Kisima Health Centre</v>
      </c>
      <c r="F115" s="300" t="str">
        <f>'Monthly Prep'!B$118</f>
        <v>Clients who had a Refill at Month 3</v>
      </c>
      <c r="G115" s="203" t="str">
        <f>'Monthly Prep'!C122</f>
        <v>PBFW Breastfeeding</v>
      </c>
      <c r="H115" s="203" t="str">
        <f>'Monthly Prep'!D122</f>
        <v>MP01-114</v>
      </c>
      <c r="I115" s="203">
        <f>'Monthly Prep'!E122</f>
        <v>0</v>
      </c>
      <c r="J115" s="203">
        <f>'Monthly Prep'!F122</f>
        <v>0</v>
      </c>
      <c r="K115" s="203">
        <f>'Monthly Prep'!G122</f>
        <v>0</v>
      </c>
      <c r="L115" s="203">
        <f>'Monthly Prep'!H122</f>
        <v>0</v>
      </c>
      <c r="M115" s="203">
        <f>'Monthly Prep'!I122</f>
        <v>0</v>
      </c>
      <c r="N115" s="203">
        <f>'Monthly Prep'!J122</f>
        <v>0</v>
      </c>
      <c r="O115" s="203">
        <f>'Monthly Prep'!K122</f>
        <v>0</v>
      </c>
      <c r="P115" s="203">
        <f>'Monthly Prep'!L122</f>
        <v>0</v>
      </c>
      <c r="Q115" s="203">
        <f>'Monthly Prep'!M122</f>
        <v>0</v>
      </c>
      <c r="R115" s="203">
        <f>'Monthly Prep'!N122</f>
        <v>0</v>
      </c>
      <c r="S115" s="203">
        <f>'Monthly Prep'!O122</f>
        <v>0</v>
      </c>
      <c r="T115" s="203">
        <f>'Monthly Prep'!P122</f>
        <v>0</v>
      </c>
      <c r="U115" s="203">
        <f>'Monthly Prep'!Q122</f>
        <v>0</v>
      </c>
      <c r="V115" s="203">
        <f>'Monthly Prep'!R122</f>
        <v>0</v>
      </c>
      <c r="W115" s="203">
        <f>'Monthly Prep'!S122</f>
        <v>0</v>
      </c>
      <c r="X115" s="203">
        <f>'Monthly Prep'!T122</f>
        <v>0</v>
      </c>
      <c r="Y115" s="203">
        <f>'Monthly Prep'!U122</f>
        <v>0</v>
      </c>
      <c r="Z115" s="203">
        <f>'Monthly Prep'!V122</f>
        <v>0</v>
      </c>
      <c r="AA115" s="203">
        <f>'Monthly Prep'!W122</f>
        <v>0</v>
      </c>
      <c r="AB115" s="203">
        <f>'Monthly Prep'!X122</f>
        <v>0</v>
      </c>
      <c r="AC115" s="203">
        <f>'Monthly Prep'!Y122</f>
        <v>0</v>
      </c>
      <c r="AD115" s="203">
        <f>'Monthly Prep'!Z122</f>
        <v>0</v>
      </c>
      <c r="AE115" s="203">
        <f>'Monthly Prep'!AA122</f>
        <v>0</v>
      </c>
      <c r="AF115" s="203">
        <f>'Monthly Prep'!AB122</f>
        <v>0</v>
      </c>
      <c r="AG115" s="203">
        <f>'Monthly Prep'!AC122</f>
        <v>0</v>
      </c>
      <c r="AH115" s="203">
        <f>'Monthly Prep'!AD122</f>
        <v>0</v>
      </c>
      <c r="AI115" s="203">
        <f>'Monthly Prep'!AE122</f>
        <v>0</v>
      </c>
      <c r="AJ115" s="203">
        <f>'Monthly Prep'!AF122</f>
        <v>0</v>
      </c>
      <c r="AK115" s="203">
        <f>'Monthly Prep'!AG122</f>
        <v>0</v>
      </c>
      <c r="AL115" s="203">
        <f>'Monthly Prep'!AH122</f>
        <v>0</v>
      </c>
      <c r="AM115" s="186">
        <f t="shared" si="5"/>
        <v>0</v>
      </c>
      <c r="AN115" s="203" t="str">
        <f>'Monthly Prep'!B$3</f>
        <v>Monthly Prep Reporting Tool 1.0.1</v>
      </c>
      <c r="AO115" s="199">
        <f>'Monthly Prep'!AJ122</f>
        <v>0</v>
      </c>
    </row>
    <row r="116" spans="1:41" x14ac:dyDescent="0.25">
      <c r="A116" s="178" t="str">
        <f t="shared" si="6"/>
        <v>202205</v>
      </c>
      <c r="B116" s="179">
        <f>'Prep Partner Performance'!AE$2</f>
        <v>2022</v>
      </c>
      <c r="C116" s="180" t="str">
        <f>'Prep Partner Performance'!Z$2</f>
        <v>05</v>
      </c>
      <c r="D116" s="178">
        <f>'Prep Partner Performance'!G$2</f>
        <v>14943</v>
      </c>
      <c r="E116" s="177" t="str">
        <f>'Prep Partner Performance'!C$2</f>
        <v>Kisima Health Centre</v>
      </c>
      <c r="F116" s="300" t="str">
        <f>'Monthly Prep'!B$118</f>
        <v>Clients who had a Refill at Month 3</v>
      </c>
      <c r="G116" s="203" t="str">
        <f>'Monthly Prep'!C123</f>
        <v>PBFW Pregnant</v>
      </c>
      <c r="H116" s="203" t="str">
        <f>'Monthly Prep'!D123</f>
        <v>MP01-115</v>
      </c>
      <c r="I116" s="203">
        <f>'Monthly Prep'!E123</f>
        <v>0</v>
      </c>
      <c r="J116" s="203">
        <f>'Monthly Prep'!F123</f>
        <v>0</v>
      </c>
      <c r="K116" s="203">
        <f>'Monthly Prep'!G123</f>
        <v>0</v>
      </c>
      <c r="L116" s="203">
        <f>'Monthly Prep'!H123</f>
        <v>0</v>
      </c>
      <c r="M116" s="203">
        <f>'Monthly Prep'!I123</f>
        <v>0</v>
      </c>
      <c r="N116" s="203">
        <f>'Monthly Prep'!J123</f>
        <v>0</v>
      </c>
      <c r="O116" s="203">
        <f>'Monthly Prep'!K123</f>
        <v>0</v>
      </c>
      <c r="P116" s="203">
        <f>'Monthly Prep'!L123</f>
        <v>0</v>
      </c>
      <c r="Q116" s="203">
        <f>'Monthly Prep'!M123</f>
        <v>0</v>
      </c>
      <c r="R116" s="203">
        <f>'Monthly Prep'!N123</f>
        <v>0</v>
      </c>
      <c r="S116" s="203">
        <f>'Monthly Prep'!O123</f>
        <v>0</v>
      </c>
      <c r="T116" s="203">
        <f>'Monthly Prep'!P123</f>
        <v>0</v>
      </c>
      <c r="U116" s="203">
        <f>'Monthly Prep'!Q123</f>
        <v>0</v>
      </c>
      <c r="V116" s="203">
        <f>'Monthly Prep'!R123</f>
        <v>0</v>
      </c>
      <c r="W116" s="203">
        <f>'Monthly Prep'!S123</f>
        <v>0</v>
      </c>
      <c r="X116" s="203">
        <f>'Monthly Prep'!T123</f>
        <v>0</v>
      </c>
      <c r="Y116" s="203">
        <f>'Monthly Prep'!U123</f>
        <v>0</v>
      </c>
      <c r="Z116" s="203">
        <f>'Monthly Prep'!V123</f>
        <v>0</v>
      </c>
      <c r="AA116" s="203">
        <f>'Monthly Prep'!W123</f>
        <v>0</v>
      </c>
      <c r="AB116" s="203">
        <f>'Monthly Prep'!X123</f>
        <v>0</v>
      </c>
      <c r="AC116" s="203">
        <f>'Monthly Prep'!Y123</f>
        <v>0</v>
      </c>
      <c r="AD116" s="203">
        <f>'Monthly Prep'!Z123</f>
        <v>0</v>
      </c>
      <c r="AE116" s="203">
        <f>'Monthly Prep'!AA123</f>
        <v>0</v>
      </c>
      <c r="AF116" s="203">
        <f>'Monthly Prep'!AB123</f>
        <v>0</v>
      </c>
      <c r="AG116" s="203">
        <f>'Monthly Prep'!AC123</f>
        <v>0</v>
      </c>
      <c r="AH116" s="203">
        <f>'Monthly Prep'!AD123</f>
        <v>0</v>
      </c>
      <c r="AI116" s="203">
        <f>'Monthly Prep'!AE123</f>
        <v>0</v>
      </c>
      <c r="AJ116" s="203">
        <f>'Monthly Prep'!AF123</f>
        <v>0</v>
      </c>
      <c r="AK116" s="203">
        <f>'Monthly Prep'!AG123</f>
        <v>0</v>
      </c>
      <c r="AL116" s="203">
        <f>'Monthly Prep'!AH123</f>
        <v>0</v>
      </c>
      <c r="AM116" s="186">
        <f t="shared" si="5"/>
        <v>0</v>
      </c>
      <c r="AN116" s="203" t="str">
        <f>'Monthly Prep'!B$3</f>
        <v>Monthly Prep Reporting Tool 1.0.1</v>
      </c>
      <c r="AO116" s="199">
        <f>'Monthly Prep'!AJ123</f>
        <v>0</v>
      </c>
    </row>
    <row r="117" spans="1:41" x14ac:dyDescent="0.25">
      <c r="A117" s="178" t="str">
        <f t="shared" si="6"/>
        <v>202205</v>
      </c>
      <c r="B117" s="179">
        <f>'Prep Partner Performance'!AE$2</f>
        <v>2022</v>
      </c>
      <c r="C117" s="180" t="str">
        <f>'Prep Partner Performance'!Z$2</f>
        <v>05</v>
      </c>
      <c r="D117" s="178">
        <f>'Prep Partner Performance'!G$2</f>
        <v>14943</v>
      </c>
      <c r="E117" s="177" t="str">
        <f>'Prep Partner Performance'!C$2</f>
        <v>Kisima Health Centre</v>
      </c>
      <c r="F117" s="300" t="str">
        <f>'Monthly Prep'!B$118</f>
        <v>Clients who had a Refill at Month 3</v>
      </c>
      <c r="G117" s="203" t="str">
        <f>'Monthly Prep'!C124</f>
        <v>People Who Inject Drugs</v>
      </c>
      <c r="H117" s="203" t="str">
        <f>'Monthly Prep'!D124</f>
        <v>MP01-116</v>
      </c>
      <c r="I117" s="203">
        <f>'Monthly Prep'!E124</f>
        <v>0</v>
      </c>
      <c r="J117" s="203">
        <f>'Monthly Prep'!F124</f>
        <v>0</v>
      </c>
      <c r="K117" s="203">
        <f>'Monthly Prep'!G124</f>
        <v>0</v>
      </c>
      <c r="L117" s="203">
        <f>'Monthly Prep'!H124</f>
        <v>0</v>
      </c>
      <c r="M117" s="203">
        <f>'Monthly Prep'!I124</f>
        <v>0</v>
      </c>
      <c r="N117" s="203">
        <f>'Monthly Prep'!J124</f>
        <v>0</v>
      </c>
      <c r="O117" s="203">
        <f>'Monthly Prep'!K124</f>
        <v>0</v>
      </c>
      <c r="P117" s="203">
        <f>'Monthly Prep'!L124</f>
        <v>0</v>
      </c>
      <c r="Q117" s="203">
        <f>'Monthly Prep'!M124</f>
        <v>0</v>
      </c>
      <c r="R117" s="203">
        <f>'Monthly Prep'!N124</f>
        <v>0</v>
      </c>
      <c r="S117" s="203">
        <f>'Monthly Prep'!O124</f>
        <v>0</v>
      </c>
      <c r="T117" s="203">
        <f>'Monthly Prep'!P124</f>
        <v>0</v>
      </c>
      <c r="U117" s="203">
        <f>'Monthly Prep'!Q124</f>
        <v>0</v>
      </c>
      <c r="V117" s="203">
        <f>'Monthly Prep'!R124</f>
        <v>0</v>
      </c>
      <c r="W117" s="203">
        <f>'Monthly Prep'!S124</f>
        <v>0</v>
      </c>
      <c r="X117" s="203">
        <f>'Monthly Prep'!T124</f>
        <v>0</v>
      </c>
      <c r="Y117" s="203">
        <f>'Monthly Prep'!U124</f>
        <v>0</v>
      </c>
      <c r="Z117" s="203">
        <f>'Monthly Prep'!V124</f>
        <v>0</v>
      </c>
      <c r="AA117" s="203">
        <f>'Monthly Prep'!W124</f>
        <v>0</v>
      </c>
      <c r="AB117" s="203">
        <f>'Monthly Prep'!X124</f>
        <v>0</v>
      </c>
      <c r="AC117" s="203">
        <f>'Monthly Prep'!Y124</f>
        <v>0</v>
      </c>
      <c r="AD117" s="203">
        <f>'Monthly Prep'!Z124</f>
        <v>0</v>
      </c>
      <c r="AE117" s="203">
        <f>'Monthly Prep'!AA124</f>
        <v>0</v>
      </c>
      <c r="AF117" s="203">
        <f>'Monthly Prep'!AB124</f>
        <v>0</v>
      </c>
      <c r="AG117" s="203">
        <f>'Monthly Prep'!AC124</f>
        <v>0</v>
      </c>
      <c r="AH117" s="203">
        <f>'Monthly Prep'!AD124</f>
        <v>0</v>
      </c>
      <c r="AI117" s="203">
        <f>'Monthly Prep'!AE124</f>
        <v>0</v>
      </c>
      <c r="AJ117" s="203">
        <f>'Monthly Prep'!AF124</f>
        <v>0</v>
      </c>
      <c r="AK117" s="203">
        <f>'Monthly Prep'!AG124</f>
        <v>0</v>
      </c>
      <c r="AL117" s="203">
        <f>'Monthly Prep'!AH124</f>
        <v>0</v>
      </c>
      <c r="AM117" s="186">
        <f t="shared" si="5"/>
        <v>0</v>
      </c>
      <c r="AN117" s="203" t="str">
        <f>'Monthly Prep'!B$3</f>
        <v>Monthly Prep Reporting Tool 1.0.1</v>
      </c>
      <c r="AO117" s="199">
        <f>'Monthly Prep'!AJ124</f>
        <v>0</v>
      </c>
    </row>
    <row r="118" spans="1:41" x14ac:dyDescent="0.25">
      <c r="A118" s="178" t="str">
        <f t="shared" si="6"/>
        <v>202205</v>
      </c>
      <c r="B118" s="179">
        <f>'Prep Partner Performance'!AE$2</f>
        <v>2022</v>
      </c>
      <c r="C118" s="180" t="str">
        <f>'Prep Partner Performance'!Z$2</f>
        <v>05</v>
      </c>
      <c r="D118" s="178">
        <f>'Prep Partner Performance'!G$2</f>
        <v>14943</v>
      </c>
      <c r="E118" s="177" t="str">
        <f>'Prep Partner Performance'!C$2</f>
        <v>Kisima Health Centre</v>
      </c>
      <c r="F118" s="300" t="str">
        <f>'Monthly Prep'!B$118</f>
        <v>Clients who had a Refill at Month 3</v>
      </c>
      <c r="G118" s="203" t="str">
        <f>'Monthly Prep'!C125</f>
        <v>Sero -Discodant Couple</v>
      </c>
      <c r="H118" s="203" t="str">
        <f>'Monthly Prep'!D125</f>
        <v>MP01-117</v>
      </c>
      <c r="I118" s="203">
        <f>'Monthly Prep'!E125</f>
        <v>0</v>
      </c>
      <c r="J118" s="203">
        <f>'Monthly Prep'!F125</f>
        <v>0</v>
      </c>
      <c r="K118" s="203">
        <f>'Monthly Prep'!G125</f>
        <v>0</v>
      </c>
      <c r="L118" s="203">
        <f>'Monthly Prep'!H125</f>
        <v>0</v>
      </c>
      <c r="M118" s="203">
        <f>'Monthly Prep'!I125</f>
        <v>0</v>
      </c>
      <c r="N118" s="203">
        <f>'Monthly Prep'!J125</f>
        <v>0</v>
      </c>
      <c r="O118" s="203">
        <f>'Monthly Prep'!K125</f>
        <v>0</v>
      </c>
      <c r="P118" s="203">
        <f>'Monthly Prep'!L125</f>
        <v>0</v>
      </c>
      <c r="Q118" s="203">
        <f>'Monthly Prep'!M125</f>
        <v>0</v>
      </c>
      <c r="R118" s="203">
        <f>'Monthly Prep'!N125</f>
        <v>0</v>
      </c>
      <c r="S118" s="203">
        <f>'Monthly Prep'!O125</f>
        <v>0</v>
      </c>
      <c r="T118" s="203">
        <f>'Monthly Prep'!P125</f>
        <v>0</v>
      </c>
      <c r="U118" s="203">
        <f>'Monthly Prep'!Q125</f>
        <v>0</v>
      </c>
      <c r="V118" s="203">
        <f>'Monthly Prep'!R125</f>
        <v>0</v>
      </c>
      <c r="W118" s="203">
        <f>'Monthly Prep'!S125</f>
        <v>0</v>
      </c>
      <c r="X118" s="203">
        <f>'Monthly Prep'!T125</f>
        <v>0</v>
      </c>
      <c r="Y118" s="203">
        <f>'Monthly Prep'!U125</f>
        <v>0</v>
      </c>
      <c r="Z118" s="203">
        <f>'Monthly Prep'!V125</f>
        <v>0</v>
      </c>
      <c r="AA118" s="203">
        <f>'Monthly Prep'!W125</f>
        <v>0</v>
      </c>
      <c r="AB118" s="203">
        <f>'Monthly Prep'!X125</f>
        <v>0</v>
      </c>
      <c r="AC118" s="203">
        <f>'Monthly Prep'!Y125</f>
        <v>0</v>
      </c>
      <c r="AD118" s="203">
        <f>'Monthly Prep'!Z125</f>
        <v>0</v>
      </c>
      <c r="AE118" s="203">
        <f>'Monthly Prep'!AA125</f>
        <v>0</v>
      </c>
      <c r="AF118" s="203">
        <f>'Monthly Prep'!AB125</f>
        <v>0</v>
      </c>
      <c r="AG118" s="203">
        <f>'Monthly Prep'!AC125</f>
        <v>0</v>
      </c>
      <c r="AH118" s="203">
        <f>'Monthly Prep'!AD125</f>
        <v>0</v>
      </c>
      <c r="AI118" s="203">
        <f>'Monthly Prep'!AE125</f>
        <v>0</v>
      </c>
      <c r="AJ118" s="203">
        <f>'Monthly Prep'!AF125</f>
        <v>0</v>
      </c>
      <c r="AK118" s="203">
        <f>'Monthly Prep'!AG125</f>
        <v>0</v>
      </c>
      <c r="AL118" s="203">
        <f>'Monthly Prep'!AH125</f>
        <v>0</v>
      </c>
      <c r="AM118" s="186">
        <f t="shared" si="5"/>
        <v>0</v>
      </c>
      <c r="AN118" s="203" t="str">
        <f>'Monthly Prep'!B$3</f>
        <v>Monthly Prep Reporting Tool 1.0.1</v>
      </c>
      <c r="AO118" s="199">
        <f>'Monthly Prep'!AJ125</f>
        <v>0</v>
      </c>
    </row>
    <row r="119" spans="1:41" x14ac:dyDescent="0.25">
      <c r="A119" s="178" t="str">
        <f t="shared" si="6"/>
        <v>202205</v>
      </c>
      <c r="B119" s="179">
        <f>'Prep Partner Performance'!AE$2</f>
        <v>2022</v>
      </c>
      <c r="C119" s="180" t="str">
        <f>'Prep Partner Performance'!Z$2</f>
        <v>05</v>
      </c>
      <c r="D119" s="178">
        <f>'Prep Partner Performance'!G$2</f>
        <v>14943</v>
      </c>
      <c r="E119" s="177" t="str">
        <f>'Prep Partner Performance'!C$2</f>
        <v>Kisima Health Centre</v>
      </c>
      <c r="F119" s="300" t="str">
        <f>'Monthly Prep'!B$118</f>
        <v>Clients who had a Refill at Month 3</v>
      </c>
      <c r="G119" s="203" t="str">
        <f>'Monthly Prep'!C126</f>
        <v>Men who have Sex with Men</v>
      </c>
      <c r="H119" s="203" t="str">
        <f>'Monthly Prep'!D126</f>
        <v>MP01-118</v>
      </c>
      <c r="I119" s="203">
        <f>'Monthly Prep'!E126</f>
        <v>0</v>
      </c>
      <c r="J119" s="203">
        <f>'Monthly Prep'!F126</f>
        <v>0</v>
      </c>
      <c r="K119" s="203">
        <f>'Monthly Prep'!G126</f>
        <v>0</v>
      </c>
      <c r="L119" s="203">
        <f>'Monthly Prep'!H126</f>
        <v>0</v>
      </c>
      <c r="M119" s="203">
        <f>'Monthly Prep'!I126</f>
        <v>0</v>
      </c>
      <c r="N119" s="203">
        <f>'Monthly Prep'!J126</f>
        <v>0</v>
      </c>
      <c r="O119" s="203">
        <f>'Monthly Prep'!K126</f>
        <v>0</v>
      </c>
      <c r="P119" s="203">
        <f>'Monthly Prep'!L126</f>
        <v>0</v>
      </c>
      <c r="Q119" s="203">
        <f>'Monthly Prep'!M126</f>
        <v>0</v>
      </c>
      <c r="R119" s="203">
        <f>'Monthly Prep'!N126</f>
        <v>0</v>
      </c>
      <c r="S119" s="203">
        <f>'Monthly Prep'!O126</f>
        <v>0</v>
      </c>
      <c r="T119" s="203">
        <f>'Monthly Prep'!P126</f>
        <v>0</v>
      </c>
      <c r="U119" s="203">
        <f>'Monthly Prep'!Q126</f>
        <v>0</v>
      </c>
      <c r="V119" s="203">
        <f>'Monthly Prep'!R126</f>
        <v>0</v>
      </c>
      <c r="W119" s="203">
        <f>'Monthly Prep'!S126</f>
        <v>0</v>
      </c>
      <c r="X119" s="203">
        <f>'Monthly Prep'!T126</f>
        <v>0</v>
      </c>
      <c r="Y119" s="203">
        <f>'Monthly Prep'!U126</f>
        <v>0</v>
      </c>
      <c r="Z119" s="203">
        <f>'Monthly Prep'!V126</f>
        <v>0</v>
      </c>
      <c r="AA119" s="203">
        <f>'Monthly Prep'!W126</f>
        <v>0</v>
      </c>
      <c r="AB119" s="203">
        <f>'Monthly Prep'!X126</f>
        <v>0</v>
      </c>
      <c r="AC119" s="203">
        <f>'Monthly Prep'!Y126</f>
        <v>0</v>
      </c>
      <c r="AD119" s="203">
        <f>'Monthly Prep'!Z126</f>
        <v>0</v>
      </c>
      <c r="AE119" s="203">
        <f>'Monthly Prep'!AA126</f>
        <v>0</v>
      </c>
      <c r="AF119" s="203">
        <f>'Monthly Prep'!AB126</f>
        <v>0</v>
      </c>
      <c r="AG119" s="203">
        <f>'Monthly Prep'!AC126</f>
        <v>0</v>
      </c>
      <c r="AH119" s="203">
        <f>'Monthly Prep'!AD126</f>
        <v>0</v>
      </c>
      <c r="AI119" s="203">
        <f>'Monthly Prep'!AE126</f>
        <v>0</v>
      </c>
      <c r="AJ119" s="203">
        <f>'Monthly Prep'!AF126</f>
        <v>0</v>
      </c>
      <c r="AK119" s="203">
        <f>'Monthly Prep'!AG126</f>
        <v>0</v>
      </c>
      <c r="AL119" s="203">
        <f>'Monthly Prep'!AH126</f>
        <v>0</v>
      </c>
      <c r="AM119" s="186">
        <f t="shared" si="5"/>
        <v>0</v>
      </c>
      <c r="AN119" s="203" t="str">
        <f>'Monthly Prep'!B$3</f>
        <v>Monthly Prep Reporting Tool 1.0.1</v>
      </c>
      <c r="AO119" s="199">
        <f>'Monthly Prep'!AJ126</f>
        <v>0</v>
      </c>
    </row>
    <row r="120" spans="1:41" x14ac:dyDescent="0.25">
      <c r="A120" s="178" t="str">
        <f t="shared" si="6"/>
        <v>202205</v>
      </c>
      <c r="B120" s="179">
        <f>'Prep Partner Performance'!AE$2</f>
        <v>2022</v>
      </c>
      <c r="C120" s="180" t="str">
        <f>'Prep Partner Performance'!Z$2</f>
        <v>05</v>
      </c>
      <c r="D120" s="178">
        <f>'Prep Partner Performance'!G$2</f>
        <v>14943</v>
      </c>
      <c r="E120" s="177" t="str">
        <f>'Prep Partner Performance'!C$2</f>
        <v>Kisima Health Centre</v>
      </c>
      <c r="F120" s="300" t="str">
        <f>'Monthly Prep'!B$127</f>
        <v>Clients who had a Refill at Month 3 Number Tested for HIV at Month 3 Re-fill</v>
      </c>
      <c r="G120" s="203" t="str">
        <f>'Monthly Prep'!C127</f>
        <v>Adolescent Girls and Young Women (AGYW)</v>
      </c>
      <c r="H120" s="203" t="str">
        <f>'Monthly Prep'!D127</f>
        <v>MP01-119</v>
      </c>
      <c r="I120" s="203">
        <f>'Monthly Prep'!E127</f>
        <v>0</v>
      </c>
      <c r="J120" s="203">
        <f>'Monthly Prep'!F127</f>
        <v>0</v>
      </c>
      <c r="K120" s="203">
        <f>'Monthly Prep'!G127</f>
        <v>0</v>
      </c>
      <c r="L120" s="203">
        <f>'Monthly Prep'!H127</f>
        <v>0</v>
      </c>
      <c r="M120" s="203">
        <f>'Monthly Prep'!I127</f>
        <v>0</v>
      </c>
      <c r="N120" s="203">
        <f>'Monthly Prep'!J127</f>
        <v>0</v>
      </c>
      <c r="O120" s="203">
        <f>'Monthly Prep'!K127</f>
        <v>0</v>
      </c>
      <c r="P120" s="203">
        <f>'Monthly Prep'!L127</f>
        <v>0</v>
      </c>
      <c r="Q120" s="203">
        <f>'Monthly Prep'!M127</f>
        <v>0</v>
      </c>
      <c r="R120" s="203">
        <f>'Monthly Prep'!N127</f>
        <v>0</v>
      </c>
      <c r="S120" s="203">
        <f>'Monthly Prep'!O127</f>
        <v>0</v>
      </c>
      <c r="T120" s="203">
        <f>'Monthly Prep'!P127</f>
        <v>0</v>
      </c>
      <c r="U120" s="203">
        <f>'Monthly Prep'!Q127</f>
        <v>0</v>
      </c>
      <c r="V120" s="203">
        <f>'Monthly Prep'!R127</f>
        <v>0</v>
      </c>
      <c r="W120" s="203">
        <f>'Monthly Prep'!S127</f>
        <v>0</v>
      </c>
      <c r="X120" s="203">
        <f>'Monthly Prep'!T127</f>
        <v>0</v>
      </c>
      <c r="Y120" s="203">
        <f>'Monthly Prep'!U127</f>
        <v>0</v>
      </c>
      <c r="Z120" s="203">
        <f>'Monthly Prep'!V127</f>
        <v>0</v>
      </c>
      <c r="AA120" s="203">
        <f>'Monthly Prep'!W127</f>
        <v>0</v>
      </c>
      <c r="AB120" s="203">
        <f>'Monthly Prep'!X127</f>
        <v>0</v>
      </c>
      <c r="AC120" s="203">
        <f>'Monthly Prep'!Y127</f>
        <v>0</v>
      </c>
      <c r="AD120" s="203">
        <f>'Monthly Prep'!Z127</f>
        <v>0</v>
      </c>
      <c r="AE120" s="203">
        <f>'Monthly Prep'!AA127</f>
        <v>0</v>
      </c>
      <c r="AF120" s="203">
        <f>'Monthly Prep'!AB127</f>
        <v>0</v>
      </c>
      <c r="AG120" s="203">
        <f>'Monthly Prep'!AC127</f>
        <v>0</v>
      </c>
      <c r="AH120" s="203">
        <f>'Monthly Prep'!AD127</f>
        <v>0</v>
      </c>
      <c r="AI120" s="203">
        <f>'Monthly Prep'!AE127</f>
        <v>0</v>
      </c>
      <c r="AJ120" s="203">
        <f>'Monthly Prep'!AF127</f>
        <v>0</v>
      </c>
      <c r="AK120" s="203">
        <f>'Monthly Prep'!AG127</f>
        <v>0</v>
      </c>
      <c r="AL120" s="203">
        <f>'Monthly Prep'!AH127</f>
        <v>0</v>
      </c>
      <c r="AM120" s="186">
        <f t="shared" si="5"/>
        <v>0</v>
      </c>
      <c r="AN120" s="203" t="str">
        <f>'Monthly Prep'!B$3</f>
        <v>Monthly Prep Reporting Tool 1.0.1</v>
      </c>
      <c r="AO120" s="199" t="str">
        <f>'Monthly Prep'!AJ127</f>
        <v/>
      </c>
    </row>
    <row r="121" spans="1:41" x14ac:dyDescent="0.25">
      <c r="A121" s="178" t="str">
        <f t="shared" si="6"/>
        <v>202205</v>
      </c>
      <c r="B121" s="179">
        <f>'Prep Partner Performance'!AE$2</f>
        <v>2022</v>
      </c>
      <c r="C121" s="180" t="str">
        <f>'Prep Partner Performance'!Z$2</f>
        <v>05</v>
      </c>
      <c r="D121" s="178">
        <f>'Prep Partner Performance'!G$2</f>
        <v>14943</v>
      </c>
      <c r="E121" s="177" t="str">
        <f>'Prep Partner Performance'!C$2</f>
        <v>Kisima Health Centre</v>
      </c>
      <c r="F121" s="300" t="str">
        <f>'Monthly Prep'!B$127</f>
        <v>Clients who had a Refill at Month 3 Number Tested for HIV at Month 3 Re-fill</v>
      </c>
      <c r="G121" s="203" t="str">
        <f>'Monthly Prep'!C128</f>
        <v>Female Sex Workers</v>
      </c>
      <c r="H121" s="203" t="str">
        <f>'Monthly Prep'!D128</f>
        <v>MP01-120</v>
      </c>
      <c r="I121" s="203">
        <f>'Monthly Prep'!E128</f>
        <v>0</v>
      </c>
      <c r="J121" s="203">
        <f>'Monthly Prep'!F128</f>
        <v>0</v>
      </c>
      <c r="K121" s="203">
        <f>'Monthly Prep'!G128</f>
        <v>0</v>
      </c>
      <c r="L121" s="203">
        <f>'Monthly Prep'!H128</f>
        <v>0</v>
      </c>
      <c r="M121" s="203">
        <f>'Monthly Prep'!I128</f>
        <v>0</v>
      </c>
      <c r="N121" s="203">
        <f>'Monthly Prep'!J128</f>
        <v>0</v>
      </c>
      <c r="O121" s="203">
        <f>'Monthly Prep'!K128</f>
        <v>0</v>
      </c>
      <c r="P121" s="203">
        <f>'Monthly Prep'!L128</f>
        <v>0</v>
      </c>
      <c r="Q121" s="203">
        <f>'Monthly Prep'!M128</f>
        <v>0</v>
      </c>
      <c r="R121" s="203">
        <f>'Monthly Prep'!N128</f>
        <v>0</v>
      </c>
      <c r="S121" s="203">
        <f>'Monthly Prep'!O128</f>
        <v>0</v>
      </c>
      <c r="T121" s="203">
        <f>'Monthly Prep'!P128</f>
        <v>0</v>
      </c>
      <c r="U121" s="203">
        <f>'Monthly Prep'!Q128</f>
        <v>0</v>
      </c>
      <c r="V121" s="203">
        <f>'Monthly Prep'!R128</f>
        <v>0</v>
      </c>
      <c r="W121" s="203">
        <f>'Monthly Prep'!S128</f>
        <v>0</v>
      </c>
      <c r="X121" s="203">
        <f>'Monthly Prep'!T128</f>
        <v>0</v>
      </c>
      <c r="Y121" s="203">
        <f>'Monthly Prep'!U128</f>
        <v>0</v>
      </c>
      <c r="Z121" s="203">
        <f>'Monthly Prep'!V128</f>
        <v>0</v>
      </c>
      <c r="AA121" s="203">
        <f>'Monthly Prep'!W128</f>
        <v>0</v>
      </c>
      <c r="AB121" s="203">
        <f>'Monthly Prep'!X128</f>
        <v>0</v>
      </c>
      <c r="AC121" s="203">
        <f>'Monthly Prep'!Y128</f>
        <v>0</v>
      </c>
      <c r="AD121" s="203">
        <f>'Monthly Prep'!Z128</f>
        <v>0</v>
      </c>
      <c r="AE121" s="203">
        <f>'Monthly Prep'!AA128</f>
        <v>0</v>
      </c>
      <c r="AF121" s="203">
        <f>'Monthly Prep'!AB128</f>
        <v>0</v>
      </c>
      <c r="AG121" s="203">
        <f>'Monthly Prep'!AC128</f>
        <v>0</v>
      </c>
      <c r="AH121" s="203">
        <f>'Monthly Prep'!AD128</f>
        <v>0</v>
      </c>
      <c r="AI121" s="203">
        <f>'Monthly Prep'!AE128</f>
        <v>0</v>
      </c>
      <c r="AJ121" s="203">
        <f>'Monthly Prep'!AF128</f>
        <v>0</v>
      </c>
      <c r="AK121" s="203">
        <f>'Monthly Prep'!AG128</f>
        <v>0</v>
      </c>
      <c r="AL121" s="203">
        <f>'Monthly Prep'!AH128</f>
        <v>0</v>
      </c>
      <c r="AM121" s="186">
        <f t="shared" si="5"/>
        <v>0</v>
      </c>
      <c r="AN121" s="203" t="str">
        <f>'Monthly Prep'!B$3</f>
        <v>Monthly Prep Reporting Tool 1.0.1</v>
      </c>
      <c r="AO121" s="199" t="str">
        <f>'Monthly Prep'!AJ128</f>
        <v/>
      </c>
    </row>
    <row r="122" spans="1:41" x14ac:dyDescent="0.25">
      <c r="A122" s="178" t="str">
        <f t="shared" si="6"/>
        <v>202205</v>
      </c>
      <c r="B122" s="179">
        <f>'Prep Partner Performance'!AE$2</f>
        <v>2022</v>
      </c>
      <c r="C122" s="180" t="str">
        <f>'Prep Partner Performance'!Z$2</f>
        <v>05</v>
      </c>
      <c r="D122" s="178">
        <f>'Prep Partner Performance'!G$2</f>
        <v>14943</v>
      </c>
      <c r="E122" s="177" t="str">
        <f>'Prep Partner Performance'!C$2</f>
        <v>Kisima Health Centre</v>
      </c>
      <c r="F122" s="300" t="str">
        <f>'Monthly Prep'!B$127</f>
        <v>Clients who had a Refill at Month 3 Number Tested for HIV at Month 3 Re-fill</v>
      </c>
      <c r="G122" s="203" t="str">
        <f>'Monthly Prep'!C129</f>
        <v>General Population</v>
      </c>
      <c r="H122" s="203" t="str">
        <f>'Monthly Prep'!D129</f>
        <v>MP01-121</v>
      </c>
      <c r="I122" s="203">
        <f>'Monthly Prep'!E129</f>
        <v>0</v>
      </c>
      <c r="J122" s="203">
        <f>'Monthly Prep'!F129</f>
        <v>0</v>
      </c>
      <c r="K122" s="203">
        <f>'Monthly Prep'!G129</f>
        <v>0</v>
      </c>
      <c r="L122" s="203">
        <f>'Monthly Prep'!H129</f>
        <v>0</v>
      </c>
      <c r="M122" s="203">
        <f>'Monthly Prep'!I129</f>
        <v>0</v>
      </c>
      <c r="N122" s="203">
        <f>'Monthly Prep'!J129</f>
        <v>0</v>
      </c>
      <c r="O122" s="203">
        <f>'Monthly Prep'!K129</f>
        <v>0</v>
      </c>
      <c r="P122" s="203">
        <f>'Monthly Prep'!L129</f>
        <v>0</v>
      </c>
      <c r="Q122" s="203">
        <f>'Monthly Prep'!M129</f>
        <v>0</v>
      </c>
      <c r="R122" s="203">
        <f>'Monthly Prep'!N129</f>
        <v>0</v>
      </c>
      <c r="S122" s="203">
        <f>'Monthly Prep'!O129</f>
        <v>0</v>
      </c>
      <c r="T122" s="203">
        <f>'Monthly Prep'!P129</f>
        <v>0</v>
      </c>
      <c r="U122" s="203">
        <f>'Monthly Prep'!Q129</f>
        <v>0</v>
      </c>
      <c r="V122" s="203">
        <f>'Monthly Prep'!R129</f>
        <v>0</v>
      </c>
      <c r="W122" s="203">
        <f>'Monthly Prep'!S129</f>
        <v>0</v>
      </c>
      <c r="X122" s="203">
        <f>'Monthly Prep'!T129</f>
        <v>0</v>
      </c>
      <c r="Y122" s="203">
        <f>'Monthly Prep'!U129</f>
        <v>0</v>
      </c>
      <c r="Z122" s="203">
        <f>'Monthly Prep'!V129</f>
        <v>0</v>
      </c>
      <c r="AA122" s="203">
        <f>'Monthly Prep'!W129</f>
        <v>0</v>
      </c>
      <c r="AB122" s="203">
        <f>'Monthly Prep'!X129</f>
        <v>0</v>
      </c>
      <c r="AC122" s="203">
        <f>'Monthly Prep'!Y129</f>
        <v>0</v>
      </c>
      <c r="AD122" s="203">
        <f>'Monthly Prep'!Z129</f>
        <v>0</v>
      </c>
      <c r="AE122" s="203">
        <f>'Monthly Prep'!AA129</f>
        <v>0</v>
      </c>
      <c r="AF122" s="203">
        <f>'Monthly Prep'!AB129</f>
        <v>0</v>
      </c>
      <c r="AG122" s="203">
        <f>'Monthly Prep'!AC129</f>
        <v>0</v>
      </c>
      <c r="AH122" s="203">
        <f>'Monthly Prep'!AD129</f>
        <v>0</v>
      </c>
      <c r="AI122" s="203">
        <f>'Monthly Prep'!AE129</f>
        <v>0</v>
      </c>
      <c r="AJ122" s="203">
        <f>'Monthly Prep'!AF129</f>
        <v>0</v>
      </c>
      <c r="AK122" s="203">
        <f>'Monthly Prep'!AG129</f>
        <v>0</v>
      </c>
      <c r="AL122" s="203">
        <f>'Monthly Prep'!AH129</f>
        <v>0</v>
      </c>
      <c r="AM122" s="186">
        <f t="shared" si="5"/>
        <v>0</v>
      </c>
      <c r="AN122" s="203" t="str">
        <f>'Monthly Prep'!B$3</f>
        <v>Monthly Prep Reporting Tool 1.0.1</v>
      </c>
      <c r="AO122" s="199" t="str">
        <f>'Monthly Prep'!AJ129</f>
        <v/>
      </c>
    </row>
    <row r="123" spans="1:41" x14ac:dyDescent="0.25">
      <c r="A123" s="178" t="str">
        <f t="shared" si="6"/>
        <v>202205</v>
      </c>
      <c r="B123" s="179">
        <f>'Prep Partner Performance'!AE$2</f>
        <v>2022</v>
      </c>
      <c r="C123" s="180" t="str">
        <f>'Prep Partner Performance'!Z$2</f>
        <v>05</v>
      </c>
      <c r="D123" s="178">
        <f>'Prep Partner Performance'!G$2</f>
        <v>14943</v>
      </c>
      <c r="E123" s="177" t="str">
        <f>'Prep Partner Performance'!C$2</f>
        <v>Kisima Health Centre</v>
      </c>
      <c r="F123" s="300" t="str">
        <f>'Monthly Prep'!B$127</f>
        <v>Clients who had a Refill at Month 3 Number Tested for HIV at Month 3 Re-fill</v>
      </c>
      <c r="G123" s="203" t="str">
        <f>'Monthly Prep'!C130</f>
        <v>Men at High Risk</v>
      </c>
      <c r="H123" s="203" t="str">
        <f>'Monthly Prep'!D130</f>
        <v>MP01-122</v>
      </c>
      <c r="I123" s="203">
        <f>'Monthly Prep'!E130</f>
        <v>0</v>
      </c>
      <c r="J123" s="203">
        <f>'Monthly Prep'!F130</f>
        <v>0</v>
      </c>
      <c r="K123" s="203">
        <f>'Monthly Prep'!G130</f>
        <v>0</v>
      </c>
      <c r="L123" s="203">
        <f>'Monthly Prep'!H130</f>
        <v>0</v>
      </c>
      <c r="M123" s="203">
        <f>'Monthly Prep'!I130</f>
        <v>0</v>
      </c>
      <c r="N123" s="203">
        <f>'Monthly Prep'!J130</f>
        <v>0</v>
      </c>
      <c r="O123" s="203">
        <f>'Monthly Prep'!K130</f>
        <v>0</v>
      </c>
      <c r="P123" s="203">
        <f>'Monthly Prep'!L130</f>
        <v>0</v>
      </c>
      <c r="Q123" s="203">
        <f>'Monthly Prep'!M130</f>
        <v>0</v>
      </c>
      <c r="R123" s="203">
        <f>'Monthly Prep'!N130</f>
        <v>0</v>
      </c>
      <c r="S123" s="203">
        <f>'Monthly Prep'!O130</f>
        <v>0</v>
      </c>
      <c r="T123" s="203">
        <f>'Monthly Prep'!P130</f>
        <v>0</v>
      </c>
      <c r="U123" s="203">
        <f>'Monthly Prep'!Q130</f>
        <v>0</v>
      </c>
      <c r="V123" s="203">
        <f>'Monthly Prep'!R130</f>
        <v>0</v>
      </c>
      <c r="W123" s="203">
        <f>'Monthly Prep'!S130</f>
        <v>0</v>
      </c>
      <c r="X123" s="203">
        <f>'Monthly Prep'!T130</f>
        <v>0</v>
      </c>
      <c r="Y123" s="203">
        <f>'Monthly Prep'!U130</f>
        <v>0</v>
      </c>
      <c r="Z123" s="203">
        <f>'Monthly Prep'!V130</f>
        <v>0</v>
      </c>
      <c r="AA123" s="203">
        <f>'Monthly Prep'!W130</f>
        <v>0</v>
      </c>
      <c r="AB123" s="203">
        <f>'Monthly Prep'!X130</f>
        <v>0</v>
      </c>
      <c r="AC123" s="203">
        <f>'Monthly Prep'!Y130</f>
        <v>0</v>
      </c>
      <c r="AD123" s="203">
        <f>'Monthly Prep'!Z130</f>
        <v>0</v>
      </c>
      <c r="AE123" s="203">
        <f>'Monthly Prep'!AA130</f>
        <v>0</v>
      </c>
      <c r="AF123" s="203">
        <f>'Monthly Prep'!AB130</f>
        <v>0</v>
      </c>
      <c r="AG123" s="203">
        <f>'Monthly Prep'!AC130</f>
        <v>0</v>
      </c>
      <c r="AH123" s="203">
        <f>'Monthly Prep'!AD130</f>
        <v>0</v>
      </c>
      <c r="AI123" s="203">
        <f>'Monthly Prep'!AE130</f>
        <v>0</v>
      </c>
      <c r="AJ123" s="203">
        <f>'Monthly Prep'!AF130</f>
        <v>0</v>
      </c>
      <c r="AK123" s="203">
        <f>'Monthly Prep'!AG130</f>
        <v>0</v>
      </c>
      <c r="AL123" s="203">
        <f>'Monthly Prep'!AH130</f>
        <v>0</v>
      </c>
      <c r="AM123" s="186">
        <f t="shared" si="5"/>
        <v>0</v>
      </c>
      <c r="AN123" s="203" t="str">
        <f>'Monthly Prep'!B$3</f>
        <v>Monthly Prep Reporting Tool 1.0.1</v>
      </c>
      <c r="AO123" s="199" t="str">
        <f>'Monthly Prep'!AJ130</f>
        <v/>
      </c>
    </row>
    <row r="124" spans="1:41" x14ac:dyDescent="0.25">
      <c r="A124" s="178" t="str">
        <f t="shared" si="6"/>
        <v>202205</v>
      </c>
      <c r="B124" s="179">
        <f>'Prep Partner Performance'!AE$2</f>
        <v>2022</v>
      </c>
      <c r="C124" s="180" t="str">
        <f>'Prep Partner Performance'!Z$2</f>
        <v>05</v>
      </c>
      <c r="D124" s="178">
        <f>'Prep Partner Performance'!G$2</f>
        <v>14943</v>
      </c>
      <c r="E124" s="177" t="str">
        <f>'Prep Partner Performance'!C$2</f>
        <v>Kisima Health Centre</v>
      </c>
      <c r="F124" s="300" t="str">
        <f>'Monthly Prep'!B$127</f>
        <v>Clients who had a Refill at Month 3 Number Tested for HIV at Month 3 Re-fill</v>
      </c>
      <c r="G124" s="203" t="str">
        <f>'Monthly Prep'!C131</f>
        <v>PBFW Breastfeeding</v>
      </c>
      <c r="H124" s="203" t="str">
        <f>'Monthly Prep'!D131</f>
        <v>MP01-123</v>
      </c>
      <c r="I124" s="203">
        <f>'Monthly Prep'!E131</f>
        <v>0</v>
      </c>
      <c r="J124" s="203">
        <f>'Monthly Prep'!F131</f>
        <v>0</v>
      </c>
      <c r="K124" s="203">
        <f>'Monthly Prep'!G131</f>
        <v>0</v>
      </c>
      <c r="L124" s="203">
        <f>'Monthly Prep'!H131</f>
        <v>0</v>
      </c>
      <c r="M124" s="203">
        <f>'Monthly Prep'!I131</f>
        <v>0</v>
      </c>
      <c r="N124" s="203">
        <f>'Monthly Prep'!J131</f>
        <v>0</v>
      </c>
      <c r="O124" s="203">
        <f>'Monthly Prep'!K131</f>
        <v>0</v>
      </c>
      <c r="P124" s="203">
        <f>'Monthly Prep'!L131</f>
        <v>0</v>
      </c>
      <c r="Q124" s="203">
        <f>'Monthly Prep'!M131</f>
        <v>0</v>
      </c>
      <c r="R124" s="203">
        <f>'Monthly Prep'!N131</f>
        <v>0</v>
      </c>
      <c r="S124" s="203">
        <f>'Monthly Prep'!O131</f>
        <v>0</v>
      </c>
      <c r="T124" s="203">
        <f>'Monthly Prep'!P131</f>
        <v>0</v>
      </c>
      <c r="U124" s="203">
        <f>'Monthly Prep'!Q131</f>
        <v>0</v>
      </c>
      <c r="V124" s="203">
        <f>'Monthly Prep'!R131</f>
        <v>0</v>
      </c>
      <c r="W124" s="203">
        <f>'Monthly Prep'!S131</f>
        <v>0</v>
      </c>
      <c r="X124" s="203">
        <f>'Monthly Prep'!T131</f>
        <v>0</v>
      </c>
      <c r="Y124" s="203">
        <f>'Monthly Prep'!U131</f>
        <v>0</v>
      </c>
      <c r="Z124" s="203">
        <f>'Monthly Prep'!V131</f>
        <v>0</v>
      </c>
      <c r="AA124" s="203">
        <f>'Monthly Prep'!W131</f>
        <v>0</v>
      </c>
      <c r="AB124" s="203">
        <f>'Monthly Prep'!X131</f>
        <v>0</v>
      </c>
      <c r="AC124" s="203">
        <f>'Monthly Prep'!Y131</f>
        <v>0</v>
      </c>
      <c r="AD124" s="203">
        <f>'Monthly Prep'!Z131</f>
        <v>0</v>
      </c>
      <c r="AE124" s="203">
        <f>'Monthly Prep'!AA131</f>
        <v>0</v>
      </c>
      <c r="AF124" s="203">
        <f>'Monthly Prep'!AB131</f>
        <v>0</v>
      </c>
      <c r="AG124" s="203">
        <f>'Monthly Prep'!AC131</f>
        <v>0</v>
      </c>
      <c r="AH124" s="203">
        <f>'Monthly Prep'!AD131</f>
        <v>0</v>
      </c>
      <c r="AI124" s="203">
        <f>'Monthly Prep'!AE131</f>
        <v>0</v>
      </c>
      <c r="AJ124" s="203">
        <f>'Monthly Prep'!AF131</f>
        <v>0</v>
      </c>
      <c r="AK124" s="203">
        <f>'Monthly Prep'!AG131</f>
        <v>0</v>
      </c>
      <c r="AL124" s="203">
        <f>'Monthly Prep'!AH131</f>
        <v>0</v>
      </c>
      <c r="AM124" s="186">
        <f t="shared" si="5"/>
        <v>0</v>
      </c>
      <c r="AN124" s="203" t="str">
        <f>'Monthly Prep'!B$3</f>
        <v>Monthly Prep Reporting Tool 1.0.1</v>
      </c>
      <c r="AO124" s="199" t="str">
        <f>'Monthly Prep'!AJ131</f>
        <v/>
      </c>
    </row>
    <row r="125" spans="1:41" x14ac:dyDescent="0.25">
      <c r="A125" s="178" t="str">
        <f t="shared" si="6"/>
        <v>202205</v>
      </c>
      <c r="B125" s="179">
        <f>'Prep Partner Performance'!AE$2</f>
        <v>2022</v>
      </c>
      <c r="C125" s="180" t="str">
        <f>'Prep Partner Performance'!Z$2</f>
        <v>05</v>
      </c>
      <c r="D125" s="178">
        <f>'Prep Partner Performance'!G$2</f>
        <v>14943</v>
      </c>
      <c r="E125" s="177" t="str">
        <f>'Prep Partner Performance'!C$2</f>
        <v>Kisima Health Centre</v>
      </c>
      <c r="F125" s="300" t="str">
        <f>'Monthly Prep'!B$127</f>
        <v>Clients who had a Refill at Month 3 Number Tested for HIV at Month 3 Re-fill</v>
      </c>
      <c r="G125" s="203" t="str">
        <f>'Monthly Prep'!C132</f>
        <v>PBFW Pregnant</v>
      </c>
      <c r="H125" s="203" t="str">
        <f>'Monthly Prep'!D132</f>
        <v>MP01-124</v>
      </c>
      <c r="I125" s="203">
        <f>'Monthly Prep'!E132</f>
        <v>0</v>
      </c>
      <c r="J125" s="203">
        <f>'Monthly Prep'!F132</f>
        <v>0</v>
      </c>
      <c r="K125" s="203">
        <f>'Monthly Prep'!G132</f>
        <v>0</v>
      </c>
      <c r="L125" s="203">
        <f>'Monthly Prep'!H132</f>
        <v>0</v>
      </c>
      <c r="M125" s="203">
        <f>'Monthly Prep'!I132</f>
        <v>0</v>
      </c>
      <c r="N125" s="203">
        <f>'Monthly Prep'!J132</f>
        <v>0</v>
      </c>
      <c r="O125" s="203">
        <f>'Monthly Prep'!K132</f>
        <v>0</v>
      </c>
      <c r="P125" s="203">
        <f>'Monthly Prep'!L132</f>
        <v>0</v>
      </c>
      <c r="Q125" s="203">
        <f>'Monthly Prep'!M132</f>
        <v>0</v>
      </c>
      <c r="R125" s="203">
        <f>'Monthly Prep'!N132</f>
        <v>0</v>
      </c>
      <c r="S125" s="203">
        <f>'Monthly Prep'!O132</f>
        <v>0</v>
      </c>
      <c r="T125" s="203">
        <f>'Monthly Prep'!P132</f>
        <v>0</v>
      </c>
      <c r="U125" s="203">
        <f>'Monthly Prep'!Q132</f>
        <v>0</v>
      </c>
      <c r="V125" s="203">
        <f>'Monthly Prep'!R132</f>
        <v>0</v>
      </c>
      <c r="W125" s="203">
        <f>'Monthly Prep'!S132</f>
        <v>0</v>
      </c>
      <c r="X125" s="203">
        <f>'Monthly Prep'!T132</f>
        <v>0</v>
      </c>
      <c r="Y125" s="203">
        <f>'Monthly Prep'!U132</f>
        <v>0</v>
      </c>
      <c r="Z125" s="203">
        <f>'Monthly Prep'!V132</f>
        <v>0</v>
      </c>
      <c r="AA125" s="203">
        <f>'Monthly Prep'!W132</f>
        <v>0</v>
      </c>
      <c r="AB125" s="203">
        <f>'Monthly Prep'!X132</f>
        <v>0</v>
      </c>
      <c r="AC125" s="203">
        <f>'Monthly Prep'!Y132</f>
        <v>0</v>
      </c>
      <c r="AD125" s="203">
        <f>'Monthly Prep'!Z132</f>
        <v>0</v>
      </c>
      <c r="AE125" s="203">
        <f>'Monthly Prep'!AA132</f>
        <v>0</v>
      </c>
      <c r="AF125" s="203">
        <f>'Monthly Prep'!AB132</f>
        <v>0</v>
      </c>
      <c r="AG125" s="203">
        <f>'Monthly Prep'!AC132</f>
        <v>0</v>
      </c>
      <c r="AH125" s="203">
        <f>'Monthly Prep'!AD132</f>
        <v>0</v>
      </c>
      <c r="AI125" s="203">
        <f>'Monthly Prep'!AE132</f>
        <v>0</v>
      </c>
      <c r="AJ125" s="203">
        <f>'Monthly Prep'!AF132</f>
        <v>0</v>
      </c>
      <c r="AK125" s="203">
        <f>'Monthly Prep'!AG132</f>
        <v>0</v>
      </c>
      <c r="AL125" s="203">
        <f>'Monthly Prep'!AH132</f>
        <v>0</v>
      </c>
      <c r="AM125" s="186">
        <f t="shared" si="5"/>
        <v>0</v>
      </c>
      <c r="AN125" s="203" t="str">
        <f>'Monthly Prep'!B$3</f>
        <v>Monthly Prep Reporting Tool 1.0.1</v>
      </c>
      <c r="AO125" s="199" t="str">
        <f>'Monthly Prep'!AJ132</f>
        <v/>
      </c>
    </row>
    <row r="126" spans="1:41" x14ac:dyDescent="0.25">
      <c r="A126" s="178" t="str">
        <f t="shared" si="6"/>
        <v>202205</v>
      </c>
      <c r="B126" s="179">
        <f>'Prep Partner Performance'!AE$2</f>
        <v>2022</v>
      </c>
      <c r="C126" s="180" t="str">
        <f>'Prep Partner Performance'!Z$2</f>
        <v>05</v>
      </c>
      <c r="D126" s="178">
        <f>'Prep Partner Performance'!G$2</f>
        <v>14943</v>
      </c>
      <c r="E126" s="177" t="str">
        <f>'Prep Partner Performance'!C$2</f>
        <v>Kisima Health Centre</v>
      </c>
      <c r="F126" s="300" t="str">
        <f>'Monthly Prep'!B$127</f>
        <v>Clients who had a Refill at Month 3 Number Tested for HIV at Month 3 Re-fill</v>
      </c>
      <c r="G126" s="203" t="str">
        <f>'Monthly Prep'!C133</f>
        <v>People Who Inject Drugs</v>
      </c>
      <c r="H126" s="203" t="str">
        <f>'Monthly Prep'!D133</f>
        <v>MP01-125</v>
      </c>
      <c r="I126" s="203">
        <f>'Monthly Prep'!E133</f>
        <v>0</v>
      </c>
      <c r="J126" s="203">
        <f>'Monthly Prep'!F133</f>
        <v>0</v>
      </c>
      <c r="K126" s="203">
        <f>'Monthly Prep'!G133</f>
        <v>0</v>
      </c>
      <c r="L126" s="203">
        <f>'Monthly Prep'!H133</f>
        <v>0</v>
      </c>
      <c r="M126" s="203">
        <f>'Monthly Prep'!I133</f>
        <v>0</v>
      </c>
      <c r="N126" s="203">
        <f>'Monthly Prep'!J133</f>
        <v>0</v>
      </c>
      <c r="O126" s="203">
        <f>'Monthly Prep'!K133</f>
        <v>0</v>
      </c>
      <c r="P126" s="203">
        <f>'Monthly Prep'!L133</f>
        <v>0</v>
      </c>
      <c r="Q126" s="203">
        <f>'Monthly Prep'!M133</f>
        <v>0</v>
      </c>
      <c r="R126" s="203">
        <f>'Monthly Prep'!N133</f>
        <v>0</v>
      </c>
      <c r="S126" s="203">
        <f>'Monthly Prep'!O133</f>
        <v>0</v>
      </c>
      <c r="T126" s="203">
        <f>'Monthly Prep'!P133</f>
        <v>0</v>
      </c>
      <c r="U126" s="203">
        <f>'Monthly Prep'!Q133</f>
        <v>0</v>
      </c>
      <c r="V126" s="203">
        <f>'Monthly Prep'!R133</f>
        <v>0</v>
      </c>
      <c r="W126" s="203">
        <f>'Monthly Prep'!S133</f>
        <v>0</v>
      </c>
      <c r="X126" s="203">
        <f>'Monthly Prep'!T133</f>
        <v>0</v>
      </c>
      <c r="Y126" s="203">
        <f>'Monthly Prep'!U133</f>
        <v>0</v>
      </c>
      <c r="Z126" s="203">
        <f>'Monthly Prep'!V133</f>
        <v>0</v>
      </c>
      <c r="AA126" s="203">
        <f>'Monthly Prep'!W133</f>
        <v>0</v>
      </c>
      <c r="AB126" s="203">
        <f>'Monthly Prep'!X133</f>
        <v>0</v>
      </c>
      <c r="AC126" s="203">
        <f>'Monthly Prep'!Y133</f>
        <v>0</v>
      </c>
      <c r="AD126" s="203">
        <f>'Monthly Prep'!Z133</f>
        <v>0</v>
      </c>
      <c r="AE126" s="203">
        <f>'Monthly Prep'!AA133</f>
        <v>0</v>
      </c>
      <c r="AF126" s="203">
        <f>'Monthly Prep'!AB133</f>
        <v>0</v>
      </c>
      <c r="AG126" s="203">
        <f>'Monthly Prep'!AC133</f>
        <v>0</v>
      </c>
      <c r="AH126" s="203">
        <f>'Monthly Prep'!AD133</f>
        <v>0</v>
      </c>
      <c r="AI126" s="203">
        <f>'Monthly Prep'!AE133</f>
        <v>0</v>
      </c>
      <c r="AJ126" s="203">
        <f>'Monthly Prep'!AF133</f>
        <v>0</v>
      </c>
      <c r="AK126" s="203">
        <f>'Monthly Prep'!AG133</f>
        <v>0</v>
      </c>
      <c r="AL126" s="203">
        <f>'Monthly Prep'!AH133</f>
        <v>0</v>
      </c>
      <c r="AM126" s="186">
        <f t="shared" si="5"/>
        <v>0</v>
      </c>
      <c r="AN126" s="203" t="str">
        <f>'Monthly Prep'!B$3</f>
        <v>Monthly Prep Reporting Tool 1.0.1</v>
      </c>
      <c r="AO126" s="199" t="str">
        <f>'Monthly Prep'!AJ133</f>
        <v/>
      </c>
    </row>
    <row r="127" spans="1:41" x14ac:dyDescent="0.25">
      <c r="A127" s="178" t="str">
        <f t="shared" si="6"/>
        <v>202205</v>
      </c>
      <c r="B127" s="179">
        <f>'Prep Partner Performance'!AE$2</f>
        <v>2022</v>
      </c>
      <c r="C127" s="180" t="str">
        <f>'Prep Partner Performance'!Z$2</f>
        <v>05</v>
      </c>
      <c r="D127" s="178">
        <f>'Prep Partner Performance'!G$2</f>
        <v>14943</v>
      </c>
      <c r="E127" s="177" t="str">
        <f>'Prep Partner Performance'!C$2</f>
        <v>Kisima Health Centre</v>
      </c>
      <c r="F127" s="300" t="str">
        <f>'Monthly Prep'!B$127</f>
        <v>Clients who had a Refill at Month 3 Number Tested for HIV at Month 3 Re-fill</v>
      </c>
      <c r="G127" s="203" t="str">
        <f>'Monthly Prep'!C134</f>
        <v>Sero -Discodant Couple</v>
      </c>
      <c r="H127" s="203" t="str">
        <f>'Monthly Prep'!D134</f>
        <v>MP01-126</v>
      </c>
      <c r="I127" s="203">
        <f>'Monthly Prep'!E134</f>
        <v>0</v>
      </c>
      <c r="J127" s="203">
        <f>'Monthly Prep'!F134</f>
        <v>0</v>
      </c>
      <c r="K127" s="203">
        <f>'Monthly Prep'!G134</f>
        <v>0</v>
      </c>
      <c r="L127" s="203">
        <f>'Monthly Prep'!H134</f>
        <v>0</v>
      </c>
      <c r="M127" s="203">
        <f>'Monthly Prep'!I134</f>
        <v>0</v>
      </c>
      <c r="N127" s="203">
        <f>'Monthly Prep'!J134</f>
        <v>0</v>
      </c>
      <c r="O127" s="203">
        <f>'Monthly Prep'!K134</f>
        <v>0</v>
      </c>
      <c r="P127" s="203">
        <f>'Monthly Prep'!L134</f>
        <v>0</v>
      </c>
      <c r="Q127" s="203">
        <f>'Monthly Prep'!M134</f>
        <v>0</v>
      </c>
      <c r="R127" s="203">
        <f>'Monthly Prep'!N134</f>
        <v>0</v>
      </c>
      <c r="S127" s="203">
        <f>'Monthly Prep'!O134</f>
        <v>0</v>
      </c>
      <c r="T127" s="203">
        <f>'Monthly Prep'!P134</f>
        <v>0</v>
      </c>
      <c r="U127" s="203">
        <f>'Monthly Prep'!Q134</f>
        <v>0</v>
      </c>
      <c r="V127" s="203">
        <f>'Monthly Prep'!R134</f>
        <v>0</v>
      </c>
      <c r="W127" s="203">
        <f>'Monthly Prep'!S134</f>
        <v>0</v>
      </c>
      <c r="X127" s="203">
        <f>'Monthly Prep'!T134</f>
        <v>0</v>
      </c>
      <c r="Y127" s="203">
        <f>'Monthly Prep'!U134</f>
        <v>0</v>
      </c>
      <c r="Z127" s="203">
        <f>'Monthly Prep'!V134</f>
        <v>0</v>
      </c>
      <c r="AA127" s="203">
        <f>'Monthly Prep'!W134</f>
        <v>0</v>
      </c>
      <c r="AB127" s="203">
        <f>'Monthly Prep'!X134</f>
        <v>0</v>
      </c>
      <c r="AC127" s="203">
        <f>'Monthly Prep'!Y134</f>
        <v>0</v>
      </c>
      <c r="AD127" s="203">
        <f>'Monthly Prep'!Z134</f>
        <v>0</v>
      </c>
      <c r="AE127" s="203">
        <f>'Monthly Prep'!AA134</f>
        <v>0</v>
      </c>
      <c r="AF127" s="203">
        <f>'Monthly Prep'!AB134</f>
        <v>0</v>
      </c>
      <c r="AG127" s="203">
        <f>'Monthly Prep'!AC134</f>
        <v>0</v>
      </c>
      <c r="AH127" s="203">
        <f>'Monthly Prep'!AD134</f>
        <v>0</v>
      </c>
      <c r="AI127" s="203">
        <f>'Monthly Prep'!AE134</f>
        <v>0</v>
      </c>
      <c r="AJ127" s="203">
        <f>'Monthly Prep'!AF134</f>
        <v>0</v>
      </c>
      <c r="AK127" s="203">
        <f>'Monthly Prep'!AG134</f>
        <v>0</v>
      </c>
      <c r="AL127" s="203">
        <f>'Monthly Prep'!AH134</f>
        <v>0</v>
      </c>
      <c r="AM127" s="186">
        <f t="shared" si="5"/>
        <v>0</v>
      </c>
      <c r="AN127" s="203" t="str">
        <f>'Monthly Prep'!B$3</f>
        <v>Monthly Prep Reporting Tool 1.0.1</v>
      </c>
      <c r="AO127" s="199" t="str">
        <f>'Monthly Prep'!AJ134</f>
        <v/>
      </c>
    </row>
    <row r="128" spans="1:41" x14ac:dyDescent="0.25">
      <c r="A128" s="178" t="str">
        <f t="shared" si="6"/>
        <v>202205</v>
      </c>
      <c r="B128" s="179">
        <f>'Prep Partner Performance'!AE$2</f>
        <v>2022</v>
      </c>
      <c r="C128" s="180" t="str">
        <f>'Prep Partner Performance'!Z$2</f>
        <v>05</v>
      </c>
      <c r="D128" s="178">
        <f>'Prep Partner Performance'!G$2</f>
        <v>14943</v>
      </c>
      <c r="E128" s="177" t="str">
        <f>'Prep Partner Performance'!C$2</f>
        <v>Kisima Health Centre</v>
      </c>
      <c r="F128" s="300" t="str">
        <f>'Monthly Prep'!B$127</f>
        <v>Clients who had a Refill at Month 3 Number Tested for HIV at Month 3 Re-fill</v>
      </c>
      <c r="G128" s="203" t="str">
        <f>'Monthly Prep'!C135</f>
        <v>Men who have Sex with Men</v>
      </c>
      <c r="H128" s="203" t="str">
        <f>'Monthly Prep'!D135</f>
        <v>MP01-127</v>
      </c>
      <c r="I128" s="203">
        <f>'Monthly Prep'!E135</f>
        <v>0</v>
      </c>
      <c r="J128" s="203">
        <f>'Monthly Prep'!F135</f>
        <v>0</v>
      </c>
      <c r="K128" s="203">
        <f>'Monthly Prep'!G135</f>
        <v>0</v>
      </c>
      <c r="L128" s="203">
        <f>'Monthly Prep'!H135</f>
        <v>0</v>
      </c>
      <c r="M128" s="203">
        <f>'Monthly Prep'!I135</f>
        <v>0</v>
      </c>
      <c r="N128" s="203">
        <f>'Monthly Prep'!J135</f>
        <v>0</v>
      </c>
      <c r="O128" s="203">
        <f>'Monthly Prep'!K135</f>
        <v>0</v>
      </c>
      <c r="P128" s="203">
        <f>'Monthly Prep'!L135</f>
        <v>0</v>
      </c>
      <c r="Q128" s="203">
        <f>'Monthly Prep'!M135</f>
        <v>0</v>
      </c>
      <c r="R128" s="203">
        <f>'Monthly Prep'!N135</f>
        <v>0</v>
      </c>
      <c r="S128" s="203">
        <f>'Monthly Prep'!O135</f>
        <v>0</v>
      </c>
      <c r="T128" s="203">
        <f>'Monthly Prep'!P135</f>
        <v>0</v>
      </c>
      <c r="U128" s="203">
        <f>'Monthly Prep'!Q135</f>
        <v>0</v>
      </c>
      <c r="V128" s="203">
        <f>'Monthly Prep'!R135</f>
        <v>0</v>
      </c>
      <c r="W128" s="203">
        <f>'Monthly Prep'!S135</f>
        <v>0</v>
      </c>
      <c r="X128" s="203">
        <f>'Monthly Prep'!T135</f>
        <v>0</v>
      </c>
      <c r="Y128" s="203">
        <f>'Monthly Prep'!U135</f>
        <v>0</v>
      </c>
      <c r="Z128" s="203">
        <f>'Monthly Prep'!V135</f>
        <v>0</v>
      </c>
      <c r="AA128" s="203">
        <f>'Monthly Prep'!W135</f>
        <v>0</v>
      </c>
      <c r="AB128" s="203">
        <f>'Monthly Prep'!X135</f>
        <v>0</v>
      </c>
      <c r="AC128" s="203">
        <f>'Monthly Prep'!Y135</f>
        <v>0</v>
      </c>
      <c r="AD128" s="203">
        <f>'Monthly Prep'!Z135</f>
        <v>0</v>
      </c>
      <c r="AE128" s="203">
        <f>'Monthly Prep'!AA135</f>
        <v>0</v>
      </c>
      <c r="AF128" s="203">
        <f>'Monthly Prep'!AB135</f>
        <v>0</v>
      </c>
      <c r="AG128" s="203">
        <f>'Monthly Prep'!AC135</f>
        <v>0</v>
      </c>
      <c r="AH128" s="203">
        <f>'Monthly Prep'!AD135</f>
        <v>0</v>
      </c>
      <c r="AI128" s="203">
        <f>'Monthly Prep'!AE135</f>
        <v>0</v>
      </c>
      <c r="AJ128" s="203">
        <f>'Monthly Prep'!AF135</f>
        <v>0</v>
      </c>
      <c r="AK128" s="203">
        <f>'Monthly Prep'!AG135</f>
        <v>0</v>
      </c>
      <c r="AL128" s="203">
        <f>'Monthly Prep'!AH135</f>
        <v>0</v>
      </c>
      <c r="AM128" s="186">
        <f t="shared" si="5"/>
        <v>0</v>
      </c>
      <c r="AN128" s="203" t="str">
        <f>'Monthly Prep'!B$3</f>
        <v>Monthly Prep Reporting Tool 1.0.1</v>
      </c>
      <c r="AO128" s="199" t="str">
        <f>'Monthly Prep'!AJ135</f>
        <v/>
      </c>
    </row>
    <row r="129" spans="1:41" x14ac:dyDescent="0.25">
      <c r="A129" s="178" t="str">
        <f t="shared" si="6"/>
        <v>202205</v>
      </c>
      <c r="B129" s="179">
        <f>'Prep Partner Performance'!AE$2</f>
        <v>2022</v>
      </c>
      <c r="C129" s="180" t="str">
        <f>'Prep Partner Performance'!Z$2</f>
        <v>05</v>
      </c>
      <c r="D129" s="178">
        <f>'Prep Partner Performance'!G$2</f>
        <v>14943</v>
      </c>
      <c r="E129" s="177" t="str">
        <f>'Prep Partner Performance'!C$2</f>
        <v>Kisima Health Centre</v>
      </c>
      <c r="F129" s="300" t="str">
        <f>'Monthly Prep'!B$136</f>
        <v>Clients who had a Refill at Month 3 Number Tested HIV Positive at month 3 Re-fill</v>
      </c>
      <c r="G129" s="203" t="str">
        <f>'Monthly Prep'!C136</f>
        <v>Adolescent Girls and Young Women (AGYW)</v>
      </c>
      <c r="H129" s="203" t="str">
        <f>'Monthly Prep'!D136</f>
        <v>MP01-128</v>
      </c>
      <c r="I129" s="203">
        <f>'Monthly Prep'!E136</f>
        <v>0</v>
      </c>
      <c r="J129" s="203">
        <f>'Monthly Prep'!F136</f>
        <v>0</v>
      </c>
      <c r="K129" s="203">
        <f>'Monthly Prep'!G136</f>
        <v>0</v>
      </c>
      <c r="L129" s="203">
        <f>'Monthly Prep'!H136</f>
        <v>0</v>
      </c>
      <c r="M129" s="203">
        <f>'Monthly Prep'!I136</f>
        <v>0</v>
      </c>
      <c r="N129" s="203">
        <f>'Monthly Prep'!J136</f>
        <v>0</v>
      </c>
      <c r="O129" s="203">
        <f>'Monthly Prep'!K136</f>
        <v>0</v>
      </c>
      <c r="P129" s="203">
        <f>'Monthly Prep'!L136</f>
        <v>0</v>
      </c>
      <c r="Q129" s="203">
        <f>'Monthly Prep'!M136</f>
        <v>0</v>
      </c>
      <c r="R129" s="203">
        <f>'Monthly Prep'!N136</f>
        <v>0</v>
      </c>
      <c r="S129" s="203">
        <f>'Monthly Prep'!O136</f>
        <v>0</v>
      </c>
      <c r="T129" s="203">
        <f>'Monthly Prep'!P136</f>
        <v>0</v>
      </c>
      <c r="U129" s="203">
        <f>'Monthly Prep'!Q136</f>
        <v>0</v>
      </c>
      <c r="V129" s="203">
        <f>'Monthly Prep'!R136</f>
        <v>0</v>
      </c>
      <c r="W129" s="203">
        <f>'Monthly Prep'!S136</f>
        <v>0</v>
      </c>
      <c r="X129" s="203">
        <f>'Monthly Prep'!T136</f>
        <v>0</v>
      </c>
      <c r="Y129" s="203">
        <f>'Monthly Prep'!U136</f>
        <v>0</v>
      </c>
      <c r="Z129" s="203">
        <f>'Monthly Prep'!V136</f>
        <v>0</v>
      </c>
      <c r="AA129" s="203">
        <f>'Monthly Prep'!W136</f>
        <v>0</v>
      </c>
      <c r="AB129" s="203">
        <f>'Monthly Prep'!X136</f>
        <v>0</v>
      </c>
      <c r="AC129" s="203">
        <f>'Monthly Prep'!Y136</f>
        <v>0</v>
      </c>
      <c r="AD129" s="203">
        <f>'Monthly Prep'!Z136</f>
        <v>0</v>
      </c>
      <c r="AE129" s="203">
        <f>'Monthly Prep'!AA136</f>
        <v>0</v>
      </c>
      <c r="AF129" s="203">
        <f>'Monthly Prep'!AB136</f>
        <v>0</v>
      </c>
      <c r="AG129" s="203">
        <f>'Monthly Prep'!AC136</f>
        <v>0</v>
      </c>
      <c r="AH129" s="203">
        <f>'Monthly Prep'!AD136</f>
        <v>0</v>
      </c>
      <c r="AI129" s="203">
        <f>'Monthly Prep'!AE136</f>
        <v>0</v>
      </c>
      <c r="AJ129" s="203">
        <f>'Monthly Prep'!AF136</f>
        <v>0</v>
      </c>
      <c r="AK129" s="203">
        <f>'Monthly Prep'!AG136</f>
        <v>0</v>
      </c>
      <c r="AL129" s="203">
        <f>'Monthly Prep'!AH136</f>
        <v>0</v>
      </c>
      <c r="AM129" s="186">
        <f t="shared" si="5"/>
        <v>0</v>
      </c>
      <c r="AN129" s="203" t="str">
        <f>'Monthly Prep'!B$3</f>
        <v>Monthly Prep Reporting Tool 1.0.1</v>
      </c>
      <c r="AO129" s="199" t="str">
        <f>'Monthly Prep'!AJ136</f>
        <v/>
      </c>
    </row>
    <row r="130" spans="1:41" x14ac:dyDescent="0.25">
      <c r="A130" s="178" t="str">
        <f t="shared" si="6"/>
        <v>202205</v>
      </c>
      <c r="B130" s="179">
        <f>'Prep Partner Performance'!AE$2</f>
        <v>2022</v>
      </c>
      <c r="C130" s="180" t="str">
        <f>'Prep Partner Performance'!Z$2</f>
        <v>05</v>
      </c>
      <c r="D130" s="178">
        <f>'Prep Partner Performance'!G$2</f>
        <v>14943</v>
      </c>
      <c r="E130" s="177" t="str">
        <f>'Prep Partner Performance'!C$2</f>
        <v>Kisima Health Centre</v>
      </c>
      <c r="F130" s="300" t="str">
        <f>'Monthly Prep'!B$136</f>
        <v>Clients who had a Refill at Month 3 Number Tested HIV Positive at month 3 Re-fill</v>
      </c>
      <c r="G130" s="203" t="str">
        <f>'Monthly Prep'!C137</f>
        <v>Female Sex Workers</v>
      </c>
      <c r="H130" s="203" t="str">
        <f>'Monthly Prep'!D137</f>
        <v>MP01-129</v>
      </c>
      <c r="I130" s="203">
        <f>'Monthly Prep'!E137</f>
        <v>0</v>
      </c>
      <c r="J130" s="203">
        <f>'Monthly Prep'!F137</f>
        <v>0</v>
      </c>
      <c r="K130" s="203">
        <f>'Monthly Prep'!G137</f>
        <v>0</v>
      </c>
      <c r="L130" s="203">
        <f>'Monthly Prep'!H137</f>
        <v>0</v>
      </c>
      <c r="M130" s="203">
        <f>'Monthly Prep'!I137</f>
        <v>0</v>
      </c>
      <c r="N130" s="203">
        <f>'Monthly Prep'!J137</f>
        <v>0</v>
      </c>
      <c r="O130" s="203">
        <f>'Monthly Prep'!K137</f>
        <v>0</v>
      </c>
      <c r="P130" s="203">
        <f>'Monthly Prep'!L137</f>
        <v>0</v>
      </c>
      <c r="Q130" s="203">
        <f>'Monthly Prep'!M137</f>
        <v>0</v>
      </c>
      <c r="R130" s="203">
        <f>'Monthly Prep'!N137</f>
        <v>0</v>
      </c>
      <c r="S130" s="203">
        <f>'Monthly Prep'!O137</f>
        <v>0</v>
      </c>
      <c r="T130" s="203">
        <f>'Monthly Prep'!P137</f>
        <v>0</v>
      </c>
      <c r="U130" s="203">
        <f>'Monthly Prep'!Q137</f>
        <v>0</v>
      </c>
      <c r="V130" s="203">
        <f>'Monthly Prep'!R137</f>
        <v>0</v>
      </c>
      <c r="W130" s="203">
        <f>'Monthly Prep'!S137</f>
        <v>0</v>
      </c>
      <c r="X130" s="203">
        <f>'Monthly Prep'!T137</f>
        <v>0</v>
      </c>
      <c r="Y130" s="203">
        <f>'Monthly Prep'!U137</f>
        <v>0</v>
      </c>
      <c r="Z130" s="203">
        <f>'Monthly Prep'!V137</f>
        <v>0</v>
      </c>
      <c r="AA130" s="203">
        <f>'Monthly Prep'!W137</f>
        <v>0</v>
      </c>
      <c r="AB130" s="203">
        <f>'Monthly Prep'!X137</f>
        <v>0</v>
      </c>
      <c r="AC130" s="203">
        <f>'Monthly Prep'!Y137</f>
        <v>0</v>
      </c>
      <c r="AD130" s="203">
        <f>'Monthly Prep'!Z137</f>
        <v>0</v>
      </c>
      <c r="AE130" s="203">
        <f>'Monthly Prep'!AA137</f>
        <v>0</v>
      </c>
      <c r="AF130" s="203">
        <f>'Monthly Prep'!AB137</f>
        <v>0</v>
      </c>
      <c r="AG130" s="203">
        <f>'Monthly Prep'!AC137</f>
        <v>0</v>
      </c>
      <c r="AH130" s="203">
        <f>'Monthly Prep'!AD137</f>
        <v>0</v>
      </c>
      <c r="AI130" s="203">
        <f>'Monthly Prep'!AE137</f>
        <v>0</v>
      </c>
      <c r="AJ130" s="203">
        <f>'Monthly Prep'!AF137</f>
        <v>0</v>
      </c>
      <c r="AK130" s="203">
        <f>'Monthly Prep'!AG137</f>
        <v>0</v>
      </c>
      <c r="AL130" s="203">
        <f>'Monthly Prep'!AH137</f>
        <v>0</v>
      </c>
      <c r="AM130" s="186">
        <f t="shared" si="5"/>
        <v>0</v>
      </c>
      <c r="AN130" s="203" t="str">
        <f>'Monthly Prep'!B$3</f>
        <v>Monthly Prep Reporting Tool 1.0.1</v>
      </c>
      <c r="AO130" s="199" t="str">
        <f>'Monthly Prep'!AJ137</f>
        <v/>
      </c>
    </row>
    <row r="131" spans="1:41" x14ac:dyDescent="0.25">
      <c r="A131" s="178" t="str">
        <f t="shared" si="6"/>
        <v>202205</v>
      </c>
      <c r="B131" s="179">
        <f>'Prep Partner Performance'!AE$2</f>
        <v>2022</v>
      </c>
      <c r="C131" s="180" t="str">
        <f>'Prep Partner Performance'!Z$2</f>
        <v>05</v>
      </c>
      <c r="D131" s="178">
        <f>'Prep Partner Performance'!G$2</f>
        <v>14943</v>
      </c>
      <c r="E131" s="177" t="str">
        <f>'Prep Partner Performance'!C$2</f>
        <v>Kisima Health Centre</v>
      </c>
      <c r="F131" s="300" t="str">
        <f>'Monthly Prep'!B$136</f>
        <v>Clients who had a Refill at Month 3 Number Tested HIV Positive at month 3 Re-fill</v>
      </c>
      <c r="G131" s="203" t="str">
        <f>'Monthly Prep'!C138</f>
        <v>General Population</v>
      </c>
      <c r="H131" s="203" t="str">
        <f>'Monthly Prep'!D138</f>
        <v>MP01-130</v>
      </c>
      <c r="I131" s="203">
        <f>'Monthly Prep'!E138</f>
        <v>0</v>
      </c>
      <c r="J131" s="203">
        <f>'Monthly Prep'!F138</f>
        <v>0</v>
      </c>
      <c r="K131" s="203">
        <f>'Monthly Prep'!G138</f>
        <v>0</v>
      </c>
      <c r="L131" s="203">
        <f>'Monthly Prep'!H138</f>
        <v>0</v>
      </c>
      <c r="M131" s="203">
        <f>'Monthly Prep'!I138</f>
        <v>0</v>
      </c>
      <c r="N131" s="203">
        <f>'Monthly Prep'!J138</f>
        <v>0</v>
      </c>
      <c r="O131" s="203">
        <f>'Monthly Prep'!K138</f>
        <v>0</v>
      </c>
      <c r="P131" s="203">
        <f>'Monthly Prep'!L138</f>
        <v>0</v>
      </c>
      <c r="Q131" s="203">
        <f>'Monthly Prep'!M138</f>
        <v>0</v>
      </c>
      <c r="R131" s="203">
        <f>'Monthly Prep'!N138</f>
        <v>0</v>
      </c>
      <c r="S131" s="203">
        <f>'Monthly Prep'!O138</f>
        <v>0</v>
      </c>
      <c r="T131" s="203">
        <f>'Monthly Prep'!P138</f>
        <v>0</v>
      </c>
      <c r="U131" s="203">
        <f>'Monthly Prep'!Q138</f>
        <v>0</v>
      </c>
      <c r="V131" s="203">
        <f>'Monthly Prep'!R138</f>
        <v>0</v>
      </c>
      <c r="W131" s="203">
        <f>'Monthly Prep'!S138</f>
        <v>0</v>
      </c>
      <c r="X131" s="203">
        <f>'Monthly Prep'!T138</f>
        <v>0</v>
      </c>
      <c r="Y131" s="203">
        <f>'Monthly Prep'!U138</f>
        <v>0</v>
      </c>
      <c r="Z131" s="203">
        <f>'Monthly Prep'!V138</f>
        <v>0</v>
      </c>
      <c r="AA131" s="203">
        <f>'Monthly Prep'!W138</f>
        <v>0</v>
      </c>
      <c r="AB131" s="203">
        <f>'Monthly Prep'!X138</f>
        <v>0</v>
      </c>
      <c r="AC131" s="203">
        <f>'Monthly Prep'!Y138</f>
        <v>0</v>
      </c>
      <c r="AD131" s="203">
        <f>'Monthly Prep'!Z138</f>
        <v>0</v>
      </c>
      <c r="AE131" s="203">
        <f>'Monthly Prep'!AA138</f>
        <v>0</v>
      </c>
      <c r="AF131" s="203">
        <f>'Monthly Prep'!AB138</f>
        <v>0</v>
      </c>
      <c r="AG131" s="203">
        <f>'Monthly Prep'!AC138</f>
        <v>0</v>
      </c>
      <c r="AH131" s="203">
        <f>'Monthly Prep'!AD138</f>
        <v>0</v>
      </c>
      <c r="AI131" s="203">
        <f>'Monthly Prep'!AE138</f>
        <v>0</v>
      </c>
      <c r="AJ131" s="203">
        <f>'Monthly Prep'!AF138</f>
        <v>0</v>
      </c>
      <c r="AK131" s="203">
        <f>'Monthly Prep'!AG138</f>
        <v>0</v>
      </c>
      <c r="AL131" s="203">
        <f>'Monthly Prep'!AH138</f>
        <v>0</v>
      </c>
      <c r="AM131" s="186">
        <f t="shared" si="5"/>
        <v>0</v>
      </c>
      <c r="AN131" s="203" t="str">
        <f>'Monthly Prep'!B$3</f>
        <v>Monthly Prep Reporting Tool 1.0.1</v>
      </c>
      <c r="AO131" s="199" t="str">
        <f>'Monthly Prep'!AJ138</f>
        <v/>
      </c>
    </row>
    <row r="132" spans="1:41" x14ac:dyDescent="0.25">
      <c r="A132" s="178" t="str">
        <f t="shared" si="6"/>
        <v>202205</v>
      </c>
      <c r="B132" s="179">
        <f>'Prep Partner Performance'!AE$2</f>
        <v>2022</v>
      </c>
      <c r="C132" s="180" t="str">
        <f>'Prep Partner Performance'!Z$2</f>
        <v>05</v>
      </c>
      <c r="D132" s="178">
        <f>'Prep Partner Performance'!G$2</f>
        <v>14943</v>
      </c>
      <c r="E132" s="177" t="str">
        <f>'Prep Partner Performance'!C$2</f>
        <v>Kisima Health Centre</v>
      </c>
      <c r="F132" s="300" t="str">
        <f>'Monthly Prep'!B$136</f>
        <v>Clients who had a Refill at Month 3 Number Tested HIV Positive at month 3 Re-fill</v>
      </c>
      <c r="G132" s="203" t="str">
        <f>'Monthly Prep'!C139</f>
        <v>Men at High Risk</v>
      </c>
      <c r="H132" s="203" t="str">
        <f>'Monthly Prep'!D139</f>
        <v>MP01-131</v>
      </c>
      <c r="I132" s="203">
        <f>'Monthly Prep'!E139</f>
        <v>0</v>
      </c>
      <c r="J132" s="203">
        <f>'Monthly Prep'!F139</f>
        <v>0</v>
      </c>
      <c r="K132" s="203">
        <f>'Monthly Prep'!G139</f>
        <v>0</v>
      </c>
      <c r="L132" s="203">
        <f>'Monthly Prep'!H139</f>
        <v>0</v>
      </c>
      <c r="M132" s="203">
        <f>'Monthly Prep'!I139</f>
        <v>0</v>
      </c>
      <c r="N132" s="203">
        <f>'Monthly Prep'!J139</f>
        <v>0</v>
      </c>
      <c r="O132" s="203">
        <f>'Monthly Prep'!K139</f>
        <v>0</v>
      </c>
      <c r="P132" s="203">
        <f>'Monthly Prep'!L139</f>
        <v>0</v>
      </c>
      <c r="Q132" s="203">
        <f>'Monthly Prep'!M139</f>
        <v>0</v>
      </c>
      <c r="R132" s="203">
        <f>'Monthly Prep'!N139</f>
        <v>0</v>
      </c>
      <c r="S132" s="203">
        <f>'Monthly Prep'!O139</f>
        <v>0</v>
      </c>
      <c r="T132" s="203">
        <f>'Monthly Prep'!P139</f>
        <v>0</v>
      </c>
      <c r="U132" s="203">
        <f>'Monthly Prep'!Q139</f>
        <v>0</v>
      </c>
      <c r="V132" s="203">
        <f>'Monthly Prep'!R139</f>
        <v>0</v>
      </c>
      <c r="W132" s="203">
        <f>'Monthly Prep'!S139</f>
        <v>0</v>
      </c>
      <c r="X132" s="203">
        <f>'Monthly Prep'!T139</f>
        <v>0</v>
      </c>
      <c r="Y132" s="203">
        <f>'Monthly Prep'!U139</f>
        <v>0</v>
      </c>
      <c r="Z132" s="203">
        <f>'Monthly Prep'!V139</f>
        <v>0</v>
      </c>
      <c r="AA132" s="203">
        <f>'Monthly Prep'!W139</f>
        <v>0</v>
      </c>
      <c r="AB132" s="203">
        <f>'Monthly Prep'!X139</f>
        <v>0</v>
      </c>
      <c r="AC132" s="203">
        <f>'Monthly Prep'!Y139</f>
        <v>0</v>
      </c>
      <c r="AD132" s="203">
        <f>'Monthly Prep'!Z139</f>
        <v>0</v>
      </c>
      <c r="AE132" s="203">
        <f>'Monthly Prep'!AA139</f>
        <v>0</v>
      </c>
      <c r="AF132" s="203">
        <f>'Monthly Prep'!AB139</f>
        <v>0</v>
      </c>
      <c r="AG132" s="203">
        <f>'Monthly Prep'!AC139</f>
        <v>0</v>
      </c>
      <c r="AH132" s="203">
        <f>'Monthly Prep'!AD139</f>
        <v>0</v>
      </c>
      <c r="AI132" s="203">
        <f>'Monthly Prep'!AE139</f>
        <v>0</v>
      </c>
      <c r="AJ132" s="203">
        <f>'Monthly Prep'!AF139</f>
        <v>0</v>
      </c>
      <c r="AK132" s="203">
        <f>'Monthly Prep'!AG139</f>
        <v>0</v>
      </c>
      <c r="AL132" s="203">
        <f>'Monthly Prep'!AH139</f>
        <v>0</v>
      </c>
      <c r="AM132" s="186">
        <f t="shared" ref="AM132:AM195" si="7">SUM(I132:AL132)</f>
        <v>0</v>
      </c>
      <c r="AN132" s="203" t="str">
        <f>'Monthly Prep'!B$3</f>
        <v>Monthly Prep Reporting Tool 1.0.1</v>
      </c>
      <c r="AO132" s="199" t="str">
        <f>'Monthly Prep'!AJ139</f>
        <v/>
      </c>
    </row>
    <row r="133" spans="1:41" x14ac:dyDescent="0.25">
      <c r="A133" s="178" t="str">
        <f t="shared" si="6"/>
        <v>202205</v>
      </c>
      <c r="B133" s="179">
        <f>'Prep Partner Performance'!AE$2</f>
        <v>2022</v>
      </c>
      <c r="C133" s="180" t="str">
        <f>'Prep Partner Performance'!Z$2</f>
        <v>05</v>
      </c>
      <c r="D133" s="178">
        <f>'Prep Partner Performance'!G$2</f>
        <v>14943</v>
      </c>
      <c r="E133" s="177" t="str">
        <f>'Prep Partner Performance'!C$2</f>
        <v>Kisima Health Centre</v>
      </c>
      <c r="F133" s="300" t="str">
        <f>'Monthly Prep'!B$136</f>
        <v>Clients who had a Refill at Month 3 Number Tested HIV Positive at month 3 Re-fill</v>
      </c>
      <c r="G133" s="203" t="str">
        <f>'Monthly Prep'!C140</f>
        <v>PBFW Breastfeeding</v>
      </c>
      <c r="H133" s="203" t="str">
        <f>'Monthly Prep'!D140</f>
        <v>MP01-132</v>
      </c>
      <c r="I133" s="203">
        <f>'Monthly Prep'!E140</f>
        <v>0</v>
      </c>
      <c r="J133" s="203">
        <f>'Monthly Prep'!F140</f>
        <v>0</v>
      </c>
      <c r="K133" s="203">
        <f>'Monthly Prep'!G140</f>
        <v>0</v>
      </c>
      <c r="L133" s="203">
        <f>'Monthly Prep'!H140</f>
        <v>0</v>
      </c>
      <c r="M133" s="203">
        <f>'Monthly Prep'!I140</f>
        <v>0</v>
      </c>
      <c r="N133" s="203">
        <f>'Monthly Prep'!J140</f>
        <v>0</v>
      </c>
      <c r="O133" s="203">
        <f>'Monthly Prep'!K140</f>
        <v>0</v>
      </c>
      <c r="P133" s="203">
        <f>'Monthly Prep'!L140</f>
        <v>0</v>
      </c>
      <c r="Q133" s="203">
        <f>'Monthly Prep'!M140</f>
        <v>0</v>
      </c>
      <c r="R133" s="203">
        <f>'Monthly Prep'!N140</f>
        <v>0</v>
      </c>
      <c r="S133" s="203">
        <f>'Monthly Prep'!O140</f>
        <v>0</v>
      </c>
      <c r="T133" s="203">
        <f>'Monthly Prep'!P140</f>
        <v>0</v>
      </c>
      <c r="U133" s="203">
        <f>'Monthly Prep'!Q140</f>
        <v>0</v>
      </c>
      <c r="V133" s="203">
        <f>'Monthly Prep'!R140</f>
        <v>0</v>
      </c>
      <c r="W133" s="203">
        <f>'Monthly Prep'!S140</f>
        <v>0</v>
      </c>
      <c r="X133" s="203">
        <f>'Monthly Prep'!T140</f>
        <v>0</v>
      </c>
      <c r="Y133" s="203">
        <f>'Monthly Prep'!U140</f>
        <v>0</v>
      </c>
      <c r="Z133" s="203">
        <f>'Monthly Prep'!V140</f>
        <v>0</v>
      </c>
      <c r="AA133" s="203">
        <f>'Monthly Prep'!W140</f>
        <v>0</v>
      </c>
      <c r="AB133" s="203">
        <f>'Monthly Prep'!X140</f>
        <v>0</v>
      </c>
      <c r="AC133" s="203">
        <f>'Monthly Prep'!Y140</f>
        <v>0</v>
      </c>
      <c r="AD133" s="203">
        <f>'Monthly Prep'!Z140</f>
        <v>0</v>
      </c>
      <c r="AE133" s="203">
        <f>'Monthly Prep'!AA140</f>
        <v>0</v>
      </c>
      <c r="AF133" s="203">
        <f>'Monthly Prep'!AB140</f>
        <v>0</v>
      </c>
      <c r="AG133" s="203">
        <f>'Monthly Prep'!AC140</f>
        <v>0</v>
      </c>
      <c r="AH133" s="203">
        <f>'Monthly Prep'!AD140</f>
        <v>0</v>
      </c>
      <c r="AI133" s="203">
        <f>'Monthly Prep'!AE140</f>
        <v>0</v>
      </c>
      <c r="AJ133" s="203">
        <f>'Monthly Prep'!AF140</f>
        <v>0</v>
      </c>
      <c r="AK133" s="203">
        <f>'Monthly Prep'!AG140</f>
        <v>0</v>
      </c>
      <c r="AL133" s="203">
        <f>'Monthly Prep'!AH140</f>
        <v>0</v>
      </c>
      <c r="AM133" s="186">
        <f t="shared" si="7"/>
        <v>0</v>
      </c>
      <c r="AN133" s="203" t="str">
        <f>'Monthly Prep'!B$3</f>
        <v>Monthly Prep Reporting Tool 1.0.1</v>
      </c>
      <c r="AO133" s="199" t="str">
        <f>'Monthly Prep'!AJ140</f>
        <v/>
      </c>
    </row>
    <row r="134" spans="1:41" x14ac:dyDescent="0.25">
      <c r="A134" s="178" t="str">
        <f t="shared" si="6"/>
        <v>202205</v>
      </c>
      <c r="B134" s="179">
        <f>'Prep Partner Performance'!AE$2</f>
        <v>2022</v>
      </c>
      <c r="C134" s="180" t="str">
        <f>'Prep Partner Performance'!Z$2</f>
        <v>05</v>
      </c>
      <c r="D134" s="178">
        <f>'Prep Partner Performance'!G$2</f>
        <v>14943</v>
      </c>
      <c r="E134" s="177" t="str">
        <f>'Prep Partner Performance'!C$2</f>
        <v>Kisima Health Centre</v>
      </c>
      <c r="F134" s="300" t="str">
        <f>'Monthly Prep'!B$136</f>
        <v>Clients who had a Refill at Month 3 Number Tested HIV Positive at month 3 Re-fill</v>
      </c>
      <c r="G134" s="203" t="str">
        <f>'Monthly Prep'!C141</f>
        <v>PBFW Pregnant</v>
      </c>
      <c r="H134" s="203" t="str">
        <f>'Monthly Prep'!D141</f>
        <v>MP01-133</v>
      </c>
      <c r="I134" s="203">
        <f>'Monthly Prep'!E141</f>
        <v>0</v>
      </c>
      <c r="J134" s="203">
        <f>'Monthly Prep'!F141</f>
        <v>0</v>
      </c>
      <c r="K134" s="203">
        <f>'Monthly Prep'!G141</f>
        <v>0</v>
      </c>
      <c r="L134" s="203">
        <f>'Monthly Prep'!H141</f>
        <v>0</v>
      </c>
      <c r="M134" s="203">
        <f>'Monthly Prep'!I141</f>
        <v>0</v>
      </c>
      <c r="N134" s="203">
        <f>'Monthly Prep'!J141</f>
        <v>0</v>
      </c>
      <c r="O134" s="203">
        <f>'Monthly Prep'!K141</f>
        <v>0</v>
      </c>
      <c r="P134" s="203">
        <f>'Monthly Prep'!L141</f>
        <v>0</v>
      </c>
      <c r="Q134" s="203">
        <f>'Monthly Prep'!M141</f>
        <v>0</v>
      </c>
      <c r="R134" s="203">
        <f>'Monthly Prep'!N141</f>
        <v>0</v>
      </c>
      <c r="S134" s="203">
        <f>'Monthly Prep'!O141</f>
        <v>0</v>
      </c>
      <c r="T134" s="203">
        <f>'Monthly Prep'!P141</f>
        <v>0</v>
      </c>
      <c r="U134" s="203">
        <f>'Monthly Prep'!Q141</f>
        <v>0</v>
      </c>
      <c r="V134" s="203">
        <f>'Monthly Prep'!R141</f>
        <v>0</v>
      </c>
      <c r="W134" s="203">
        <f>'Monthly Prep'!S141</f>
        <v>0</v>
      </c>
      <c r="X134" s="203">
        <f>'Monthly Prep'!T141</f>
        <v>0</v>
      </c>
      <c r="Y134" s="203">
        <f>'Monthly Prep'!U141</f>
        <v>0</v>
      </c>
      <c r="Z134" s="203">
        <f>'Monthly Prep'!V141</f>
        <v>0</v>
      </c>
      <c r="AA134" s="203">
        <f>'Monthly Prep'!W141</f>
        <v>0</v>
      </c>
      <c r="AB134" s="203">
        <f>'Monthly Prep'!X141</f>
        <v>0</v>
      </c>
      <c r="AC134" s="203">
        <f>'Monthly Prep'!Y141</f>
        <v>0</v>
      </c>
      <c r="AD134" s="203">
        <f>'Monthly Prep'!Z141</f>
        <v>0</v>
      </c>
      <c r="AE134" s="203">
        <f>'Monthly Prep'!AA141</f>
        <v>0</v>
      </c>
      <c r="AF134" s="203">
        <f>'Monthly Prep'!AB141</f>
        <v>0</v>
      </c>
      <c r="AG134" s="203">
        <f>'Monthly Prep'!AC141</f>
        <v>0</v>
      </c>
      <c r="AH134" s="203">
        <f>'Monthly Prep'!AD141</f>
        <v>0</v>
      </c>
      <c r="AI134" s="203">
        <f>'Monthly Prep'!AE141</f>
        <v>0</v>
      </c>
      <c r="AJ134" s="203">
        <f>'Monthly Prep'!AF141</f>
        <v>0</v>
      </c>
      <c r="AK134" s="203">
        <f>'Monthly Prep'!AG141</f>
        <v>0</v>
      </c>
      <c r="AL134" s="203">
        <f>'Monthly Prep'!AH141</f>
        <v>0</v>
      </c>
      <c r="AM134" s="186">
        <f t="shared" si="7"/>
        <v>0</v>
      </c>
      <c r="AN134" s="203" t="str">
        <f>'Monthly Prep'!B$3</f>
        <v>Monthly Prep Reporting Tool 1.0.1</v>
      </c>
      <c r="AO134" s="199" t="str">
        <f>'Monthly Prep'!AJ141</f>
        <v/>
      </c>
    </row>
    <row r="135" spans="1:41" x14ac:dyDescent="0.25">
      <c r="A135" s="178" t="str">
        <f t="shared" si="6"/>
        <v>202205</v>
      </c>
      <c r="B135" s="179">
        <f>'Prep Partner Performance'!AE$2</f>
        <v>2022</v>
      </c>
      <c r="C135" s="180" t="str">
        <f>'Prep Partner Performance'!Z$2</f>
        <v>05</v>
      </c>
      <c r="D135" s="178">
        <f>'Prep Partner Performance'!G$2</f>
        <v>14943</v>
      </c>
      <c r="E135" s="177" t="str">
        <f>'Prep Partner Performance'!C$2</f>
        <v>Kisima Health Centre</v>
      </c>
      <c r="F135" s="300" t="str">
        <f>'Monthly Prep'!B$136</f>
        <v>Clients who had a Refill at Month 3 Number Tested HIV Positive at month 3 Re-fill</v>
      </c>
      <c r="G135" s="203" t="str">
        <f>'Monthly Prep'!C142</f>
        <v>People Who Inject Drugs</v>
      </c>
      <c r="H135" s="203" t="str">
        <f>'Monthly Prep'!D142</f>
        <v>MP01-134</v>
      </c>
      <c r="I135" s="203">
        <f>'Monthly Prep'!E142</f>
        <v>0</v>
      </c>
      <c r="J135" s="203">
        <f>'Monthly Prep'!F142</f>
        <v>0</v>
      </c>
      <c r="K135" s="203">
        <f>'Monthly Prep'!G142</f>
        <v>0</v>
      </c>
      <c r="L135" s="203">
        <f>'Monthly Prep'!H142</f>
        <v>0</v>
      </c>
      <c r="M135" s="203">
        <f>'Monthly Prep'!I142</f>
        <v>0</v>
      </c>
      <c r="N135" s="203">
        <f>'Monthly Prep'!J142</f>
        <v>0</v>
      </c>
      <c r="O135" s="203">
        <f>'Monthly Prep'!K142</f>
        <v>0</v>
      </c>
      <c r="P135" s="203">
        <f>'Monthly Prep'!L142</f>
        <v>0</v>
      </c>
      <c r="Q135" s="203">
        <f>'Monthly Prep'!M142</f>
        <v>0</v>
      </c>
      <c r="R135" s="203">
        <f>'Monthly Prep'!N142</f>
        <v>0</v>
      </c>
      <c r="S135" s="203">
        <f>'Monthly Prep'!O142</f>
        <v>0</v>
      </c>
      <c r="T135" s="203">
        <f>'Monthly Prep'!P142</f>
        <v>0</v>
      </c>
      <c r="U135" s="203">
        <f>'Monthly Prep'!Q142</f>
        <v>0</v>
      </c>
      <c r="V135" s="203">
        <f>'Monthly Prep'!R142</f>
        <v>0</v>
      </c>
      <c r="W135" s="203">
        <f>'Monthly Prep'!S142</f>
        <v>0</v>
      </c>
      <c r="X135" s="203">
        <f>'Monthly Prep'!T142</f>
        <v>0</v>
      </c>
      <c r="Y135" s="203">
        <f>'Monthly Prep'!U142</f>
        <v>0</v>
      </c>
      <c r="Z135" s="203">
        <f>'Monthly Prep'!V142</f>
        <v>0</v>
      </c>
      <c r="AA135" s="203">
        <f>'Monthly Prep'!W142</f>
        <v>0</v>
      </c>
      <c r="AB135" s="203">
        <f>'Monthly Prep'!X142</f>
        <v>0</v>
      </c>
      <c r="AC135" s="203">
        <f>'Monthly Prep'!Y142</f>
        <v>0</v>
      </c>
      <c r="AD135" s="203">
        <f>'Monthly Prep'!Z142</f>
        <v>0</v>
      </c>
      <c r="AE135" s="203">
        <f>'Monthly Prep'!AA142</f>
        <v>0</v>
      </c>
      <c r="AF135" s="203">
        <f>'Monthly Prep'!AB142</f>
        <v>0</v>
      </c>
      <c r="AG135" s="203">
        <f>'Monthly Prep'!AC142</f>
        <v>0</v>
      </c>
      <c r="AH135" s="203">
        <f>'Monthly Prep'!AD142</f>
        <v>0</v>
      </c>
      <c r="AI135" s="203">
        <f>'Monthly Prep'!AE142</f>
        <v>0</v>
      </c>
      <c r="AJ135" s="203">
        <f>'Monthly Prep'!AF142</f>
        <v>0</v>
      </c>
      <c r="AK135" s="203">
        <f>'Monthly Prep'!AG142</f>
        <v>0</v>
      </c>
      <c r="AL135" s="203">
        <f>'Monthly Prep'!AH142</f>
        <v>0</v>
      </c>
      <c r="AM135" s="186">
        <f t="shared" si="7"/>
        <v>0</v>
      </c>
      <c r="AN135" s="203" t="str">
        <f>'Monthly Prep'!B$3</f>
        <v>Monthly Prep Reporting Tool 1.0.1</v>
      </c>
      <c r="AO135" s="199" t="str">
        <f>'Monthly Prep'!AJ142</f>
        <v/>
      </c>
    </row>
    <row r="136" spans="1:41" x14ac:dyDescent="0.25">
      <c r="A136" s="178" t="str">
        <f t="shared" si="6"/>
        <v>202205</v>
      </c>
      <c r="B136" s="179">
        <f>'Prep Partner Performance'!AE$2</f>
        <v>2022</v>
      </c>
      <c r="C136" s="180" t="str">
        <f>'Prep Partner Performance'!Z$2</f>
        <v>05</v>
      </c>
      <c r="D136" s="178">
        <f>'Prep Partner Performance'!G$2</f>
        <v>14943</v>
      </c>
      <c r="E136" s="177" t="str">
        <f>'Prep Partner Performance'!C$2</f>
        <v>Kisima Health Centre</v>
      </c>
      <c r="F136" s="300" t="str">
        <f>'Monthly Prep'!B$136</f>
        <v>Clients who had a Refill at Month 3 Number Tested HIV Positive at month 3 Re-fill</v>
      </c>
      <c r="G136" s="203" t="str">
        <f>'Monthly Prep'!C143</f>
        <v>Sero -Discodant Couple</v>
      </c>
      <c r="H136" s="203" t="str">
        <f>'Monthly Prep'!D143</f>
        <v>MP01-135</v>
      </c>
      <c r="I136" s="203">
        <f>'Monthly Prep'!E143</f>
        <v>0</v>
      </c>
      <c r="J136" s="203">
        <f>'Monthly Prep'!F143</f>
        <v>0</v>
      </c>
      <c r="K136" s="203">
        <f>'Monthly Prep'!G143</f>
        <v>0</v>
      </c>
      <c r="L136" s="203">
        <f>'Monthly Prep'!H143</f>
        <v>0</v>
      </c>
      <c r="M136" s="203">
        <f>'Monthly Prep'!I143</f>
        <v>0</v>
      </c>
      <c r="N136" s="203">
        <f>'Monthly Prep'!J143</f>
        <v>0</v>
      </c>
      <c r="O136" s="203">
        <f>'Monthly Prep'!K143</f>
        <v>0</v>
      </c>
      <c r="P136" s="203">
        <f>'Monthly Prep'!L143</f>
        <v>0</v>
      </c>
      <c r="Q136" s="203">
        <f>'Monthly Prep'!M143</f>
        <v>0</v>
      </c>
      <c r="R136" s="203">
        <f>'Monthly Prep'!N143</f>
        <v>0</v>
      </c>
      <c r="S136" s="203">
        <f>'Monthly Prep'!O143</f>
        <v>0</v>
      </c>
      <c r="T136" s="203">
        <f>'Monthly Prep'!P143</f>
        <v>0</v>
      </c>
      <c r="U136" s="203">
        <f>'Monthly Prep'!Q143</f>
        <v>0</v>
      </c>
      <c r="V136" s="203">
        <f>'Monthly Prep'!R143</f>
        <v>0</v>
      </c>
      <c r="W136" s="203">
        <f>'Monthly Prep'!S143</f>
        <v>0</v>
      </c>
      <c r="X136" s="203">
        <f>'Monthly Prep'!T143</f>
        <v>0</v>
      </c>
      <c r="Y136" s="203">
        <f>'Monthly Prep'!U143</f>
        <v>0</v>
      </c>
      <c r="Z136" s="203">
        <f>'Monthly Prep'!V143</f>
        <v>0</v>
      </c>
      <c r="AA136" s="203">
        <f>'Monthly Prep'!W143</f>
        <v>0</v>
      </c>
      <c r="AB136" s="203">
        <f>'Monthly Prep'!X143</f>
        <v>0</v>
      </c>
      <c r="AC136" s="203">
        <f>'Monthly Prep'!Y143</f>
        <v>0</v>
      </c>
      <c r="AD136" s="203">
        <f>'Monthly Prep'!Z143</f>
        <v>0</v>
      </c>
      <c r="AE136" s="203">
        <f>'Monthly Prep'!AA143</f>
        <v>0</v>
      </c>
      <c r="AF136" s="203">
        <f>'Monthly Prep'!AB143</f>
        <v>0</v>
      </c>
      <c r="AG136" s="203">
        <f>'Monthly Prep'!AC143</f>
        <v>0</v>
      </c>
      <c r="AH136" s="203">
        <f>'Monthly Prep'!AD143</f>
        <v>0</v>
      </c>
      <c r="AI136" s="203">
        <f>'Monthly Prep'!AE143</f>
        <v>0</v>
      </c>
      <c r="AJ136" s="203">
        <f>'Monthly Prep'!AF143</f>
        <v>0</v>
      </c>
      <c r="AK136" s="203">
        <f>'Monthly Prep'!AG143</f>
        <v>0</v>
      </c>
      <c r="AL136" s="203">
        <f>'Monthly Prep'!AH143</f>
        <v>0</v>
      </c>
      <c r="AM136" s="186">
        <f t="shared" si="7"/>
        <v>0</v>
      </c>
      <c r="AN136" s="203" t="str">
        <f>'Monthly Prep'!B$3</f>
        <v>Monthly Prep Reporting Tool 1.0.1</v>
      </c>
      <c r="AO136" s="199" t="str">
        <f>'Monthly Prep'!AJ143</f>
        <v/>
      </c>
    </row>
    <row r="137" spans="1:41" x14ac:dyDescent="0.25">
      <c r="A137" s="178" t="str">
        <f t="shared" si="6"/>
        <v>202205</v>
      </c>
      <c r="B137" s="179">
        <f>'Prep Partner Performance'!AE$2</f>
        <v>2022</v>
      </c>
      <c r="C137" s="180" t="str">
        <f>'Prep Partner Performance'!Z$2</f>
        <v>05</v>
      </c>
      <c r="D137" s="178">
        <f>'Prep Partner Performance'!G$2</f>
        <v>14943</v>
      </c>
      <c r="E137" s="177" t="str">
        <f>'Prep Partner Performance'!C$2</f>
        <v>Kisima Health Centre</v>
      </c>
      <c r="F137" s="300" t="str">
        <f>'Monthly Prep'!B$136</f>
        <v>Clients who had a Refill at Month 3 Number Tested HIV Positive at month 3 Re-fill</v>
      </c>
      <c r="G137" s="203" t="str">
        <f>'Monthly Prep'!C144</f>
        <v>Men who have Sex with Men</v>
      </c>
      <c r="H137" s="203" t="str">
        <f>'Monthly Prep'!D144</f>
        <v>MP01-136</v>
      </c>
      <c r="I137" s="203">
        <f>'Monthly Prep'!E144</f>
        <v>0</v>
      </c>
      <c r="J137" s="203">
        <f>'Monthly Prep'!F144</f>
        <v>0</v>
      </c>
      <c r="K137" s="203">
        <f>'Monthly Prep'!G144</f>
        <v>0</v>
      </c>
      <c r="L137" s="203">
        <f>'Monthly Prep'!H144</f>
        <v>0</v>
      </c>
      <c r="M137" s="203">
        <f>'Monthly Prep'!I144</f>
        <v>0</v>
      </c>
      <c r="N137" s="203">
        <f>'Monthly Prep'!J144</f>
        <v>0</v>
      </c>
      <c r="O137" s="203">
        <f>'Monthly Prep'!K144</f>
        <v>0</v>
      </c>
      <c r="P137" s="203">
        <f>'Monthly Prep'!L144</f>
        <v>0</v>
      </c>
      <c r="Q137" s="203">
        <f>'Monthly Prep'!M144</f>
        <v>0</v>
      </c>
      <c r="R137" s="203">
        <f>'Monthly Prep'!N144</f>
        <v>0</v>
      </c>
      <c r="S137" s="203">
        <f>'Monthly Prep'!O144</f>
        <v>0</v>
      </c>
      <c r="T137" s="203">
        <f>'Monthly Prep'!P144</f>
        <v>0</v>
      </c>
      <c r="U137" s="203">
        <f>'Monthly Prep'!Q144</f>
        <v>0</v>
      </c>
      <c r="V137" s="203">
        <f>'Monthly Prep'!R144</f>
        <v>0</v>
      </c>
      <c r="W137" s="203">
        <f>'Monthly Prep'!S144</f>
        <v>0</v>
      </c>
      <c r="X137" s="203">
        <f>'Monthly Prep'!T144</f>
        <v>0</v>
      </c>
      <c r="Y137" s="203">
        <f>'Monthly Prep'!U144</f>
        <v>0</v>
      </c>
      <c r="Z137" s="203">
        <f>'Monthly Prep'!V144</f>
        <v>0</v>
      </c>
      <c r="AA137" s="203">
        <f>'Monthly Prep'!W144</f>
        <v>0</v>
      </c>
      <c r="AB137" s="203">
        <f>'Monthly Prep'!X144</f>
        <v>0</v>
      </c>
      <c r="AC137" s="203">
        <f>'Monthly Prep'!Y144</f>
        <v>0</v>
      </c>
      <c r="AD137" s="203">
        <f>'Monthly Prep'!Z144</f>
        <v>0</v>
      </c>
      <c r="AE137" s="203">
        <f>'Monthly Prep'!AA144</f>
        <v>0</v>
      </c>
      <c r="AF137" s="203">
        <f>'Monthly Prep'!AB144</f>
        <v>0</v>
      </c>
      <c r="AG137" s="203">
        <f>'Monthly Prep'!AC144</f>
        <v>0</v>
      </c>
      <c r="AH137" s="203">
        <f>'Monthly Prep'!AD144</f>
        <v>0</v>
      </c>
      <c r="AI137" s="203">
        <f>'Monthly Prep'!AE144</f>
        <v>0</v>
      </c>
      <c r="AJ137" s="203">
        <f>'Monthly Prep'!AF144</f>
        <v>0</v>
      </c>
      <c r="AK137" s="203">
        <f>'Monthly Prep'!AG144</f>
        <v>0</v>
      </c>
      <c r="AL137" s="203">
        <f>'Monthly Prep'!AH144</f>
        <v>0</v>
      </c>
      <c r="AM137" s="186">
        <f t="shared" si="7"/>
        <v>0</v>
      </c>
      <c r="AN137" s="203" t="str">
        <f>'Monthly Prep'!B$3</f>
        <v>Monthly Prep Reporting Tool 1.0.1</v>
      </c>
      <c r="AO137" s="199" t="str">
        <f>'Monthly Prep'!AJ144</f>
        <v/>
      </c>
    </row>
    <row r="138" spans="1:41" x14ac:dyDescent="0.25">
      <c r="A138" s="178" t="str">
        <f t="shared" si="6"/>
        <v>202205</v>
      </c>
      <c r="B138" s="179">
        <f>'Prep Partner Performance'!AE$2</f>
        <v>2022</v>
      </c>
      <c r="C138" s="180" t="str">
        <f>'Prep Partner Performance'!Z$2</f>
        <v>05</v>
      </c>
      <c r="D138" s="178">
        <f>'Prep Partner Performance'!G$2</f>
        <v>14943</v>
      </c>
      <c r="E138" s="177" t="str">
        <f>'Prep Partner Performance'!C$2</f>
        <v>Kisima Health Centre</v>
      </c>
      <c r="F138" s="300" t="str">
        <f>'Monthly Prep'!B$145</f>
        <v>Clients who had a Refill at Month 3 Number Tested for STI at Month 3 Re-fill</v>
      </c>
      <c r="G138" s="203" t="str">
        <f>'Monthly Prep'!C145</f>
        <v>Adolescent Girls and Young Women (AGYW)</v>
      </c>
      <c r="H138" s="203" t="str">
        <f>'Monthly Prep'!D145</f>
        <v>MP01-137</v>
      </c>
      <c r="I138" s="203">
        <f>'Monthly Prep'!E145</f>
        <v>0</v>
      </c>
      <c r="J138" s="203">
        <f>'Monthly Prep'!F145</f>
        <v>0</v>
      </c>
      <c r="K138" s="203">
        <f>'Monthly Prep'!G145</f>
        <v>0</v>
      </c>
      <c r="L138" s="203">
        <f>'Monthly Prep'!H145</f>
        <v>0</v>
      </c>
      <c r="M138" s="203">
        <f>'Monthly Prep'!I145</f>
        <v>0</v>
      </c>
      <c r="N138" s="203">
        <f>'Monthly Prep'!J145</f>
        <v>0</v>
      </c>
      <c r="O138" s="203">
        <f>'Monthly Prep'!K145</f>
        <v>0</v>
      </c>
      <c r="P138" s="203">
        <f>'Monthly Prep'!L145</f>
        <v>0</v>
      </c>
      <c r="Q138" s="203">
        <f>'Monthly Prep'!M145</f>
        <v>0</v>
      </c>
      <c r="R138" s="203">
        <f>'Monthly Prep'!N145</f>
        <v>0</v>
      </c>
      <c r="S138" s="203">
        <f>'Monthly Prep'!O145</f>
        <v>0</v>
      </c>
      <c r="T138" s="203">
        <f>'Monthly Prep'!P145</f>
        <v>0</v>
      </c>
      <c r="U138" s="203">
        <f>'Monthly Prep'!Q145</f>
        <v>0</v>
      </c>
      <c r="V138" s="203">
        <f>'Monthly Prep'!R145</f>
        <v>0</v>
      </c>
      <c r="W138" s="203">
        <f>'Monthly Prep'!S145</f>
        <v>0</v>
      </c>
      <c r="X138" s="203">
        <f>'Monthly Prep'!T145</f>
        <v>0</v>
      </c>
      <c r="Y138" s="203">
        <f>'Monthly Prep'!U145</f>
        <v>0</v>
      </c>
      <c r="Z138" s="203">
        <f>'Monthly Prep'!V145</f>
        <v>0</v>
      </c>
      <c r="AA138" s="203">
        <f>'Monthly Prep'!W145</f>
        <v>0</v>
      </c>
      <c r="AB138" s="203">
        <f>'Monthly Prep'!X145</f>
        <v>0</v>
      </c>
      <c r="AC138" s="203">
        <f>'Monthly Prep'!Y145</f>
        <v>0</v>
      </c>
      <c r="AD138" s="203">
        <f>'Monthly Prep'!Z145</f>
        <v>0</v>
      </c>
      <c r="AE138" s="203">
        <f>'Monthly Prep'!AA145</f>
        <v>0</v>
      </c>
      <c r="AF138" s="203">
        <f>'Monthly Prep'!AB145</f>
        <v>0</v>
      </c>
      <c r="AG138" s="203">
        <f>'Monthly Prep'!AC145</f>
        <v>0</v>
      </c>
      <c r="AH138" s="203">
        <f>'Monthly Prep'!AD145</f>
        <v>0</v>
      </c>
      <c r="AI138" s="203">
        <f>'Monthly Prep'!AE145</f>
        <v>0</v>
      </c>
      <c r="AJ138" s="203">
        <f>'Monthly Prep'!AF145</f>
        <v>0</v>
      </c>
      <c r="AK138" s="203">
        <f>'Monthly Prep'!AG145</f>
        <v>0</v>
      </c>
      <c r="AL138" s="203">
        <f>'Monthly Prep'!AH145</f>
        <v>0</v>
      </c>
      <c r="AM138" s="186">
        <f t="shared" si="7"/>
        <v>0</v>
      </c>
      <c r="AN138" s="203" t="str">
        <f>'Monthly Prep'!B$3</f>
        <v>Monthly Prep Reporting Tool 1.0.1</v>
      </c>
      <c r="AO138" s="199" t="str">
        <f>'Monthly Prep'!AJ145</f>
        <v/>
      </c>
    </row>
    <row r="139" spans="1:41" x14ac:dyDescent="0.25">
      <c r="A139" s="178" t="str">
        <f t="shared" si="6"/>
        <v>202205</v>
      </c>
      <c r="B139" s="179">
        <f>'Prep Partner Performance'!AE$2</f>
        <v>2022</v>
      </c>
      <c r="C139" s="180" t="str">
        <f>'Prep Partner Performance'!Z$2</f>
        <v>05</v>
      </c>
      <c r="D139" s="178">
        <f>'Prep Partner Performance'!G$2</f>
        <v>14943</v>
      </c>
      <c r="E139" s="177" t="str">
        <f>'Prep Partner Performance'!C$2</f>
        <v>Kisima Health Centre</v>
      </c>
      <c r="F139" s="300" t="str">
        <f>'Monthly Prep'!B$145</f>
        <v>Clients who had a Refill at Month 3 Number Tested for STI at Month 3 Re-fill</v>
      </c>
      <c r="G139" s="203" t="str">
        <f>'Monthly Prep'!C146</f>
        <v>Female Sex Workers</v>
      </c>
      <c r="H139" s="203" t="str">
        <f>'Monthly Prep'!D146</f>
        <v>MP01-138</v>
      </c>
      <c r="I139" s="203">
        <f>'Monthly Prep'!E146</f>
        <v>0</v>
      </c>
      <c r="J139" s="203">
        <f>'Monthly Prep'!F146</f>
        <v>0</v>
      </c>
      <c r="K139" s="203">
        <f>'Monthly Prep'!G146</f>
        <v>0</v>
      </c>
      <c r="L139" s="203">
        <f>'Monthly Prep'!H146</f>
        <v>0</v>
      </c>
      <c r="M139" s="203">
        <f>'Monthly Prep'!I146</f>
        <v>0</v>
      </c>
      <c r="N139" s="203">
        <f>'Monthly Prep'!J146</f>
        <v>0</v>
      </c>
      <c r="O139" s="203">
        <f>'Monthly Prep'!K146</f>
        <v>0</v>
      </c>
      <c r="P139" s="203">
        <f>'Monthly Prep'!L146</f>
        <v>0</v>
      </c>
      <c r="Q139" s="203">
        <f>'Monthly Prep'!M146</f>
        <v>0</v>
      </c>
      <c r="R139" s="203">
        <f>'Monthly Prep'!N146</f>
        <v>0</v>
      </c>
      <c r="S139" s="203">
        <f>'Monthly Prep'!O146</f>
        <v>0</v>
      </c>
      <c r="T139" s="203">
        <f>'Monthly Prep'!P146</f>
        <v>0</v>
      </c>
      <c r="U139" s="203">
        <f>'Monthly Prep'!Q146</f>
        <v>0</v>
      </c>
      <c r="V139" s="203">
        <f>'Monthly Prep'!R146</f>
        <v>0</v>
      </c>
      <c r="W139" s="203">
        <f>'Monthly Prep'!S146</f>
        <v>0</v>
      </c>
      <c r="X139" s="203">
        <f>'Monthly Prep'!T146</f>
        <v>0</v>
      </c>
      <c r="Y139" s="203">
        <f>'Monthly Prep'!U146</f>
        <v>0</v>
      </c>
      <c r="Z139" s="203">
        <f>'Monthly Prep'!V146</f>
        <v>0</v>
      </c>
      <c r="AA139" s="203">
        <f>'Monthly Prep'!W146</f>
        <v>0</v>
      </c>
      <c r="AB139" s="203">
        <f>'Monthly Prep'!X146</f>
        <v>0</v>
      </c>
      <c r="AC139" s="203">
        <f>'Monthly Prep'!Y146</f>
        <v>0</v>
      </c>
      <c r="AD139" s="203">
        <f>'Monthly Prep'!Z146</f>
        <v>0</v>
      </c>
      <c r="AE139" s="203">
        <f>'Monthly Prep'!AA146</f>
        <v>0</v>
      </c>
      <c r="AF139" s="203">
        <f>'Monthly Prep'!AB146</f>
        <v>0</v>
      </c>
      <c r="AG139" s="203">
        <f>'Monthly Prep'!AC146</f>
        <v>0</v>
      </c>
      <c r="AH139" s="203">
        <f>'Monthly Prep'!AD146</f>
        <v>0</v>
      </c>
      <c r="AI139" s="203">
        <f>'Monthly Prep'!AE146</f>
        <v>0</v>
      </c>
      <c r="AJ139" s="203">
        <f>'Monthly Prep'!AF146</f>
        <v>0</v>
      </c>
      <c r="AK139" s="203">
        <f>'Monthly Prep'!AG146</f>
        <v>0</v>
      </c>
      <c r="AL139" s="203">
        <f>'Monthly Prep'!AH146</f>
        <v>0</v>
      </c>
      <c r="AM139" s="186">
        <f t="shared" si="7"/>
        <v>0</v>
      </c>
      <c r="AN139" s="203" t="str">
        <f>'Monthly Prep'!B$3</f>
        <v>Monthly Prep Reporting Tool 1.0.1</v>
      </c>
      <c r="AO139" s="199" t="str">
        <f>'Monthly Prep'!AJ146</f>
        <v/>
      </c>
    </row>
    <row r="140" spans="1:41" x14ac:dyDescent="0.25">
      <c r="A140" s="178" t="str">
        <f t="shared" si="6"/>
        <v>202205</v>
      </c>
      <c r="B140" s="179">
        <f>'Prep Partner Performance'!AE$2</f>
        <v>2022</v>
      </c>
      <c r="C140" s="180" t="str">
        <f>'Prep Partner Performance'!Z$2</f>
        <v>05</v>
      </c>
      <c r="D140" s="178">
        <f>'Prep Partner Performance'!G$2</f>
        <v>14943</v>
      </c>
      <c r="E140" s="177" t="str">
        <f>'Prep Partner Performance'!C$2</f>
        <v>Kisima Health Centre</v>
      </c>
      <c r="F140" s="300" t="str">
        <f>'Monthly Prep'!B$145</f>
        <v>Clients who had a Refill at Month 3 Number Tested for STI at Month 3 Re-fill</v>
      </c>
      <c r="G140" s="203" t="str">
        <f>'Monthly Prep'!C147</f>
        <v>General Population</v>
      </c>
      <c r="H140" s="203" t="str">
        <f>'Monthly Prep'!D147</f>
        <v>MP01-139</v>
      </c>
      <c r="I140" s="203">
        <f>'Monthly Prep'!E147</f>
        <v>0</v>
      </c>
      <c r="J140" s="203">
        <f>'Monthly Prep'!F147</f>
        <v>0</v>
      </c>
      <c r="K140" s="203">
        <f>'Monthly Prep'!G147</f>
        <v>0</v>
      </c>
      <c r="L140" s="203">
        <f>'Monthly Prep'!H147</f>
        <v>0</v>
      </c>
      <c r="M140" s="203">
        <f>'Monthly Prep'!I147</f>
        <v>0</v>
      </c>
      <c r="N140" s="203">
        <f>'Monthly Prep'!J147</f>
        <v>0</v>
      </c>
      <c r="O140" s="203">
        <f>'Monthly Prep'!K147</f>
        <v>0</v>
      </c>
      <c r="P140" s="203">
        <f>'Monthly Prep'!L147</f>
        <v>0</v>
      </c>
      <c r="Q140" s="203">
        <f>'Monthly Prep'!M147</f>
        <v>0</v>
      </c>
      <c r="R140" s="203">
        <f>'Monthly Prep'!N147</f>
        <v>0</v>
      </c>
      <c r="S140" s="203">
        <f>'Monthly Prep'!O147</f>
        <v>0</v>
      </c>
      <c r="T140" s="203">
        <f>'Monthly Prep'!P147</f>
        <v>0</v>
      </c>
      <c r="U140" s="203">
        <f>'Monthly Prep'!Q147</f>
        <v>0</v>
      </c>
      <c r="V140" s="203">
        <f>'Monthly Prep'!R147</f>
        <v>0</v>
      </c>
      <c r="W140" s="203">
        <f>'Monthly Prep'!S147</f>
        <v>0</v>
      </c>
      <c r="X140" s="203">
        <f>'Monthly Prep'!T147</f>
        <v>0</v>
      </c>
      <c r="Y140" s="203">
        <f>'Monthly Prep'!U147</f>
        <v>0</v>
      </c>
      <c r="Z140" s="203">
        <f>'Monthly Prep'!V147</f>
        <v>0</v>
      </c>
      <c r="AA140" s="203">
        <f>'Monthly Prep'!W147</f>
        <v>0</v>
      </c>
      <c r="AB140" s="203">
        <f>'Monthly Prep'!X147</f>
        <v>0</v>
      </c>
      <c r="AC140" s="203">
        <f>'Monthly Prep'!Y147</f>
        <v>0</v>
      </c>
      <c r="AD140" s="203">
        <f>'Monthly Prep'!Z147</f>
        <v>0</v>
      </c>
      <c r="AE140" s="203">
        <f>'Monthly Prep'!AA147</f>
        <v>0</v>
      </c>
      <c r="AF140" s="203">
        <f>'Monthly Prep'!AB147</f>
        <v>0</v>
      </c>
      <c r="AG140" s="203">
        <f>'Monthly Prep'!AC147</f>
        <v>0</v>
      </c>
      <c r="AH140" s="203">
        <f>'Monthly Prep'!AD147</f>
        <v>0</v>
      </c>
      <c r="AI140" s="203">
        <f>'Monthly Prep'!AE147</f>
        <v>0</v>
      </c>
      <c r="AJ140" s="203">
        <f>'Monthly Prep'!AF147</f>
        <v>0</v>
      </c>
      <c r="AK140" s="203">
        <f>'Monthly Prep'!AG147</f>
        <v>0</v>
      </c>
      <c r="AL140" s="203">
        <f>'Monthly Prep'!AH147</f>
        <v>0</v>
      </c>
      <c r="AM140" s="186">
        <f t="shared" si="7"/>
        <v>0</v>
      </c>
      <c r="AN140" s="203" t="str">
        <f>'Monthly Prep'!B$3</f>
        <v>Monthly Prep Reporting Tool 1.0.1</v>
      </c>
      <c r="AO140" s="199" t="str">
        <f>'Monthly Prep'!AJ147</f>
        <v/>
      </c>
    </row>
    <row r="141" spans="1:41" x14ac:dyDescent="0.25">
      <c r="A141" s="178" t="str">
        <f t="shared" si="6"/>
        <v>202205</v>
      </c>
      <c r="B141" s="179">
        <f>'Prep Partner Performance'!AE$2</f>
        <v>2022</v>
      </c>
      <c r="C141" s="180" t="str">
        <f>'Prep Partner Performance'!Z$2</f>
        <v>05</v>
      </c>
      <c r="D141" s="178">
        <f>'Prep Partner Performance'!G$2</f>
        <v>14943</v>
      </c>
      <c r="E141" s="177" t="str">
        <f>'Prep Partner Performance'!C$2</f>
        <v>Kisima Health Centre</v>
      </c>
      <c r="F141" s="300" t="str">
        <f>'Monthly Prep'!B$145</f>
        <v>Clients who had a Refill at Month 3 Number Tested for STI at Month 3 Re-fill</v>
      </c>
      <c r="G141" s="203" t="str">
        <f>'Monthly Prep'!C148</f>
        <v>Men at High Risk</v>
      </c>
      <c r="H141" s="203" t="str">
        <f>'Monthly Prep'!D148</f>
        <v>MP01-140</v>
      </c>
      <c r="I141" s="203">
        <f>'Monthly Prep'!E148</f>
        <v>0</v>
      </c>
      <c r="J141" s="203">
        <f>'Monthly Prep'!F148</f>
        <v>0</v>
      </c>
      <c r="K141" s="203">
        <f>'Monthly Prep'!G148</f>
        <v>0</v>
      </c>
      <c r="L141" s="203">
        <f>'Monthly Prep'!H148</f>
        <v>0</v>
      </c>
      <c r="M141" s="203">
        <f>'Monthly Prep'!I148</f>
        <v>0</v>
      </c>
      <c r="N141" s="203">
        <f>'Monthly Prep'!J148</f>
        <v>0</v>
      </c>
      <c r="O141" s="203">
        <f>'Monthly Prep'!K148</f>
        <v>0</v>
      </c>
      <c r="P141" s="203">
        <f>'Monthly Prep'!L148</f>
        <v>0</v>
      </c>
      <c r="Q141" s="203">
        <f>'Monthly Prep'!M148</f>
        <v>0</v>
      </c>
      <c r="R141" s="203">
        <f>'Monthly Prep'!N148</f>
        <v>0</v>
      </c>
      <c r="S141" s="203">
        <f>'Monthly Prep'!O148</f>
        <v>0</v>
      </c>
      <c r="T141" s="203">
        <f>'Monthly Prep'!P148</f>
        <v>0</v>
      </c>
      <c r="U141" s="203">
        <f>'Monthly Prep'!Q148</f>
        <v>0</v>
      </c>
      <c r="V141" s="203">
        <f>'Monthly Prep'!R148</f>
        <v>0</v>
      </c>
      <c r="W141" s="203">
        <f>'Monthly Prep'!S148</f>
        <v>0</v>
      </c>
      <c r="X141" s="203">
        <f>'Monthly Prep'!T148</f>
        <v>0</v>
      </c>
      <c r="Y141" s="203">
        <f>'Monthly Prep'!U148</f>
        <v>0</v>
      </c>
      <c r="Z141" s="203">
        <f>'Monthly Prep'!V148</f>
        <v>0</v>
      </c>
      <c r="AA141" s="203">
        <f>'Monthly Prep'!W148</f>
        <v>0</v>
      </c>
      <c r="AB141" s="203">
        <f>'Monthly Prep'!X148</f>
        <v>0</v>
      </c>
      <c r="AC141" s="203">
        <f>'Monthly Prep'!Y148</f>
        <v>0</v>
      </c>
      <c r="AD141" s="203">
        <f>'Monthly Prep'!Z148</f>
        <v>0</v>
      </c>
      <c r="AE141" s="203">
        <f>'Monthly Prep'!AA148</f>
        <v>0</v>
      </c>
      <c r="AF141" s="203">
        <f>'Monthly Prep'!AB148</f>
        <v>0</v>
      </c>
      <c r="AG141" s="203">
        <f>'Monthly Prep'!AC148</f>
        <v>0</v>
      </c>
      <c r="AH141" s="203">
        <f>'Monthly Prep'!AD148</f>
        <v>0</v>
      </c>
      <c r="AI141" s="203">
        <f>'Monthly Prep'!AE148</f>
        <v>0</v>
      </c>
      <c r="AJ141" s="203">
        <f>'Monthly Prep'!AF148</f>
        <v>0</v>
      </c>
      <c r="AK141" s="203">
        <f>'Monthly Prep'!AG148</f>
        <v>0</v>
      </c>
      <c r="AL141" s="203">
        <f>'Monthly Prep'!AH148</f>
        <v>0</v>
      </c>
      <c r="AM141" s="186">
        <f t="shared" si="7"/>
        <v>0</v>
      </c>
      <c r="AN141" s="203" t="str">
        <f>'Monthly Prep'!B$3</f>
        <v>Monthly Prep Reporting Tool 1.0.1</v>
      </c>
      <c r="AO141" s="199" t="str">
        <f>'Monthly Prep'!AJ148</f>
        <v/>
      </c>
    </row>
    <row r="142" spans="1:41" x14ac:dyDescent="0.25">
      <c r="A142" s="178" t="str">
        <f t="shared" si="6"/>
        <v>202205</v>
      </c>
      <c r="B142" s="179">
        <f>'Prep Partner Performance'!AE$2</f>
        <v>2022</v>
      </c>
      <c r="C142" s="180" t="str">
        <f>'Prep Partner Performance'!Z$2</f>
        <v>05</v>
      </c>
      <c r="D142" s="178">
        <f>'Prep Partner Performance'!G$2</f>
        <v>14943</v>
      </c>
      <c r="E142" s="177" t="str">
        <f>'Prep Partner Performance'!C$2</f>
        <v>Kisima Health Centre</v>
      </c>
      <c r="F142" s="300" t="str">
        <f>'Monthly Prep'!B$145</f>
        <v>Clients who had a Refill at Month 3 Number Tested for STI at Month 3 Re-fill</v>
      </c>
      <c r="G142" s="203" t="str">
        <f>'Monthly Prep'!C149</f>
        <v>PBFW Breastfeeding</v>
      </c>
      <c r="H142" s="203" t="str">
        <f>'Monthly Prep'!D149</f>
        <v>MP01-141</v>
      </c>
      <c r="I142" s="203">
        <f>'Monthly Prep'!E149</f>
        <v>0</v>
      </c>
      <c r="J142" s="203">
        <f>'Monthly Prep'!F149</f>
        <v>0</v>
      </c>
      <c r="K142" s="203">
        <f>'Monthly Prep'!G149</f>
        <v>0</v>
      </c>
      <c r="L142" s="203">
        <f>'Monthly Prep'!H149</f>
        <v>0</v>
      </c>
      <c r="M142" s="203">
        <f>'Monthly Prep'!I149</f>
        <v>0</v>
      </c>
      <c r="N142" s="203">
        <f>'Monthly Prep'!J149</f>
        <v>0</v>
      </c>
      <c r="O142" s="203">
        <f>'Monthly Prep'!K149</f>
        <v>0</v>
      </c>
      <c r="P142" s="203">
        <f>'Monthly Prep'!L149</f>
        <v>0</v>
      </c>
      <c r="Q142" s="203">
        <f>'Monthly Prep'!M149</f>
        <v>0</v>
      </c>
      <c r="R142" s="203">
        <f>'Monthly Prep'!N149</f>
        <v>0</v>
      </c>
      <c r="S142" s="203">
        <f>'Monthly Prep'!O149</f>
        <v>0</v>
      </c>
      <c r="T142" s="203">
        <f>'Monthly Prep'!P149</f>
        <v>0</v>
      </c>
      <c r="U142" s="203">
        <f>'Monthly Prep'!Q149</f>
        <v>0</v>
      </c>
      <c r="V142" s="203">
        <f>'Monthly Prep'!R149</f>
        <v>0</v>
      </c>
      <c r="W142" s="203">
        <f>'Monthly Prep'!S149</f>
        <v>0</v>
      </c>
      <c r="X142" s="203">
        <f>'Monthly Prep'!T149</f>
        <v>0</v>
      </c>
      <c r="Y142" s="203">
        <f>'Monthly Prep'!U149</f>
        <v>0</v>
      </c>
      <c r="Z142" s="203">
        <f>'Monthly Prep'!V149</f>
        <v>0</v>
      </c>
      <c r="AA142" s="203">
        <f>'Monthly Prep'!W149</f>
        <v>0</v>
      </c>
      <c r="AB142" s="203">
        <f>'Monthly Prep'!X149</f>
        <v>0</v>
      </c>
      <c r="AC142" s="203">
        <f>'Monthly Prep'!Y149</f>
        <v>0</v>
      </c>
      <c r="AD142" s="203">
        <f>'Monthly Prep'!Z149</f>
        <v>0</v>
      </c>
      <c r="AE142" s="203">
        <f>'Monthly Prep'!AA149</f>
        <v>0</v>
      </c>
      <c r="AF142" s="203">
        <f>'Monthly Prep'!AB149</f>
        <v>0</v>
      </c>
      <c r="AG142" s="203">
        <f>'Monthly Prep'!AC149</f>
        <v>0</v>
      </c>
      <c r="AH142" s="203">
        <f>'Monthly Prep'!AD149</f>
        <v>0</v>
      </c>
      <c r="AI142" s="203">
        <f>'Monthly Prep'!AE149</f>
        <v>0</v>
      </c>
      <c r="AJ142" s="203">
        <f>'Monthly Prep'!AF149</f>
        <v>0</v>
      </c>
      <c r="AK142" s="203">
        <f>'Monthly Prep'!AG149</f>
        <v>0</v>
      </c>
      <c r="AL142" s="203">
        <f>'Monthly Prep'!AH149</f>
        <v>0</v>
      </c>
      <c r="AM142" s="186">
        <f t="shared" si="7"/>
        <v>0</v>
      </c>
      <c r="AN142" s="203" t="str">
        <f>'Monthly Prep'!B$3</f>
        <v>Monthly Prep Reporting Tool 1.0.1</v>
      </c>
      <c r="AO142" s="199" t="str">
        <f>'Monthly Prep'!AJ149</f>
        <v/>
      </c>
    </row>
    <row r="143" spans="1:41" x14ac:dyDescent="0.25">
      <c r="A143" s="178" t="str">
        <f t="shared" si="6"/>
        <v>202205</v>
      </c>
      <c r="B143" s="179">
        <f>'Prep Partner Performance'!AE$2</f>
        <v>2022</v>
      </c>
      <c r="C143" s="180" t="str">
        <f>'Prep Partner Performance'!Z$2</f>
        <v>05</v>
      </c>
      <c r="D143" s="178">
        <f>'Prep Partner Performance'!G$2</f>
        <v>14943</v>
      </c>
      <c r="E143" s="177" t="str">
        <f>'Prep Partner Performance'!C$2</f>
        <v>Kisima Health Centre</v>
      </c>
      <c r="F143" s="300" t="str">
        <f>'Monthly Prep'!B$145</f>
        <v>Clients who had a Refill at Month 3 Number Tested for STI at Month 3 Re-fill</v>
      </c>
      <c r="G143" s="203" t="str">
        <f>'Monthly Prep'!C150</f>
        <v>PBFW Pregnant</v>
      </c>
      <c r="H143" s="203" t="str">
        <f>'Monthly Prep'!D150</f>
        <v>MP01-142</v>
      </c>
      <c r="I143" s="203">
        <f>'Monthly Prep'!E150</f>
        <v>0</v>
      </c>
      <c r="J143" s="203">
        <f>'Monthly Prep'!F150</f>
        <v>0</v>
      </c>
      <c r="K143" s="203">
        <f>'Monthly Prep'!G150</f>
        <v>0</v>
      </c>
      <c r="L143" s="203">
        <f>'Monthly Prep'!H150</f>
        <v>0</v>
      </c>
      <c r="M143" s="203">
        <f>'Monthly Prep'!I150</f>
        <v>0</v>
      </c>
      <c r="N143" s="203">
        <f>'Monthly Prep'!J150</f>
        <v>0</v>
      </c>
      <c r="O143" s="203">
        <f>'Monthly Prep'!K150</f>
        <v>0</v>
      </c>
      <c r="P143" s="203">
        <f>'Monthly Prep'!L150</f>
        <v>0</v>
      </c>
      <c r="Q143" s="203">
        <f>'Monthly Prep'!M150</f>
        <v>0</v>
      </c>
      <c r="R143" s="203">
        <f>'Monthly Prep'!N150</f>
        <v>0</v>
      </c>
      <c r="S143" s="203">
        <f>'Monthly Prep'!O150</f>
        <v>0</v>
      </c>
      <c r="T143" s="203">
        <f>'Monthly Prep'!P150</f>
        <v>0</v>
      </c>
      <c r="U143" s="203">
        <f>'Monthly Prep'!Q150</f>
        <v>0</v>
      </c>
      <c r="V143" s="203">
        <f>'Monthly Prep'!R150</f>
        <v>0</v>
      </c>
      <c r="W143" s="203">
        <f>'Monthly Prep'!S150</f>
        <v>0</v>
      </c>
      <c r="X143" s="203">
        <f>'Monthly Prep'!T150</f>
        <v>0</v>
      </c>
      <c r="Y143" s="203">
        <f>'Monthly Prep'!U150</f>
        <v>0</v>
      </c>
      <c r="Z143" s="203">
        <f>'Monthly Prep'!V150</f>
        <v>0</v>
      </c>
      <c r="AA143" s="203">
        <f>'Monthly Prep'!W150</f>
        <v>0</v>
      </c>
      <c r="AB143" s="203">
        <f>'Monthly Prep'!X150</f>
        <v>0</v>
      </c>
      <c r="AC143" s="203">
        <f>'Monthly Prep'!Y150</f>
        <v>0</v>
      </c>
      <c r="AD143" s="203">
        <f>'Monthly Prep'!Z150</f>
        <v>0</v>
      </c>
      <c r="AE143" s="203">
        <f>'Monthly Prep'!AA150</f>
        <v>0</v>
      </c>
      <c r="AF143" s="203">
        <f>'Monthly Prep'!AB150</f>
        <v>0</v>
      </c>
      <c r="AG143" s="203">
        <f>'Monthly Prep'!AC150</f>
        <v>0</v>
      </c>
      <c r="AH143" s="203">
        <f>'Monthly Prep'!AD150</f>
        <v>0</v>
      </c>
      <c r="AI143" s="203">
        <f>'Monthly Prep'!AE150</f>
        <v>0</v>
      </c>
      <c r="AJ143" s="203">
        <f>'Monthly Prep'!AF150</f>
        <v>0</v>
      </c>
      <c r="AK143" s="203">
        <f>'Monthly Prep'!AG150</f>
        <v>0</v>
      </c>
      <c r="AL143" s="203">
        <f>'Monthly Prep'!AH150</f>
        <v>0</v>
      </c>
      <c r="AM143" s="186">
        <f t="shared" si="7"/>
        <v>0</v>
      </c>
      <c r="AN143" s="203" t="str">
        <f>'Monthly Prep'!B$3</f>
        <v>Monthly Prep Reporting Tool 1.0.1</v>
      </c>
      <c r="AO143" s="199" t="str">
        <f>'Monthly Prep'!AJ150</f>
        <v/>
      </c>
    </row>
    <row r="144" spans="1:41" x14ac:dyDescent="0.25">
      <c r="A144" s="178" t="str">
        <f t="shared" si="6"/>
        <v>202205</v>
      </c>
      <c r="B144" s="179">
        <f>'Prep Partner Performance'!AE$2</f>
        <v>2022</v>
      </c>
      <c r="C144" s="180" t="str">
        <f>'Prep Partner Performance'!Z$2</f>
        <v>05</v>
      </c>
      <c r="D144" s="178">
        <f>'Prep Partner Performance'!G$2</f>
        <v>14943</v>
      </c>
      <c r="E144" s="177" t="str">
        <f>'Prep Partner Performance'!C$2</f>
        <v>Kisima Health Centre</v>
      </c>
      <c r="F144" s="300" t="str">
        <f>'Monthly Prep'!B$145</f>
        <v>Clients who had a Refill at Month 3 Number Tested for STI at Month 3 Re-fill</v>
      </c>
      <c r="G144" s="203" t="str">
        <f>'Monthly Prep'!C151</f>
        <v>People Who Inject Drugs</v>
      </c>
      <c r="H144" s="203" t="str">
        <f>'Monthly Prep'!D151</f>
        <v>MP01-143</v>
      </c>
      <c r="I144" s="203">
        <f>'Monthly Prep'!E151</f>
        <v>0</v>
      </c>
      <c r="J144" s="203">
        <f>'Monthly Prep'!F151</f>
        <v>0</v>
      </c>
      <c r="K144" s="203">
        <f>'Monthly Prep'!G151</f>
        <v>0</v>
      </c>
      <c r="L144" s="203">
        <f>'Monthly Prep'!H151</f>
        <v>0</v>
      </c>
      <c r="M144" s="203">
        <f>'Monthly Prep'!I151</f>
        <v>0</v>
      </c>
      <c r="N144" s="203">
        <f>'Monthly Prep'!J151</f>
        <v>0</v>
      </c>
      <c r="O144" s="203">
        <f>'Monthly Prep'!K151</f>
        <v>0</v>
      </c>
      <c r="P144" s="203">
        <f>'Monthly Prep'!L151</f>
        <v>0</v>
      </c>
      <c r="Q144" s="203">
        <f>'Monthly Prep'!M151</f>
        <v>0</v>
      </c>
      <c r="R144" s="203">
        <f>'Monthly Prep'!N151</f>
        <v>0</v>
      </c>
      <c r="S144" s="203">
        <f>'Monthly Prep'!O151</f>
        <v>0</v>
      </c>
      <c r="T144" s="203">
        <f>'Monthly Prep'!P151</f>
        <v>0</v>
      </c>
      <c r="U144" s="203">
        <f>'Monthly Prep'!Q151</f>
        <v>0</v>
      </c>
      <c r="V144" s="203">
        <f>'Monthly Prep'!R151</f>
        <v>0</v>
      </c>
      <c r="W144" s="203">
        <f>'Monthly Prep'!S151</f>
        <v>0</v>
      </c>
      <c r="X144" s="203">
        <f>'Monthly Prep'!T151</f>
        <v>0</v>
      </c>
      <c r="Y144" s="203">
        <f>'Monthly Prep'!U151</f>
        <v>0</v>
      </c>
      <c r="Z144" s="203">
        <f>'Monthly Prep'!V151</f>
        <v>0</v>
      </c>
      <c r="AA144" s="203">
        <f>'Monthly Prep'!W151</f>
        <v>0</v>
      </c>
      <c r="AB144" s="203">
        <f>'Monthly Prep'!X151</f>
        <v>0</v>
      </c>
      <c r="AC144" s="203">
        <f>'Monthly Prep'!Y151</f>
        <v>0</v>
      </c>
      <c r="AD144" s="203">
        <f>'Monthly Prep'!Z151</f>
        <v>0</v>
      </c>
      <c r="AE144" s="203">
        <f>'Monthly Prep'!AA151</f>
        <v>0</v>
      </c>
      <c r="AF144" s="203">
        <f>'Monthly Prep'!AB151</f>
        <v>0</v>
      </c>
      <c r="AG144" s="203">
        <f>'Monthly Prep'!AC151</f>
        <v>0</v>
      </c>
      <c r="AH144" s="203">
        <f>'Monthly Prep'!AD151</f>
        <v>0</v>
      </c>
      <c r="AI144" s="203">
        <f>'Monthly Prep'!AE151</f>
        <v>0</v>
      </c>
      <c r="AJ144" s="203">
        <f>'Monthly Prep'!AF151</f>
        <v>0</v>
      </c>
      <c r="AK144" s="203">
        <f>'Monthly Prep'!AG151</f>
        <v>0</v>
      </c>
      <c r="AL144" s="203">
        <f>'Monthly Prep'!AH151</f>
        <v>0</v>
      </c>
      <c r="AM144" s="186">
        <f t="shared" si="7"/>
        <v>0</v>
      </c>
      <c r="AN144" s="203" t="str">
        <f>'Monthly Prep'!B$3</f>
        <v>Monthly Prep Reporting Tool 1.0.1</v>
      </c>
      <c r="AO144" s="199" t="str">
        <f>'Monthly Prep'!AJ151</f>
        <v/>
      </c>
    </row>
    <row r="145" spans="1:41" s="196" customFormat="1" x14ac:dyDescent="0.25">
      <c r="A145" s="192" t="str">
        <f t="shared" si="6"/>
        <v>202205</v>
      </c>
      <c r="B145" s="193">
        <f>'Prep Partner Performance'!AE$2</f>
        <v>2022</v>
      </c>
      <c r="C145" s="194" t="str">
        <f>'Prep Partner Performance'!Z$2</f>
        <v>05</v>
      </c>
      <c r="D145" s="192">
        <f>'Prep Partner Performance'!G$2</f>
        <v>14943</v>
      </c>
      <c r="E145" s="195" t="str">
        <f>'Prep Partner Performance'!C$2</f>
        <v>Kisima Health Centre</v>
      </c>
      <c r="F145" s="300" t="str">
        <f>'Monthly Prep'!B$145</f>
        <v>Clients who had a Refill at Month 3 Number Tested for STI at Month 3 Re-fill</v>
      </c>
      <c r="G145" s="203" t="str">
        <f>'Monthly Prep'!C152</f>
        <v>Sero -Discodant Couple</v>
      </c>
      <c r="H145" s="203" t="str">
        <f>'Monthly Prep'!D152</f>
        <v>MP01-144</v>
      </c>
      <c r="I145" s="203">
        <f>'Monthly Prep'!E152</f>
        <v>0</v>
      </c>
      <c r="J145" s="203">
        <f>'Monthly Prep'!F152</f>
        <v>0</v>
      </c>
      <c r="K145" s="203">
        <f>'Monthly Prep'!G152</f>
        <v>0</v>
      </c>
      <c r="L145" s="203">
        <f>'Monthly Prep'!H152</f>
        <v>0</v>
      </c>
      <c r="M145" s="203">
        <f>'Monthly Prep'!I152</f>
        <v>0</v>
      </c>
      <c r="N145" s="203">
        <f>'Monthly Prep'!J152</f>
        <v>0</v>
      </c>
      <c r="O145" s="203">
        <f>'Monthly Prep'!K152</f>
        <v>0</v>
      </c>
      <c r="P145" s="203">
        <f>'Monthly Prep'!L152</f>
        <v>0</v>
      </c>
      <c r="Q145" s="203">
        <f>'Monthly Prep'!M152</f>
        <v>0</v>
      </c>
      <c r="R145" s="203">
        <f>'Monthly Prep'!N152</f>
        <v>0</v>
      </c>
      <c r="S145" s="203">
        <f>'Monthly Prep'!O152</f>
        <v>0</v>
      </c>
      <c r="T145" s="203">
        <f>'Monthly Prep'!P152</f>
        <v>0</v>
      </c>
      <c r="U145" s="203">
        <f>'Monthly Prep'!Q152</f>
        <v>0</v>
      </c>
      <c r="V145" s="203">
        <f>'Monthly Prep'!R152</f>
        <v>0</v>
      </c>
      <c r="W145" s="203">
        <f>'Monthly Prep'!S152</f>
        <v>0</v>
      </c>
      <c r="X145" s="203">
        <f>'Monthly Prep'!T152</f>
        <v>0</v>
      </c>
      <c r="Y145" s="203">
        <f>'Monthly Prep'!U152</f>
        <v>0</v>
      </c>
      <c r="Z145" s="203">
        <f>'Monthly Prep'!V152</f>
        <v>0</v>
      </c>
      <c r="AA145" s="203">
        <f>'Monthly Prep'!W152</f>
        <v>0</v>
      </c>
      <c r="AB145" s="203">
        <f>'Monthly Prep'!X152</f>
        <v>0</v>
      </c>
      <c r="AC145" s="203">
        <f>'Monthly Prep'!Y152</f>
        <v>0</v>
      </c>
      <c r="AD145" s="203">
        <f>'Monthly Prep'!Z152</f>
        <v>0</v>
      </c>
      <c r="AE145" s="203">
        <f>'Monthly Prep'!AA152</f>
        <v>0</v>
      </c>
      <c r="AF145" s="203">
        <f>'Monthly Prep'!AB152</f>
        <v>0</v>
      </c>
      <c r="AG145" s="203">
        <f>'Monthly Prep'!AC152</f>
        <v>0</v>
      </c>
      <c r="AH145" s="203">
        <f>'Monthly Prep'!AD152</f>
        <v>0</v>
      </c>
      <c r="AI145" s="203">
        <f>'Monthly Prep'!AE152</f>
        <v>0</v>
      </c>
      <c r="AJ145" s="203">
        <f>'Monthly Prep'!AF152</f>
        <v>0</v>
      </c>
      <c r="AK145" s="203">
        <f>'Monthly Prep'!AG152</f>
        <v>0</v>
      </c>
      <c r="AL145" s="203">
        <f>'Monthly Prep'!AH152</f>
        <v>0</v>
      </c>
      <c r="AM145" s="186">
        <f t="shared" si="7"/>
        <v>0</v>
      </c>
      <c r="AN145" s="203" t="str">
        <f>'Monthly Prep'!B$3</f>
        <v>Monthly Prep Reporting Tool 1.0.1</v>
      </c>
      <c r="AO145" s="199" t="str">
        <f>'Monthly Prep'!AJ152</f>
        <v/>
      </c>
    </row>
    <row r="146" spans="1:41" s="197" customFormat="1" x14ac:dyDescent="0.25">
      <c r="A146" s="181" t="str">
        <f t="shared" si="6"/>
        <v>202205</v>
      </c>
      <c r="B146" s="182">
        <f>'Prep Partner Performance'!AE$2</f>
        <v>2022</v>
      </c>
      <c r="C146" s="183" t="str">
        <f>'Prep Partner Performance'!Z$2</f>
        <v>05</v>
      </c>
      <c r="D146" s="181">
        <f>'Prep Partner Performance'!G$2</f>
        <v>14943</v>
      </c>
      <c r="E146" s="184" t="str">
        <f>'Prep Partner Performance'!C$2</f>
        <v>Kisima Health Centre</v>
      </c>
      <c r="F146" s="300" t="str">
        <f>'Monthly Prep'!B$145</f>
        <v>Clients who had a Refill at Month 3 Number Tested for STI at Month 3 Re-fill</v>
      </c>
      <c r="G146" s="203" t="str">
        <f>'Monthly Prep'!C153</f>
        <v>Men who have Sex with Men</v>
      </c>
      <c r="H146" s="203" t="str">
        <f>'Monthly Prep'!D153</f>
        <v>MP01-145</v>
      </c>
      <c r="I146" s="203">
        <f>'Monthly Prep'!E153</f>
        <v>0</v>
      </c>
      <c r="J146" s="203">
        <f>'Monthly Prep'!F153</f>
        <v>0</v>
      </c>
      <c r="K146" s="203">
        <f>'Monthly Prep'!G153</f>
        <v>0</v>
      </c>
      <c r="L146" s="203">
        <f>'Monthly Prep'!H153</f>
        <v>0</v>
      </c>
      <c r="M146" s="203">
        <f>'Monthly Prep'!I153</f>
        <v>0</v>
      </c>
      <c r="N146" s="203">
        <f>'Monthly Prep'!J153</f>
        <v>0</v>
      </c>
      <c r="O146" s="203">
        <f>'Monthly Prep'!K153</f>
        <v>0</v>
      </c>
      <c r="P146" s="203">
        <f>'Monthly Prep'!L153</f>
        <v>0</v>
      </c>
      <c r="Q146" s="203">
        <f>'Monthly Prep'!M153</f>
        <v>0</v>
      </c>
      <c r="R146" s="203">
        <f>'Monthly Prep'!N153</f>
        <v>0</v>
      </c>
      <c r="S146" s="203">
        <f>'Monthly Prep'!O153</f>
        <v>0</v>
      </c>
      <c r="T146" s="203">
        <f>'Monthly Prep'!P153</f>
        <v>0</v>
      </c>
      <c r="U146" s="203">
        <f>'Monthly Prep'!Q153</f>
        <v>0</v>
      </c>
      <c r="V146" s="203">
        <f>'Monthly Prep'!R153</f>
        <v>0</v>
      </c>
      <c r="W146" s="203">
        <f>'Monthly Prep'!S153</f>
        <v>0</v>
      </c>
      <c r="X146" s="203">
        <f>'Monthly Prep'!T153</f>
        <v>0</v>
      </c>
      <c r="Y146" s="203">
        <f>'Monthly Prep'!U153</f>
        <v>0</v>
      </c>
      <c r="Z146" s="203">
        <f>'Monthly Prep'!V153</f>
        <v>0</v>
      </c>
      <c r="AA146" s="203">
        <f>'Monthly Prep'!W153</f>
        <v>0</v>
      </c>
      <c r="AB146" s="203">
        <f>'Monthly Prep'!X153</f>
        <v>0</v>
      </c>
      <c r="AC146" s="203">
        <f>'Monthly Prep'!Y153</f>
        <v>0</v>
      </c>
      <c r="AD146" s="203">
        <f>'Monthly Prep'!Z153</f>
        <v>0</v>
      </c>
      <c r="AE146" s="203">
        <f>'Monthly Prep'!AA153</f>
        <v>0</v>
      </c>
      <c r="AF146" s="203">
        <f>'Monthly Prep'!AB153</f>
        <v>0</v>
      </c>
      <c r="AG146" s="203">
        <f>'Monthly Prep'!AC153</f>
        <v>0</v>
      </c>
      <c r="AH146" s="203">
        <f>'Monthly Prep'!AD153</f>
        <v>0</v>
      </c>
      <c r="AI146" s="203">
        <f>'Monthly Prep'!AE153</f>
        <v>0</v>
      </c>
      <c r="AJ146" s="203">
        <f>'Monthly Prep'!AF153</f>
        <v>0</v>
      </c>
      <c r="AK146" s="203">
        <f>'Monthly Prep'!AG153</f>
        <v>0</v>
      </c>
      <c r="AL146" s="203">
        <f>'Monthly Prep'!AH153</f>
        <v>0</v>
      </c>
      <c r="AM146" s="186">
        <f t="shared" si="7"/>
        <v>0</v>
      </c>
      <c r="AN146" s="203" t="str">
        <f>'Monthly Prep'!B$3</f>
        <v>Monthly Prep Reporting Tool 1.0.1</v>
      </c>
      <c r="AO146" s="199" t="str">
        <f>'Monthly Prep'!AJ153</f>
        <v/>
      </c>
    </row>
    <row r="147" spans="1:41" x14ac:dyDescent="0.25">
      <c r="A147" s="178" t="str">
        <f t="shared" si="6"/>
        <v>202205</v>
      </c>
      <c r="B147" s="179">
        <f>'Prep Partner Performance'!AE$2</f>
        <v>2022</v>
      </c>
      <c r="C147" s="180" t="str">
        <f>'Prep Partner Performance'!Z$2</f>
        <v>05</v>
      </c>
      <c r="D147" s="178">
        <f>'Prep Partner Performance'!G$2</f>
        <v>14943</v>
      </c>
      <c r="E147" s="177" t="str">
        <f>'Prep Partner Performance'!C$2</f>
        <v>Kisima Health Centre</v>
      </c>
      <c r="F147" s="300" t="str">
        <f>'Monthly Prep'!B$154</f>
        <v>Clients who had a Refill at Month 3 Number Tested STI Positive at month 3 Re-fill</v>
      </c>
      <c r="G147" s="203" t="str">
        <f>'Monthly Prep'!C154</f>
        <v>Adolescent Girls and Young Women (AGYW)</v>
      </c>
      <c r="H147" s="203" t="str">
        <f>'Monthly Prep'!D154</f>
        <v>MP01-146</v>
      </c>
      <c r="I147" s="203">
        <f>'Monthly Prep'!E154</f>
        <v>0</v>
      </c>
      <c r="J147" s="203">
        <f>'Monthly Prep'!F154</f>
        <v>0</v>
      </c>
      <c r="K147" s="203">
        <f>'Monthly Prep'!G154</f>
        <v>0</v>
      </c>
      <c r="L147" s="203">
        <f>'Monthly Prep'!H154</f>
        <v>0</v>
      </c>
      <c r="M147" s="203">
        <f>'Monthly Prep'!I154</f>
        <v>0</v>
      </c>
      <c r="N147" s="203">
        <f>'Monthly Prep'!J154</f>
        <v>0</v>
      </c>
      <c r="O147" s="203">
        <f>'Monthly Prep'!K154</f>
        <v>0</v>
      </c>
      <c r="P147" s="203">
        <f>'Monthly Prep'!L154</f>
        <v>0</v>
      </c>
      <c r="Q147" s="203">
        <f>'Monthly Prep'!M154</f>
        <v>0</v>
      </c>
      <c r="R147" s="203">
        <f>'Monthly Prep'!N154</f>
        <v>0</v>
      </c>
      <c r="S147" s="203">
        <f>'Monthly Prep'!O154</f>
        <v>0</v>
      </c>
      <c r="T147" s="203">
        <f>'Monthly Prep'!P154</f>
        <v>0</v>
      </c>
      <c r="U147" s="203">
        <f>'Monthly Prep'!Q154</f>
        <v>0</v>
      </c>
      <c r="V147" s="203">
        <f>'Monthly Prep'!R154</f>
        <v>0</v>
      </c>
      <c r="W147" s="203">
        <f>'Monthly Prep'!S154</f>
        <v>0</v>
      </c>
      <c r="X147" s="203">
        <f>'Monthly Prep'!T154</f>
        <v>0</v>
      </c>
      <c r="Y147" s="203">
        <f>'Monthly Prep'!U154</f>
        <v>0</v>
      </c>
      <c r="Z147" s="203">
        <f>'Monthly Prep'!V154</f>
        <v>0</v>
      </c>
      <c r="AA147" s="203">
        <f>'Monthly Prep'!W154</f>
        <v>0</v>
      </c>
      <c r="AB147" s="203">
        <f>'Monthly Prep'!X154</f>
        <v>0</v>
      </c>
      <c r="AC147" s="203">
        <f>'Monthly Prep'!Y154</f>
        <v>0</v>
      </c>
      <c r="AD147" s="203">
        <f>'Monthly Prep'!Z154</f>
        <v>0</v>
      </c>
      <c r="AE147" s="203">
        <f>'Monthly Prep'!AA154</f>
        <v>0</v>
      </c>
      <c r="AF147" s="203">
        <f>'Monthly Prep'!AB154</f>
        <v>0</v>
      </c>
      <c r="AG147" s="203">
        <f>'Monthly Prep'!AC154</f>
        <v>0</v>
      </c>
      <c r="AH147" s="203">
        <f>'Monthly Prep'!AD154</f>
        <v>0</v>
      </c>
      <c r="AI147" s="203">
        <f>'Monthly Prep'!AE154</f>
        <v>0</v>
      </c>
      <c r="AJ147" s="203">
        <f>'Monthly Prep'!AF154</f>
        <v>0</v>
      </c>
      <c r="AK147" s="203">
        <f>'Monthly Prep'!AG154</f>
        <v>0</v>
      </c>
      <c r="AL147" s="203">
        <f>'Monthly Prep'!AH154</f>
        <v>0</v>
      </c>
      <c r="AM147" s="186">
        <f t="shared" si="7"/>
        <v>0</v>
      </c>
      <c r="AN147" s="203" t="str">
        <f>'Monthly Prep'!B$3</f>
        <v>Monthly Prep Reporting Tool 1.0.1</v>
      </c>
      <c r="AO147" s="199" t="str">
        <f>'Monthly Prep'!AJ154</f>
        <v/>
      </c>
    </row>
    <row r="148" spans="1:41" x14ac:dyDescent="0.25">
      <c r="A148" s="178" t="str">
        <f t="shared" si="6"/>
        <v>202205</v>
      </c>
      <c r="B148" s="179">
        <f>'Prep Partner Performance'!AE$2</f>
        <v>2022</v>
      </c>
      <c r="C148" s="180" t="str">
        <f>'Prep Partner Performance'!Z$2</f>
        <v>05</v>
      </c>
      <c r="D148" s="178">
        <f>'Prep Partner Performance'!G$2</f>
        <v>14943</v>
      </c>
      <c r="E148" s="177" t="str">
        <f>'Prep Partner Performance'!C$2</f>
        <v>Kisima Health Centre</v>
      </c>
      <c r="F148" s="300" t="str">
        <f>'Monthly Prep'!B$154</f>
        <v>Clients who had a Refill at Month 3 Number Tested STI Positive at month 3 Re-fill</v>
      </c>
      <c r="G148" s="203" t="str">
        <f>'Monthly Prep'!C155</f>
        <v>Female Sex Workers</v>
      </c>
      <c r="H148" s="203" t="str">
        <f>'Monthly Prep'!D155</f>
        <v>MP01-147</v>
      </c>
      <c r="I148" s="203">
        <f>'Monthly Prep'!E155</f>
        <v>0</v>
      </c>
      <c r="J148" s="203">
        <f>'Monthly Prep'!F155</f>
        <v>0</v>
      </c>
      <c r="K148" s="203">
        <f>'Monthly Prep'!G155</f>
        <v>0</v>
      </c>
      <c r="L148" s="203">
        <f>'Monthly Prep'!H155</f>
        <v>0</v>
      </c>
      <c r="M148" s="203">
        <f>'Monthly Prep'!I155</f>
        <v>0</v>
      </c>
      <c r="N148" s="203">
        <f>'Monthly Prep'!J155</f>
        <v>0</v>
      </c>
      <c r="O148" s="203">
        <f>'Monthly Prep'!K155</f>
        <v>0</v>
      </c>
      <c r="P148" s="203">
        <f>'Monthly Prep'!L155</f>
        <v>0</v>
      </c>
      <c r="Q148" s="203">
        <f>'Monthly Prep'!M155</f>
        <v>0</v>
      </c>
      <c r="R148" s="203">
        <f>'Monthly Prep'!N155</f>
        <v>0</v>
      </c>
      <c r="S148" s="203">
        <f>'Monthly Prep'!O155</f>
        <v>0</v>
      </c>
      <c r="T148" s="203">
        <f>'Monthly Prep'!P155</f>
        <v>0</v>
      </c>
      <c r="U148" s="203">
        <f>'Monthly Prep'!Q155</f>
        <v>0</v>
      </c>
      <c r="V148" s="203">
        <f>'Monthly Prep'!R155</f>
        <v>0</v>
      </c>
      <c r="W148" s="203">
        <f>'Monthly Prep'!S155</f>
        <v>0</v>
      </c>
      <c r="X148" s="203">
        <f>'Monthly Prep'!T155</f>
        <v>0</v>
      </c>
      <c r="Y148" s="203">
        <f>'Monthly Prep'!U155</f>
        <v>0</v>
      </c>
      <c r="Z148" s="203">
        <f>'Monthly Prep'!V155</f>
        <v>0</v>
      </c>
      <c r="AA148" s="203">
        <f>'Monthly Prep'!W155</f>
        <v>0</v>
      </c>
      <c r="AB148" s="203">
        <f>'Monthly Prep'!X155</f>
        <v>0</v>
      </c>
      <c r="AC148" s="203">
        <f>'Monthly Prep'!Y155</f>
        <v>0</v>
      </c>
      <c r="AD148" s="203">
        <f>'Monthly Prep'!Z155</f>
        <v>0</v>
      </c>
      <c r="AE148" s="203">
        <f>'Monthly Prep'!AA155</f>
        <v>0</v>
      </c>
      <c r="AF148" s="203">
        <f>'Monthly Prep'!AB155</f>
        <v>0</v>
      </c>
      <c r="AG148" s="203">
        <f>'Monthly Prep'!AC155</f>
        <v>0</v>
      </c>
      <c r="AH148" s="203">
        <f>'Monthly Prep'!AD155</f>
        <v>0</v>
      </c>
      <c r="AI148" s="203">
        <f>'Monthly Prep'!AE155</f>
        <v>0</v>
      </c>
      <c r="AJ148" s="203">
        <f>'Monthly Prep'!AF155</f>
        <v>0</v>
      </c>
      <c r="AK148" s="203">
        <f>'Monthly Prep'!AG155</f>
        <v>0</v>
      </c>
      <c r="AL148" s="203">
        <f>'Monthly Prep'!AH155</f>
        <v>0</v>
      </c>
      <c r="AM148" s="186">
        <f t="shared" si="7"/>
        <v>0</v>
      </c>
      <c r="AN148" s="203" t="str">
        <f>'Monthly Prep'!B$3</f>
        <v>Monthly Prep Reporting Tool 1.0.1</v>
      </c>
      <c r="AO148" s="199" t="str">
        <f>'Monthly Prep'!AJ155</f>
        <v/>
      </c>
    </row>
    <row r="149" spans="1:41" x14ac:dyDescent="0.25">
      <c r="A149" s="178" t="str">
        <f t="shared" si="6"/>
        <v>202205</v>
      </c>
      <c r="B149" s="179">
        <f>'Prep Partner Performance'!AE$2</f>
        <v>2022</v>
      </c>
      <c r="C149" s="180" t="str">
        <f>'Prep Partner Performance'!Z$2</f>
        <v>05</v>
      </c>
      <c r="D149" s="178">
        <f>'Prep Partner Performance'!G$2</f>
        <v>14943</v>
      </c>
      <c r="E149" s="177" t="str">
        <f>'Prep Partner Performance'!C$2</f>
        <v>Kisima Health Centre</v>
      </c>
      <c r="F149" s="300" t="str">
        <f>'Monthly Prep'!B$154</f>
        <v>Clients who had a Refill at Month 3 Number Tested STI Positive at month 3 Re-fill</v>
      </c>
      <c r="G149" s="203" t="str">
        <f>'Monthly Prep'!C156</f>
        <v>General Population</v>
      </c>
      <c r="H149" s="203" t="str">
        <f>'Monthly Prep'!D156</f>
        <v>MP01-148</v>
      </c>
      <c r="I149" s="203">
        <f>'Monthly Prep'!E156</f>
        <v>0</v>
      </c>
      <c r="J149" s="203">
        <f>'Monthly Prep'!F156</f>
        <v>0</v>
      </c>
      <c r="K149" s="203">
        <f>'Monthly Prep'!G156</f>
        <v>0</v>
      </c>
      <c r="L149" s="203">
        <f>'Monthly Prep'!H156</f>
        <v>0</v>
      </c>
      <c r="M149" s="203">
        <f>'Monthly Prep'!I156</f>
        <v>0</v>
      </c>
      <c r="N149" s="203">
        <f>'Monthly Prep'!J156</f>
        <v>0</v>
      </c>
      <c r="O149" s="203">
        <f>'Monthly Prep'!K156</f>
        <v>0</v>
      </c>
      <c r="P149" s="203">
        <f>'Monthly Prep'!L156</f>
        <v>0</v>
      </c>
      <c r="Q149" s="203">
        <f>'Monthly Prep'!M156</f>
        <v>0</v>
      </c>
      <c r="R149" s="203">
        <f>'Monthly Prep'!N156</f>
        <v>0</v>
      </c>
      <c r="S149" s="203">
        <f>'Monthly Prep'!O156</f>
        <v>0</v>
      </c>
      <c r="T149" s="203">
        <f>'Monthly Prep'!P156</f>
        <v>0</v>
      </c>
      <c r="U149" s="203">
        <f>'Monthly Prep'!Q156</f>
        <v>0</v>
      </c>
      <c r="V149" s="203">
        <f>'Monthly Prep'!R156</f>
        <v>0</v>
      </c>
      <c r="W149" s="203">
        <f>'Monthly Prep'!S156</f>
        <v>0</v>
      </c>
      <c r="X149" s="203">
        <f>'Monthly Prep'!T156</f>
        <v>0</v>
      </c>
      <c r="Y149" s="203">
        <f>'Monthly Prep'!U156</f>
        <v>0</v>
      </c>
      <c r="Z149" s="203">
        <f>'Monthly Prep'!V156</f>
        <v>0</v>
      </c>
      <c r="AA149" s="203">
        <f>'Monthly Prep'!W156</f>
        <v>0</v>
      </c>
      <c r="AB149" s="203">
        <f>'Monthly Prep'!X156</f>
        <v>0</v>
      </c>
      <c r="AC149" s="203">
        <f>'Monthly Prep'!Y156</f>
        <v>0</v>
      </c>
      <c r="AD149" s="203">
        <f>'Monthly Prep'!Z156</f>
        <v>0</v>
      </c>
      <c r="AE149" s="203">
        <f>'Monthly Prep'!AA156</f>
        <v>0</v>
      </c>
      <c r="AF149" s="203">
        <f>'Monthly Prep'!AB156</f>
        <v>0</v>
      </c>
      <c r="AG149" s="203">
        <f>'Monthly Prep'!AC156</f>
        <v>0</v>
      </c>
      <c r="AH149" s="203">
        <f>'Monthly Prep'!AD156</f>
        <v>0</v>
      </c>
      <c r="AI149" s="203">
        <f>'Monthly Prep'!AE156</f>
        <v>0</v>
      </c>
      <c r="AJ149" s="203">
        <f>'Monthly Prep'!AF156</f>
        <v>0</v>
      </c>
      <c r="AK149" s="203">
        <f>'Monthly Prep'!AG156</f>
        <v>0</v>
      </c>
      <c r="AL149" s="203">
        <f>'Monthly Prep'!AH156</f>
        <v>0</v>
      </c>
      <c r="AM149" s="186">
        <f t="shared" si="7"/>
        <v>0</v>
      </c>
      <c r="AN149" s="203" t="str">
        <f>'Monthly Prep'!B$3</f>
        <v>Monthly Prep Reporting Tool 1.0.1</v>
      </c>
      <c r="AO149" s="199" t="str">
        <f>'Monthly Prep'!AJ156</f>
        <v/>
      </c>
    </row>
    <row r="150" spans="1:41" x14ac:dyDescent="0.25">
      <c r="A150" s="178" t="str">
        <f t="shared" si="6"/>
        <v>202205</v>
      </c>
      <c r="B150" s="179">
        <f>'Prep Partner Performance'!AE$2</f>
        <v>2022</v>
      </c>
      <c r="C150" s="180" t="str">
        <f>'Prep Partner Performance'!Z$2</f>
        <v>05</v>
      </c>
      <c r="D150" s="178">
        <f>'Prep Partner Performance'!G$2</f>
        <v>14943</v>
      </c>
      <c r="E150" s="177" t="str">
        <f>'Prep Partner Performance'!C$2</f>
        <v>Kisima Health Centre</v>
      </c>
      <c r="F150" s="300" t="str">
        <f>'Monthly Prep'!B$154</f>
        <v>Clients who had a Refill at Month 3 Number Tested STI Positive at month 3 Re-fill</v>
      </c>
      <c r="G150" s="203" t="str">
        <f>'Monthly Prep'!C157</f>
        <v>Men at High Risk</v>
      </c>
      <c r="H150" s="203" t="str">
        <f>'Monthly Prep'!D157</f>
        <v>MP01-149</v>
      </c>
      <c r="I150" s="203">
        <f>'Monthly Prep'!E157</f>
        <v>0</v>
      </c>
      <c r="J150" s="203">
        <f>'Monthly Prep'!F157</f>
        <v>0</v>
      </c>
      <c r="K150" s="203">
        <f>'Monthly Prep'!G157</f>
        <v>0</v>
      </c>
      <c r="L150" s="203">
        <f>'Monthly Prep'!H157</f>
        <v>0</v>
      </c>
      <c r="M150" s="203">
        <f>'Monthly Prep'!I157</f>
        <v>0</v>
      </c>
      <c r="N150" s="203">
        <f>'Monthly Prep'!J157</f>
        <v>0</v>
      </c>
      <c r="O150" s="203">
        <f>'Monthly Prep'!K157</f>
        <v>0</v>
      </c>
      <c r="P150" s="203">
        <f>'Monthly Prep'!L157</f>
        <v>0</v>
      </c>
      <c r="Q150" s="203">
        <f>'Monthly Prep'!M157</f>
        <v>0</v>
      </c>
      <c r="R150" s="203">
        <f>'Monthly Prep'!N157</f>
        <v>0</v>
      </c>
      <c r="S150" s="203">
        <f>'Monthly Prep'!O157</f>
        <v>0</v>
      </c>
      <c r="T150" s="203">
        <f>'Monthly Prep'!P157</f>
        <v>0</v>
      </c>
      <c r="U150" s="203">
        <f>'Monthly Prep'!Q157</f>
        <v>0</v>
      </c>
      <c r="V150" s="203">
        <f>'Monthly Prep'!R157</f>
        <v>0</v>
      </c>
      <c r="W150" s="203">
        <f>'Monthly Prep'!S157</f>
        <v>0</v>
      </c>
      <c r="X150" s="203">
        <f>'Monthly Prep'!T157</f>
        <v>0</v>
      </c>
      <c r="Y150" s="203">
        <f>'Monthly Prep'!U157</f>
        <v>0</v>
      </c>
      <c r="Z150" s="203">
        <f>'Monthly Prep'!V157</f>
        <v>0</v>
      </c>
      <c r="AA150" s="203">
        <f>'Monthly Prep'!W157</f>
        <v>0</v>
      </c>
      <c r="AB150" s="203">
        <f>'Monthly Prep'!X157</f>
        <v>0</v>
      </c>
      <c r="AC150" s="203">
        <f>'Monthly Prep'!Y157</f>
        <v>0</v>
      </c>
      <c r="AD150" s="203">
        <f>'Monthly Prep'!Z157</f>
        <v>0</v>
      </c>
      <c r="AE150" s="203">
        <f>'Monthly Prep'!AA157</f>
        <v>0</v>
      </c>
      <c r="AF150" s="203">
        <f>'Monthly Prep'!AB157</f>
        <v>0</v>
      </c>
      <c r="AG150" s="203">
        <f>'Monthly Prep'!AC157</f>
        <v>0</v>
      </c>
      <c r="AH150" s="203">
        <f>'Monthly Prep'!AD157</f>
        <v>0</v>
      </c>
      <c r="AI150" s="203">
        <f>'Monthly Prep'!AE157</f>
        <v>0</v>
      </c>
      <c r="AJ150" s="203">
        <f>'Monthly Prep'!AF157</f>
        <v>0</v>
      </c>
      <c r="AK150" s="203">
        <f>'Monthly Prep'!AG157</f>
        <v>0</v>
      </c>
      <c r="AL150" s="203">
        <f>'Monthly Prep'!AH157</f>
        <v>0</v>
      </c>
      <c r="AM150" s="186">
        <f t="shared" si="7"/>
        <v>0</v>
      </c>
      <c r="AN150" s="203" t="str">
        <f>'Monthly Prep'!B$3</f>
        <v>Monthly Prep Reporting Tool 1.0.1</v>
      </c>
      <c r="AO150" s="199" t="str">
        <f>'Monthly Prep'!AJ157</f>
        <v/>
      </c>
    </row>
    <row r="151" spans="1:41" x14ac:dyDescent="0.25">
      <c r="A151" s="178" t="str">
        <f t="shared" si="6"/>
        <v>202205</v>
      </c>
      <c r="B151" s="179">
        <f>'Prep Partner Performance'!AE$2</f>
        <v>2022</v>
      </c>
      <c r="C151" s="180" t="str">
        <f>'Prep Partner Performance'!Z$2</f>
        <v>05</v>
      </c>
      <c r="D151" s="178">
        <f>'Prep Partner Performance'!G$2</f>
        <v>14943</v>
      </c>
      <c r="E151" s="177" t="str">
        <f>'Prep Partner Performance'!C$2</f>
        <v>Kisima Health Centre</v>
      </c>
      <c r="F151" s="300" t="str">
        <f>'Monthly Prep'!B$154</f>
        <v>Clients who had a Refill at Month 3 Number Tested STI Positive at month 3 Re-fill</v>
      </c>
      <c r="G151" s="203" t="str">
        <f>'Monthly Prep'!C158</f>
        <v>PBFW Breastfeeding</v>
      </c>
      <c r="H151" s="203" t="str">
        <f>'Monthly Prep'!D158</f>
        <v>MP01-150</v>
      </c>
      <c r="I151" s="203">
        <f>'Monthly Prep'!E158</f>
        <v>0</v>
      </c>
      <c r="J151" s="203">
        <f>'Monthly Prep'!F158</f>
        <v>0</v>
      </c>
      <c r="K151" s="203">
        <f>'Monthly Prep'!G158</f>
        <v>0</v>
      </c>
      <c r="L151" s="203">
        <f>'Monthly Prep'!H158</f>
        <v>0</v>
      </c>
      <c r="M151" s="203">
        <f>'Monthly Prep'!I158</f>
        <v>0</v>
      </c>
      <c r="N151" s="203">
        <f>'Monthly Prep'!J158</f>
        <v>0</v>
      </c>
      <c r="O151" s="203">
        <f>'Monthly Prep'!K158</f>
        <v>0</v>
      </c>
      <c r="P151" s="203">
        <f>'Monthly Prep'!L158</f>
        <v>0</v>
      </c>
      <c r="Q151" s="203">
        <f>'Monthly Prep'!M158</f>
        <v>0</v>
      </c>
      <c r="R151" s="203">
        <f>'Monthly Prep'!N158</f>
        <v>0</v>
      </c>
      <c r="S151" s="203">
        <f>'Monthly Prep'!O158</f>
        <v>0</v>
      </c>
      <c r="T151" s="203">
        <f>'Monthly Prep'!P158</f>
        <v>0</v>
      </c>
      <c r="U151" s="203">
        <f>'Monthly Prep'!Q158</f>
        <v>0</v>
      </c>
      <c r="V151" s="203">
        <f>'Monthly Prep'!R158</f>
        <v>0</v>
      </c>
      <c r="W151" s="203">
        <f>'Monthly Prep'!S158</f>
        <v>0</v>
      </c>
      <c r="X151" s="203">
        <f>'Monthly Prep'!T158</f>
        <v>0</v>
      </c>
      <c r="Y151" s="203">
        <f>'Monthly Prep'!U158</f>
        <v>0</v>
      </c>
      <c r="Z151" s="203">
        <f>'Monthly Prep'!V158</f>
        <v>0</v>
      </c>
      <c r="AA151" s="203">
        <f>'Monthly Prep'!W158</f>
        <v>0</v>
      </c>
      <c r="AB151" s="203">
        <f>'Monthly Prep'!X158</f>
        <v>0</v>
      </c>
      <c r="AC151" s="203">
        <f>'Monthly Prep'!Y158</f>
        <v>0</v>
      </c>
      <c r="AD151" s="203">
        <f>'Monthly Prep'!Z158</f>
        <v>0</v>
      </c>
      <c r="AE151" s="203">
        <f>'Monthly Prep'!AA158</f>
        <v>0</v>
      </c>
      <c r="AF151" s="203">
        <f>'Monthly Prep'!AB158</f>
        <v>0</v>
      </c>
      <c r="AG151" s="203">
        <f>'Monthly Prep'!AC158</f>
        <v>0</v>
      </c>
      <c r="AH151" s="203">
        <f>'Monthly Prep'!AD158</f>
        <v>0</v>
      </c>
      <c r="AI151" s="203">
        <f>'Monthly Prep'!AE158</f>
        <v>0</v>
      </c>
      <c r="AJ151" s="203">
        <f>'Monthly Prep'!AF158</f>
        <v>0</v>
      </c>
      <c r="AK151" s="203">
        <f>'Monthly Prep'!AG158</f>
        <v>0</v>
      </c>
      <c r="AL151" s="203">
        <f>'Monthly Prep'!AH158</f>
        <v>0</v>
      </c>
      <c r="AM151" s="186">
        <f t="shared" si="7"/>
        <v>0</v>
      </c>
      <c r="AN151" s="203" t="str">
        <f>'Monthly Prep'!B$3</f>
        <v>Monthly Prep Reporting Tool 1.0.1</v>
      </c>
      <c r="AO151" s="199" t="str">
        <f>'Monthly Prep'!AJ158</f>
        <v/>
      </c>
    </row>
    <row r="152" spans="1:41" x14ac:dyDescent="0.25">
      <c r="A152" s="178" t="str">
        <f t="shared" si="6"/>
        <v>202205</v>
      </c>
      <c r="B152" s="179">
        <f>'Prep Partner Performance'!AE$2</f>
        <v>2022</v>
      </c>
      <c r="C152" s="180" t="str">
        <f>'Prep Partner Performance'!Z$2</f>
        <v>05</v>
      </c>
      <c r="D152" s="178">
        <f>'Prep Partner Performance'!G$2</f>
        <v>14943</v>
      </c>
      <c r="E152" s="177" t="str">
        <f>'Prep Partner Performance'!C$2</f>
        <v>Kisima Health Centre</v>
      </c>
      <c r="F152" s="300" t="str">
        <f>'Monthly Prep'!B$154</f>
        <v>Clients who had a Refill at Month 3 Number Tested STI Positive at month 3 Re-fill</v>
      </c>
      <c r="G152" s="203" t="str">
        <f>'Monthly Prep'!C159</f>
        <v>PBFW Pregnant</v>
      </c>
      <c r="H152" s="203" t="str">
        <f>'Monthly Prep'!D159</f>
        <v>MP01-151</v>
      </c>
      <c r="I152" s="203">
        <f>'Monthly Prep'!E159</f>
        <v>0</v>
      </c>
      <c r="J152" s="203">
        <f>'Monthly Prep'!F159</f>
        <v>0</v>
      </c>
      <c r="K152" s="203">
        <f>'Monthly Prep'!G159</f>
        <v>0</v>
      </c>
      <c r="L152" s="203">
        <f>'Monthly Prep'!H159</f>
        <v>0</v>
      </c>
      <c r="M152" s="203">
        <f>'Monthly Prep'!I159</f>
        <v>0</v>
      </c>
      <c r="N152" s="203">
        <f>'Monthly Prep'!J159</f>
        <v>0</v>
      </c>
      <c r="O152" s="203">
        <f>'Monthly Prep'!K159</f>
        <v>0</v>
      </c>
      <c r="P152" s="203">
        <f>'Monthly Prep'!L159</f>
        <v>0</v>
      </c>
      <c r="Q152" s="203">
        <f>'Monthly Prep'!M159</f>
        <v>0</v>
      </c>
      <c r="R152" s="203">
        <f>'Monthly Prep'!N159</f>
        <v>0</v>
      </c>
      <c r="S152" s="203">
        <f>'Monthly Prep'!O159</f>
        <v>0</v>
      </c>
      <c r="T152" s="203">
        <f>'Monthly Prep'!P159</f>
        <v>0</v>
      </c>
      <c r="U152" s="203">
        <f>'Monthly Prep'!Q159</f>
        <v>0</v>
      </c>
      <c r="V152" s="203">
        <f>'Monthly Prep'!R159</f>
        <v>0</v>
      </c>
      <c r="W152" s="203">
        <f>'Monthly Prep'!S159</f>
        <v>0</v>
      </c>
      <c r="X152" s="203">
        <f>'Monthly Prep'!T159</f>
        <v>0</v>
      </c>
      <c r="Y152" s="203">
        <f>'Monthly Prep'!U159</f>
        <v>0</v>
      </c>
      <c r="Z152" s="203">
        <f>'Monthly Prep'!V159</f>
        <v>0</v>
      </c>
      <c r="AA152" s="203">
        <f>'Monthly Prep'!W159</f>
        <v>0</v>
      </c>
      <c r="AB152" s="203">
        <f>'Monthly Prep'!X159</f>
        <v>0</v>
      </c>
      <c r="AC152" s="203">
        <f>'Monthly Prep'!Y159</f>
        <v>0</v>
      </c>
      <c r="AD152" s="203">
        <f>'Monthly Prep'!Z159</f>
        <v>0</v>
      </c>
      <c r="AE152" s="203">
        <f>'Monthly Prep'!AA159</f>
        <v>0</v>
      </c>
      <c r="AF152" s="203">
        <f>'Monthly Prep'!AB159</f>
        <v>0</v>
      </c>
      <c r="AG152" s="203">
        <f>'Monthly Prep'!AC159</f>
        <v>0</v>
      </c>
      <c r="AH152" s="203">
        <f>'Monthly Prep'!AD159</f>
        <v>0</v>
      </c>
      <c r="AI152" s="203">
        <f>'Monthly Prep'!AE159</f>
        <v>0</v>
      </c>
      <c r="AJ152" s="203">
        <f>'Monthly Prep'!AF159</f>
        <v>0</v>
      </c>
      <c r="AK152" s="203">
        <f>'Monthly Prep'!AG159</f>
        <v>0</v>
      </c>
      <c r="AL152" s="203">
        <f>'Monthly Prep'!AH159</f>
        <v>0</v>
      </c>
      <c r="AM152" s="186">
        <f t="shared" si="7"/>
        <v>0</v>
      </c>
      <c r="AN152" s="203" t="str">
        <f>'Monthly Prep'!B$3</f>
        <v>Monthly Prep Reporting Tool 1.0.1</v>
      </c>
      <c r="AO152" s="199" t="str">
        <f>'Monthly Prep'!AJ159</f>
        <v/>
      </c>
    </row>
    <row r="153" spans="1:41" x14ac:dyDescent="0.25">
      <c r="A153" s="178" t="str">
        <f t="shared" si="6"/>
        <v>202205</v>
      </c>
      <c r="B153" s="179">
        <f>'Prep Partner Performance'!AE$2</f>
        <v>2022</v>
      </c>
      <c r="C153" s="180" t="str">
        <f>'Prep Partner Performance'!Z$2</f>
        <v>05</v>
      </c>
      <c r="D153" s="178">
        <f>'Prep Partner Performance'!G$2</f>
        <v>14943</v>
      </c>
      <c r="E153" s="177" t="str">
        <f>'Prep Partner Performance'!C$2</f>
        <v>Kisima Health Centre</v>
      </c>
      <c r="F153" s="300" t="str">
        <f>'Monthly Prep'!B$154</f>
        <v>Clients who had a Refill at Month 3 Number Tested STI Positive at month 3 Re-fill</v>
      </c>
      <c r="G153" s="203" t="str">
        <f>'Monthly Prep'!C160</f>
        <v>People Who Inject Drugs</v>
      </c>
      <c r="H153" s="203" t="str">
        <f>'Monthly Prep'!D160</f>
        <v>MP01-152</v>
      </c>
      <c r="I153" s="203">
        <f>'Monthly Prep'!E160</f>
        <v>0</v>
      </c>
      <c r="J153" s="203">
        <f>'Monthly Prep'!F160</f>
        <v>0</v>
      </c>
      <c r="K153" s="203">
        <f>'Monthly Prep'!G160</f>
        <v>0</v>
      </c>
      <c r="L153" s="203">
        <f>'Monthly Prep'!H160</f>
        <v>0</v>
      </c>
      <c r="M153" s="203">
        <f>'Monthly Prep'!I160</f>
        <v>0</v>
      </c>
      <c r="N153" s="203">
        <f>'Monthly Prep'!J160</f>
        <v>0</v>
      </c>
      <c r="O153" s="203">
        <f>'Monthly Prep'!K160</f>
        <v>0</v>
      </c>
      <c r="P153" s="203">
        <f>'Monthly Prep'!L160</f>
        <v>0</v>
      </c>
      <c r="Q153" s="203">
        <f>'Monthly Prep'!M160</f>
        <v>0</v>
      </c>
      <c r="R153" s="203">
        <f>'Monthly Prep'!N160</f>
        <v>0</v>
      </c>
      <c r="S153" s="203">
        <f>'Monthly Prep'!O160</f>
        <v>0</v>
      </c>
      <c r="T153" s="203">
        <f>'Monthly Prep'!P160</f>
        <v>0</v>
      </c>
      <c r="U153" s="203">
        <f>'Monthly Prep'!Q160</f>
        <v>0</v>
      </c>
      <c r="V153" s="203">
        <f>'Monthly Prep'!R160</f>
        <v>0</v>
      </c>
      <c r="W153" s="203">
        <f>'Monthly Prep'!S160</f>
        <v>0</v>
      </c>
      <c r="X153" s="203">
        <f>'Monthly Prep'!T160</f>
        <v>0</v>
      </c>
      <c r="Y153" s="203">
        <f>'Monthly Prep'!U160</f>
        <v>0</v>
      </c>
      <c r="Z153" s="203">
        <f>'Monthly Prep'!V160</f>
        <v>0</v>
      </c>
      <c r="AA153" s="203">
        <f>'Monthly Prep'!W160</f>
        <v>0</v>
      </c>
      <c r="AB153" s="203">
        <f>'Monthly Prep'!X160</f>
        <v>0</v>
      </c>
      <c r="AC153" s="203">
        <f>'Monthly Prep'!Y160</f>
        <v>0</v>
      </c>
      <c r="AD153" s="203">
        <f>'Monthly Prep'!Z160</f>
        <v>0</v>
      </c>
      <c r="AE153" s="203">
        <f>'Monthly Prep'!AA160</f>
        <v>0</v>
      </c>
      <c r="AF153" s="203">
        <f>'Monthly Prep'!AB160</f>
        <v>0</v>
      </c>
      <c r="AG153" s="203">
        <f>'Monthly Prep'!AC160</f>
        <v>0</v>
      </c>
      <c r="AH153" s="203">
        <f>'Monthly Prep'!AD160</f>
        <v>0</v>
      </c>
      <c r="AI153" s="203">
        <f>'Monthly Prep'!AE160</f>
        <v>0</v>
      </c>
      <c r="AJ153" s="203">
        <f>'Monthly Prep'!AF160</f>
        <v>0</v>
      </c>
      <c r="AK153" s="203">
        <f>'Monthly Prep'!AG160</f>
        <v>0</v>
      </c>
      <c r="AL153" s="203">
        <f>'Monthly Prep'!AH160</f>
        <v>0</v>
      </c>
      <c r="AM153" s="186">
        <f t="shared" si="7"/>
        <v>0</v>
      </c>
      <c r="AN153" s="203" t="str">
        <f>'Monthly Prep'!B$3</f>
        <v>Monthly Prep Reporting Tool 1.0.1</v>
      </c>
      <c r="AO153" s="199" t="str">
        <f>'Monthly Prep'!AJ160</f>
        <v/>
      </c>
    </row>
    <row r="154" spans="1:41" x14ac:dyDescent="0.25">
      <c r="A154" s="178" t="str">
        <f t="shared" si="6"/>
        <v>202205</v>
      </c>
      <c r="B154" s="179">
        <f>'Prep Partner Performance'!AE$2</f>
        <v>2022</v>
      </c>
      <c r="C154" s="180" t="str">
        <f>'Prep Partner Performance'!Z$2</f>
        <v>05</v>
      </c>
      <c r="D154" s="178">
        <f>'Prep Partner Performance'!G$2</f>
        <v>14943</v>
      </c>
      <c r="E154" s="177" t="str">
        <f>'Prep Partner Performance'!C$2</f>
        <v>Kisima Health Centre</v>
      </c>
      <c r="F154" s="300" t="str">
        <f>'Monthly Prep'!B$154</f>
        <v>Clients who had a Refill at Month 3 Number Tested STI Positive at month 3 Re-fill</v>
      </c>
      <c r="G154" s="203" t="str">
        <f>'Monthly Prep'!C161</f>
        <v>Sero -Discodant Couple</v>
      </c>
      <c r="H154" s="203" t="str">
        <f>'Monthly Prep'!D161</f>
        <v>MP01-153</v>
      </c>
      <c r="I154" s="203">
        <f>'Monthly Prep'!E161</f>
        <v>0</v>
      </c>
      <c r="J154" s="203">
        <f>'Monthly Prep'!F161</f>
        <v>0</v>
      </c>
      <c r="K154" s="203">
        <f>'Monthly Prep'!G161</f>
        <v>0</v>
      </c>
      <c r="L154" s="203">
        <f>'Monthly Prep'!H161</f>
        <v>0</v>
      </c>
      <c r="M154" s="203">
        <f>'Monthly Prep'!I161</f>
        <v>0</v>
      </c>
      <c r="N154" s="203">
        <f>'Monthly Prep'!J161</f>
        <v>0</v>
      </c>
      <c r="O154" s="203">
        <f>'Monthly Prep'!K161</f>
        <v>0</v>
      </c>
      <c r="P154" s="203">
        <f>'Monthly Prep'!L161</f>
        <v>0</v>
      </c>
      <c r="Q154" s="203">
        <f>'Monthly Prep'!M161</f>
        <v>0</v>
      </c>
      <c r="R154" s="203">
        <f>'Monthly Prep'!N161</f>
        <v>0</v>
      </c>
      <c r="S154" s="203">
        <f>'Monthly Prep'!O161</f>
        <v>0</v>
      </c>
      <c r="T154" s="203">
        <f>'Monthly Prep'!P161</f>
        <v>0</v>
      </c>
      <c r="U154" s="203">
        <f>'Monthly Prep'!Q161</f>
        <v>0</v>
      </c>
      <c r="V154" s="203">
        <f>'Monthly Prep'!R161</f>
        <v>0</v>
      </c>
      <c r="W154" s="203">
        <f>'Monthly Prep'!S161</f>
        <v>0</v>
      </c>
      <c r="X154" s="203">
        <f>'Monthly Prep'!T161</f>
        <v>0</v>
      </c>
      <c r="Y154" s="203">
        <f>'Monthly Prep'!U161</f>
        <v>0</v>
      </c>
      <c r="Z154" s="203">
        <f>'Monthly Prep'!V161</f>
        <v>0</v>
      </c>
      <c r="AA154" s="203">
        <f>'Monthly Prep'!W161</f>
        <v>0</v>
      </c>
      <c r="AB154" s="203">
        <f>'Monthly Prep'!X161</f>
        <v>0</v>
      </c>
      <c r="AC154" s="203">
        <f>'Monthly Prep'!Y161</f>
        <v>0</v>
      </c>
      <c r="AD154" s="203">
        <f>'Monthly Prep'!Z161</f>
        <v>0</v>
      </c>
      <c r="AE154" s="203">
        <f>'Monthly Prep'!AA161</f>
        <v>0</v>
      </c>
      <c r="AF154" s="203">
        <f>'Monthly Prep'!AB161</f>
        <v>0</v>
      </c>
      <c r="AG154" s="203">
        <f>'Monthly Prep'!AC161</f>
        <v>0</v>
      </c>
      <c r="AH154" s="203">
        <f>'Monthly Prep'!AD161</f>
        <v>0</v>
      </c>
      <c r="AI154" s="203">
        <f>'Monthly Prep'!AE161</f>
        <v>0</v>
      </c>
      <c r="AJ154" s="203">
        <f>'Monthly Prep'!AF161</f>
        <v>0</v>
      </c>
      <c r="AK154" s="203">
        <f>'Monthly Prep'!AG161</f>
        <v>0</v>
      </c>
      <c r="AL154" s="203">
        <f>'Monthly Prep'!AH161</f>
        <v>0</v>
      </c>
      <c r="AM154" s="186">
        <f t="shared" si="7"/>
        <v>0</v>
      </c>
      <c r="AN154" s="203" t="str">
        <f>'Monthly Prep'!B$3</f>
        <v>Monthly Prep Reporting Tool 1.0.1</v>
      </c>
      <c r="AO154" s="199" t="str">
        <f>'Monthly Prep'!AJ161</f>
        <v/>
      </c>
    </row>
    <row r="155" spans="1:41" x14ac:dyDescent="0.25">
      <c r="A155" s="178" t="str">
        <f t="shared" si="6"/>
        <v>202205</v>
      </c>
      <c r="B155" s="179">
        <f>'Prep Partner Performance'!AE$2</f>
        <v>2022</v>
      </c>
      <c r="C155" s="180" t="str">
        <f>'Prep Partner Performance'!Z$2</f>
        <v>05</v>
      </c>
      <c r="D155" s="178">
        <f>'Prep Partner Performance'!G$2</f>
        <v>14943</v>
      </c>
      <c r="E155" s="177" t="str">
        <f>'Prep Partner Performance'!C$2</f>
        <v>Kisima Health Centre</v>
      </c>
      <c r="F155" s="300" t="str">
        <f>'Monthly Prep'!B$154</f>
        <v>Clients who had a Refill at Month 3 Number Tested STI Positive at month 3 Re-fill</v>
      </c>
      <c r="G155" s="203" t="str">
        <f>'Monthly Prep'!C162</f>
        <v>Men who have Sex with Men</v>
      </c>
      <c r="H155" s="203" t="str">
        <f>'Monthly Prep'!D162</f>
        <v>MP01-154</v>
      </c>
      <c r="I155" s="203">
        <f>'Monthly Prep'!E162</f>
        <v>0</v>
      </c>
      <c r="J155" s="203">
        <f>'Monthly Prep'!F162</f>
        <v>0</v>
      </c>
      <c r="K155" s="203">
        <f>'Monthly Prep'!G162</f>
        <v>0</v>
      </c>
      <c r="L155" s="203">
        <f>'Monthly Prep'!H162</f>
        <v>0</v>
      </c>
      <c r="M155" s="203">
        <f>'Monthly Prep'!I162</f>
        <v>0</v>
      </c>
      <c r="N155" s="203">
        <f>'Monthly Prep'!J162</f>
        <v>0</v>
      </c>
      <c r="O155" s="203">
        <f>'Monthly Prep'!K162</f>
        <v>0</v>
      </c>
      <c r="P155" s="203">
        <f>'Monthly Prep'!L162</f>
        <v>0</v>
      </c>
      <c r="Q155" s="203">
        <f>'Monthly Prep'!M162</f>
        <v>0</v>
      </c>
      <c r="R155" s="203">
        <f>'Monthly Prep'!N162</f>
        <v>0</v>
      </c>
      <c r="S155" s="203">
        <f>'Monthly Prep'!O162</f>
        <v>0</v>
      </c>
      <c r="T155" s="203">
        <f>'Monthly Prep'!P162</f>
        <v>0</v>
      </c>
      <c r="U155" s="203">
        <f>'Monthly Prep'!Q162</f>
        <v>0</v>
      </c>
      <c r="V155" s="203">
        <f>'Monthly Prep'!R162</f>
        <v>0</v>
      </c>
      <c r="W155" s="203">
        <f>'Monthly Prep'!S162</f>
        <v>0</v>
      </c>
      <c r="X155" s="203">
        <f>'Monthly Prep'!T162</f>
        <v>0</v>
      </c>
      <c r="Y155" s="203">
        <f>'Monthly Prep'!U162</f>
        <v>0</v>
      </c>
      <c r="Z155" s="203">
        <f>'Monthly Prep'!V162</f>
        <v>0</v>
      </c>
      <c r="AA155" s="203">
        <f>'Monthly Prep'!W162</f>
        <v>0</v>
      </c>
      <c r="AB155" s="203">
        <f>'Monthly Prep'!X162</f>
        <v>0</v>
      </c>
      <c r="AC155" s="203">
        <f>'Monthly Prep'!Y162</f>
        <v>0</v>
      </c>
      <c r="AD155" s="203">
        <f>'Monthly Prep'!Z162</f>
        <v>0</v>
      </c>
      <c r="AE155" s="203">
        <f>'Monthly Prep'!AA162</f>
        <v>0</v>
      </c>
      <c r="AF155" s="203">
        <f>'Monthly Prep'!AB162</f>
        <v>0</v>
      </c>
      <c r="AG155" s="203">
        <f>'Monthly Prep'!AC162</f>
        <v>0</v>
      </c>
      <c r="AH155" s="203">
        <f>'Monthly Prep'!AD162</f>
        <v>0</v>
      </c>
      <c r="AI155" s="203">
        <f>'Monthly Prep'!AE162</f>
        <v>0</v>
      </c>
      <c r="AJ155" s="203">
        <f>'Monthly Prep'!AF162</f>
        <v>0</v>
      </c>
      <c r="AK155" s="203">
        <f>'Monthly Prep'!AG162</f>
        <v>0</v>
      </c>
      <c r="AL155" s="203">
        <f>'Monthly Prep'!AH162</f>
        <v>0</v>
      </c>
      <c r="AM155" s="186">
        <f t="shared" si="7"/>
        <v>0</v>
      </c>
      <c r="AN155" s="203" t="str">
        <f>'Monthly Prep'!B$3</f>
        <v>Monthly Prep Reporting Tool 1.0.1</v>
      </c>
      <c r="AO155" s="199" t="str">
        <f>'Monthly Prep'!AJ162</f>
        <v/>
      </c>
    </row>
    <row r="156" spans="1:41" x14ac:dyDescent="0.25">
      <c r="A156" s="178" t="str">
        <f t="shared" si="6"/>
        <v>202205</v>
      </c>
      <c r="B156" s="179">
        <f>'Prep Partner Performance'!AE$2</f>
        <v>2022</v>
      </c>
      <c r="C156" s="180" t="str">
        <f>'Prep Partner Performance'!Z$2</f>
        <v>05</v>
      </c>
      <c r="D156" s="178">
        <f>'Prep Partner Performance'!G$2</f>
        <v>14943</v>
      </c>
      <c r="E156" s="177" t="str">
        <f>'Prep Partner Performance'!C$2</f>
        <v>Kisima Health Centre</v>
      </c>
      <c r="F156" s="300" t="str">
        <f>'Monthly Prep'!B$163</f>
        <v>Number discontinued this month</v>
      </c>
      <c r="G156" s="203" t="str">
        <f>'Monthly Prep'!C163</f>
        <v>Adolescent Girls and Young Women (AGYW)</v>
      </c>
      <c r="H156" s="203" t="str">
        <f>'Monthly Prep'!D163</f>
        <v>MP01-155</v>
      </c>
      <c r="I156" s="203">
        <f>'Monthly Prep'!E163</f>
        <v>0</v>
      </c>
      <c r="J156" s="203">
        <f>'Monthly Prep'!F163</f>
        <v>0</v>
      </c>
      <c r="K156" s="203">
        <f>'Monthly Prep'!G163</f>
        <v>0</v>
      </c>
      <c r="L156" s="203">
        <f>'Monthly Prep'!H163</f>
        <v>0</v>
      </c>
      <c r="M156" s="203">
        <f>'Monthly Prep'!I163</f>
        <v>0</v>
      </c>
      <c r="N156" s="203">
        <f>'Monthly Prep'!J163</f>
        <v>0</v>
      </c>
      <c r="O156" s="203">
        <f>'Monthly Prep'!K163</f>
        <v>0</v>
      </c>
      <c r="P156" s="203">
        <f>'Monthly Prep'!L163</f>
        <v>0</v>
      </c>
      <c r="Q156" s="203">
        <f>'Monthly Prep'!M163</f>
        <v>0</v>
      </c>
      <c r="R156" s="203">
        <f>'Monthly Prep'!N163</f>
        <v>0</v>
      </c>
      <c r="S156" s="203">
        <f>'Monthly Prep'!O163</f>
        <v>0</v>
      </c>
      <c r="T156" s="203">
        <f>'Monthly Prep'!P163</f>
        <v>0</v>
      </c>
      <c r="U156" s="203">
        <f>'Monthly Prep'!Q163</f>
        <v>0</v>
      </c>
      <c r="V156" s="203">
        <f>'Monthly Prep'!R163</f>
        <v>0</v>
      </c>
      <c r="W156" s="203">
        <f>'Monthly Prep'!S163</f>
        <v>0</v>
      </c>
      <c r="X156" s="203">
        <f>'Monthly Prep'!T163</f>
        <v>0</v>
      </c>
      <c r="Y156" s="203">
        <f>'Monthly Prep'!U163</f>
        <v>0</v>
      </c>
      <c r="Z156" s="203">
        <f>'Monthly Prep'!V163</f>
        <v>0</v>
      </c>
      <c r="AA156" s="203">
        <f>'Monthly Prep'!W163</f>
        <v>0</v>
      </c>
      <c r="AB156" s="203">
        <f>'Monthly Prep'!X163</f>
        <v>0</v>
      </c>
      <c r="AC156" s="203">
        <f>'Monthly Prep'!Y163</f>
        <v>0</v>
      </c>
      <c r="AD156" s="203">
        <f>'Monthly Prep'!Z163</f>
        <v>0</v>
      </c>
      <c r="AE156" s="203">
        <f>'Monthly Prep'!AA163</f>
        <v>0</v>
      </c>
      <c r="AF156" s="203">
        <f>'Monthly Prep'!AB163</f>
        <v>0</v>
      </c>
      <c r="AG156" s="203">
        <f>'Monthly Prep'!AC163</f>
        <v>0</v>
      </c>
      <c r="AH156" s="203">
        <f>'Monthly Prep'!AD163</f>
        <v>0</v>
      </c>
      <c r="AI156" s="203">
        <f>'Monthly Prep'!AE163</f>
        <v>0</v>
      </c>
      <c r="AJ156" s="203">
        <f>'Monthly Prep'!AF163</f>
        <v>0</v>
      </c>
      <c r="AK156" s="203">
        <f>'Monthly Prep'!AG163</f>
        <v>0</v>
      </c>
      <c r="AL156" s="203">
        <f>'Monthly Prep'!AH163</f>
        <v>0</v>
      </c>
      <c r="AM156" s="186">
        <f t="shared" si="7"/>
        <v>0</v>
      </c>
      <c r="AN156" s="203" t="str">
        <f>'Monthly Prep'!B$3</f>
        <v>Monthly Prep Reporting Tool 1.0.1</v>
      </c>
      <c r="AO156" s="199">
        <f>'Monthly Prep'!AJ163</f>
        <v>0</v>
      </c>
    </row>
    <row r="157" spans="1:41" x14ac:dyDescent="0.25">
      <c r="A157" s="178" t="str">
        <f t="shared" si="6"/>
        <v>202205</v>
      </c>
      <c r="B157" s="179">
        <f>'Prep Partner Performance'!AE$2</f>
        <v>2022</v>
      </c>
      <c r="C157" s="180" t="str">
        <f>'Prep Partner Performance'!Z$2</f>
        <v>05</v>
      </c>
      <c r="D157" s="178">
        <f>'Prep Partner Performance'!G$2</f>
        <v>14943</v>
      </c>
      <c r="E157" s="177" t="str">
        <f>'Prep Partner Performance'!C$2</f>
        <v>Kisima Health Centre</v>
      </c>
      <c r="F157" s="300" t="str">
        <f>'Monthly Prep'!B$163</f>
        <v>Number discontinued this month</v>
      </c>
      <c r="G157" s="203" t="str">
        <f>'Monthly Prep'!C164</f>
        <v>Female Sex Workers</v>
      </c>
      <c r="H157" s="203" t="str">
        <f>'Monthly Prep'!D164</f>
        <v>MP01-156</v>
      </c>
      <c r="I157" s="203">
        <f>'Monthly Prep'!E164</f>
        <v>0</v>
      </c>
      <c r="J157" s="203">
        <f>'Monthly Prep'!F164</f>
        <v>0</v>
      </c>
      <c r="K157" s="203">
        <f>'Monthly Prep'!G164</f>
        <v>0</v>
      </c>
      <c r="L157" s="203">
        <f>'Monthly Prep'!H164</f>
        <v>0</v>
      </c>
      <c r="M157" s="203">
        <f>'Monthly Prep'!I164</f>
        <v>0</v>
      </c>
      <c r="N157" s="203">
        <f>'Monthly Prep'!J164</f>
        <v>0</v>
      </c>
      <c r="O157" s="203">
        <f>'Monthly Prep'!K164</f>
        <v>0</v>
      </c>
      <c r="P157" s="203">
        <f>'Monthly Prep'!L164</f>
        <v>0</v>
      </c>
      <c r="Q157" s="203">
        <f>'Monthly Prep'!M164</f>
        <v>0</v>
      </c>
      <c r="R157" s="203">
        <f>'Monthly Prep'!N164</f>
        <v>0</v>
      </c>
      <c r="S157" s="203">
        <f>'Monthly Prep'!O164</f>
        <v>0</v>
      </c>
      <c r="T157" s="203">
        <f>'Monthly Prep'!P164</f>
        <v>0</v>
      </c>
      <c r="U157" s="203">
        <f>'Monthly Prep'!Q164</f>
        <v>0</v>
      </c>
      <c r="V157" s="203">
        <f>'Monthly Prep'!R164</f>
        <v>0</v>
      </c>
      <c r="W157" s="203">
        <f>'Monthly Prep'!S164</f>
        <v>0</v>
      </c>
      <c r="X157" s="203">
        <f>'Monthly Prep'!T164</f>
        <v>0</v>
      </c>
      <c r="Y157" s="203">
        <f>'Monthly Prep'!U164</f>
        <v>0</v>
      </c>
      <c r="Z157" s="203">
        <f>'Monthly Prep'!V164</f>
        <v>0</v>
      </c>
      <c r="AA157" s="203">
        <f>'Monthly Prep'!W164</f>
        <v>0</v>
      </c>
      <c r="AB157" s="203">
        <f>'Monthly Prep'!X164</f>
        <v>0</v>
      </c>
      <c r="AC157" s="203">
        <f>'Monthly Prep'!Y164</f>
        <v>0</v>
      </c>
      <c r="AD157" s="203">
        <f>'Monthly Prep'!Z164</f>
        <v>0</v>
      </c>
      <c r="AE157" s="203">
        <f>'Monthly Prep'!AA164</f>
        <v>0</v>
      </c>
      <c r="AF157" s="203">
        <f>'Monthly Prep'!AB164</f>
        <v>0</v>
      </c>
      <c r="AG157" s="203">
        <f>'Monthly Prep'!AC164</f>
        <v>0</v>
      </c>
      <c r="AH157" s="203">
        <f>'Monthly Prep'!AD164</f>
        <v>0</v>
      </c>
      <c r="AI157" s="203">
        <f>'Monthly Prep'!AE164</f>
        <v>0</v>
      </c>
      <c r="AJ157" s="203">
        <f>'Monthly Prep'!AF164</f>
        <v>0</v>
      </c>
      <c r="AK157" s="203">
        <f>'Monthly Prep'!AG164</f>
        <v>0</v>
      </c>
      <c r="AL157" s="203">
        <f>'Monthly Prep'!AH164</f>
        <v>0</v>
      </c>
      <c r="AM157" s="186">
        <f t="shared" si="7"/>
        <v>0</v>
      </c>
      <c r="AN157" s="203" t="str">
        <f>'Monthly Prep'!B$3</f>
        <v>Monthly Prep Reporting Tool 1.0.1</v>
      </c>
      <c r="AO157" s="199">
        <f>'Monthly Prep'!AJ164</f>
        <v>0</v>
      </c>
    </row>
    <row r="158" spans="1:41" x14ac:dyDescent="0.25">
      <c r="A158" s="178" t="str">
        <f t="shared" si="6"/>
        <v>202205</v>
      </c>
      <c r="B158" s="179">
        <f>'Prep Partner Performance'!AE$2</f>
        <v>2022</v>
      </c>
      <c r="C158" s="180" t="str">
        <f>'Prep Partner Performance'!Z$2</f>
        <v>05</v>
      </c>
      <c r="D158" s="178">
        <f>'Prep Partner Performance'!G$2</f>
        <v>14943</v>
      </c>
      <c r="E158" s="177" t="str">
        <f>'Prep Partner Performance'!C$2</f>
        <v>Kisima Health Centre</v>
      </c>
      <c r="F158" s="300" t="str">
        <f>'Monthly Prep'!B$163</f>
        <v>Number discontinued this month</v>
      </c>
      <c r="G158" s="203" t="str">
        <f>'Monthly Prep'!C165</f>
        <v>General Population</v>
      </c>
      <c r="H158" s="203" t="str">
        <f>'Monthly Prep'!D165</f>
        <v>MP01-157</v>
      </c>
      <c r="I158" s="203">
        <f>'Monthly Prep'!E165</f>
        <v>0</v>
      </c>
      <c r="J158" s="203">
        <f>'Monthly Prep'!F165</f>
        <v>0</v>
      </c>
      <c r="K158" s="203">
        <f>'Monthly Prep'!G165</f>
        <v>0</v>
      </c>
      <c r="L158" s="203">
        <f>'Monthly Prep'!H165</f>
        <v>0</v>
      </c>
      <c r="M158" s="203">
        <f>'Monthly Prep'!I165</f>
        <v>0</v>
      </c>
      <c r="N158" s="203">
        <f>'Monthly Prep'!J165</f>
        <v>0</v>
      </c>
      <c r="O158" s="203">
        <f>'Monthly Prep'!K165</f>
        <v>0</v>
      </c>
      <c r="P158" s="203">
        <f>'Monthly Prep'!L165</f>
        <v>0</v>
      </c>
      <c r="Q158" s="203">
        <f>'Monthly Prep'!M165</f>
        <v>0</v>
      </c>
      <c r="R158" s="203">
        <f>'Monthly Prep'!N165</f>
        <v>0</v>
      </c>
      <c r="S158" s="203">
        <f>'Monthly Prep'!O165</f>
        <v>0</v>
      </c>
      <c r="T158" s="203">
        <f>'Monthly Prep'!P165</f>
        <v>0</v>
      </c>
      <c r="U158" s="203">
        <f>'Monthly Prep'!Q165</f>
        <v>0</v>
      </c>
      <c r="V158" s="203">
        <f>'Monthly Prep'!R165</f>
        <v>0</v>
      </c>
      <c r="W158" s="203">
        <f>'Monthly Prep'!S165</f>
        <v>0</v>
      </c>
      <c r="X158" s="203">
        <f>'Monthly Prep'!T165</f>
        <v>0</v>
      </c>
      <c r="Y158" s="203">
        <f>'Monthly Prep'!U165</f>
        <v>0</v>
      </c>
      <c r="Z158" s="203">
        <f>'Monthly Prep'!V165</f>
        <v>0</v>
      </c>
      <c r="AA158" s="203">
        <f>'Monthly Prep'!W165</f>
        <v>0</v>
      </c>
      <c r="AB158" s="203">
        <f>'Monthly Prep'!X165</f>
        <v>0</v>
      </c>
      <c r="AC158" s="203">
        <f>'Monthly Prep'!Y165</f>
        <v>0</v>
      </c>
      <c r="AD158" s="203">
        <f>'Monthly Prep'!Z165</f>
        <v>0</v>
      </c>
      <c r="AE158" s="203">
        <f>'Monthly Prep'!AA165</f>
        <v>0</v>
      </c>
      <c r="AF158" s="203">
        <f>'Monthly Prep'!AB165</f>
        <v>0</v>
      </c>
      <c r="AG158" s="203">
        <f>'Monthly Prep'!AC165</f>
        <v>0</v>
      </c>
      <c r="AH158" s="203">
        <f>'Monthly Prep'!AD165</f>
        <v>0</v>
      </c>
      <c r="AI158" s="203">
        <f>'Monthly Prep'!AE165</f>
        <v>0</v>
      </c>
      <c r="AJ158" s="203">
        <f>'Monthly Prep'!AF165</f>
        <v>0</v>
      </c>
      <c r="AK158" s="203">
        <f>'Monthly Prep'!AG165</f>
        <v>0</v>
      </c>
      <c r="AL158" s="203">
        <f>'Monthly Prep'!AH165</f>
        <v>0</v>
      </c>
      <c r="AM158" s="186">
        <f t="shared" si="7"/>
        <v>0</v>
      </c>
      <c r="AN158" s="203" t="str">
        <f>'Monthly Prep'!B$3</f>
        <v>Monthly Prep Reporting Tool 1.0.1</v>
      </c>
      <c r="AO158" s="199">
        <f>'Monthly Prep'!AJ165</f>
        <v>0</v>
      </c>
    </row>
    <row r="159" spans="1:41" x14ac:dyDescent="0.25">
      <c r="A159" s="178" t="str">
        <f t="shared" si="6"/>
        <v>202205</v>
      </c>
      <c r="B159" s="179">
        <f>'Prep Partner Performance'!AE$2</f>
        <v>2022</v>
      </c>
      <c r="C159" s="180" t="str">
        <f>'Prep Partner Performance'!Z$2</f>
        <v>05</v>
      </c>
      <c r="D159" s="178">
        <f>'Prep Partner Performance'!G$2</f>
        <v>14943</v>
      </c>
      <c r="E159" s="177" t="str">
        <f>'Prep Partner Performance'!C$2</f>
        <v>Kisima Health Centre</v>
      </c>
      <c r="F159" s="300" t="str">
        <f>'Monthly Prep'!B$163</f>
        <v>Number discontinued this month</v>
      </c>
      <c r="G159" s="203" t="str">
        <f>'Monthly Prep'!C166</f>
        <v>Men at High Risk</v>
      </c>
      <c r="H159" s="203" t="str">
        <f>'Monthly Prep'!D166</f>
        <v>MP01-158</v>
      </c>
      <c r="I159" s="203">
        <f>'Monthly Prep'!E166</f>
        <v>0</v>
      </c>
      <c r="J159" s="203">
        <f>'Monthly Prep'!F166</f>
        <v>0</v>
      </c>
      <c r="K159" s="203">
        <f>'Monthly Prep'!G166</f>
        <v>0</v>
      </c>
      <c r="L159" s="203">
        <f>'Monthly Prep'!H166</f>
        <v>0</v>
      </c>
      <c r="M159" s="203">
        <f>'Monthly Prep'!I166</f>
        <v>0</v>
      </c>
      <c r="N159" s="203">
        <f>'Monthly Prep'!J166</f>
        <v>0</v>
      </c>
      <c r="O159" s="203">
        <f>'Monthly Prep'!K166</f>
        <v>0</v>
      </c>
      <c r="P159" s="203">
        <f>'Monthly Prep'!L166</f>
        <v>0</v>
      </c>
      <c r="Q159" s="203">
        <f>'Monthly Prep'!M166</f>
        <v>0</v>
      </c>
      <c r="R159" s="203">
        <f>'Monthly Prep'!N166</f>
        <v>0</v>
      </c>
      <c r="S159" s="203">
        <f>'Monthly Prep'!O166</f>
        <v>0</v>
      </c>
      <c r="T159" s="203">
        <f>'Monthly Prep'!P166</f>
        <v>0</v>
      </c>
      <c r="U159" s="203">
        <f>'Monthly Prep'!Q166</f>
        <v>0</v>
      </c>
      <c r="V159" s="203">
        <f>'Monthly Prep'!R166</f>
        <v>0</v>
      </c>
      <c r="W159" s="203">
        <f>'Monthly Prep'!S166</f>
        <v>0</v>
      </c>
      <c r="X159" s="203">
        <f>'Monthly Prep'!T166</f>
        <v>0</v>
      </c>
      <c r="Y159" s="203">
        <f>'Monthly Prep'!U166</f>
        <v>0</v>
      </c>
      <c r="Z159" s="203">
        <f>'Monthly Prep'!V166</f>
        <v>0</v>
      </c>
      <c r="AA159" s="203">
        <f>'Monthly Prep'!W166</f>
        <v>0</v>
      </c>
      <c r="AB159" s="203">
        <f>'Monthly Prep'!X166</f>
        <v>0</v>
      </c>
      <c r="AC159" s="203">
        <f>'Monthly Prep'!Y166</f>
        <v>0</v>
      </c>
      <c r="AD159" s="203">
        <f>'Monthly Prep'!Z166</f>
        <v>0</v>
      </c>
      <c r="AE159" s="203">
        <f>'Monthly Prep'!AA166</f>
        <v>0</v>
      </c>
      <c r="AF159" s="203">
        <f>'Monthly Prep'!AB166</f>
        <v>0</v>
      </c>
      <c r="AG159" s="203">
        <f>'Monthly Prep'!AC166</f>
        <v>0</v>
      </c>
      <c r="AH159" s="203">
        <f>'Monthly Prep'!AD166</f>
        <v>0</v>
      </c>
      <c r="AI159" s="203">
        <f>'Monthly Prep'!AE166</f>
        <v>0</v>
      </c>
      <c r="AJ159" s="203">
        <f>'Monthly Prep'!AF166</f>
        <v>0</v>
      </c>
      <c r="AK159" s="203">
        <f>'Monthly Prep'!AG166</f>
        <v>0</v>
      </c>
      <c r="AL159" s="203">
        <f>'Monthly Prep'!AH166</f>
        <v>0</v>
      </c>
      <c r="AM159" s="186">
        <f t="shared" si="7"/>
        <v>0</v>
      </c>
      <c r="AN159" s="203" t="str">
        <f>'Monthly Prep'!B$3</f>
        <v>Monthly Prep Reporting Tool 1.0.1</v>
      </c>
      <c r="AO159" s="199">
        <f>'Monthly Prep'!AJ166</f>
        <v>0</v>
      </c>
    </row>
    <row r="160" spans="1:41" x14ac:dyDescent="0.25">
      <c r="A160" s="178" t="str">
        <f t="shared" si="6"/>
        <v>202205</v>
      </c>
      <c r="B160" s="179">
        <f>'Prep Partner Performance'!AE$2</f>
        <v>2022</v>
      </c>
      <c r="C160" s="180" t="str">
        <f>'Prep Partner Performance'!Z$2</f>
        <v>05</v>
      </c>
      <c r="D160" s="178">
        <f>'Prep Partner Performance'!G$2</f>
        <v>14943</v>
      </c>
      <c r="E160" s="177" t="str">
        <f>'Prep Partner Performance'!C$2</f>
        <v>Kisima Health Centre</v>
      </c>
      <c r="F160" s="300" t="str">
        <f>'Monthly Prep'!B$163</f>
        <v>Number discontinued this month</v>
      </c>
      <c r="G160" s="203" t="str">
        <f>'Monthly Prep'!C167</f>
        <v>PBFW Breastfeeding</v>
      </c>
      <c r="H160" s="203" t="str">
        <f>'Monthly Prep'!D167</f>
        <v>MP01-159</v>
      </c>
      <c r="I160" s="203">
        <f>'Monthly Prep'!E167</f>
        <v>0</v>
      </c>
      <c r="J160" s="203">
        <f>'Monthly Prep'!F167</f>
        <v>0</v>
      </c>
      <c r="K160" s="203">
        <f>'Monthly Prep'!G167</f>
        <v>0</v>
      </c>
      <c r="L160" s="203">
        <f>'Monthly Prep'!H167</f>
        <v>0</v>
      </c>
      <c r="M160" s="203">
        <f>'Monthly Prep'!I167</f>
        <v>0</v>
      </c>
      <c r="N160" s="203">
        <f>'Monthly Prep'!J167</f>
        <v>0</v>
      </c>
      <c r="O160" s="203">
        <f>'Monthly Prep'!K167</f>
        <v>0</v>
      </c>
      <c r="P160" s="203">
        <f>'Monthly Prep'!L167</f>
        <v>0</v>
      </c>
      <c r="Q160" s="203">
        <f>'Monthly Prep'!M167</f>
        <v>0</v>
      </c>
      <c r="R160" s="203">
        <f>'Monthly Prep'!N167</f>
        <v>0</v>
      </c>
      <c r="S160" s="203">
        <f>'Monthly Prep'!O167</f>
        <v>0</v>
      </c>
      <c r="T160" s="203">
        <f>'Monthly Prep'!P167</f>
        <v>0</v>
      </c>
      <c r="U160" s="203">
        <f>'Monthly Prep'!Q167</f>
        <v>0</v>
      </c>
      <c r="V160" s="203">
        <f>'Monthly Prep'!R167</f>
        <v>0</v>
      </c>
      <c r="W160" s="203">
        <f>'Monthly Prep'!S167</f>
        <v>0</v>
      </c>
      <c r="X160" s="203">
        <f>'Monthly Prep'!T167</f>
        <v>0</v>
      </c>
      <c r="Y160" s="203">
        <f>'Monthly Prep'!U167</f>
        <v>0</v>
      </c>
      <c r="Z160" s="203">
        <f>'Monthly Prep'!V167</f>
        <v>0</v>
      </c>
      <c r="AA160" s="203">
        <f>'Monthly Prep'!W167</f>
        <v>0</v>
      </c>
      <c r="AB160" s="203">
        <f>'Monthly Prep'!X167</f>
        <v>0</v>
      </c>
      <c r="AC160" s="203">
        <f>'Monthly Prep'!Y167</f>
        <v>0</v>
      </c>
      <c r="AD160" s="203">
        <f>'Monthly Prep'!Z167</f>
        <v>0</v>
      </c>
      <c r="AE160" s="203">
        <f>'Monthly Prep'!AA167</f>
        <v>0</v>
      </c>
      <c r="AF160" s="203">
        <f>'Monthly Prep'!AB167</f>
        <v>0</v>
      </c>
      <c r="AG160" s="203">
        <f>'Monthly Prep'!AC167</f>
        <v>0</v>
      </c>
      <c r="AH160" s="203">
        <f>'Monthly Prep'!AD167</f>
        <v>0</v>
      </c>
      <c r="AI160" s="203">
        <f>'Monthly Prep'!AE167</f>
        <v>0</v>
      </c>
      <c r="AJ160" s="203">
        <f>'Monthly Prep'!AF167</f>
        <v>0</v>
      </c>
      <c r="AK160" s="203">
        <f>'Monthly Prep'!AG167</f>
        <v>0</v>
      </c>
      <c r="AL160" s="203">
        <f>'Monthly Prep'!AH167</f>
        <v>0</v>
      </c>
      <c r="AM160" s="186">
        <f t="shared" si="7"/>
        <v>0</v>
      </c>
      <c r="AN160" s="203" t="str">
        <f>'Monthly Prep'!B$3</f>
        <v>Monthly Prep Reporting Tool 1.0.1</v>
      </c>
      <c r="AO160" s="199">
        <f>'Monthly Prep'!AJ167</f>
        <v>0</v>
      </c>
    </row>
    <row r="161" spans="1:41" x14ac:dyDescent="0.25">
      <c r="A161" s="178" t="str">
        <f t="shared" si="6"/>
        <v>202205</v>
      </c>
      <c r="B161" s="179">
        <f>'Prep Partner Performance'!AE$2</f>
        <v>2022</v>
      </c>
      <c r="C161" s="180" t="str">
        <f>'Prep Partner Performance'!Z$2</f>
        <v>05</v>
      </c>
      <c r="D161" s="178">
        <f>'Prep Partner Performance'!G$2</f>
        <v>14943</v>
      </c>
      <c r="E161" s="177" t="str">
        <f>'Prep Partner Performance'!C$2</f>
        <v>Kisima Health Centre</v>
      </c>
      <c r="F161" s="300" t="str">
        <f>'Monthly Prep'!B$163</f>
        <v>Number discontinued this month</v>
      </c>
      <c r="G161" s="203" t="str">
        <f>'Monthly Prep'!C168</f>
        <v>PBFW Pregnant</v>
      </c>
      <c r="H161" s="203" t="str">
        <f>'Monthly Prep'!D168</f>
        <v>MP01-160</v>
      </c>
      <c r="I161" s="203">
        <f>'Monthly Prep'!E168</f>
        <v>0</v>
      </c>
      <c r="J161" s="203">
        <f>'Monthly Prep'!F168</f>
        <v>0</v>
      </c>
      <c r="K161" s="203">
        <f>'Monthly Prep'!G168</f>
        <v>0</v>
      </c>
      <c r="L161" s="203">
        <f>'Monthly Prep'!H168</f>
        <v>0</v>
      </c>
      <c r="M161" s="203">
        <f>'Monthly Prep'!I168</f>
        <v>0</v>
      </c>
      <c r="N161" s="203">
        <f>'Monthly Prep'!J168</f>
        <v>0</v>
      </c>
      <c r="O161" s="203">
        <f>'Monthly Prep'!K168</f>
        <v>0</v>
      </c>
      <c r="P161" s="203">
        <f>'Monthly Prep'!L168</f>
        <v>0</v>
      </c>
      <c r="Q161" s="203">
        <f>'Monthly Prep'!M168</f>
        <v>0</v>
      </c>
      <c r="R161" s="203">
        <f>'Monthly Prep'!N168</f>
        <v>0</v>
      </c>
      <c r="S161" s="203">
        <f>'Monthly Prep'!O168</f>
        <v>0</v>
      </c>
      <c r="T161" s="203">
        <f>'Monthly Prep'!P168</f>
        <v>0</v>
      </c>
      <c r="U161" s="203">
        <f>'Monthly Prep'!Q168</f>
        <v>0</v>
      </c>
      <c r="V161" s="203">
        <f>'Monthly Prep'!R168</f>
        <v>0</v>
      </c>
      <c r="W161" s="203">
        <f>'Monthly Prep'!S168</f>
        <v>0</v>
      </c>
      <c r="X161" s="203">
        <f>'Monthly Prep'!T168</f>
        <v>0</v>
      </c>
      <c r="Y161" s="203">
        <f>'Monthly Prep'!U168</f>
        <v>0</v>
      </c>
      <c r="Z161" s="203">
        <f>'Monthly Prep'!V168</f>
        <v>0</v>
      </c>
      <c r="AA161" s="203">
        <f>'Monthly Prep'!W168</f>
        <v>0</v>
      </c>
      <c r="AB161" s="203">
        <f>'Monthly Prep'!X168</f>
        <v>0</v>
      </c>
      <c r="AC161" s="203">
        <f>'Monthly Prep'!Y168</f>
        <v>0</v>
      </c>
      <c r="AD161" s="203">
        <f>'Monthly Prep'!Z168</f>
        <v>0</v>
      </c>
      <c r="AE161" s="203">
        <f>'Monthly Prep'!AA168</f>
        <v>0</v>
      </c>
      <c r="AF161" s="203">
        <f>'Monthly Prep'!AB168</f>
        <v>0</v>
      </c>
      <c r="AG161" s="203">
        <f>'Monthly Prep'!AC168</f>
        <v>0</v>
      </c>
      <c r="AH161" s="203">
        <f>'Monthly Prep'!AD168</f>
        <v>0</v>
      </c>
      <c r="AI161" s="203">
        <f>'Monthly Prep'!AE168</f>
        <v>0</v>
      </c>
      <c r="AJ161" s="203">
        <f>'Monthly Prep'!AF168</f>
        <v>0</v>
      </c>
      <c r="AK161" s="203">
        <f>'Monthly Prep'!AG168</f>
        <v>0</v>
      </c>
      <c r="AL161" s="203">
        <f>'Monthly Prep'!AH168</f>
        <v>0</v>
      </c>
      <c r="AM161" s="186">
        <f t="shared" si="7"/>
        <v>0</v>
      </c>
      <c r="AN161" s="203" t="str">
        <f>'Monthly Prep'!B$3</f>
        <v>Monthly Prep Reporting Tool 1.0.1</v>
      </c>
      <c r="AO161" s="199">
        <f>'Monthly Prep'!AJ168</f>
        <v>0</v>
      </c>
    </row>
    <row r="162" spans="1:41" x14ac:dyDescent="0.25">
      <c r="A162" s="178" t="str">
        <f t="shared" si="6"/>
        <v>202205</v>
      </c>
      <c r="B162" s="179">
        <f>'Prep Partner Performance'!AE$2</f>
        <v>2022</v>
      </c>
      <c r="C162" s="180" t="str">
        <f>'Prep Partner Performance'!Z$2</f>
        <v>05</v>
      </c>
      <c r="D162" s="178">
        <f>'Prep Partner Performance'!G$2</f>
        <v>14943</v>
      </c>
      <c r="E162" s="177" t="str">
        <f>'Prep Partner Performance'!C$2</f>
        <v>Kisima Health Centre</v>
      </c>
      <c r="F162" s="300" t="str">
        <f>'Monthly Prep'!B$163</f>
        <v>Number discontinued this month</v>
      </c>
      <c r="G162" s="203" t="str">
        <f>'Monthly Prep'!C169</f>
        <v>People Who Inject Drugs</v>
      </c>
      <c r="H162" s="203" t="str">
        <f>'Monthly Prep'!D169</f>
        <v>MP01-161</v>
      </c>
      <c r="I162" s="203">
        <f>'Monthly Prep'!E169</f>
        <v>0</v>
      </c>
      <c r="J162" s="203">
        <f>'Monthly Prep'!F169</f>
        <v>0</v>
      </c>
      <c r="K162" s="203">
        <f>'Monthly Prep'!G169</f>
        <v>0</v>
      </c>
      <c r="L162" s="203">
        <f>'Monthly Prep'!H169</f>
        <v>0</v>
      </c>
      <c r="M162" s="203">
        <f>'Monthly Prep'!I169</f>
        <v>0</v>
      </c>
      <c r="N162" s="203">
        <f>'Monthly Prep'!J169</f>
        <v>0</v>
      </c>
      <c r="O162" s="203">
        <f>'Monthly Prep'!K169</f>
        <v>0</v>
      </c>
      <c r="P162" s="203">
        <f>'Monthly Prep'!L169</f>
        <v>0</v>
      </c>
      <c r="Q162" s="203">
        <f>'Monthly Prep'!M169</f>
        <v>0</v>
      </c>
      <c r="R162" s="203">
        <f>'Monthly Prep'!N169</f>
        <v>0</v>
      </c>
      <c r="S162" s="203">
        <f>'Monthly Prep'!O169</f>
        <v>0</v>
      </c>
      <c r="T162" s="203">
        <f>'Monthly Prep'!P169</f>
        <v>0</v>
      </c>
      <c r="U162" s="203">
        <f>'Monthly Prep'!Q169</f>
        <v>0</v>
      </c>
      <c r="V162" s="203">
        <f>'Monthly Prep'!R169</f>
        <v>0</v>
      </c>
      <c r="W162" s="203">
        <f>'Monthly Prep'!S169</f>
        <v>0</v>
      </c>
      <c r="X162" s="203">
        <f>'Monthly Prep'!T169</f>
        <v>0</v>
      </c>
      <c r="Y162" s="203">
        <f>'Monthly Prep'!U169</f>
        <v>0</v>
      </c>
      <c r="Z162" s="203">
        <f>'Monthly Prep'!V169</f>
        <v>0</v>
      </c>
      <c r="AA162" s="203">
        <f>'Monthly Prep'!W169</f>
        <v>0</v>
      </c>
      <c r="AB162" s="203">
        <f>'Monthly Prep'!X169</f>
        <v>0</v>
      </c>
      <c r="AC162" s="203">
        <f>'Monthly Prep'!Y169</f>
        <v>0</v>
      </c>
      <c r="AD162" s="203">
        <f>'Monthly Prep'!Z169</f>
        <v>0</v>
      </c>
      <c r="AE162" s="203">
        <f>'Monthly Prep'!AA169</f>
        <v>0</v>
      </c>
      <c r="AF162" s="203">
        <f>'Monthly Prep'!AB169</f>
        <v>0</v>
      </c>
      <c r="AG162" s="203">
        <f>'Monthly Prep'!AC169</f>
        <v>0</v>
      </c>
      <c r="AH162" s="203">
        <f>'Monthly Prep'!AD169</f>
        <v>0</v>
      </c>
      <c r="AI162" s="203">
        <f>'Monthly Prep'!AE169</f>
        <v>0</v>
      </c>
      <c r="AJ162" s="203">
        <f>'Monthly Prep'!AF169</f>
        <v>0</v>
      </c>
      <c r="AK162" s="203">
        <f>'Monthly Prep'!AG169</f>
        <v>0</v>
      </c>
      <c r="AL162" s="203">
        <f>'Monthly Prep'!AH169</f>
        <v>0</v>
      </c>
      <c r="AM162" s="186">
        <f t="shared" si="7"/>
        <v>0</v>
      </c>
      <c r="AN162" s="203" t="str">
        <f>'Monthly Prep'!B$3</f>
        <v>Monthly Prep Reporting Tool 1.0.1</v>
      </c>
      <c r="AO162" s="199">
        <f>'Monthly Prep'!AJ169</f>
        <v>0</v>
      </c>
    </row>
    <row r="163" spans="1:41" x14ac:dyDescent="0.25">
      <c r="A163" s="178" t="str">
        <f t="shared" si="6"/>
        <v>202205</v>
      </c>
      <c r="B163" s="179">
        <f>'Prep Partner Performance'!AE$2</f>
        <v>2022</v>
      </c>
      <c r="C163" s="180" t="str">
        <f>'Prep Partner Performance'!Z$2</f>
        <v>05</v>
      </c>
      <c r="D163" s="178">
        <f>'Prep Partner Performance'!G$2</f>
        <v>14943</v>
      </c>
      <c r="E163" s="177" t="str">
        <f>'Prep Partner Performance'!C$2</f>
        <v>Kisima Health Centre</v>
      </c>
      <c r="F163" s="300" t="str">
        <f>'Monthly Prep'!B$163</f>
        <v>Number discontinued this month</v>
      </c>
      <c r="G163" s="203" t="str">
        <f>'Monthly Prep'!C170</f>
        <v>Sero -Discodant Couple</v>
      </c>
      <c r="H163" s="203" t="str">
        <f>'Monthly Prep'!D170</f>
        <v>MP01-162</v>
      </c>
      <c r="I163" s="203">
        <f>'Monthly Prep'!E170</f>
        <v>0</v>
      </c>
      <c r="J163" s="203">
        <f>'Monthly Prep'!F170</f>
        <v>0</v>
      </c>
      <c r="K163" s="203">
        <f>'Monthly Prep'!G170</f>
        <v>0</v>
      </c>
      <c r="L163" s="203">
        <f>'Monthly Prep'!H170</f>
        <v>0</v>
      </c>
      <c r="M163" s="203">
        <f>'Monthly Prep'!I170</f>
        <v>0</v>
      </c>
      <c r="N163" s="203">
        <f>'Monthly Prep'!J170</f>
        <v>0</v>
      </c>
      <c r="O163" s="203">
        <f>'Monthly Prep'!K170</f>
        <v>0</v>
      </c>
      <c r="P163" s="203">
        <f>'Monthly Prep'!L170</f>
        <v>0</v>
      </c>
      <c r="Q163" s="203">
        <f>'Monthly Prep'!M170</f>
        <v>0</v>
      </c>
      <c r="R163" s="203">
        <f>'Monthly Prep'!N170</f>
        <v>0</v>
      </c>
      <c r="S163" s="203">
        <f>'Monthly Prep'!O170</f>
        <v>0</v>
      </c>
      <c r="T163" s="203">
        <f>'Monthly Prep'!P170</f>
        <v>0</v>
      </c>
      <c r="U163" s="203">
        <f>'Monthly Prep'!Q170</f>
        <v>0</v>
      </c>
      <c r="V163" s="203">
        <f>'Monthly Prep'!R170</f>
        <v>0</v>
      </c>
      <c r="W163" s="203">
        <f>'Monthly Prep'!S170</f>
        <v>0</v>
      </c>
      <c r="X163" s="203">
        <f>'Monthly Prep'!T170</f>
        <v>0</v>
      </c>
      <c r="Y163" s="203">
        <f>'Monthly Prep'!U170</f>
        <v>0</v>
      </c>
      <c r="Z163" s="203">
        <f>'Monthly Prep'!V170</f>
        <v>0</v>
      </c>
      <c r="AA163" s="203">
        <f>'Monthly Prep'!W170</f>
        <v>0</v>
      </c>
      <c r="AB163" s="203">
        <f>'Monthly Prep'!X170</f>
        <v>0</v>
      </c>
      <c r="AC163" s="203">
        <f>'Monthly Prep'!Y170</f>
        <v>0</v>
      </c>
      <c r="AD163" s="203">
        <f>'Monthly Prep'!Z170</f>
        <v>0</v>
      </c>
      <c r="AE163" s="203">
        <f>'Monthly Prep'!AA170</f>
        <v>0</v>
      </c>
      <c r="AF163" s="203">
        <f>'Monthly Prep'!AB170</f>
        <v>0</v>
      </c>
      <c r="AG163" s="203">
        <f>'Monthly Prep'!AC170</f>
        <v>0</v>
      </c>
      <c r="AH163" s="203">
        <f>'Monthly Prep'!AD170</f>
        <v>0</v>
      </c>
      <c r="AI163" s="203">
        <f>'Monthly Prep'!AE170</f>
        <v>0</v>
      </c>
      <c r="AJ163" s="203">
        <f>'Monthly Prep'!AF170</f>
        <v>0</v>
      </c>
      <c r="AK163" s="203">
        <f>'Monthly Prep'!AG170</f>
        <v>0</v>
      </c>
      <c r="AL163" s="203">
        <f>'Monthly Prep'!AH170</f>
        <v>0</v>
      </c>
      <c r="AM163" s="186">
        <f t="shared" si="7"/>
        <v>0</v>
      </c>
      <c r="AN163" s="203" t="str">
        <f>'Monthly Prep'!B$3</f>
        <v>Monthly Prep Reporting Tool 1.0.1</v>
      </c>
      <c r="AO163" s="199">
        <f>'Monthly Prep'!AJ170</f>
        <v>0</v>
      </c>
    </row>
    <row r="164" spans="1:41" x14ac:dyDescent="0.25">
      <c r="A164" s="178" t="str">
        <f t="shared" si="6"/>
        <v>202205</v>
      </c>
      <c r="B164" s="179">
        <f>'Prep Partner Performance'!AE$2</f>
        <v>2022</v>
      </c>
      <c r="C164" s="180" t="str">
        <f>'Prep Partner Performance'!Z$2</f>
        <v>05</v>
      </c>
      <c r="D164" s="178">
        <f>'Prep Partner Performance'!G$2</f>
        <v>14943</v>
      </c>
      <c r="E164" s="177" t="str">
        <f>'Prep Partner Performance'!C$2</f>
        <v>Kisima Health Centre</v>
      </c>
      <c r="F164" s="300" t="str">
        <f>'Monthly Prep'!B$163</f>
        <v>Number discontinued this month</v>
      </c>
      <c r="G164" s="203" t="str">
        <f>'Monthly Prep'!C171</f>
        <v>Men who have Sex with Men</v>
      </c>
      <c r="H164" s="203" t="str">
        <f>'Monthly Prep'!D171</f>
        <v>MP01-163</v>
      </c>
      <c r="I164" s="203">
        <f>'Monthly Prep'!E171</f>
        <v>0</v>
      </c>
      <c r="J164" s="203">
        <f>'Monthly Prep'!F171</f>
        <v>0</v>
      </c>
      <c r="K164" s="203">
        <f>'Monthly Prep'!G171</f>
        <v>0</v>
      </c>
      <c r="L164" s="203">
        <f>'Monthly Prep'!H171</f>
        <v>0</v>
      </c>
      <c r="M164" s="203">
        <f>'Monthly Prep'!I171</f>
        <v>0</v>
      </c>
      <c r="N164" s="203">
        <f>'Monthly Prep'!J171</f>
        <v>0</v>
      </c>
      <c r="O164" s="203">
        <f>'Monthly Prep'!K171</f>
        <v>0</v>
      </c>
      <c r="P164" s="203">
        <f>'Monthly Prep'!L171</f>
        <v>0</v>
      </c>
      <c r="Q164" s="203">
        <f>'Monthly Prep'!M171</f>
        <v>0</v>
      </c>
      <c r="R164" s="203">
        <f>'Monthly Prep'!N171</f>
        <v>0</v>
      </c>
      <c r="S164" s="203">
        <f>'Monthly Prep'!O171</f>
        <v>0</v>
      </c>
      <c r="T164" s="203">
        <f>'Monthly Prep'!P171</f>
        <v>0</v>
      </c>
      <c r="U164" s="203">
        <f>'Monthly Prep'!Q171</f>
        <v>0</v>
      </c>
      <c r="V164" s="203">
        <f>'Monthly Prep'!R171</f>
        <v>0</v>
      </c>
      <c r="W164" s="203">
        <f>'Monthly Prep'!S171</f>
        <v>0</v>
      </c>
      <c r="X164" s="203">
        <f>'Monthly Prep'!T171</f>
        <v>0</v>
      </c>
      <c r="Y164" s="203">
        <f>'Monthly Prep'!U171</f>
        <v>0</v>
      </c>
      <c r="Z164" s="203">
        <f>'Monthly Prep'!V171</f>
        <v>0</v>
      </c>
      <c r="AA164" s="203">
        <f>'Monthly Prep'!W171</f>
        <v>0</v>
      </c>
      <c r="AB164" s="203">
        <f>'Monthly Prep'!X171</f>
        <v>0</v>
      </c>
      <c r="AC164" s="203">
        <f>'Monthly Prep'!Y171</f>
        <v>0</v>
      </c>
      <c r="AD164" s="203">
        <f>'Monthly Prep'!Z171</f>
        <v>0</v>
      </c>
      <c r="AE164" s="203">
        <f>'Monthly Prep'!AA171</f>
        <v>0</v>
      </c>
      <c r="AF164" s="203">
        <f>'Monthly Prep'!AB171</f>
        <v>0</v>
      </c>
      <c r="AG164" s="203">
        <f>'Monthly Prep'!AC171</f>
        <v>0</v>
      </c>
      <c r="AH164" s="203">
        <f>'Monthly Prep'!AD171</f>
        <v>0</v>
      </c>
      <c r="AI164" s="203">
        <f>'Monthly Prep'!AE171</f>
        <v>0</v>
      </c>
      <c r="AJ164" s="203">
        <f>'Monthly Prep'!AF171</f>
        <v>0</v>
      </c>
      <c r="AK164" s="203">
        <f>'Monthly Prep'!AG171</f>
        <v>0</v>
      </c>
      <c r="AL164" s="203">
        <f>'Monthly Prep'!AH171</f>
        <v>0</v>
      </c>
      <c r="AM164" s="186">
        <f t="shared" si="7"/>
        <v>0</v>
      </c>
      <c r="AN164" s="203" t="str">
        <f>'Monthly Prep'!B$3</f>
        <v>Monthly Prep Reporting Tool 1.0.1</v>
      </c>
      <c r="AO164" s="199">
        <f>'Monthly Prep'!AJ171</f>
        <v>0</v>
      </c>
    </row>
    <row r="165" spans="1:41" x14ac:dyDescent="0.25">
      <c r="A165" s="178" t="str">
        <f t="shared" si="6"/>
        <v>202205</v>
      </c>
      <c r="B165" s="179">
        <f>'Prep Partner Performance'!AE$2</f>
        <v>2022</v>
      </c>
      <c r="C165" s="180" t="str">
        <f>'Prep Partner Performance'!Z$2</f>
        <v>05</v>
      </c>
      <c r="D165" s="178">
        <f>'Prep Partner Performance'!G$2</f>
        <v>14943</v>
      </c>
      <c r="E165" s="177" t="str">
        <f>'Prep Partner Performance'!C$2</f>
        <v>Kisima Health Centre</v>
      </c>
      <c r="F165" s="300" t="str">
        <f>'Monthly Prep'!B$163</f>
        <v>Number discontinued this month</v>
      </c>
      <c r="G165" s="203" t="str">
        <f>'Monthly Prep'!C172</f>
        <v>Total Number Discontinued on Prep This Month</v>
      </c>
      <c r="H165" s="203" t="str">
        <f>'Monthly Prep'!D172</f>
        <v>MP01-164</v>
      </c>
      <c r="I165" s="203">
        <f>'Monthly Prep'!E172</f>
        <v>0</v>
      </c>
      <c r="J165" s="203">
        <f>'Monthly Prep'!F172</f>
        <v>0</v>
      </c>
      <c r="K165" s="203">
        <f>'Monthly Prep'!G172</f>
        <v>0</v>
      </c>
      <c r="L165" s="203">
        <f>'Monthly Prep'!H172</f>
        <v>0</v>
      </c>
      <c r="M165" s="203">
        <f>'Monthly Prep'!I172</f>
        <v>0</v>
      </c>
      <c r="N165" s="203">
        <f>'Monthly Prep'!J172</f>
        <v>0</v>
      </c>
      <c r="O165" s="203">
        <f>'Monthly Prep'!K172</f>
        <v>0</v>
      </c>
      <c r="P165" s="203">
        <f>'Monthly Prep'!L172</f>
        <v>0</v>
      </c>
      <c r="Q165" s="203">
        <f>'Monthly Prep'!M172</f>
        <v>0</v>
      </c>
      <c r="R165" s="203">
        <f>'Monthly Prep'!N172</f>
        <v>0</v>
      </c>
      <c r="S165" s="203">
        <f>'Monthly Prep'!O172</f>
        <v>0</v>
      </c>
      <c r="T165" s="203">
        <f>'Monthly Prep'!P172</f>
        <v>0</v>
      </c>
      <c r="U165" s="203">
        <f>'Monthly Prep'!Q172</f>
        <v>0</v>
      </c>
      <c r="V165" s="203">
        <f>'Monthly Prep'!R172</f>
        <v>0</v>
      </c>
      <c r="W165" s="203">
        <f>'Monthly Prep'!S172</f>
        <v>0</v>
      </c>
      <c r="X165" s="203">
        <f>'Monthly Prep'!T172</f>
        <v>0</v>
      </c>
      <c r="Y165" s="203">
        <f>'Monthly Prep'!U172</f>
        <v>0</v>
      </c>
      <c r="Z165" s="203">
        <f>'Monthly Prep'!V172</f>
        <v>0</v>
      </c>
      <c r="AA165" s="203">
        <f>'Monthly Prep'!W172</f>
        <v>0</v>
      </c>
      <c r="AB165" s="203">
        <f>'Monthly Prep'!X172</f>
        <v>0</v>
      </c>
      <c r="AC165" s="203">
        <f>'Monthly Prep'!Y172</f>
        <v>0</v>
      </c>
      <c r="AD165" s="203">
        <f>'Monthly Prep'!Z172</f>
        <v>0</v>
      </c>
      <c r="AE165" s="203">
        <f>'Monthly Prep'!AA172</f>
        <v>0</v>
      </c>
      <c r="AF165" s="203">
        <f>'Monthly Prep'!AB172</f>
        <v>0</v>
      </c>
      <c r="AG165" s="203">
        <f>'Monthly Prep'!AC172</f>
        <v>0</v>
      </c>
      <c r="AH165" s="203">
        <f>'Monthly Prep'!AD172</f>
        <v>0</v>
      </c>
      <c r="AI165" s="203">
        <f>'Monthly Prep'!AE172</f>
        <v>0</v>
      </c>
      <c r="AJ165" s="203">
        <f>'Monthly Prep'!AF172</f>
        <v>0</v>
      </c>
      <c r="AK165" s="203">
        <f>'Monthly Prep'!AG172</f>
        <v>0</v>
      </c>
      <c r="AL165" s="203">
        <f>'Monthly Prep'!AH172</f>
        <v>0</v>
      </c>
      <c r="AM165" s="186">
        <f t="shared" si="7"/>
        <v>0</v>
      </c>
      <c r="AN165" s="203" t="str">
        <f>'Monthly Prep'!B$3</f>
        <v>Monthly Prep Reporting Tool 1.0.1</v>
      </c>
      <c r="AO165" s="199" t="str">
        <f>'Monthly Prep'!AJ172</f>
        <v/>
      </c>
    </row>
    <row r="166" spans="1:41" x14ac:dyDescent="0.25">
      <c r="A166" s="178" t="str">
        <f t="shared" si="6"/>
        <v>202205</v>
      </c>
      <c r="B166" s="179">
        <f>'Prep Partner Performance'!AE$2</f>
        <v>2022</v>
      </c>
      <c r="C166" s="180" t="str">
        <f>'Prep Partner Performance'!Z$2</f>
        <v>05</v>
      </c>
      <c r="D166" s="178">
        <f>'Prep Partner Performance'!G$2</f>
        <v>14943</v>
      </c>
      <c r="E166" s="177" t="str">
        <f>'Prep Partner Performance'!C$2</f>
        <v>Kisima Health Centre</v>
      </c>
      <c r="F166" s="300" t="str">
        <f>'Monthly Prep'!B$173</f>
        <v>Reasons for Initiating PrEP</v>
      </c>
      <c r="G166" s="203" t="str">
        <f>'Monthly Prep'!C173</f>
        <v>Sero- Serodiscordant Couples trying to conceive</v>
      </c>
      <c r="H166" s="203" t="str">
        <f>'Monthly Prep'!D173</f>
        <v>MP01-165</v>
      </c>
      <c r="I166" s="203">
        <f>'Monthly Prep'!E173</f>
        <v>0</v>
      </c>
      <c r="J166" s="203">
        <f>'Monthly Prep'!F173</f>
        <v>0</v>
      </c>
      <c r="K166" s="203">
        <f>'Monthly Prep'!G173</f>
        <v>0</v>
      </c>
      <c r="L166" s="203">
        <f>'Monthly Prep'!H173</f>
        <v>0</v>
      </c>
      <c r="M166" s="203">
        <f>'Monthly Prep'!I173</f>
        <v>0</v>
      </c>
      <c r="N166" s="203">
        <f>'Monthly Prep'!J173</f>
        <v>0</v>
      </c>
      <c r="O166" s="203">
        <f>'Monthly Prep'!K173</f>
        <v>0</v>
      </c>
      <c r="P166" s="203">
        <f>'Monthly Prep'!L173</f>
        <v>0</v>
      </c>
      <c r="Q166" s="203">
        <f>'Monthly Prep'!M173</f>
        <v>0</v>
      </c>
      <c r="R166" s="203">
        <f>'Monthly Prep'!N173</f>
        <v>0</v>
      </c>
      <c r="S166" s="203">
        <f>'Monthly Prep'!O173</f>
        <v>0</v>
      </c>
      <c r="T166" s="203">
        <f>'Monthly Prep'!P173</f>
        <v>0</v>
      </c>
      <c r="U166" s="203">
        <f>'Monthly Prep'!Q173</f>
        <v>0</v>
      </c>
      <c r="V166" s="203">
        <f>'Monthly Prep'!R173</f>
        <v>0</v>
      </c>
      <c r="W166" s="203">
        <f>'Monthly Prep'!S173</f>
        <v>0</v>
      </c>
      <c r="X166" s="203">
        <f>'Monthly Prep'!T173</f>
        <v>0</v>
      </c>
      <c r="Y166" s="203">
        <f>'Monthly Prep'!U173</f>
        <v>0</v>
      </c>
      <c r="Z166" s="203">
        <f>'Monthly Prep'!V173</f>
        <v>0</v>
      </c>
      <c r="AA166" s="203">
        <f>'Monthly Prep'!W173</f>
        <v>0</v>
      </c>
      <c r="AB166" s="203">
        <f>'Monthly Prep'!X173</f>
        <v>0</v>
      </c>
      <c r="AC166" s="203">
        <f>'Monthly Prep'!Y173</f>
        <v>0</v>
      </c>
      <c r="AD166" s="203">
        <f>'Monthly Prep'!Z173</f>
        <v>0</v>
      </c>
      <c r="AE166" s="203">
        <f>'Monthly Prep'!AA173</f>
        <v>0</v>
      </c>
      <c r="AF166" s="203">
        <f>'Monthly Prep'!AB173</f>
        <v>0</v>
      </c>
      <c r="AG166" s="203">
        <f>'Monthly Prep'!AC173</f>
        <v>0</v>
      </c>
      <c r="AH166" s="203">
        <f>'Monthly Prep'!AD173</f>
        <v>0</v>
      </c>
      <c r="AI166" s="203">
        <f>'Monthly Prep'!AE173</f>
        <v>0</v>
      </c>
      <c r="AJ166" s="203">
        <f>'Monthly Prep'!AF173</f>
        <v>0</v>
      </c>
      <c r="AK166" s="203">
        <f>'Monthly Prep'!AG173</f>
        <v>0</v>
      </c>
      <c r="AL166" s="203">
        <f>'Monthly Prep'!AH173</f>
        <v>0</v>
      </c>
      <c r="AM166" s="186">
        <f t="shared" si="7"/>
        <v>0</v>
      </c>
      <c r="AN166" s="203" t="str">
        <f>'Monthly Prep'!B$3</f>
        <v>Monthly Prep Reporting Tool 1.0.1</v>
      </c>
      <c r="AO166" s="199">
        <f>'Monthly Prep'!AJ173</f>
        <v>0</v>
      </c>
    </row>
    <row r="167" spans="1:41" x14ac:dyDescent="0.25">
      <c r="A167" s="178" t="str">
        <f t="shared" si="6"/>
        <v>202205</v>
      </c>
      <c r="B167" s="179">
        <f>'Prep Partner Performance'!AE$2</f>
        <v>2022</v>
      </c>
      <c r="C167" s="180" t="str">
        <f>'Prep Partner Performance'!Z$2</f>
        <v>05</v>
      </c>
      <c r="D167" s="178">
        <f>'Prep Partner Performance'!G$2</f>
        <v>14943</v>
      </c>
      <c r="E167" s="177" t="str">
        <f>'Prep Partner Performance'!C$2</f>
        <v>Kisima Health Centre</v>
      </c>
      <c r="F167" s="300" t="str">
        <f>'Monthly Prep'!B$173</f>
        <v>Reasons for Initiating PrEP</v>
      </c>
      <c r="G167" s="203" t="str">
        <f>'Monthly Prep'!C174</f>
        <v>Partner+ve(not on art, art_last 6mnt, Poor Viral suppression)</v>
      </c>
      <c r="H167" s="203" t="str">
        <f>'Monthly Prep'!D174</f>
        <v>MP01-166</v>
      </c>
      <c r="I167" s="203">
        <f>'Monthly Prep'!E174</f>
        <v>0</v>
      </c>
      <c r="J167" s="203">
        <f>'Monthly Prep'!F174</f>
        <v>0</v>
      </c>
      <c r="K167" s="203">
        <f>'Monthly Prep'!G174</f>
        <v>0</v>
      </c>
      <c r="L167" s="203">
        <f>'Monthly Prep'!H174</f>
        <v>0</v>
      </c>
      <c r="M167" s="203">
        <f>'Monthly Prep'!I174</f>
        <v>0</v>
      </c>
      <c r="N167" s="203">
        <f>'Monthly Prep'!J174</f>
        <v>0</v>
      </c>
      <c r="O167" s="203">
        <f>'Monthly Prep'!K174</f>
        <v>0</v>
      </c>
      <c r="P167" s="203">
        <f>'Monthly Prep'!L174</f>
        <v>0</v>
      </c>
      <c r="Q167" s="203">
        <f>'Monthly Prep'!M174</f>
        <v>0</v>
      </c>
      <c r="R167" s="203">
        <f>'Monthly Prep'!N174</f>
        <v>0</v>
      </c>
      <c r="S167" s="203">
        <f>'Monthly Prep'!O174</f>
        <v>0</v>
      </c>
      <c r="T167" s="203">
        <f>'Monthly Prep'!P174</f>
        <v>0</v>
      </c>
      <c r="U167" s="203">
        <f>'Monthly Prep'!Q174</f>
        <v>0</v>
      </c>
      <c r="V167" s="203">
        <f>'Monthly Prep'!R174</f>
        <v>0</v>
      </c>
      <c r="W167" s="203">
        <f>'Monthly Prep'!S174</f>
        <v>0</v>
      </c>
      <c r="X167" s="203">
        <f>'Monthly Prep'!T174</f>
        <v>0</v>
      </c>
      <c r="Y167" s="203">
        <f>'Monthly Prep'!U174</f>
        <v>0</v>
      </c>
      <c r="Z167" s="203">
        <f>'Monthly Prep'!V174</f>
        <v>0</v>
      </c>
      <c r="AA167" s="203">
        <f>'Monthly Prep'!W174</f>
        <v>0</v>
      </c>
      <c r="AB167" s="203">
        <f>'Monthly Prep'!X174</f>
        <v>0</v>
      </c>
      <c r="AC167" s="203">
        <f>'Monthly Prep'!Y174</f>
        <v>0</v>
      </c>
      <c r="AD167" s="203">
        <f>'Monthly Prep'!Z174</f>
        <v>0</v>
      </c>
      <c r="AE167" s="203">
        <f>'Monthly Prep'!AA174</f>
        <v>0</v>
      </c>
      <c r="AF167" s="203">
        <f>'Monthly Prep'!AB174</f>
        <v>0</v>
      </c>
      <c r="AG167" s="203">
        <f>'Monthly Prep'!AC174</f>
        <v>0</v>
      </c>
      <c r="AH167" s="203">
        <f>'Monthly Prep'!AD174</f>
        <v>0</v>
      </c>
      <c r="AI167" s="203">
        <f>'Monthly Prep'!AE174</f>
        <v>0</v>
      </c>
      <c r="AJ167" s="203">
        <f>'Monthly Prep'!AF174</f>
        <v>0</v>
      </c>
      <c r="AK167" s="203">
        <f>'Monthly Prep'!AG174</f>
        <v>0</v>
      </c>
      <c r="AL167" s="203">
        <f>'Monthly Prep'!AH174</f>
        <v>0</v>
      </c>
      <c r="AM167" s="186">
        <f t="shared" si="7"/>
        <v>0</v>
      </c>
      <c r="AN167" s="203" t="str">
        <f>'Monthly Prep'!B$3</f>
        <v>Monthly Prep Reporting Tool 1.0.1</v>
      </c>
      <c r="AO167" s="199">
        <f>'Monthly Prep'!AJ174</f>
        <v>0</v>
      </c>
    </row>
    <row r="168" spans="1:41" x14ac:dyDescent="0.25">
      <c r="A168" s="178" t="str">
        <f t="shared" si="6"/>
        <v>202205</v>
      </c>
      <c r="B168" s="179">
        <f>'Prep Partner Performance'!AE$2</f>
        <v>2022</v>
      </c>
      <c r="C168" s="180" t="str">
        <f>'Prep Partner Performance'!Z$2</f>
        <v>05</v>
      </c>
      <c r="D168" s="178">
        <f>'Prep Partner Performance'!G$2</f>
        <v>14943</v>
      </c>
      <c r="E168" s="177" t="str">
        <f>'Prep Partner Performance'!C$2</f>
        <v>Kisima Health Centre</v>
      </c>
      <c r="F168" s="300" t="str">
        <f>'Monthly Prep'!B$173</f>
        <v>Reasons for Initiating PrEP</v>
      </c>
      <c r="G168" s="203" t="str">
        <f>'Monthly Prep'!C175</f>
        <v>Sex partner(s) high risk;  HIV status is unknown, partner  multiple sex partners</v>
      </c>
      <c r="H168" s="203" t="str">
        <f>'Monthly Prep'!D175</f>
        <v>MP01-167</v>
      </c>
      <c r="I168" s="203">
        <f>'Monthly Prep'!E175</f>
        <v>0</v>
      </c>
      <c r="J168" s="203">
        <f>'Monthly Prep'!F175</f>
        <v>0</v>
      </c>
      <c r="K168" s="203">
        <f>'Monthly Prep'!G175</f>
        <v>0</v>
      </c>
      <c r="L168" s="203">
        <f>'Monthly Prep'!H175</f>
        <v>0</v>
      </c>
      <c r="M168" s="203">
        <f>'Monthly Prep'!I175</f>
        <v>0</v>
      </c>
      <c r="N168" s="203">
        <f>'Monthly Prep'!J175</f>
        <v>0</v>
      </c>
      <c r="O168" s="203">
        <f>'Monthly Prep'!K175</f>
        <v>0</v>
      </c>
      <c r="P168" s="203">
        <f>'Monthly Prep'!L175</f>
        <v>0</v>
      </c>
      <c r="Q168" s="203">
        <f>'Monthly Prep'!M175</f>
        <v>0</v>
      </c>
      <c r="R168" s="203">
        <f>'Monthly Prep'!N175</f>
        <v>0</v>
      </c>
      <c r="S168" s="203">
        <f>'Monthly Prep'!O175</f>
        <v>0</v>
      </c>
      <c r="T168" s="203">
        <f>'Monthly Prep'!P175</f>
        <v>0</v>
      </c>
      <c r="U168" s="203">
        <f>'Monthly Prep'!Q175</f>
        <v>0</v>
      </c>
      <c r="V168" s="203">
        <f>'Monthly Prep'!R175</f>
        <v>0</v>
      </c>
      <c r="W168" s="203">
        <f>'Monthly Prep'!S175</f>
        <v>0</v>
      </c>
      <c r="X168" s="203">
        <f>'Monthly Prep'!T175</f>
        <v>0</v>
      </c>
      <c r="Y168" s="203">
        <f>'Monthly Prep'!U175</f>
        <v>0</v>
      </c>
      <c r="Z168" s="203">
        <f>'Monthly Prep'!V175</f>
        <v>0</v>
      </c>
      <c r="AA168" s="203">
        <f>'Monthly Prep'!W175</f>
        <v>0</v>
      </c>
      <c r="AB168" s="203">
        <f>'Monthly Prep'!X175</f>
        <v>0</v>
      </c>
      <c r="AC168" s="203">
        <f>'Monthly Prep'!Y175</f>
        <v>0</v>
      </c>
      <c r="AD168" s="203">
        <f>'Monthly Prep'!Z175</f>
        <v>0</v>
      </c>
      <c r="AE168" s="203">
        <f>'Monthly Prep'!AA175</f>
        <v>0</v>
      </c>
      <c r="AF168" s="203">
        <f>'Monthly Prep'!AB175</f>
        <v>0</v>
      </c>
      <c r="AG168" s="203">
        <f>'Monthly Prep'!AC175</f>
        <v>0</v>
      </c>
      <c r="AH168" s="203">
        <f>'Monthly Prep'!AD175</f>
        <v>0</v>
      </c>
      <c r="AI168" s="203">
        <f>'Monthly Prep'!AE175</f>
        <v>0</v>
      </c>
      <c r="AJ168" s="203">
        <f>'Monthly Prep'!AF175</f>
        <v>0</v>
      </c>
      <c r="AK168" s="203">
        <f>'Monthly Prep'!AG175</f>
        <v>0</v>
      </c>
      <c r="AL168" s="203">
        <f>'Monthly Prep'!AH175</f>
        <v>0</v>
      </c>
      <c r="AM168" s="186">
        <f t="shared" si="7"/>
        <v>0</v>
      </c>
      <c r="AN168" s="203" t="str">
        <f>'Monthly Prep'!B$3</f>
        <v>Monthly Prep Reporting Tool 1.0.1</v>
      </c>
      <c r="AO168" s="199">
        <f>'Monthly Prep'!AJ175</f>
        <v>0</v>
      </c>
    </row>
    <row r="169" spans="1:41" x14ac:dyDescent="0.25">
      <c r="A169" s="178" t="str">
        <f t="shared" si="6"/>
        <v>202205</v>
      </c>
      <c r="B169" s="179">
        <f>'Prep Partner Performance'!AE$2</f>
        <v>2022</v>
      </c>
      <c r="C169" s="180" t="str">
        <f>'Prep Partner Performance'!Z$2</f>
        <v>05</v>
      </c>
      <c r="D169" s="178">
        <f>'Prep Partner Performance'!G$2</f>
        <v>14943</v>
      </c>
      <c r="E169" s="177" t="str">
        <f>'Prep Partner Performance'!C$2</f>
        <v>Kisima Health Centre</v>
      </c>
      <c r="F169" s="300" t="str">
        <f>'Monthly Prep'!B$173</f>
        <v>Reasons for Initiating PrEP</v>
      </c>
      <c r="G169" s="203" t="str">
        <f>'Monthly Prep'!C176</f>
        <v>Client has sex with more than one partner</v>
      </c>
      <c r="H169" s="203" t="str">
        <f>'Monthly Prep'!D176</f>
        <v>MP01-168</v>
      </c>
      <c r="I169" s="203">
        <f>'Monthly Prep'!E176</f>
        <v>0</v>
      </c>
      <c r="J169" s="203">
        <f>'Monthly Prep'!F176</f>
        <v>0</v>
      </c>
      <c r="K169" s="203">
        <f>'Monthly Prep'!G176</f>
        <v>0</v>
      </c>
      <c r="L169" s="203">
        <f>'Monthly Prep'!H176</f>
        <v>0</v>
      </c>
      <c r="M169" s="203">
        <f>'Monthly Prep'!I176</f>
        <v>0</v>
      </c>
      <c r="N169" s="203">
        <f>'Monthly Prep'!J176</f>
        <v>0</v>
      </c>
      <c r="O169" s="203">
        <f>'Monthly Prep'!K176</f>
        <v>0</v>
      </c>
      <c r="P169" s="203">
        <f>'Monthly Prep'!L176</f>
        <v>0</v>
      </c>
      <c r="Q169" s="203">
        <f>'Monthly Prep'!M176</f>
        <v>0</v>
      </c>
      <c r="R169" s="203">
        <f>'Monthly Prep'!N176</f>
        <v>0</v>
      </c>
      <c r="S169" s="203">
        <f>'Monthly Prep'!O176</f>
        <v>0</v>
      </c>
      <c r="T169" s="203">
        <f>'Monthly Prep'!P176</f>
        <v>0</v>
      </c>
      <c r="U169" s="203">
        <f>'Monthly Prep'!Q176</f>
        <v>0</v>
      </c>
      <c r="V169" s="203">
        <f>'Monthly Prep'!R176</f>
        <v>0</v>
      </c>
      <c r="W169" s="203">
        <f>'Monthly Prep'!S176</f>
        <v>0</v>
      </c>
      <c r="X169" s="203">
        <f>'Monthly Prep'!T176</f>
        <v>0</v>
      </c>
      <c r="Y169" s="203">
        <f>'Monthly Prep'!U176</f>
        <v>0</v>
      </c>
      <c r="Z169" s="203">
        <f>'Monthly Prep'!V176</f>
        <v>0</v>
      </c>
      <c r="AA169" s="203">
        <f>'Monthly Prep'!W176</f>
        <v>0</v>
      </c>
      <c r="AB169" s="203">
        <f>'Monthly Prep'!X176</f>
        <v>0</v>
      </c>
      <c r="AC169" s="203">
        <f>'Monthly Prep'!Y176</f>
        <v>0</v>
      </c>
      <c r="AD169" s="203">
        <f>'Monthly Prep'!Z176</f>
        <v>0</v>
      </c>
      <c r="AE169" s="203">
        <f>'Monthly Prep'!AA176</f>
        <v>0</v>
      </c>
      <c r="AF169" s="203">
        <f>'Monthly Prep'!AB176</f>
        <v>0</v>
      </c>
      <c r="AG169" s="203">
        <f>'Monthly Prep'!AC176</f>
        <v>0</v>
      </c>
      <c r="AH169" s="203">
        <f>'Monthly Prep'!AD176</f>
        <v>0</v>
      </c>
      <c r="AI169" s="203">
        <f>'Monthly Prep'!AE176</f>
        <v>0</v>
      </c>
      <c r="AJ169" s="203">
        <f>'Monthly Prep'!AF176</f>
        <v>0</v>
      </c>
      <c r="AK169" s="203">
        <f>'Monthly Prep'!AG176</f>
        <v>0</v>
      </c>
      <c r="AL169" s="203">
        <f>'Monthly Prep'!AH176</f>
        <v>0</v>
      </c>
      <c r="AM169" s="186">
        <f t="shared" si="7"/>
        <v>0</v>
      </c>
      <c r="AN169" s="203" t="str">
        <f>'Monthly Prep'!B$3</f>
        <v>Monthly Prep Reporting Tool 1.0.1</v>
      </c>
      <c r="AO169" s="199">
        <f>'Monthly Prep'!AJ176</f>
        <v>0</v>
      </c>
    </row>
    <row r="170" spans="1:41" x14ac:dyDescent="0.25">
      <c r="A170" s="178" t="str">
        <f t="shared" si="6"/>
        <v>202205</v>
      </c>
      <c r="B170" s="179">
        <f>'Prep Partner Performance'!AE$2</f>
        <v>2022</v>
      </c>
      <c r="C170" s="180" t="str">
        <f>'Prep Partner Performance'!Z$2</f>
        <v>05</v>
      </c>
      <c r="D170" s="178">
        <f>'Prep Partner Performance'!G$2</f>
        <v>14943</v>
      </c>
      <c r="E170" s="177" t="str">
        <f>'Prep Partner Performance'!C$2</f>
        <v>Kisima Health Centre</v>
      </c>
      <c r="F170" s="300" t="str">
        <f>'Monthly Prep'!B$173</f>
        <v>Reasons for Initiating PrEP</v>
      </c>
      <c r="G170" s="203" t="str">
        <f>'Monthly Prep'!C177</f>
        <v>On going IPV/ GBV</v>
      </c>
      <c r="H170" s="203" t="str">
        <f>'Monthly Prep'!D177</f>
        <v>MP01-169</v>
      </c>
      <c r="I170" s="203">
        <f>'Monthly Prep'!E177</f>
        <v>0</v>
      </c>
      <c r="J170" s="203">
        <f>'Monthly Prep'!F177</f>
        <v>0</v>
      </c>
      <c r="K170" s="203">
        <f>'Monthly Prep'!G177</f>
        <v>0</v>
      </c>
      <c r="L170" s="203">
        <f>'Monthly Prep'!H177</f>
        <v>0</v>
      </c>
      <c r="M170" s="203">
        <f>'Monthly Prep'!I177</f>
        <v>0</v>
      </c>
      <c r="N170" s="203">
        <f>'Monthly Prep'!J177</f>
        <v>0</v>
      </c>
      <c r="O170" s="203">
        <f>'Monthly Prep'!K177</f>
        <v>0</v>
      </c>
      <c r="P170" s="203">
        <f>'Monthly Prep'!L177</f>
        <v>0</v>
      </c>
      <c r="Q170" s="203">
        <f>'Monthly Prep'!M177</f>
        <v>0</v>
      </c>
      <c r="R170" s="203">
        <f>'Monthly Prep'!N177</f>
        <v>0</v>
      </c>
      <c r="S170" s="203">
        <f>'Monthly Prep'!O177</f>
        <v>0</v>
      </c>
      <c r="T170" s="203">
        <f>'Monthly Prep'!P177</f>
        <v>0</v>
      </c>
      <c r="U170" s="203">
        <f>'Monthly Prep'!Q177</f>
        <v>0</v>
      </c>
      <c r="V170" s="203">
        <f>'Monthly Prep'!R177</f>
        <v>0</v>
      </c>
      <c r="W170" s="203">
        <f>'Monthly Prep'!S177</f>
        <v>0</v>
      </c>
      <c r="X170" s="203">
        <f>'Monthly Prep'!T177</f>
        <v>0</v>
      </c>
      <c r="Y170" s="203">
        <f>'Monthly Prep'!U177</f>
        <v>0</v>
      </c>
      <c r="Z170" s="203">
        <f>'Monthly Prep'!V177</f>
        <v>0</v>
      </c>
      <c r="AA170" s="203">
        <f>'Monthly Prep'!W177</f>
        <v>0</v>
      </c>
      <c r="AB170" s="203">
        <f>'Monthly Prep'!X177</f>
        <v>0</v>
      </c>
      <c r="AC170" s="203">
        <f>'Monthly Prep'!Y177</f>
        <v>0</v>
      </c>
      <c r="AD170" s="203">
        <f>'Monthly Prep'!Z177</f>
        <v>0</v>
      </c>
      <c r="AE170" s="203">
        <f>'Monthly Prep'!AA177</f>
        <v>0</v>
      </c>
      <c r="AF170" s="203">
        <f>'Monthly Prep'!AB177</f>
        <v>0</v>
      </c>
      <c r="AG170" s="203">
        <f>'Monthly Prep'!AC177</f>
        <v>0</v>
      </c>
      <c r="AH170" s="203">
        <f>'Monthly Prep'!AD177</f>
        <v>0</v>
      </c>
      <c r="AI170" s="203">
        <f>'Monthly Prep'!AE177</f>
        <v>0</v>
      </c>
      <c r="AJ170" s="203">
        <f>'Monthly Prep'!AF177</f>
        <v>0</v>
      </c>
      <c r="AK170" s="203">
        <f>'Monthly Prep'!AG177</f>
        <v>0</v>
      </c>
      <c r="AL170" s="203">
        <f>'Monthly Prep'!AH177</f>
        <v>0</v>
      </c>
      <c r="AM170" s="186">
        <f t="shared" si="7"/>
        <v>0</v>
      </c>
      <c r="AN170" s="203" t="str">
        <f>'Monthly Prep'!B$3</f>
        <v>Monthly Prep Reporting Tool 1.0.1</v>
      </c>
      <c r="AO170" s="199">
        <f>'Monthly Prep'!AJ177</f>
        <v>0</v>
      </c>
    </row>
    <row r="171" spans="1:41" x14ac:dyDescent="0.25">
      <c r="A171" s="178" t="str">
        <f t="shared" si="6"/>
        <v>202205</v>
      </c>
      <c r="B171" s="179">
        <f>'Prep Partner Performance'!AE$2</f>
        <v>2022</v>
      </c>
      <c r="C171" s="180" t="str">
        <f>'Prep Partner Performance'!Z$2</f>
        <v>05</v>
      </c>
      <c r="D171" s="178">
        <f>'Prep Partner Performance'!G$2</f>
        <v>14943</v>
      </c>
      <c r="E171" s="177" t="str">
        <f>'Prep Partner Performance'!C$2</f>
        <v>Kisima Health Centre</v>
      </c>
      <c r="F171" s="300" t="str">
        <f>'Monthly Prep'!B$173</f>
        <v>Reasons for Initiating PrEP</v>
      </c>
      <c r="G171" s="203" t="str">
        <f>'Monthly Prep'!C178</f>
        <v>Engaging in transactional sex</v>
      </c>
      <c r="H171" s="203" t="str">
        <f>'Monthly Prep'!D178</f>
        <v>MP01-170</v>
      </c>
      <c r="I171" s="203">
        <f>'Monthly Prep'!E178</f>
        <v>0</v>
      </c>
      <c r="J171" s="203">
        <f>'Monthly Prep'!F178</f>
        <v>0</v>
      </c>
      <c r="K171" s="203">
        <f>'Monthly Prep'!G178</f>
        <v>0</v>
      </c>
      <c r="L171" s="203">
        <f>'Monthly Prep'!H178</f>
        <v>0</v>
      </c>
      <c r="M171" s="203">
        <f>'Monthly Prep'!I178</f>
        <v>0</v>
      </c>
      <c r="N171" s="203">
        <f>'Monthly Prep'!J178</f>
        <v>0</v>
      </c>
      <c r="O171" s="203">
        <f>'Monthly Prep'!K178</f>
        <v>0</v>
      </c>
      <c r="P171" s="203">
        <f>'Monthly Prep'!L178</f>
        <v>0</v>
      </c>
      <c r="Q171" s="203">
        <f>'Monthly Prep'!M178</f>
        <v>0</v>
      </c>
      <c r="R171" s="203">
        <f>'Monthly Prep'!N178</f>
        <v>0</v>
      </c>
      <c r="S171" s="203">
        <f>'Monthly Prep'!O178</f>
        <v>0</v>
      </c>
      <c r="T171" s="203">
        <f>'Monthly Prep'!P178</f>
        <v>0</v>
      </c>
      <c r="U171" s="203">
        <f>'Monthly Prep'!Q178</f>
        <v>0</v>
      </c>
      <c r="V171" s="203">
        <f>'Monthly Prep'!R178</f>
        <v>0</v>
      </c>
      <c r="W171" s="203">
        <f>'Monthly Prep'!S178</f>
        <v>0</v>
      </c>
      <c r="X171" s="203">
        <f>'Monthly Prep'!T178</f>
        <v>0</v>
      </c>
      <c r="Y171" s="203">
        <f>'Monthly Prep'!U178</f>
        <v>0</v>
      </c>
      <c r="Z171" s="203">
        <f>'Monthly Prep'!V178</f>
        <v>0</v>
      </c>
      <c r="AA171" s="203">
        <f>'Monthly Prep'!W178</f>
        <v>0</v>
      </c>
      <c r="AB171" s="203">
        <f>'Monthly Prep'!X178</f>
        <v>0</v>
      </c>
      <c r="AC171" s="203">
        <f>'Monthly Prep'!Y178</f>
        <v>0</v>
      </c>
      <c r="AD171" s="203">
        <f>'Monthly Prep'!Z178</f>
        <v>0</v>
      </c>
      <c r="AE171" s="203">
        <f>'Monthly Prep'!AA178</f>
        <v>0</v>
      </c>
      <c r="AF171" s="203">
        <f>'Monthly Prep'!AB178</f>
        <v>0</v>
      </c>
      <c r="AG171" s="203">
        <f>'Monthly Prep'!AC178</f>
        <v>0</v>
      </c>
      <c r="AH171" s="203">
        <f>'Monthly Prep'!AD178</f>
        <v>0</v>
      </c>
      <c r="AI171" s="203">
        <f>'Monthly Prep'!AE178</f>
        <v>0</v>
      </c>
      <c r="AJ171" s="203">
        <f>'Monthly Prep'!AF178</f>
        <v>0</v>
      </c>
      <c r="AK171" s="203">
        <f>'Monthly Prep'!AG178</f>
        <v>0</v>
      </c>
      <c r="AL171" s="203">
        <f>'Monthly Prep'!AH178</f>
        <v>0</v>
      </c>
      <c r="AM171" s="186">
        <f t="shared" si="7"/>
        <v>0</v>
      </c>
      <c r="AN171" s="203" t="str">
        <f>'Monthly Prep'!B$3</f>
        <v>Monthly Prep Reporting Tool 1.0.1</v>
      </c>
      <c r="AO171" s="199">
        <f>'Monthly Prep'!AJ178</f>
        <v>0</v>
      </c>
    </row>
    <row r="172" spans="1:41" x14ac:dyDescent="0.25">
      <c r="A172" s="178" t="str">
        <f t="shared" ref="A172:A181" si="8">B172&amp;C172</f>
        <v>202205</v>
      </c>
      <c r="B172" s="179">
        <f>'Prep Partner Performance'!AE$2</f>
        <v>2022</v>
      </c>
      <c r="C172" s="180" t="str">
        <f>'Prep Partner Performance'!Z$2</f>
        <v>05</v>
      </c>
      <c r="D172" s="178">
        <f>'Prep Partner Performance'!G$2</f>
        <v>14943</v>
      </c>
      <c r="E172" s="177" t="str">
        <f>'Prep Partner Performance'!C$2</f>
        <v>Kisima Health Centre</v>
      </c>
      <c r="F172" s="300" t="str">
        <f>'Monthly Prep'!B$173</f>
        <v>Reasons for Initiating PrEP</v>
      </c>
      <c r="G172" s="203" t="str">
        <f>'Monthly Prep'!C179</f>
        <v>Recent STI _last 6 mnths</v>
      </c>
      <c r="H172" s="203" t="str">
        <f>'Monthly Prep'!D179</f>
        <v>MP01-171</v>
      </c>
      <c r="I172" s="203">
        <f>'Monthly Prep'!E179</f>
        <v>0</v>
      </c>
      <c r="J172" s="203">
        <f>'Monthly Prep'!F179</f>
        <v>0</v>
      </c>
      <c r="K172" s="203">
        <f>'Monthly Prep'!G179</f>
        <v>0</v>
      </c>
      <c r="L172" s="203">
        <f>'Monthly Prep'!H179</f>
        <v>0</v>
      </c>
      <c r="M172" s="203">
        <f>'Monthly Prep'!I179</f>
        <v>0</v>
      </c>
      <c r="N172" s="203">
        <f>'Monthly Prep'!J179</f>
        <v>0</v>
      </c>
      <c r="O172" s="203">
        <f>'Monthly Prep'!K179</f>
        <v>0</v>
      </c>
      <c r="P172" s="203">
        <f>'Monthly Prep'!L179</f>
        <v>0</v>
      </c>
      <c r="Q172" s="203">
        <f>'Monthly Prep'!M179</f>
        <v>0</v>
      </c>
      <c r="R172" s="203">
        <f>'Monthly Prep'!N179</f>
        <v>0</v>
      </c>
      <c r="S172" s="203">
        <f>'Monthly Prep'!O179</f>
        <v>0</v>
      </c>
      <c r="T172" s="203">
        <f>'Monthly Prep'!P179</f>
        <v>0</v>
      </c>
      <c r="U172" s="203">
        <f>'Monthly Prep'!Q179</f>
        <v>0</v>
      </c>
      <c r="V172" s="203">
        <f>'Monthly Prep'!R179</f>
        <v>0</v>
      </c>
      <c r="W172" s="203">
        <f>'Monthly Prep'!S179</f>
        <v>0</v>
      </c>
      <c r="X172" s="203">
        <f>'Monthly Prep'!T179</f>
        <v>0</v>
      </c>
      <c r="Y172" s="203">
        <f>'Monthly Prep'!U179</f>
        <v>0</v>
      </c>
      <c r="Z172" s="203">
        <f>'Monthly Prep'!V179</f>
        <v>0</v>
      </c>
      <c r="AA172" s="203">
        <f>'Monthly Prep'!W179</f>
        <v>0</v>
      </c>
      <c r="AB172" s="203">
        <f>'Monthly Prep'!X179</f>
        <v>0</v>
      </c>
      <c r="AC172" s="203">
        <f>'Monthly Prep'!Y179</f>
        <v>0</v>
      </c>
      <c r="AD172" s="203">
        <f>'Monthly Prep'!Z179</f>
        <v>0</v>
      </c>
      <c r="AE172" s="203">
        <f>'Monthly Prep'!AA179</f>
        <v>0</v>
      </c>
      <c r="AF172" s="203">
        <f>'Monthly Prep'!AB179</f>
        <v>0</v>
      </c>
      <c r="AG172" s="203">
        <f>'Monthly Prep'!AC179</f>
        <v>0</v>
      </c>
      <c r="AH172" s="203">
        <f>'Monthly Prep'!AD179</f>
        <v>0</v>
      </c>
      <c r="AI172" s="203">
        <f>'Monthly Prep'!AE179</f>
        <v>0</v>
      </c>
      <c r="AJ172" s="203">
        <f>'Monthly Prep'!AF179</f>
        <v>0</v>
      </c>
      <c r="AK172" s="203">
        <f>'Monthly Prep'!AG179</f>
        <v>0</v>
      </c>
      <c r="AL172" s="203">
        <f>'Monthly Prep'!AH179</f>
        <v>0</v>
      </c>
      <c r="AM172" s="186">
        <f t="shared" si="7"/>
        <v>0</v>
      </c>
      <c r="AN172" s="203" t="str">
        <f>'Monthly Prep'!B$3</f>
        <v>Monthly Prep Reporting Tool 1.0.1</v>
      </c>
      <c r="AO172" s="199">
        <f>'Monthly Prep'!AJ179</f>
        <v>0</v>
      </c>
    </row>
    <row r="173" spans="1:41" x14ac:dyDescent="0.25">
      <c r="A173" s="178" t="str">
        <f t="shared" si="8"/>
        <v>202205</v>
      </c>
      <c r="B173" s="179">
        <f>'Prep Partner Performance'!AE$2</f>
        <v>2022</v>
      </c>
      <c r="C173" s="180" t="str">
        <f>'Prep Partner Performance'!Z$2</f>
        <v>05</v>
      </c>
      <c r="D173" s="178">
        <f>'Prep Partner Performance'!G$2</f>
        <v>14943</v>
      </c>
      <c r="E173" s="177" t="str">
        <f>'Prep Partner Performance'!C$2</f>
        <v>Kisima Health Centre</v>
      </c>
      <c r="F173" s="300" t="str">
        <f>'Monthly Prep'!B$173</f>
        <v>Reasons for Initiating PrEP</v>
      </c>
      <c r="G173" s="203" t="str">
        <f>'Monthly Prep'!C180</f>
        <v>Recurrent use of PEP</v>
      </c>
      <c r="H173" s="203" t="str">
        <f>'Monthly Prep'!D180</f>
        <v>MP01-172</v>
      </c>
      <c r="I173" s="203">
        <f>'Monthly Prep'!E180</f>
        <v>0</v>
      </c>
      <c r="J173" s="203">
        <f>'Monthly Prep'!F180</f>
        <v>0</v>
      </c>
      <c r="K173" s="203">
        <f>'Monthly Prep'!G180</f>
        <v>0</v>
      </c>
      <c r="L173" s="203">
        <f>'Monthly Prep'!H180</f>
        <v>0</v>
      </c>
      <c r="M173" s="203">
        <f>'Monthly Prep'!I180</f>
        <v>0</v>
      </c>
      <c r="N173" s="203">
        <f>'Monthly Prep'!J180</f>
        <v>0</v>
      </c>
      <c r="O173" s="203">
        <f>'Monthly Prep'!K180</f>
        <v>0</v>
      </c>
      <c r="P173" s="203">
        <f>'Monthly Prep'!L180</f>
        <v>0</v>
      </c>
      <c r="Q173" s="203">
        <f>'Monthly Prep'!M180</f>
        <v>0</v>
      </c>
      <c r="R173" s="203">
        <f>'Monthly Prep'!N180</f>
        <v>0</v>
      </c>
      <c r="S173" s="203">
        <f>'Monthly Prep'!O180</f>
        <v>0</v>
      </c>
      <c r="T173" s="203">
        <f>'Monthly Prep'!P180</f>
        <v>0</v>
      </c>
      <c r="U173" s="203">
        <f>'Monthly Prep'!Q180</f>
        <v>0</v>
      </c>
      <c r="V173" s="203">
        <f>'Monthly Prep'!R180</f>
        <v>0</v>
      </c>
      <c r="W173" s="203">
        <f>'Monthly Prep'!S180</f>
        <v>0</v>
      </c>
      <c r="X173" s="203">
        <f>'Monthly Prep'!T180</f>
        <v>0</v>
      </c>
      <c r="Y173" s="203">
        <f>'Monthly Prep'!U180</f>
        <v>0</v>
      </c>
      <c r="Z173" s="203">
        <f>'Monthly Prep'!V180</f>
        <v>0</v>
      </c>
      <c r="AA173" s="203">
        <f>'Monthly Prep'!W180</f>
        <v>0</v>
      </c>
      <c r="AB173" s="203">
        <f>'Monthly Prep'!X180</f>
        <v>0</v>
      </c>
      <c r="AC173" s="203">
        <f>'Monthly Prep'!Y180</f>
        <v>0</v>
      </c>
      <c r="AD173" s="203">
        <f>'Monthly Prep'!Z180</f>
        <v>0</v>
      </c>
      <c r="AE173" s="203">
        <f>'Monthly Prep'!AA180</f>
        <v>0</v>
      </c>
      <c r="AF173" s="203">
        <f>'Monthly Prep'!AB180</f>
        <v>0</v>
      </c>
      <c r="AG173" s="203">
        <f>'Monthly Prep'!AC180</f>
        <v>0</v>
      </c>
      <c r="AH173" s="203">
        <f>'Monthly Prep'!AD180</f>
        <v>0</v>
      </c>
      <c r="AI173" s="203">
        <f>'Monthly Prep'!AE180</f>
        <v>0</v>
      </c>
      <c r="AJ173" s="203">
        <f>'Monthly Prep'!AF180</f>
        <v>0</v>
      </c>
      <c r="AK173" s="203">
        <f>'Monthly Prep'!AG180</f>
        <v>0</v>
      </c>
      <c r="AL173" s="203">
        <f>'Monthly Prep'!AH180</f>
        <v>0</v>
      </c>
      <c r="AM173" s="186">
        <f t="shared" si="7"/>
        <v>0</v>
      </c>
      <c r="AN173" s="203" t="str">
        <f>'Monthly Prep'!B$3</f>
        <v>Monthly Prep Reporting Tool 1.0.1</v>
      </c>
      <c r="AO173" s="199">
        <f>'Monthly Prep'!AJ180</f>
        <v>0</v>
      </c>
    </row>
    <row r="174" spans="1:41" x14ac:dyDescent="0.25">
      <c r="A174" s="178" t="str">
        <f t="shared" si="8"/>
        <v>202205</v>
      </c>
      <c r="B174" s="179">
        <f>'Prep Partner Performance'!AE$2</f>
        <v>2022</v>
      </c>
      <c r="C174" s="180" t="str">
        <f>'Prep Partner Performance'!Z$2</f>
        <v>05</v>
      </c>
      <c r="D174" s="178">
        <f>'Prep Partner Performance'!G$2</f>
        <v>14943</v>
      </c>
      <c r="E174" s="177" t="str">
        <f>'Prep Partner Performance'!C$2</f>
        <v>Kisima Health Centre</v>
      </c>
      <c r="F174" s="300" t="str">
        <f>'Monthly Prep'!B$173</f>
        <v>Reasons for Initiating PrEP</v>
      </c>
      <c r="G174" s="203" t="str">
        <f>'Monthly Prep'!C181</f>
        <v>Injection drug use with shared needles</v>
      </c>
      <c r="H174" s="203" t="str">
        <f>'Monthly Prep'!D181</f>
        <v>MP01-173</v>
      </c>
      <c r="I174" s="203">
        <f>'Monthly Prep'!E181</f>
        <v>0</v>
      </c>
      <c r="J174" s="203">
        <f>'Monthly Prep'!F181</f>
        <v>0</v>
      </c>
      <c r="K174" s="203">
        <f>'Monthly Prep'!G181</f>
        <v>0</v>
      </c>
      <c r="L174" s="203">
        <f>'Monthly Prep'!H181</f>
        <v>0</v>
      </c>
      <c r="M174" s="203">
        <f>'Monthly Prep'!I181</f>
        <v>0</v>
      </c>
      <c r="N174" s="203">
        <f>'Monthly Prep'!J181</f>
        <v>0</v>
      </c>
      <c r="O174" s="203">
        <f>'Monthly Prep'!K181</f>
        <v>0</v>
      </c>
      <c r="P174" s="203">
        <f>'Monthly Prep'!L181</f>
        <v>0</v>
      </c>
      <c r="Q174" s="203">
        <f>'Monthly Prep'!M181</f>
        <v>0</v>
      </c>
      <c r="R174" s="203">
        <f>'Monthly Prep'!N181</f>
        <v>0</v>
      </c>
      <c r="S174" s="203">
        <f>'Monthly Prep'!O181</f>
        <v>0</v>
      </c>
      <c r="T174" s="203">
        <f>'Monthly Prep'!P181</f>
        <v>0</v>
      </c>
      <c r="U174" s="203">
        <f>'Monthly Prep'!Q181</f>
        <v>0</v>
      </c>
      <c r="V174" s="203">
        <f>'Monthly Prep'!R181</f>
        <v>0</v>
      </c>
      <c r="W174" s="203">
        <f>'Monthly Prep'!S181</f>
        <v>0</v>
      </c>
      <c r="X174" s="203">
        <f>'Monthly Prep'!T181</f>
        <v>0</v>
      </c>
      <c r="Y174" s="203">
        <f>'Monthly Prep'!U181</f>
        <v>0</v>
      </c>
      <c r="Z174" s="203">
        <f>'Monthly Prep'!V181</f>
        <v>0</v>
      </c>
      <c r="AA174" s="203">
        <f>'Monthly Prep'!W181</f>
        <v>0</v>
      </c>
      <c r="AB174" s="203">
        <f>'Monthly Prep'!X181</f>
        <v>0</v>
      </c>
      <c r="AC174" s="203">
        <f>'Monthly Prep'!Y181</f>
        <v>0</v>
      </c>
      <c r="AD174" s="203">
        <f>'Monthly Prep'!Z181</f>
        <v>0</v>
      </c>
      <c r="AE174" s="203">
        <f>'Monthly Prep'!AA181</f>
        <v>0</v>
      </c>
      <c r="AF174" s="203">
        <f>'Monthly Prep'!AB181</f>
        <v>0</v>
      </c>
      <c r="AG174" s="203">
        <f>'Monthly Prep'!AC181</f>
        <v>0</v>
      </c>
      <c r="AH174" s="203">
        <f>'Monthly Prep'!AD181</f>
        <v>0</v>
      </c>
      <c r="AI174" s="203">
        <f>'Monthly Prep'!AE181</f>
        <v>0</v>
      </c>
      <c r="AJ174" s="203">
        <f>'Monthly Prep'!AF181</f>
        <v>0</v>
      </c>
      <c r="AK174" s="203">
        <f>'Monthly Prep'!AG181</f>
        <v>0</v>
      </c>
      <c r="AL174" s="203">
        <f>'Monthly Prep'!AH181</f>
        <v>0</v>
      </c>
      <c r="AM174" s="186">
        <f t="shared" si="7"/>
        <v>0</v>
      </c>
      <c r="AN174" s="203" t="str">
        <f>'Monthly Prep'!B$3</f>
        <v>Monthly Prep Reporting Tool 1.0.1</v>
      </c>
      <c r="AO174" s="199">
        <f>'Monthly Prep'!AJ181</f>
        <v>0</v>
      </c>
    </row>
    <row r="175" spans="1:41" x14ac:dyDescent="0.25">
      <c r="A175" s="178" t="str">
        <f t="shared" si="8"/>
        <v>202205</v>
      </c>
      <c r="B175" s="179">
        <f>'Prep Partner Performance'!AE$2</f>
        <v>2022</v>
      </c>
      <c r="C175" s="180" t="str">
        <f>'Prep Partner Performance'!Z$2</f>
        <v>05</v>
      </c>
      <c r="D175" s="178">
        <f>'Prep Partner Performance'!G$2</f>
        <v>14943</v>
      </c>
      <c r="E175" s="177" t="str">
        <f>'Prep Partner Performance'!C$2</f>
        <v>Kisima Health Centre</v>
      </c>
      <c r="F175" s="300" t="str">
        <f>'Monthly Prep'!B$173</f>
        <v>Reasons for Initiating PrEP</v>
      </c>
      <c r="G175" s="203" t="str">
        <f>'Monthly Prep'!C182</f>
        <v>Inconsistent or no condom use during intercourse</v>
      </c>
      <c r="H175" s="203" t="str">
        <f>'Monthly Prep'!D182</f>
        <v>MP01-174</v>
      </c>
      <c r="I175" s="203">
        <f>'Monthly Prep'!E182</f>
        <v>0</v>
      </c>
      <c r="J175" s="203">
        <f>'Monthly Prep'!F182</f>
        <v>0</v>
      </c>
      <c r="K175" s="203">
        <f>'Monthly Prep'!G182</f>
        <v>0</v>
      </c>
      <c r="L175" s="203">
        <f>'Monthly Prep'!H182</f>
        <v>0</v>
      </c>
      <c r="M175" s="203">
        <f>'Monthly Prep'!I182</f>
        <v>0</v>
      </c>
      <c r="N175" s="203">
        <f>'Monthly Prep'!J182</f>
        <v>0</v>
      </c>
      <c r="O175" s="203">
        <f>'Monthly Prep'!K182</f>
        <v>0</v>
      </c>
      <c r="P175" s="203">
        <f>'Monthly Prep'!L182</f>
        <v>0</v>
      </c>
      <c r="Q175" s="203">
        <f>'Monthly Prep'!M182</f>
        <v>0</v>
      </c>
      <c r="R175" s="203">
        <f>'Monthly Prep'!N182</f>
        <v>0</v>
      </c>
      <c r="S175" s="203">
        <f>'Monthly Prep'!O182</f>
        <v>0</v>
      </c>
      <c r="T175" s="203">
        <f>'Monthly Prep'!P182</f>
        <v>0</v>
      </c>
      <c r="U175" s="203">
        <f>'Monthly Prep'!Q182</f>
        <v>0</v>
      </c>
      <c r="V175" s="203">
        <f>'Monthly Prep'!R182</f>
        <v>0</v>
      </c>
      <c r="W175" s="203">
        <f>'Monthly Prep'!S182</f>
        <v>0</v>
      </c>
      <c r="X175" s="203">
        <f>'Monthly Prep'!T182</f>
        <v>0</v>
      </c>
      <c r="Y175" s="203">
        <f>'Monthly Prep'!U182</f>
        <v>0</v>
      </c>
      <c r="Z175" s="203">
        <f>'Monthly Prep'!V182</f>
        <v>0</v>
      </c>
      <c r="AA175" s="203">
        <f>'Monthly Prep'!W182</f>
        <v>0</v>
      </c>
      <c r="AB175" s="203">
        <f>'Monthly Prep'!X182</f>
        <v>0</v>
      </c>
      <c r="AC175" s="203">
        <f>'Monthly Prep'!Y182</f>
        <v>0</v>
      </c>
      <c r="AD175" s="203">
        <f>'Monthly Prep'!Z182</f>
        <v>0</v>
      </c>
      <c r="AE175" s="203">
        <f>'Monthly Prep'!AA182</f>
        <v>0</v>
      </c>
      <c r="AF175" s="203">
        <f>'Monthly Prep'!AB182</f>
        <v>0</v>
      </c>
      <c r="AG175" s="203">
        <f>'Monthly Prep'!AC182</f>
        <v>0</v>
      </c>
      <c r="AH175" s="203">
        <f>'Monthly Prep'!AD182</f>
        <v>0</v>
      </c>
      <c r="AI175" s="203">
        <f>'Monthly Prep'!AE182</f>
        <v>0</v>
      </c>
      <c r="AJ175" s="203">
        <f>'Monthly Prep'!AF182</f>
        <v>0</v>
      </c>
      <c r="AK175" s="203">
        <f>'Monthly Prep'!AG182</f>
        <v>0</v>
      </c>
      <c r="AL175" s="203">
        <f>'Monthly Prep'!AH182</f>
        <v>0</v>
      </c>
      <c r="AM175" s="186">
        <f t="shared" si="7"/>
        <v>0</v>
      </c>
      <c r="AN175" s="203" t="str">
        <f>'Monthly Prep'!B$3</f>
        <v>Monthly Prep Reporting Tool 1.0.1</v>
      </c>
      <c r="AO175" s="199">
        <f>'Monthly Prep'!AJ182</f>
        <v>0</v>
      </c>
    </row>
    <row r="176" spans="1:41" x14ac:dyDescent="0.25">
      <c r="A176" s="178" t="str">
        <f t="shared" si="8"/>
        <v>202205</v>
      </c>
      <c r="B176" s="179">
        <f>'Prep Partner Performance'!AE$2</f>
        <v>2022</v>
      </c>
      <c r="C176" s="180" t="str">
        <f>'Prep Partner Performance'!Z$2</f>
        <v>05</v>
      </c>
      <c r="D176" s="178">
        <f>'Prep Partner Performance'!G$2</f>
        <v>14943</v>
      </c>
      <c r="E176" s="177" t="str">
        <f>'Prep Partner Performance'!C$2</f>
        <v>Kisima Health Centre</v>
      </c>
      <c r="F176" s="300" t="str">
        <f>'Monthly Prep'!B$173</f>
        <v>Reasons for Initiating PrEP</v>
      </c>
      <c r="G176" s="203" t="str">
        <f>'Monthly Prep'!C183</f>
        <v>Other Reasons</v>
      </c>
      <c r="H176" s="203" t="str">
        <f>'Monthly Prep'!D183</f>
        <v>MP01-175</v>
      </c>
      <c r="I176" s="203">
        <f>'Monthly Prep'!E183</f>
        <v>0</v>
      </c>
      <c r="J176" s="203">
        <f>'Monthly Prep'!F183</f>
        <v>0</v>
      </c>
      <c r="K176" s="203">
        <f>'Monthly Prep'!G183</f>
        <v>0</v>
      </c>
      <c r="L176" s="203">
        <f>'Monthly Prep'!H183</f>
        <v>0</v>
      </c>
      <c r="M176" s="203">
        <f>'Monthly Prep'!I183</f>
        <v>0</v>
      </c>
      <c r="N176" s="203">
        <f>'Monthly Prep'!J183</f>
        <v>0</v>
      </c>
      <c r="O176" s="203">
        <f>'Monthly Prep'!K183</f>
        <v>0</v>
      </c>
      <c r="P176" s="203">
        <f>'Monthly Prep'!L183</f>
        <v>0</v>
      </c>
      <c r="Q176" s="203">
        <f>'Monthly Prep'!M183</f>
        <v>0</v>
      </c>
      <c r="R176" s="203">
        <f>'Monthly Prep'!N183</f>
        <v>0</v>
      </c>
      <c r="S176" s="203">
        <f>'Monthly Prep'!O183</f>
        <v>0</v>
      </c>
      <c r="T176" s="203">
        <f>'Monthly Prep'!P183</f>
        <v>0</v>
      </c>
      <c r="U176" s="203">
        <f>'Monthly Prep'!Q183</f>
        <v>0</v>
      </c>
      <c r="V176" s="203">
        <f>'Monthly Prep'!R183</f>
        <v>0</v>
      </c>
      <c r="W176" s="203">
        <f>'Monthly Prep'!S183</f>
        <v>0</v>
      </c>
      <c r="X176" s="203">
        <f>'Monthly Prep'!T183</f>
        <v>0</v>
      </c>
      <c r="Y176" s="203">
        <f>'Monthly Prep'!U183</f>
        <v>0</v>
      </c>
      <c r="Z176" s="203">
        <f>'Monthly Prep'!V183</f>
        <v>0</v>
      </c>
      <c r="AA176" s="203">
        <f>'Monthly Prep'!W183</f>
        <v>0</v>
      </c>
      <c r="AB176" s="203">
        <f>'Monthly Prep'!X183</f>
        <v>0</v>
      </c>
      <c r="AC176" s="203">
        <f>'Monthly Prep'!Y183</f>
        <v>0</v>
      </c>
      <c r="AD176" s="203">
        <f>'Monthly Prep'!Z183</f>
        <v>0</v>
      </c>
      <c r="AE176" s="203">
        <f>'Monthly Prep'!AA183</f>
        <v>0</v>
      </c>
      <c r="AF176" s="203">
        <f>'Monthly Prep'!AB183</f>
        <v>0</v>
      </c>
      <c r="AG176" s="203">
        <f>'Monthly Prep'!AC183</f>
        <v>0</v>
      </c>
      <c r="AH176" s="203">
        <f>'Monthly Prep'!AD183</f>
        <v>0</v>
      </c>
      <c r="AI176" s="203">
        <f>'Monthly Prep'!AE183</f>
        <v>0</v>
      </c>
      <c r="AJ176" s="203">
        <f>'Monthly Prep'!AF183</f>
        <v>0</v>
      </c>
      <c r="AK176" s="203">
        <f>'Monthly Prep'!AG183</f>
        <v>0</v>
      </c>
      <c r="AL176" s="203">
        <f>'Monthly Prep'!AH183</f>
        <v>0</v>
      </c>
      <c r="AM176" s="186">
        <f t="shared" si="7"/>
        <v>0</v>
      </c>
      <c r="AN176" s="203" t="str">
        <f>'Monthly Prep'!B$3</f>
        <v>Monthly Prep Reporting Tool 1.0.1</v>
      </c>
      <c r="AO176" s="199">
        <f>'Monthly Prep'!AJ183</f>
        <v>0</v>
      </c>
    </row>
    <row r="177" spans="1:41" x14ac:dyDescent="0.25">
      <c r="A177" s="178" t="str">
        <f t="shared" si="8"/>
        <v>202205</v>
      </c>
      <c r="B177" s="179">
        <f>'Prep Partner Performance'!AE$2</f>
        <v>2022</v>
      </c>
      <c r="C177" s="180" t="str">
        <f>'Prep Partner Performance'!Z$2</f>
        <v>05</v>
      </c>
      <c r="D177" s="178">
        <f>'Prep Partner Performance'!G$2</f>
        <v>14943</v>
      </c>
      <c r="E177" s="177" t="str">
        <f>'Prep Partner Performance'!C$2</f>
        <v>Kisima Health Centre</v>
      </c>
      <c r="F177" s="300" t="str">
        <f>'Monthly Prep'!B$173</f>
        <v>Reasons for Initiating PrEP</v>
      </c>
      <c r="G177" s="203" t="str">
        <f>'Monthly Prep'!C184</f>
        <v>Total Clients who Initiated on Prep by Reason</v>
      </c>
      <c r="H177" s="203" t="str">
        <f>'Monthly Prep'!D184</f>
        <v>MP01-176</v>
      </c>
      <c r="I177" s="203">
        <f>'Monthly Prep'!E184</f>
        <v>0</v>
      </c>
      <c r="J177" s="203">
        <f>'Monthly Prep'!F184</f>
        <v>0</v>
      </c>
      <c r="K177" s="203">
        <f>'Monthly Prep'!G184</f>
        <v>0</v>
      </c>
      <c r="L177" s="203">
        <f>'Monthly Prep'!H184</f>
        <v>0</v>
      </c>
      <c r="M177" s="203">
        <f>'Monthly Prep'!I184</f>
        <v>0</v>
      </c>
      <c r="N177" s="203">
        <f>'Monthly Prep'!J184</f>
        <v>0</v>
      </c>
      <c r="O177" s="203">
        <f>'Monthly Prep'!K184</f>
        <v>0</v>
      </c>
      <c r="P177" s="203">
        <f>'Monthly Prep'!L184</f>
        <v>0</v>
      </c>
      <c r="Q177" s="203">
        <f>'Monthly Prep'!M184</f>
        <v>0</v>
      </c>
      <c r="R177" s="203">
        <f>'Monthly Prep'!N184</f>
        <v>0</v>
      </c>
      <c r="S177" s="203">
        <f>'Monthly Prep'!O184</f>
        <v>0</v>
      </c>
      <c r="T177" s="203">
        <f>'Monthly Prep'!P184</f>
        <v>0</v>
      </c>
      <c r="U177" s="203">
        <f>'Monthly Prep'!Q184</f>
        <v>0</v>
      </c>
      <c r="V177" s="203">
        <f>'Monthly Prep'!R184</f>
        <v>0</v>
      </c>
      <c r="W177" s="203">
        <f>'Monthly Prep'!S184</f>
        <v>0</v>
      </c>
      <c r="X177" s="203">
        <f>'Monthly Prep'!T184</f>
        <v>0</v>
      </c>
      <c r="Y177" s="203">
        <f>'Monthly Prep'!U184</f>
        <v>0</v>
      </c>
      <c r="Z177" s="203">
        <f>'Monthly Prep'!V184</f>
        <v>0</v>
      </c>
      <c r="AA177" s="203">
        <f>'Monthly Prep'!W184</f>
        <v>0</v>
      </c>
      <c r="AB177" s="203">
        <f>'Monthly Prep'!X184</f>
        <v>0</v>
      </c>
      <c r="AC177" s="203">
        <f>'Monthly Prep'!Y184</f>
        <v>0</v>
      </c>
      <c r="AD177" s="203">
        <f>'Monthly Prep'!Z184</f>
        <v>0</v>
      </c>
      <c r="AE177" s="203">
        <f>'Monthly Prep'!AA184</f>
        <v>0</v>
      </c>
      <c r="AF177" s="203">
        <f>'Monthly Prep'!AB184</f>
        <v>0</v>
      </c>
      <c r="AG177" s="203">
        <f>'Monthly Prep'!AC184</f>
        <v>0</v>
      </c>
      <c r="AH177" s="203">
        <f>'Monthly Prep'!AD184</f>
        <v>0</v>
      </c>
      <c r="AI177" s="203">
        <f>'Monthly Prep'!AE184</f>
        <v>0</v>
      </c>
      <c r="AJ177" s="203">
        <f>'Monthly Prep'!AF184</f>
        <v>0</v>
      </c>
      <c r="AK177" s="203">
        <f>'Monthly Prep'!AG184</f>
        <v>0</v>
      </c>
      <c r="AL177" s="203">
        <f>'Monthly Prep'!AH184</f>
        <v>0</v>
      </c>
      <c r="AM177" s="186">
        <f t="shared" si="7"/>
        <v>0</v>
      </c>
      <c r="AN177" s="203" t="str">
        <f>'Monthly Prep'!B$3</f>
        <v>Monthly Prep Reporting Tool 1.0.1</v>
      </c>
      <c r="AO177" s="199" t="str">
        <f>'Monthly Prep'!AJ184</f>
        <v/>
      </c>
    </row>
    <row r="178" spans="1:41" x14ac:dyDescent="0.25">
      <c r="A178" s="178" t="str">
        <f t="shared" si="8"/>
        <v>202205</v>
      </c>
      <c r="B178" s="179">
        <f>'Prep Partner Performance'!AE$2</f>
        <v>2022</v>
      </c>
      <c r="C178" s="180" t="str">
        <f>'Prep Partner Performance'!Z$2</f>
        <v>05</v>
      </c>
      <c r="D178" s="178">
        <f>'Prep Partner Performance'!G$2</f>
        <v>14943</v>
      </c>
      <c r="E178" s="177" t="str">
        <f>'Prep Partner Performance'!C$2</f>
        <v>Kisima Health Centre</v>
      </c>
      <c r="F178" s="300" t="str">
        <f>'Monthly Prep'!B$185</f>
        <v>Reasons for Discontinuing PrEP</v>
      </c>
      <c r="G178" s="203" t="str">
        <f>'Monthly Prep'!C185</f>
        <v>HIV test is Positive</v>
      </c>
      <c r="H178" s="203" t="str">
        <f>'Monthly Prep'!D185</f>
        <v>MP01-177</v>
      </c>
      <c r="I178" s="203">
        <f>'Monthly Prep'!E185</f>
        <v>0</v>
      </c>
      <c r="J178" s="203">
        <f>'Monthly Prep'!F185</f>
        <v>0</v>
      </c>
      <c r="K178" s="203">
        <f>'Monthly Prep'!G185</f>
        <v>0</v>
      </c>
      <c r="L178" s="203">
        <f>'Monthly Prep'!H185</f>
        <v>0</v>
      </c>
      <c r="M178" s="203">
        <f>'Monthly Prep'!I185</f>
        <v>0</v>
      </c>
      <c r="N178" s="203">
        <f>'Monthly Prep'!J185</f>
        <v>0</v>
      </c>
      <c r="O178" s="203">
        <f>'Monthly Prep'!K185</f>
        <v>0</v>
      </c>
      <c r="P178" s="203">
        <f>'Monthly Prep'!L185</f>
        <v>0</v>
      </c>
      <c r="Q178" s="203">
        <f>'Monthly Prep'!M185</f>
        <v>0</v>
      </c>
      <c r="R178" s="203">
        <f>'Monthly Prep'!N185</f>
        <v>0</v>
      </c>
      <c r="S178" s="203">
        <f>'Monthly Prep'!O185</f>
        <v>0</v>
      </c>
      <c r="T178" s="203">
        <f>'Monthly Prep'!P185</f>
        <v>0</v>
      </c>
      <c r="U178" s="203">
        <f>'Monthly Prep'!Q185</f>
        <v>0</v>
      </c>
      <c r="V178" s="203">
        <f>'Monthly Prep'!R185</f>
        <v>0</v>
      </c>
      <c r="W178" s="203">
        <f>'Monthly Prep'!S185</f>
        <v>0</v>
      </c>
      <c r="X178" s="203">
        <f>'Monthly Prep'!T185</f>
        <v>0</v>
      </c>
      <c r="Y178" s="203">
        <f>'Monthly Prep'!U185</f>
        <v>0</v>
      </c>
      <c r="Z178" s="203">
        <f>'Monthly Prep'!V185</f>
        <v>0</v>
      </c>
      <c r="AA178" s="203">
        <f>'Monthly Prep'!W185</f>
        <v>0</v>
      </c>
      <c r="AB178" s="203">
        <f>'Monthly Prep'!X185</f>
        <v>0</v>
      </c>
      <c r="AC178" s="203">
        <f>'Monthly Prep'!Y185</f>
        <v>0</v>
      </c>
      <c r="AD178" s="203">
        <f>'Monthly Prep'!Z185</f>
        <v>0</v>
      </c>
      <c r="AE178" s="203">
        <f>'Monthly Prep'!AA185</f>
        <v>0</v>
      </c>
      <c r="AF178" s="203">
        <f>'Monthly Prep'!AB185</f>
        <v>0</v>
      </c>
      <c r="AG178" s="203">
        <f>'Monthly Prep'!AC185</f>
        <v>0</v>
      </c>
      <c r="AH178" s="203">
        <f>'Monthly Prep'!AD185</f>
        <v>0</v>
      </c>
      <c r="AI178" s="203">
        <f>'Monthly Prep'!AE185</f>
        <v>0</v>
      </c>
      <c r="AJ178" s="203">
        <f>'Monthly Prep'!AF185</f>
        <v>0</v>
      </c>
      <c r="AK178" s="203">
        <f>'Monthly Prep'!AG185</f>
        <v>0</v>
      </c>
      <c r="AL178" s="203">
        <f>'Monthly Prep'!AH185</f>
        <v>0</v>
      </c>
      <c r="AM178" s="186">
        <f t="shared" si="7"/>
        <v>0</v>
      </c>
      <c r="AN178" s="203" t="str">
        <f>'Monthly Prep'!B$3</f>
        <v>Monthly Prep Reporting Tool 1.0.1</v>
      </c>
      <c r="AO178" s="199">
        <f>'Monthly Prep'!AJ185</f>
        <v>0</v>
      </c>
    </row>
    <row r="179" spans="1:41" x14ac:dyDescent="0.25">
      <c r="A179" s="178" t="str">
        <f t="shared" si="8"/>
        <v>202205</v>
      </c>
      <c r="B179" s="179">
        <f>'Prep Partner Performance'!AE$2</f>
        <v>2022</v>
      </c>
      <c r="C179" s="180" t="str">
        <f>'Prep Partner Performance'!Z$2</f>
        <v>05</v>
      </c>
      <c r="D179" s="178">
        <f>'Prep Partner Performance'!G$2</f>
        <v>14943</v>
      </c>
      <c r="E179" s="177" t="str">
        <f>'Prep Partner Performance'!C$2</f>
        <v>Kisima Health Centre</v>
      </c>
      <c r="F179" s="300" t="str">
        <f>'Monthly Prep'!B$185</f>
        <v>Reasons for Discontinuing PrEP</v>
      </c>
      <c r="G179" s="203" t="str">
        <f>'Monthly Prep'!C186</f>
        <v>Low risk of HIV</v>
      </c>
      <c r="H179" s="203" t="str">
        <f>'Monthly Prep'!D186</f>
        <v>MP01-178</v>
      </c>
      <c r="I179" s="203">
        <f>'Monthly Prep'!E186</f>
        <v>0</v>
      </c>
      <c r="J179" s="203">
        <f>'Monthly Prep'!F186</f>
        <v>0</v>
      </c>
      <c r="K179" s="203">
        <f>'Monthly Prep'!G186</f>
        <v>0</v>
      </c>
      <c r="L179" s="203">
        <f>'Monthly Prep'!H186</f>
        <v>0</v>
      </c>
      <c r="M179" s="203">
        <f>'Monthly Prep'!I186</f>
        <v>0</v>
      </c>
      <c r="N179" s="203">
        <f>'Monthly Prep'!J186</f>
        <v>0</v>
      </c>
      <c r="O179" s="203">
        <f>'Monthly Prep'!K186</f>
        <v>0</v>
      </c>
      <c r="P179" s="203">
        <f>'Monthly Prep'!L186</f>
        <v>0</v>
      </c>
      <c r="Q179" s="203">
        <f>'Monthly Prep'!M186</f>
        <v>0</v>
      </c>
      <c r="R179" s="203">
        <f>'Monthly Prep'!N186</f>
        <v>0</v>
      </c>
      <c r="S179" s="203">
        <f>'Monthly Prep'!O186</f>
        <v>0</v>
      </c>
      <c r="T179" s="203">
        <f>'Monthly Prep'!P186</f>
        <v>0</v>
      </c>
      <c r="U179" s="203">
        <f>'Monthly Prep'!Q186</f>
        <v>0</v>
      </c>
      <c r="V179" s="203">
        <f>'Monthly Prep'!R186</f>
        <v>0</v>
      </c>
      <c r="W179" s="203">
        <f>'Monthly Prep'!S186</f>
        <v>0</v>
      </c>
      <c r="X179" s="203">
        <f>'Monthly Prep'!T186</f>
        <v>0</v>
      </c>
      <c r="Y179" s="203">
        <f>'Monthly Prep'!U186</f>
        <v>0</v>
      </c>
      <c r="Z179" s="203">
        <f>'Monthly Prep'!V186</f>
        <v>0</v>
      </c>
      <c r="AA179" s="203">
        <f>'Monthly Prep'!W186</f>
        <v>0</v>
      </c>
      <c r="AB179" s="203">
        <f>'Monthly Prep'!X186</f>
        <v>0</v>
      </c>
      <c r="AC179" s="203">
        <f>'Monthly Prep'!Y186</f>
        <v>0</v>
      </c>
      <c r="AD179" s="203">
        <f>'Monthly Prep'!Z186</f>
        <v>0</v>
      </c>
      <c r="AE179" s="203">
        <f>'Monthly Prep'!AA186</f>
        <v>0</v>
      </c>
      <c r="AF179" s="203">
        <f>'Monthly Prep'!AB186</f>
        <v>0</v>
      </c>
      <c r="AG179" s="203">
        <f>'Monthly Prep'!AC186</f>
        <v>0</v>
      </c>
      <c r="AH179" s="203">
        <f>'Monthly Prep'!AD186</f>
        <v>0</v>
      </c>
      <c r="AI179" s="203">
        <f>'Monthly Prep'!AE186</f>
        <v>0</v>
      </c>
      <c r="AJ179" s="203">
        <f>'Monthly Prep'!AF186</f>
        <v>0</v>
      </c>
      <c r="AK179" s="203">
        <f>'Monthly Prep'!AG186</f>
        <v>0</v>
      </c>
      <c r="AL179" s="203">
        <f>'Monthly Prep'!AH186</f>
        <v>0</v>
      </c>
      <c r="AM179" s="186">
        <f t="shared" si="7"/>
        <v>0</v>
      </c>
      <c r="AN179" s="203" t="str">
        <f>'Monthly Prep'!B$3</f>
        <v>Monthly Prep Reporting Tool 1.0.1</v>
      </c>
      <c r="AO179" s="199">
        <f>'Monthly Prep'!AJ186</f>
        <v>0</v>
      </c>
    </row>
    <row r="180" spans="1:41" x14ac:dyDescent="0.25">
      <c r="A180" s="178" t="str">
        <f t="shared" si="8"/>
        <v>202205</v>
      </c>
      <c r="B180" s="179">
        <f>'Prep Partner Performance'!AE$2</f>
        <v>2022</v>
      </c>
      <c r="C180" s="180" t="str">
        <f>'Prep Partner Performance'!Z$2</f>
        <v>05</v>
      </c>
      <c r="D180" s="178">
        <f>'Prep Partner Performance'!G$2</f>
        <v>14943</v>
      </c>
      <c r="E180" s="177" t="str">
        <f>'Prep Partner Performance'!C$2</f>
        <v>Kisima Health Centre</v>
      </c>
      <c r="F180" s="300" t="str">
        <f>'Monthly Prep'!B$185</f>
        <v>Reasons for Discontinuing PrEP</v>
      </c>
      <c r="G180" s="203" t="str">
        <f>'Monthly Prep'!C187</f>
        <v>PrEP Drugs Side Effects</v>
      </c>
      <c r="H180" s="203" t="str">
        <f>'Monthly Prep'!D187</f>
        <v>MP01-179</v>
      </c>
      <c r="I180" s="203">
        <f>'Monthly Prep'!E187</f>
        <v>0</v>
      </c>
      <c r="J180" s="203">
        <f>'Monthly Prep'!F187</f>
        <v>0</v>
      </c>
      <c r="K180" s="203">
        <f>'Monthly Prep'!G187</f>
        <v>0</v>
      </c>
      <c r="L180" s="203">
        <f>'Monthly Prep'!H187</f>
        <v>0</v>
      </c>
      <c r="M180" s="203">
        <f>'Monthly Prep'!I187</f>
        <v>0</v>
      </c>
      <c r="N180" s="203">
        <f>'Monthly Prep'!J187</f>
        <v>0</v>
      </c>
      <c r="O180" s="203">
        <f>'Monthly Prep'!K187</f>
        <v>0</v>
      </c>
      <c r="P180" s="203">
        <f>'Monthly Prep'!L187</f>
        <v>0</v>
      </c>
      <c r="Q180" s="203">
        <f>'Monthly Prep'!M187</f>
        <v>0</v>
      </c>
      <c r="R180" s="203">
        <f>'Monthly Prep'!N187</f>
        <v>0</v>
      </c>
      <c r="S180" s="203">
        <f>'Monthly Prep'!O187</f>
        <v>0</v>
      </c>
      <c r="T180" s="203">
        <f>'Monthly Prep'!P187</f>
        <v>0</v>
      </c>
      <c r="U180" s="203">
        <f>'Monthly Prep'!Q187</f>
        <v>0</v>
      </c>
      <c r="V180" s="203">
        <f>'Monthly Prep'!R187</f>
        <v>0</v>
      </c>
      <c r="W180" s="203">
        <f>'Monthly Prep'!S187</f>
        <v>0</v>
      </c>
      <c r="X180" s="203">
        <f>'Monthly Prep'!T187</f>
        <v>0</v>
      </c>
      <c r="Y180" s="203">
        <f>'Monthly Prep'!U187</f>
        <v>0</v>
      </c>
      <c r="Z180" s="203">
        <f>'Monthly Prep'!V187</f>
        <v>0</v>
      </c>
      <c r="AA180" s="203">
        <f>'Monthly Prep'!W187</f>
        <v>0</v>
      </c>
      <c r="AB180" s="203">
        <f>'Monthly Prep'!X187</f>
        <v>0</v>
      </c>
      <c r="AC180" s="203">
        <f>'Monthly Prep'!Y187</f>
        <v>0</v>
      </c>
      <c r="AD180" s="203">
        <f>'Monthly Prep'!Z187</f>
        <v>0</v>
      </c>
      <c r="AE180" s="203">
        <f>'Monthly Prep'!AA187</f>
        <v>0</v>
      </c>
      <c r="AF180" s="203">
        <f>'Monthly Prep'!AB187</f>
        <v>0</v>
      </c>
      <c r="AG180" s="203">
        <f>'Monthly Prep'!AC187</f>
        <v>0</v>
      </c>
      <c r="AH180" s="203">
        <f>'Monthly Prep'!AD187</f>
        <v>0</v>
      </c>
      <c r="AI180" s="203">
        <f>'Monthly Prep'!AE187</f>
        <v>0</v>
      </c>
      <c r="AJ180" s="203">
        <f>'Monthly Prep'!AF187</f>
        <v>0</v>
      </c>
      <c r="AK180" s="203">
        <f>'Monthly Prep'!AG187</f>
        <v>0</v>
      </c>
      <c r="AL180" s="203">
        <f>'Monthly Prep'!AH187</f>
        <v>0</v>
      </c>
      <c r="AM180" s="186">
        <f t="shared" si="7"/>
        <v>0</v>
      </c>
      <c r="AN180" s="203" t="str">
        <f>'Monthly Prep'!B$3</f>
        <v>Monthly Prep Reporting Tool 1.0.1</v>
      </c>
      <c r="AO180" s="199">
        <f>'Monthly Prep'!AJ187</f>
        <v>0</v>
      </c>
    </row>
    <row r="181" spans="1:41" s="198" customFormat="1" x14ac:dyDescent="0.25">
      <c r="A181" s="296" t="str">
        <f t="shared" si="8"/>
        <v>202205</v>
      </c>
      <c r="B181" s="297">
        <f>'Prep Partner Performance'!AE$2</f>
        <v>2022</v>
      </c>
      <c r="C181" s="298" t="str">
        <f>'Prep Partner Performance'!Z$2</f>
        <v>05</v>
      </c>
      <c r="D181" s="296">
        <f>'Prep Partner Performance'!G$2</f>
        <v>14943</v>
      </c>
      <c r="E181" s="299" t="str">
        <f>'Prep Partner Performance'!C$2</f>
        <v>Kisima Health Centre</v>
      </c>
      <c r="F181" s="300" t="str">
        <f>'Monthly Prep'!B$185</f>
        <v>Reasons for Discontinuing PrEP</v>
      </c>
      <c r="G181" s="203" t="str">
        <f>'Monthly Prep'!C188</f>
        <v>Non-Adherence</v>
      </c>
      <c r="H181" s="203" t="str">
        <f>'Monthly Prep'!D188</f>
        <v>MP01-180</v>
      </c>
      <c r="I181" s="203">
        <f>'Monthly Prep'!E188</f>
        <v>0</v>
      </c>
      <c r="J181" s="203">
        <f>'Monthly Prep'!F188</f>
        <v>0</v>
      </c>
      <c r="K181" s="203">
        <f>'Monthly Prep'!G188</f>
        <v>0</v>
      </c>
      <c r="L181" s="203">
        <f>'Monthly Prep'!H188</f>
        <v>0</v>
      </c>
      <c r="M181" s="203">
        <f>'Monthly Prep'!I188</f>
        <v>0</v>
      </c>
      <c r="N181" s="203">
        <f>'Monthly Prep'!J188</f>
        <v>0</v>
      </c>
      <c r="O181" s="203">
        <f>'Monthly Prep'!K188</f>
        <v>0</v>
      </c>
      <c r="P181" s="203">
        <f>'Monthly Prep'!L188</f>
        <v>0</v>
      </c>
      <c r="Q181" s="203">
        <f>'Monthly Prep'!M188</f>
        <v>0</v>
      </c>
      <c r="R181" s="203">
        <f>'Monthly Prep'!N188</f>
        <v>0</v>
      </c>
      <c r="S181" s="203">
        <f>'Monthly Prep'!O188</f>
        <v>0</v>
      </c>
      <c r="T181" s="203">
        <f>'Monthly Prep'!P188</f>
        <v>0</v>
      </c>
      <c r="U181" s="203">
        <f>'Monthly Prep'!Q188</f>
        <v>0</v>
      </c>
      <c r="V181" s="203">
        <f>'Monthly Prep'!R188</f>
        <v>0</v>
      </c>
      <c r="W181" s="203">
        <f>'Monthly Prep'!S188</f>
        <v>0</v>
      </c>
      <c r="X181" s="203">
        <f>'Monthly Prep'!T188</f>
        <v>0</v>
      </c>
      <c r="Y181" s="203">
        <f>'Monthly Prep'!U188</f>
        <v>0</v>
      </c>
      <c r="Z181" s="203">
        <f>'Monthly Prep'!V188</f>
        <v>0</v>
      </c>
      <c r="AA181" s="203">
        <f>'Monthly Prep'!W188</f>
        <v>0</v>
      </c>
      <c r="AB181" s="203">
        <f>'Monthly Prep'!X188</f>
        <v>0</v>
      </c>
      <c r="AC181" s="203">
        <f>'Monthly Prep'!Y188</f>
        <v>0</v>
      </c>
      <c r="AD181" s="203">
        <f>'Monthly Prep'!Z188</f>
        <v>0</v>
      </c>
      <c r="AE181" s="203">
        <f>'Monthly Prep'!AA188</f>
        <v>0</v>
      </c>
      <c r="AF181" s="203">
        <f>'Monthly Prep'!AB188</f>
        <v>0</v>
      </c>
      <c r="AG181" s="203">
        <f>'Monthly Prep'!AC188</f>
        <v>0</v>
      </c>
      <c r="AH181" s="203">
        <f>'Monthly Prep'!AD188</f>
        <v>0</v>
      </c>
      <c r="AI181" s="203">
        <f>'Monthly Prep'!AE188</f>
        <v>0</v>
      </c>
      <c r="AJ181" s="203">
        <f>'Monthly Prep'!AF188</f>
        <v>0</v>
      </c>
      <c r="AK181" s="203">
        <f>'Monthly Prep'!AG188</f>
        <v>0</v>
      </c>
      <c r="AL181" s="203">
        <f>'Monthly Prep'!AH188</f>
        <v>0</v>
      </c>
      <c r="AM181" s="186">
        <f t="shared" si="7"/>
        <v>0</v>
      </c>
      <c r="AN181" s="203" t="str">
        <f>'Monthly Prep'!B$3</f>
        <v>Monthly Prep Reporting Tool 1.0.1</v>
      </c>
      <c r="AO181" s="199">
        <f>'Monthly Prep'!AJ188</f>
        <v>0</v>
      </c>
    </row>
    <row r="182" spans="1:41" x14ac:dyDescent="0.25">
      <c r="A182" s="296" t="str">
        <f t="shared" ref="A182:A206" si="9">B182&amp;C182</f>
        <v>202205</v>
      </c>
      <c r="B182" s="297">
        <f>'Prep Partner Performance'!AE$2</f>
        <v>2022</v>
      </c>
      <c r="C182" s="298" t="str">
        <f>'Prep Partner Performance'!Z$2</f>
        <v>05</v>
      </c>
      <c r="D182" s="296">
        <f>'Prep Partner Performance'!G$2</f>
        <v>14943</v>
      </c>
      <c r="E182" s="299" t="str">
        <f>'Prep Partner Performance'!C$2</f>
        <v>Kisima Health Centre</v>
      </c>
      <c r="F182" s="300" t="str">
        <f>'Monthly Prep'!B$185</f>
        <v>Reasons for Discontinuing PrEP</v>
      </c>
      <c r="G182" s="203" t="str">
        <f>'Monthly Prep'!C189</f>
        <v>Viral suppression of HIV+ partner</v>
      </c>
      <c r="H182" s="203" t="str">
        <f>'Monthly Prep'!D189</f>
        <v>MP01-181</v>
      </c>
      <c r="I182" s="203">
        <f>'Monthly Prep'!E189</f>
        <v>0</v>
      </c>
      <c r="J182" s="203">
        <f>'Monthly Prep'!F189</f>
        <v>0</v>
      </c>
      <c r="K182" s="203">
        <f>'Monthly Prep'!G189</f>
        <v>0</v>
      </c>
      <c r="L182" s="203">
        <f>'Monthly Prep'!H189</f>
        <v>0</v>
      </c>
      <c r="M182" s="203">
        <f>'Monthly Prep'!I189</f>
        <v>0</v>
      </c>
      <c r="N182" s="203">
        <f>'Monthly Prep'!J189</f>
        <v>0</v>
      </c>
      <c r="O182" s="203">
        <f>'Monthly Prep'!K189</f>
        <v>0</v>
      </c>
      <c r="P182" s="203">
        <f>'Monthly Prep'!L189</f>
        <v>0</v>
      </c>
      <c r="Q182" s="203">
        <f>'Monthly Prep'!M189</f>
        <v>0</v>
      </c>
      <c r="R182" s="203">
        <f>'Monthly Prep'!N189</f>
        <v>0</v>
      </c>
      <c r="S182" s="203">
        <f>'Monthly Prep'!O189</f>
        <v>0</v>
      </c>
      <c r="T182" s="203">
        <f>'Monthly Prep'!P189</f>
        <v>0</v>
      </c>
      <c r="U182" s="203">
        <f>'Monthly Prep'!Q189</f>
        <v>0</v>
      </c>
      <c r="V182" s="203">
        <f>'Monthly Prep'!R189</f>
        <v>0</v>
      </c>
      <c r="W182" s="203">
        <f>'Monthly Prep'!S189</f>
        <v>0</v>
      </c>
      <c r="X182" s="203">
        <f>'Monthly Prep'!T189</f>
        <v>0</v>
      </c>
      <c r="Y182" s="203">
        <f>'Monthly Prep'!U189</f>
        <v>0</v>
      </c>
      <c r="Z182" s="203">
        <f>'Monthly Prep'!V189</f>
        <v>0</v>
      </c>
      <c r="AA182" s="203">
        <f>'Monthly Prep'!W189</f>
        <v>0</v>
      </c>
      <c r="AB182" s="203">
        <f>'Monthly Prep'!X189</f>
        <v>0</v>
      </c>
      <c r="AC182" s="203">
        <f>'Monthly Prep'!Y189</f>
        <v>0</v>
      </c>
      <c r="AD182" s="203">
        <f>'Monthly Prep'!Z189</f>
        <v>0</v>
      </c>
      <c r="AE182" s="203">
        <f>'Monthly Prep'!AA189</f>
        <v>0</v>
      </c>
      <c r="AF182" s="203">
        <f>'Monthly Prep'!AB189</f>
        <v>0</v>
      </c>
      <c r="AG182" s="203">
        <f>'Monthly Prep'!AC189</f>
        <v>0</v>
      </c>
      <c r="AH182" s="203">
        <f>'Monthly Prep'!AD189</f>
        <v>0</v>
      </c>
      <c r="AI182" s="203">
        <f>'Monthly Prep'!AE189</f>
        <v>0</v>
      </c>
      <c r="AJ182" s="203">
        <f>'Monthly Prep'!AF189</f>
        <v>0</v>
      </c>
      <c r="AK182" s="203">
        <f>'Monthly Prep'!AG189</f>
        <v>0</v>
      </c>
      <c r="AL182" s="203">
        <f>'Monthly Prep'!AH189</f>
        <v>0</v>
      </c>
      <c r="AM182" s="186">
        <f t="shared" si="7"/>
        <v>0</v>
      </c>
      <c r="AN182" s="203" t="str">
        <f>'Monthly Prep'!B$3</f>
        <v>Monthly Prep Reporting Tool 1.0.1</v>
      </c>
      <c r="AO182" s="199">
        <f>'Monthly Prep'!AJ189</f>
        <v>0</v>
      </c>
    </row>
    <row r="183" spans="1:41" x14ac:dyDescent="0.25">
      <c r="A183" s="296" t="str">
        <f t="shared" si="9"/>
        <v>202205</v>
      </c>
      <c r="B183" s="297">
        <f>'Prep Partner Performance'!AE$2</f>
        <v>2022</v>
      </c>
      <c r="C183" s="298" t="str">
        <f>'Prep Partner Performance'!Z$2</f>
        <v>05</v>
      </c>
      <c r="D183" s="296">
        <f>'Prep Partner Performance'!G$2</f>
        <v>14943</v>
      </c>
      <c r="E183" s="299" t="str">
        <f>'Prep Partner Performance'!C$2</f>
        <v>Kisima Health Centre</v>
      </c>
      <c r="F183" s="300" t="str">
        <f>'Monthly Prep'!B$185</f>
        <v>Reasons for Discontinuing PrEP</v>
      </c>
      <c r="G183" s="203" t="str">
        <f>'Monthly Prep'!C190</f>
        <v>Too many HIV Tests</v>
      </c>
      <c r="H183" s="203" t="str">
        <f>'Monthly Prep'!D190</f>
        <v>MP01-182</v>
      </c>
      <c r="I183" s="203">
        <f>'Monthly Prep'!E190</f>
        <v>0</v>
      </c>
      <c r="J183" s="203">
        <f>'Monthly Prep'!F190</f>
        <v>0</v>
      </c>
      <c r="K183" s="203">
        <f>'Monthly Prep'!G190</f>
        <v>0</v>
      </c>
      <c r="L183" s="203">
        <f>'Monthly Prep'!H190</f>
        <v>0</v>
      </c>
      <c r="M183" s="203">
        <f>'Monthly Prep'!I190</f>
        <v>0</v>
      </c>
      <c r="N183" s="203">
        <f>'Monthly Prep'!J190</f>
        <v>0</v>
      </c>
      <c r="O183" s="203">
        <f>'Monthly Prep'!K190</f>
        <v>0</v>
      </c>
      <c r="P183" s="203">
        <f>'Monthly Prep'!L190</f>
        <v>0</v>
      </c>
      <c r="Q183" s="203">
        <f>'Monthly Prep'!M190</f>
        <v>0</v>
      </c>
      <c r="R183" s="203">
        <f>'Monthly Prep'!N190</f>
        <v>0</v>
      </c>
      <c r="S183" s="203">
        <f>'Monthly Prep'!O190</f>
        <v>0</v>
      </c>
      <c r="T183" s="203">
        <f>'Monthly Prep'!P190</f>
        <v>0</v>
      </c>
      <c r="U183" s="203">
        <f>'Monthly Prep'!Q190</f>
        <v>0</v>
      </c>
      <c r="V183" s="203">
        <f>'Monthly Prep'!R190</f>
        <v>0</v>
      </c>
      <c r="W183" s="203">
        <f>'Monthly Prep'!S190</f>
        <v>0</v>
      </c>
      <c r="X183" s="203">
        <f>'Monthly Prep'!T190</f>
        <v>0</v>
      </c>
      <c r="Y183" s="203">
        <f>'Monthly Prep'!U190</f>
        <v>0</v>
      </c>
      <c r="Z183" s="203">
        <f>'Monthly Prep'!V190</f>
        <v>0</v>
      </c>
      <c r="AA183" s="203">
        <f>'Monthly Prep'!W190</f>
        <v>0</v>
      </c>
      <c r="AB183" s="203">
        <f>'Monthly Prep'!X190</f>
        <v>0</v>
      </c>
      <c r="AC183" s="203">
        <f>'Monthly Prep'!Y190</f>
        <v>0</v>
      </c>
      <c r="AD183" s="203">
        <f>'Monthly Prep'!Z190</f>
        <v>0</v>
      </c>
      <c r="AE183" s="203">
        <f>'Monthly Prep'!AA190</f>
        <v>0</v>
      </c>
      <c r="AF183" s="203">
        <f>'Monthly Prep'!AB190</f>
        <v>0</v>
      </c>
      <c r="AG183" s="203">
        <f>'Monthly Prep'!AC190</f>
        <v>0</v>
      </c>
      <c r="AH183" s="203">
        <f>'Monthly Prep'!AD190</f>
        <v>0</v>
      </c>
      <c r="AI183" s="203">
        <f>'Monthly Prep'!AE190</f>
        <v>0</v>
      </c>
      <c r="AJ183" s="203">
        <f>'Monthly Prep'!AF190</f>
        <v>0</v>
      </c>
      <c r="AK183" s="203">
        <f>'Monthly Prep'!AG190</f>
        <v>0</v>
      </c>
      <c r="AL183" s="203">
        <f>'Monthly Prep'!AH190</f>
        <v>0</v>
      </c>
      <c r="AM183" s="186">
        <f t="shared" si="7"/>
        <v>0</v>
      </c>
      <c r="AN183" s="203" t="str">
        <f>'Monthly Prep'!B$3</f>
        <v>Monthly Prep Reporting Tool 1.0.1</v>
      </c>
      <c r="AO183" s="199">
        <f>'Monthly Prep'!AJ190</f>
        <v>0</v>
      </c>
    </row>
    <row r="184" spans="1:41" x14ac:dyDescent="0.25">
      <c r="A184" s="296" t="str">
        <f t="shared" si="9"/>
        <v>202205</v>
      </c>
      <c r="B184" s="297">
        <f>'Prep Partner Performance'!AE$2</f>
        <v>2022</v>
      </c>
      <c r="C184" s="298" t="str">
        <f>'Prep Partner Performance'!Z$2</f>
        <v>05</v>
      </c>
      <c r="D184" s="296">
        <f>'Prep Partner Performance'!G$2</f>
        <v>14943</v>
      </c>
      <c r="E184" s="299" t="str">
        <f>'Prep Partner Performance'!C$2</f>
        <v>Kisima Health Centre</v>
      </c>
      <c r="F184" s="300" t="str">
        <f>'Monthly Prep'!B$185</f>
        <v>Reasons for Discontinuing PrEP</v>
      </c>
      <c r="G184" s="203" t="str">
        <f>'Monthly Prep'!C191</f>
        <v>Partner Refusal</v>
      </c>
      <c r="H184" s="203" t="str">
        <f>'Monthly Prep'!D191</f>
        <v>MP01-183</v>
      </c>
      <c r="I184" s="203">
        <f>'Monthly Prep'!E191</f>
        <v>0</v>
      </c>
      <c r="J184" s="203">
        <f>'Monthly Prep'!F191</f>
        <v>0</v>
      </c>
      <c r="K184" s="203">
        <f>'Monthly Prep'!G191</f>
        <v>0</v>
      </c>
      <c r="L184" s="203">
        <f>'Monthly Prep'!H191</f>
        <v>0</v>
      </c>
      <c r="M184" s="203">
        <f>'Monthly Prep'!I191</f>
        <v>0</v>
      </c>
      <c r="N184" s="203">
        <f>'Monthly Prep'!J191</f>
        <v>0</v>
      </c>
      <c r="O184" s="203">
        <f>'Monthly Prep'!K191</f>
        <v>0</v>
      </c>
      <c r="P184" s="203">
        <f>'Monthly Prep'!L191</f>
        <v>0</v>
      </c>
      <c r="Q184" s="203">
        <f>'Monthly Prep'!M191</f>
        <v>0</v>
      </c>
      <c r="R184" s="203">
        <f>'Monthly Prep'!N191</f>
        <v>0</v>
      </c>
      <c r="S184" s="203">
        <f>'Monthly Prep'!O191</f>
        <v>0</v>
      </c>
      <c r="T184" s="203">
        <f>'Monthly Prep'!P191</f>
        <v>0</v>
      </c>
      <c r="U184" s="203">
        <f>'Monthly Prep'!Q191</f>
        <v>0</v>
      </c>
      <c r="V184" s="203">
        <f>'Monthly Prep'!R191</f>
        <v>0</v>
      </c>
      <c r="W184" s="203">
        <f>'Monthly Prep'!S191</f>
        <v>0</v>
      </c>
      <c r="X184" s="203">
        <f>'Monthly Prep'!T191</f>
        <v>0</v>
      </c>
      <c r="Y184" s="203">
        <f>'Monthly Prep'!U191</f>
        <v>0</v>
      </c>
      <c r="Z184" s="203">
        <f>'Monthly Prep'!V191</f>
        <v>0</v>
      </c>
      <c r="AA184" s="203">
        <f>'Monthly Prep'!W191</f>
        <v>0</v>
      </c>
      <c r="AB184" s="203">
        <f>'Monthly Prep'!X191</f>
        <v>0</v>
      </c>
      <c r="AC184" s="203">
        <f>'Monthly Prep'!Y191</f>
        <v>0</v>
      </c>
      <c r="AD184" s="203">
        <f>'Monthly Prep'!Z191</f>
        <v>0</v>
      </c>
      <c r="AE184" s="203">
        <f>'Monthly Prep'!AA191</f>
        <v>0</v>
      </c>
      <c r="AF184" s="203">
        <f>'Monthly Prep'!AB191</f>
        <v>0</v>
      </c>
      <c r="AG184" s="203">
        <f>'Monthly Prep'!AC191</f>
        <v>0</v>
      </c>
      <c r="AH184" s="203">
        <f>'Monthly Prep'!AD191</f>
        <v>0</v>
      </c>
      <c r="AI184" s="203">
        <f>'Monthly Prep'!AE191</f>
        <v>0</v>
      </c>
      <c r="AJ184" s="203">
        <f>'Monthly Prep'!AF191</f>
        <v>0</v>
      </c>
      <c r="AK184" s="203">
        <f>'Monthly Prep'!AG191</f>
        <v>0</v>
      </c>
      <c r="AL184" s="203">
        <f>'Monthly Prep'!AH191</f>
        <v>0</v>
      </c>
      <c r="AM184" s="186">
        <f t="shared" si="7"/>
        <v>0</v>
      </c>
      <c r="AN184" s="203" t="str">
        <f>'Monthly Prep'!B$3</f>
        <v>Monthly Prep Reporting Tool 1.0.1</v>
      </c>
      <c r="AO184" s="199">
        <f>'Monthly Prep'!AJ191</f>
        <v>0</v>
      </c>
    </row>
    <row r="185" spans="1:41" x14ac:dyDescent="0.25">
      <c r="A185" s="296" t="str">
        <f t="shared" si="9"/>
        <v>202205</v>
      </c>
      <c r="B185" s="297">
        <f>'Prep Partner Performance'!AE$2</f>
        <v>2022</v>
      </c>
      <c r="C185" s="298" t="str">
        <f>'Prep Partner Performance'!Z$2</f>
        <v>05</v>
      </c>
      <c r="D185" s="296">
        <f>'Prep Partner Performance'!G$2</f>
        <v>14943</v>
      </c>
      <c r="E185" s="299" t="str">
        <f>'Prep Partner Performance'!C$2</f>
        <v>Kisima Health Centre</v>
      </c>
      <c r="F185" s="300" t="str">
        <f>'Monthly Prep'!B$185</f>
        <v>Reasons for Discontinuing PrEP</v>
      </c>
      <c r="G185" s="203" t="str">
        <f>'Monthly Prep'!C192</f>
        <v>Partner Violence</v>
      </c>
      <c r="H185" s="203" t="str">
        <f>'Monthly Prep'!D192</f>
        <v>MP01-184</v>
      </c>
      <c r="I185" s="203">
        <f>'Monthly Prep'!E192</f>
        <v>0</v>
      </c>
      <c r="J185" s="203">
        <f>'Monthly Prep'!F192</f>
        <v>0</v>
      </c>
      <c r="K185" s="203">
        <f>'Monthly Prep'!G192</f>
        <v>0</v>
      </c>
      <c r="L185" s="203">
        <f>'Monthly Prep'!H192</f>
        <v>0</v>
      </c>
      <c r="M185" s="203">
        <f>'Monthly Prep'!I192</f>
        <v>0</v>
      </c>
      <c r="N185" s="203">
        <f>'Monthly Prep'!J192</f>
        <v>0</v>
      </c>
      <c r="O185" s="203">
        <f>'Monthly Prep'!K192</f>
        <v>0</v>
      </c>
      <c r="P185" s="203">
        <f>'Monthly Prep'!L192</f>
        <v>0</v>
      </c>
      <c r="Q185" s="203">
        <f>'Monthly Prep'!M192</f>
        <v>0</v>
      </c>
      <c r="R185" s="203">
        <f>'Monthly Prep'!N192</f>
        <v>0</v>
      </c>
      <c r="S185" s="203">
        <f>'Monthly Prep'!O192</f>
        <v>0</v>
      </c>
      <c r="T185" s="203">
        <f>'Monthly Prep'!P192</f>
        <v>0</v>
      </c>
      <c r="U185" s="203">
        <f>'Monthly Prep'!Q192</f>
        <v>0</v>
      </c>
      <c r="V185" s="203">
        <f>'Monthly Prep'!R192</f>
        <v>0</v>
      </c>
      <c r="W185" s="203">
        <f>'Monthly Prep'!S192</f>
        <v>0</v>
      </c>
      <c r="X185" s="203">
        <f>'Monthly Prep'!T192</f>
        <v>0</v>
      </c>
      <c r="Y185" s="203">
        <f>'Monthly Prep'!U192</f>
        <v>0</v>
      </c>
      <c r="Z185" s="203">
        <f>'Monthly Prep'!V192</f>
        <v>0</v>
      </c>
      <c r="AA185" s="203">
        <f>'Monthly Prep'!W192</f>
        <v>0</v>
      </c>
      <c r="AB185" s="203">
        <f>'Monthly Prep'!X192</f>
        <v>0</v>
      </c>
      <c r="AC185" s="203">
        <f>'Monthly Prep'!Y192</f>
        <v>0</v>
      </c>
      <c r="AD185" s="203">
        <f>'Monthly Prep'!Z192</f>
        <v>0</v>
      </c>
      <c r="AE185" s="203">
        <f>'Monthly Prep'!AA192</f>
        <v>0</v>
      </c>
      <c r="AF185" s="203">
        <f>'Monthly Prep'!AB192</f>
        <v>0</v>
      </c>
      <c r="AG185" s="203">
        <f>'Monthly Prep'!AC192</f>
        <v>0</v>
      </c>
      <c r="AH185" s="203">
        <f>'Monthly Prep'!AD192</f>
        <v>0</v>
      </c>
      <c r="AI185" s="203">
        <f>'Monthly Prep'!AE192</f>
        <v>0</v>
      </c>
      <c r="AJ185" s="203">
        <f>'Monthly Prep'!AF192</f>
        <v>0</v>
      </c>
      <c r="AK185" s="203">
        <f>'Monthly Prep'!AG192</f>
        <v>0</v>
      </c>
      <c r="AL185" s="203">
        <f>'Monthly Prep'!AH192</f>
        <v>0</v>
      </c>
      <c r="AM185" s="186">
        <f t="shared" si="7"/>
        <v>0</v>
      </c>
      <c r="AN185" s="203" t="str">
        <f>'Monthly Prep'!B$3</f>
        <v>Monthly Prep Reporting Tool 1.0.1</v>
      </c>
      <c r="AO185" s="199">
        <f>'Monthly Prep'!AJ192</f>
        <v>0</v>
      </c>
    </row>
    <row r="186" spans="1:41" x14ac:dyDescent="0.25">
      <c r="A186" s="296" t="str">
        <f t="shared" si="9"/>
        <v>202205</v>
      </c>
      <c r="B186" s="297">
        <f>'Prep Partner Performance'!AE$2</f>
        <v>2022</v>
      </c>
      <c r="C186" s="298" t="str">
        <f>'Prep Partner Performance'!Z$2</f>
        <v>05</v>
      </c>
      <c r="D186" s="296">
        <f>'Prep Partner Performance'!G$2</f>
        <v>14943</v>
      </c>
      <c r="E186" s="299" t="str">
        <f>'Prep Partner Performance'!C$2</f>
        <v>Kisima Health Centre</v>
      </c>
      <c r="F186" s="300" t="str">
        <f>'Monthly Prep'!B$185</f>
        <v>Reasons for Discontinuing PrEP</v>
      </c>
      <c r="G186" s="203" t="str">
        <f>'Monthly Prep'!C193</f>
        <v>Died</v>
      </c>
      <c r="H186" s="203" t="str">
        <f>'Monthly Prep'!D193</f>
        <v>MP01-185</v>
      </c>
      <c r="I186" s="203">
        <f>'Monthly Prep'!E193</f>
        <v>0</v>
      </c>
      <c r="J186" s="203">
        <f>'Monthly Prep'!F193</f>
        <v>0</v>
      </c>
      <c r="K186" s="203">
        <f>'Monthly Prep'!G193</f>
        <v>0</v>
      </c>
      <c r="L186" s="203">
        <f>'Monthly Prep'!H193</f>
        <v>0</v>
      </c>
      <c r="M186" s="203">
        <f>'Monthly Prep'!I193</f>
        <v>0</v>
      </c>
      <c r="N186" s="203">
        <f>'Monthly Prep'!J193</f>
        <v>0</v>
      </c>
      <c r="O186" s="203">
        <f>'Monthly Prep'!K193</f>
        <v>0</v>
      </c>
      <c r="P186" s="203">
        <f>'Monthly Prep'!L193</f>
        <v>0</v>
      </c>
      <c r="Q186" s="203">
        <f>'Monthly Prep'!M193</f>
        <v>0</v>
      </c>
      <c r="R186" s="203">
        <f>'Monthly Prep'!N193</f>
        <v>0</v>
      </c>
      <c r="S186" s="203">
        <f>'Monthly Prep'!O193</f>
        <v>0</v>
      </c>
      <c r="T186" s="203">
        <f>'Monthly Prep'!P193</f>
        <v>0</v>
      </c>
      <c r="U186" s="203">
        <f>'Monthly Prep'!Q193</f>
        <v>0</v>
      </c>
      <c r="V186" s="203">
        <f>'Monthly Prep'!R193</f>
        <v>0</v>
      </c>
      <c r="W186" s="203">
        <f>'Monthly Prep'!S193</f>
        <v>0</v>
      </c>
      <c r="X186" s="203">
        <f>'Monthly Prep'!T193</f>
        <v>0</v>
      </c>
      <c r="Y186" s="203">
        <f>'Monthly Prep'!U193</f>
        <v>0</v>
      </c>
      <c r="Z186" s="203">
        <f>'Monthly Prep'!V193</f>
        <v>0</v>
      </c>
      <c r="AA186" s="203">
        <f>'Monthly Prep'!W193</f>
        <v>0</v>
      </c>
      <c r="AB186" s="203">
        <f>'Monthly Prep'!X193</f>
        <v>0</v>
      </c>
      <c r="AC186" s="203">
        <f>'Monthly Prep'!Y193</f>
        <v>0</v>
      </c>
      <c r="AD186" s="203">
        <f>'Monthly Prep'!Z193</f>
        <v>0</v>
      </c>
      <c r="AE186" s="203">
        <f>'Monthly Prep'!AA193</f>
        <v>0</v>
      </c>
      <c r="AF186" s="203">
        <f>'Monthly Prep'!AB193</f>
        <v>0</v>
      </c>
      <c r="AG186" s="203">
        <f>'Monthly Prep'!AC193</f>
        <v>0</v>
      </c>
      <c r="AH186" s="203">
        <f>'Monthly Prep'!AD193</f>
        <v>0</v>
      </c>
      <c r="AI186" s="203">
        <f>'Monthly Prep'!AE193</f>
        <v>0</v>
      </c>
      <c r="AJ186" s="203">
        <f>'Monthly Prep'!AF193</f>
        <v>0</v>
      </c>
      <c r="AK186" s="203">
        <f>'Monthly Prep'!AG193</f>
        <v>0</v>
      </c>
      <c r="AL186" s="203">
        <f>'Monthly Prep'!AH193</f>
        <v>0</v>
      </c>
      <c r="AM186" s="186">
        <f t="shared" si="7"/>
        <v>0</v>
      </c>
      <c r="AN186" s="203" t="str">
        <f>'Monthly Prep'!B$3</f>
        <v>Monthly Prep Reporting Tool 1.0.1</v>
      </c>
      <c r="AO186" s="199">
        <f>'Monthly Prep'!AJ193</f>
        <v>0</v>
      </c>
    </row>
    <row r="187" spans="1:41" x14ac:dyDescent="0.25">
      <c r="A187" s="296" t="str">
        <f t="shared" si="9"/>
        <v>202205</v>
      </c>
      <c r="B187" s="297">
        <f>'Prep Partner Performance'!AE$2</f>
        <v>2022</v>
      </c>
      <c r="C187" s="298" t="str">
        <f>'Prep Partner Performance'!Z$2</f>
        <v>05</v>
      </c>
      <c r="D187" s="296">
        <f>'Prep Partner Performance'!G$2</f>
        <v>14943</v>
      </c>
      <c r="E187" s="299" t="str">
        <f>'Prep Partner Performance'!C$2</f>
        <v>Kisima Health Centre</v>
      </c>
      <c r="F187" s="300" t="str">
        <f>'Monthly Prep'!B$185</f>
        <v>Reasons for Discontinuing PrEP</v>
      </c>
      <c r="G187" s="203" t="str">
        <f>'Monthly Prep'!C194</f>
        <v>Transfer Outs</v>
      </c>
      <c r="H187" s="203" t="str">
        <f>'Monthly Prep'!D194</f>
        <v>MP01-186</v>
      </c>
      <c r="I187" s="203">
        <f>'Monthly Prep'!E194</f>
        <v>0</v>
      </c>
      <c r="J187" s="203">
        <f>'Monthly Prep'!F194</f>
        <v>0</v>
      </c>
      <c r="K187" s="203">
        <f>'Monthly Prep'!G194</f>
        <v>0</v>
      </c>
      <c r="L187" s="203">
        <f>'Monthly Prep'!H194</f>
        <v>0</v>
      </c>
      <c r="M187" s="203">
        <f>'Monthly Prep'!I194</f>
        <v>0</v>
      </c>
      <c r="N187" s="203">
        <f>'Monthly Prep'!J194</f>
        <v>0</v>
      </c>
      <c r="O187" s="203">
        <f>'Monthly Prep'!K194</f>
        <v>0</v>
      </c>
      <c r="P187" s="203">
        <f>'Monthly Prep'!L194</f>
        <v>0</v>
      </c>
      <c r="Q187" s="203">
        <f>'Monthly Prep'!M194</f>
        <v>0</v>
      </c>
      <c r="R187" s="203">
        <f>'Monthly Prep'!N194</f>
        <v>0</v>
      </c>
      <c r="S187" s="203">
        <f>'Monthly Prep'!O194</f>
        <v>0</v>
      </c>
      <c r="T187" s="203">
        <f>'Monthly Prep'!P194</f>
        <v>0</v>
      </c>
      <c r="U187" s="203">
        <f>'Monthly Prep'!Q194</f>
        <v>0</v>
      </c>
      <c r="V187" s="203">
        <f>'Monthly Prep'!R194</f>
        <v>0</v>
      </c>
      <c r="W187" s="203">
        <f>'Monthly Prep'!S194</f>
        <v>0</v>
      </c>
      <c r="X187" s="203">
        <f>'Monthly Prep'!T194</f>
        <v>0</v>
      </c>
      <c r="Y187" s="203">
        <f>'Monthly Prep'!U194</f>
        <v>0</v>
      </c>
      <c r="Z187" s="203">
        <f>'Monthly Prep'!V194</f>
        <v>0</v>
      </c>
      <c r="AA187" s="203">
        <f>'Monthly Prep'!W194</f>
        <v>0</v>
      </c>
      <c r="AB187" s="203">
        <f>'Monthly Prep'!X194</f>
        <v>0</v>
      </c>
      <c r="AC187" s="203">
        <f>'Monthly Prep'!Y194</f>
        <v>0</v>
      </c>
      <c r="AD187" s="203">
        <f>'Monthly Prep'!Z194</f>
        <v>0</v>
      </c>
      <c r="AE187" s="203">
        <f>'Monthly Prep'!AA194</f>
        <v>0</v>
      </c>
      <c r="AF187" s="203">
        <f>'Monthly Prep'!AB194</f>
        <v>0</v>
      </c>
      <c r="AG187" s="203">
        <f>'Monthly Prep'!AC194</f>
        <v>0</v>
      </c>
      <c r="AH187" s="203">
        <f>'Monthly Prep'!AD194</f>
        <v>0</v>
      </c>
      <c r="AI187" s="203">
        <f>'Monthly Prep'!AE194</f>
        <v>0</v>
      </c>
      <c r="AJ187" s="203">
        <f>'Monthly Prep'!AF194</f>
        <v>0</v>
      </c>
      <c r="AK187" s="203">
        <f>'Monthly Prep'!AG194</f>
        <v>0</v>
      </c>
      <c r="AL187" s="203">
        <f>'Monthly Prep'!AH194</f>
        <v>0</v>
      </c>
      <c r="AM187" s="186">
        <f t="shared" si="7"/>
        <v>0</v>
      </c>
      <c r="AN187" s="203" t="str">
        <f>'Monthly Prep'!B$3</f>
        <v>Monthly Prep Reporting Tool 1.0.1</v>
      </c>
      <c r="AO187" s="199">
        <f>'Monthly Prep'!AJ194</f>
        <v>0</v>
      </c>
    </row>
    <row r="188" spans="1:41" x14ac:dyDescent="0.25">
      <c r="A188" s="296" t="str">
        <f t="shared" si="9"/>
        <v>202205</v>
      </c>
      <c r="B188" s="297">
        <f>'Prep Partner Performance'!AE$2</f>
        <v>2022</v>
      </c>
      <c r="C188" s="298" t="str">
        <f>'Prep Partner Performance'!Z$2</f>
        <v>05</v>
      </c>
      <c r="D188" s="296">
        <f>'Prep Partner Performance'!G$2</f>
        <v>14943</v>
      </c>
      <c r="E188" s="299" t="str">
        <f>'Prep Partner Performance'!C$2</f>
        <v>Kisima Health Centre</v>
      </c>
      <c r="F188" s="300" t="str">
        <f>'Monthly Prep'!B$185</f>
        <v>Reasons for Discontinuing PrEP</v>
      </c>
      <c r="G188" s="203" t="str">
        <f>'Monthly Prep'!C195</f>
        <v>Missed Drugs Pick ups</v>
      </c>
      <c r="H188" s="203" t="str">
        <f>'Monthly Prep'!D195</f>
        <v>MP01-187</v>
      </c>
      <c r="I188" s="203">
        <f>'Monthly Prep'!E195</f>
        <v>0</v>
      </c>
      <c r="J188" s="203">
        <f>'Monthly Prep'!F195</f>
        <v>0</v>
      </c>
      <c r="K188" s="203">
        <f>'Monthly Prep'!G195</f>
        <v>0</v>
      </c>
      <c r="L188" s="203">
        <f>'Monthly Prep'!H195</f>
        <v>0</v>
      </c>
      <c r="M188" s="203">
        <f>'Monthly Prep'!I195</f>
        <v>0</v>
      </c>
      <c r="N188" s="203">
        <f>'Monthly Prep'!J195</f>
        <v>0</v>
      </c>
      <c r="O188" s="203">
        <f>'Monthly Prep'!K195</f>
        <v>0</v>
      </c>
      <c r="P188" s="203">
        <f>'Monthly Prep'!L195</f>
        <v>0</v>
      </c>
      <c r="Q188" s="203">
        <f>'Monthly Prep'!M195</f>
        <v>0</v>
      </c>
      <c r="R188" s="203">
        <f>'Monthly Prep'!N195</f>
        <v>0</v>
      </c>
      <c r="S188" s="203">
        <f>'Monthly Prep'!O195</f>
        <v>0</v>
      </c>
      <c r="T188" s="203">
        <f>'Monthly Prep'!P195</f>
        <v>0</v>
      </c>
      <c r="U188" s="203">
        <f>'Monthly Prep'!Q195</f>
        <v>0</v>
      </c>
      <c r="V188" s="203">
        <f>'Monthly Prep'!R195</f>
        <v>0</v>
      </c>
      <c r="W188" s="203">
        <f>'Monthly Prep'!S195</f>
        <v>0</v>
      </c>
      <c r="X188" s="203">
        <f>'Monthly Prep'!T195</f>
        <v>0</v>
      </c>
      <c r="Y188" s="203">
        <f>'Monthly Prep'!U195</f>
        <v>0</v>
      </c>
      <c r="Z188" s="203">
        <f>'Monthly Prep'!V195</f>
        <v>0</v>
      </c>
      <c r="AA188" s="203">
        <f>'Monthly Prep'!W195</f>
        <v>0</v>
      </c>
      <c r="AB188" s="203">
        <f>'Monthly Prep'!X195</f>
        <v>0</v>
      </c>
      <c r="AC188" s="203">
        <f>'Monthly Prep'!Y195</f>
        <v>0</v>
      </c>
      <c r="AD188" s="203">
        <f>'Monthly Prep'!Z195</f>
        <v>0</v>
      </c>
      <c r="AE188" s="203">
        <f>'Monthly Prep'!AA195</f>
        <v>0</v>
      </c>
      <c r="AF188" s="203">
        <f>'Monthly Prep'!AB195</f>
        <v>0</v>
      </c>
      <c r="AG188" s="203">
        <f>'Monthly Prep'!AC195</f>
        <v>0</v>
      </c>
      <c r="AH188" s="203">
        <f>'Monthly Prep'!AD195</f>
        <v>0</v>
      </c>
      <c r="AI188" s="203">
        <f>'Monthly Prep'!AE195</f>
        <v>0</v>
      </c>
      <c r="AJ188" s="203">
        <f>'Monthly Prep'!AF195</f>
        <v>0</v>
      </c>
      <c r="AK188" s="203">
        <f>'Monthly Prep'!AG195</f>
        <v>0</v>
      </c>
      <c r="AL188" s="203">
        <f>'Monthly Prep'!AH195</f>
        <v>0</v>
      </c>
      <c r="AM188" s="186">
        <f t="shared" si="7"/>
        <v>0</v>
      </c>
      <c r="AN188" s="203" t="str">
        <f>'Monthly Prep'!B$3</f>
        <v>Monthly Prep Reporting Tool 1.0.1</v>
      </c>
      <c r="AO188" s="199">
        <f>'Monthly Prep'!AJ195</f>
        <v>0</v>
      </c>
    </row>
    <row r="189" spans="1:41" x14ac:dyDescent="0.25">
      <c r="A189" s="296" t="str">
        <f t="shared" si="9"/>
        <v>202205</v>
      </c>
      <c r="B189" s="297">
        <f>'Prep Partner Performance'!AE$2</f>
        <v>2022</v>
      </c>
      <c r="C189" s="298" t="str">
        <f>'Prep Partner Performance'!Z$2</f>
        <v>05</v>
      </c>
      <c r="D189" s="296">
        <f>'Prep Partner Performance'!G$2</f>
        <v>14943</v>
      </c>
      <c r="E189" s="299" t="str">
        <f>'Prep Partner Performance'!C$2</f>
        <v>Kisima Health Centre</v>
      </c>
      <c r="F189" s="300" t="str">
        <f>'Monthly Prep'!B$185</f>
        <v>Reasons for Discontinuing PrEP</v>
      </c>
      <c r="G189" s="203" t="str">
        <f>'Monthly Prep'!C196</f>
        <v xml:space="preserve"> Any Other Reason</v>
      </c>
      <c r="H189" s="203" t="str">
        <f>'Monthly Prep'!D196</f>
        <v>MP01-188</v>
      </c>
      <c r="I189" s="203">
        <f>'Monthly Prep'!E196</f>
        <v>0</v>
      </c>
      <c r="J189" s="203">
        <f>'Monthly Prep'!F196</f>
        <v>0</v>
      </c>
      <c r="K189" s="203">
        <f>'Monthly Prep'!G196</f>
        <v>0</v>
      </c>
      <c r="L189" s="203">
        <f>'Monthly Prep'!H196</f>
        <v>0</v>
      </c>
      <c r="M189" s="203">
        <f>'Monthly Prep'!I196</f>
        <v>0</v>
      </c>
      <c r="N189" s="203">
        <f>'Monthly Prep'!J196</f>
        <v>0</v>
      </c>
      <c r="O189" s="203">
        <f>'Monthly Prep'!K196</f>
        <v>0</v>
      </c>
      <c r="P189" s="203">
        <f>'Monthly Prep'!L196</f>
        <v>0</v>
      </c>
      <c r="Q189" s="203">
        <f>'Monthly Prep'!M196</f>
        <v>0</v>
      </c>
      <c r="R189" s="203">
        <f>'Monthly Prep'!N196</f>
        <v>0</v>
      </c>
      <c r="S189" s="203">
        <f>'Monthly Prep'!O196</f>
        <v>0</v>
      </c>
      <c r="T189" s="203">
        <f>'Monthly Prep'!P196</f>
        <v>0</v>
      </c>
      <c r="U189" s="203">
        <f>'Monthly Prep'!Q196</f>
        <v>0</v>
      </c>
      <c r="V189" s="203">
        <f>'Monthly Prep'!R196</f>
        <v>0</v>
      </c>
      <c r="W189" s="203">
        <f>'Monthly Prep'!S196</f>
        <v>0</v>
      </c>
      <c r="X189" s="203">
        <f>'Monthly Prep'!T196</f>
        <v>0</v>
      </c>
      <c r="Y189" s="203">
        <f>'Monthly Prep'!U196</f>
        <v>0</v>
      </c>
      <c r="Z189" s="203">
        <f>'Monthly Prep'!V196</f>
        <v>0</v>
      </c>
      <c r="AA189" s="203">
        <f>'Monthly Prep'!W196</f>
        <v>0</v>
      </c>
      <c r="AB189" s="203">
        <f>'Monthly Prep'!X196</f>
        <v>0</v>
      </c>
      <c r="AC189" s="203">
        <f>'Monthly Prep'!Y196</f>
        <v>0</v>
      </c>
      <c r="AD189" s="203">
        <f>'Monthly Prep'!Z196</f>
        <v>0</v>
      </c>
      <c r="AE189" s="203">
        <f>'Monthly Prep'!AA196</f>
        <v>0</v>
      </c>
      <c r="AF189" s="203">
        <f>'Monthly Prep'!AB196</f>
        <v>0</v>
      </c>
      <c r="AG189" s="203">
        <f>'Monthly Prep'!AC196</f>
        <v>0</v>
      </c>
      <c r="AH189" s="203">
        <f>'Monthly Prep'!AD196</f>
        <v>0</v>
      </c>
      <c r="AI189" s="203">
        <f>'Monthly Prep'!AE196</f>
        <v>0</v>
      </c>
      <c r="AJ189" s="203">
        <f>'Monthly Prep'!AF196</f>
        <v>0</v>
      </c>
      <c r="AK189" s="203">
        <f>'Monthly Prep'!AG196</f>
        <v>0</v>
      </c>
      <c r="AL189" s="203">
        <f>'Monthly Prep'!AH196</f>
        <v>0</v>
      </c>
      <c r="AM189" s="186">
        <f t="shared" si="7"/>
        <v>0</v>
      </c>
      <c r="AN189" s="203" t="str">
        <f>'Monthly Prep'!B$3</f>
        <v>Monthly Prep Reporting Tool 1.0.1</v>
      </c>
      <c r="AO189" s="199">
        <f>'Monthly Prep'!AJ196</f>
        <v>0</v>
      </c>
    </row>
    <row r="190" spans="1:41" x14ac:dyDescent="0.25">
      <c r="A190" s="296" t="str">
        <f t="shared" si="9"/>
        <v>202205</v>
      </c>
      <c r="B190" s="297">
        <f>'Prep Partner Performance'!AE$2</f>
        <v>2022</v>
      </c>
      <c r="C190" s="298" t="str">
        <f>'Prep Partner Performance'!Z$2</f>
        <v>05</v>
      </c>
      <c r="D190" s="296">
        <f>'Prep Partner Performance'!G$2</f>
        <v>14943</v>
      </c>
      <c r="E190" s="299" t="str">
        <f>'Prep Partner Performance'!C$2</f>
        <v>Kisima Health Centre</v>
      </c>
      <c r="F190" s="300" t="str">
        <f>'Monthly Prep'!B$185</f>
        <v>Reasons for Discontinuing PrEP</v>
      </c>
      <c r="G190" s="203" t="str">
        <f>'Monthly Prep'!C197</f>
        <v>Total Reasons for Discontinuing Prep</v>
      </c>
      <c r="H190" s="203" t="str">
        <f>'Monthly Prep'!D197</f>
        <v>MP01-189</v>
      </c>
      <c r="I190" s="203">
        <f>'Monthly Prep'!E197</f>
        <v>0</v>
      </c>
      <c r="J190" s="203">
        <f>'Monthly Prep'!F197</f>
        <v>0</v>
      </c>
      <c r="K190" s="203">
        <f>'Monthly Prep'!G197</f>
        <v>0</v>
      </c>
      <c r="L190" s="203">
        <f>'Monthly Prep'!H197</f>
        <v>0</v>
      </c>
      <c r="M190" s="203">
        <f>'Monthly Prep'!I197</f>
        <v>0</v>
      </c>
      <c r="N190" s="203">
        <f>'Monthly Prep'!J197</f>
        <v>0</v>
      </c>
      <c r="O190" s="203">
        <f>'Monthly Prep'!K197</f>
        <v>0</v>
      </c>
      <c r="P190" s="203">
        <f>'Monthly Prep'!L197</f>
        <v>0</v>
      </c>
      <c r="Q190" s="203">
        <f>'Monthly Prep'!M197</f>
        <v>0</v>
      </c>
      <c r="R190" s="203">
        <f>'Monthly Prep'!N197</f>
        <v>0</v>
      </c>
      <c r="S190" s="203">
        <f>'Monthly Prep'!O197</f>
        <v>0</v>
      </c>
      <c r="T190" s="203">
        <f>'Monthly Prep'!P197</f>
        <v>0</v>
      </c>
      <c r="U190" s="203">
        <f>'Monthly Prep'!Q197</f>
        <v>0</v>
      </c>
      <c r="V190" s="203">
        <f>'Monthly Prep'!R197</f>
        <v>0</v>
      </c>
      <c r="W190" s="203">
        <f>'Monthly Prep'!S197</f>
        <v>0</v>
      </c>
      <c r="X190" s="203">
        <f>'Monthly Prep'!T197</f>
        <v>0</v>
      </c>
      <c r="Y190" s="203">
        <f>'Monthly Prep'!U197</f>
        <v>0</v>
      </c>
      <c r="Z190" s="203">
        <f>'Monthly Prep'!V197</f>
        <v>0</v>
      </c>
      <c r="AA190" s="203">
        <f>'Monthly Prep'!W197</f>
        <v>0</v>
      </c>
      <c r="AB190" s="203">
        <f>'Monthly Prep'!X197</f>
        <v>0</v>
      </c>
      <c r="AC190" s="203">
        <f>'Monthly Prep'!Y197</f>
        <v>0</v>
      </c>
      <c r="AD190" s="203">
        <f>'Monthly Prep'!Z197</f>
        <v>0</v>
      </c>
      <c r="AE190" s="203">
        <f>'Monthly Prep'!AA197</f>
        <v>0</v>
      </c>
      <c r="AF190" s="203">
        <f>'Monthly Prep'!AB197</f>
        <v>0</v>
      </c>
      <c r="AG190" s="203">
        <f>'Monthly Prep'!AC197</f>
        <v>0</v>
      </c>
      <c r="AH190" s="203">
        <f>'Monthly Prep'!AD197</f>
        <v>0</v>
      </c>
      <c r="AI190" s="203">
        <f>'Monthly Prep'!AE197</f>
        <v>0</v>
      </c>
      <c r="AJ190" s="203">
        <f>'Monthly Prep'!AF197</f>
        <v>0</v>
      </c>
      <c r="AK190" s="203">
        <f>'Monthly Prep'!AG197</f>
        <v>0</v>
      </c>
      <c r="AL190" s="203">
        <f>'Monthly Prep'!AH197</f>
        <v>0</v>
      </c>
      <c r="AM190" s="186">
        <f t="shared" si="7"/>
        <v>0</v>
      </c>
      <c r="AN190" s="203" t="str">
        <f>'Monthly Prep'!B$3</f>
        <v>Monthly Prep Reporting Tool 1.0.1</v>
      </c>
      <c r="AO190" s="199">
        <f>'Monthly Prep'!AJ197</f>
        <v>0</v>
      </c>
    </row>
    <row r="191" spans="1:41" x14ac:dyDescent="0.25">
      <c r="A191" s="296" t="str">
        <f t="shared" si="9"/>
        <v>202205</v>
      </c>
      <c r="B191" s="297">
        <f>'Prep Partner Performance'!AE$2</f>
        <v>2022</v>
      </c>
      <c r="C191" s="298" t="str">
        <f>'Prep Partner Performance'!Z$2</f>
        <v>05</v>
      </c>
      <c r="D191" s="296">
        <f>'Prep Partner Performance'!G$2</f>
        <v>14943</v>
      </c>
      <c r="E191" s="299" t="str">
        <f>'Prep Partner Performance'!C$2</f>
        <v>Kisima Health Centre</v>
      </c>
      <c r="F191" s="300" t="str">
        <f>'Monthly Prep'!B$198</f>
        <v>Prep Declines</v>
      </c>
      <c r="G191" s="203" t="str">
        <f>'Monthly Prep'!C198</f>
        <v>Number that Declined Prep</v>
      </c>
      <c r="H191" s="203" t="str">
        <f>'Monthly Prep'!D198</f>
        <v>MP01-190</v>
      </c>
      <c r="I191" s="203">
        <f>'Monthly Prep'!E198</f>
        <v>0</v>
      </c>
      <c r="J191" s="203">
        <f>'Monthly Prep'!F198</f>
        <v>0</v>
      </c>
      <c r="K191" s="203">
        <f>'Monthly Prep'!G198</f>
        <v>0</v>
      </c>
      <c r="L191" s="203">
        <f>'Monthly Prep'!H198</f>
        <v>0</v>
      </c>
      <c r="M191" s="203">
        <f>'Monthly Prep'!I198</f>
        <v>0</v>
      </c>
      <c r="N191" s="203">
        <f>'Monthly Prep'!J198</f>
        <v>0</v>
      </c>
      <c r="O191" s="203">
        <f>'Monthly Prep'!K198</f>
        <v>0</v>
      </c>
      <c r="P191" s="203">
        <f>'Monthly Prep'!L198</f>
        <v>0</v>
      </c>
      <c r="Q191" s="203">
        <f>'Monthly Prep'!M198</f>
        <v>0</v>
      </c>
      <c r="R191" s="203">
        <f>'Monthly Prep'!N198</f>
        <v>0</v>
      </c>
      <c r="S191" s="203">
        <f>'Monthly Prep'!O198</f>
        <v>0</v>
      </c>
      <c r="T191" s="203">
        <f>'Monthly Prep'!P198</f>
        <v>0</v>
      </c>
      <c r="U191" s="203">
        <f>'Monthly Prep'!Q198</f>
        <v>0</v>
      </c>
      <c r="V191" s="203">
        <f>'Monthly Prep'!R198</f>
        <v>0</v>
      </c>
      <c r="W191" s="203">
        <f>'Monthly Prep'!S198</f>
        <v>0</v>
      </c>
      <c r="X191" s="203">
        <f>'Monthly Prep'!T198</f>
        <v>0</v>
      </c>
      <c r="Y191" s="203">
        <f>'Monthly Prep'!U198</f>
        <v>0</v>
      </c>
      <c r="Z191" s="203">
        <f>'Monthly Prep'!V198</f>
        <v>0</v>
      </c>
      <c r="AA191" s="203">
        <f>'Monthly Prep'!W198</f>
        <v>0</v>
      </c>
      <c r="AB191" s="203">
        <f>'Monthly Prep'!X198</f>
        <v>0</v>
      </c>
      <c r="AC191" s="203">
        <f>'Monthly Prep'!Y198</f>
        <v>0</v>
      </c>
      <c r="AD191" s="203">
        <f>'Monthly Prep'!Z198</f>
        <v>0</v>
      </c>
      <c r="AE191" s="203">
        <f>'Monthly Prep'!AA198</f>
        <v>0</v>
      </c>
      <c r="AF191" s="203">
        <f>'Monthly Prep'!AB198</f>
        <v>0</v>
      </c>
      <c r="AG191" s="203">
        <f>'Monthly Prep'!AC198</f>
        <v>0</v>
      </c>
      <c r="AH191" s="203">
        <f>'Monthly Prep'!AD198</f>
        <v>0</v>
      </c>
      <c r="AI191" s="203">
        <f>'Monthly Prep'!AE198</f>
        <v>0</v>
      </c>
      <c r="AJ191" s="203">
        <f>'Monthly Prep'!AF198</f>
        <v>0</v>
      </c>
      <c r="AK191" s="203">
        <f>'Monthly Prep'!AG198</f>
        <v>0</v>
      </c>
      <c r="AL191" s="203">
        <f>'Monthly Prep'!AH198</f>
        <v>0</v>
      </c>
      <c r="AM191" s="186">
        <f t="shared" si="7"/>
        <v>0</v>
      </c>
      <c r="AN191" s="203" t="str">
        <f>'Monthly Prep'!B$3</f>
        <v>Monthly Prep Reporting Tool 1.0.1</v>
      </c>
      <c r="AO191" s="199">
        <f>'Monthly Prep'!AJ198</f>
        <v>0</v>
      </c>
    </row>
    <row r="192" spans="1:41" x14ac:dyDescent="0.25">
      <c r="A192" s="296" t="str">
        <f t="shared" si="9"/>
        <v>202205</v>
      </c>
      <c r="B192" s="297">
        <f>'Prep Partner Performance'!AE$2</f>
        <v>2022</v>
      </c>
      <c r="C192" s="298" t="str">
        <f>'Prep Partner Performance'!Z$2</f>
        <v>05</v>
      </c>
      <c r="D192" s="296">
        <f>'Prep Partner Performance'!G$2</f>
        <v>14943</v>
      </c>
      <c r="E192" s="299" t="str">
        <f>'Prep Partner Performance'!C$2</f>
        <v>Kisima Health Centre</v>
      </c>
      <c r="F192" s="300" t="str">
        <f>'Monthly Prep'!B$199</f>
        <v>Reasons For Prep  Declines</v>
      </c>
      <c r="G192" s="203" t="str">
        <f>'Monthly Prep'!C199</f>
        <v>Fear of side effects</v>
      </c>
      <c r="H192" s="203" t="str">
        <f>'Monthly Prep'!D199</f>
        <v>MP01-190</v>
      </c>
      <c r="I192" s="203">
        <f>'Monthly Prep'!E199</f>
        <v>0</v>
      </c>
      <c r="J192" s="203">
        <f>'Monthly Prep'!F199</f>
        <v>0</v>
      </c>
      <c r="K192" s="203">
        <f>'Monthly Prep'!G199</f>
        <v>0</v>
      </c>
      <c r="L192" s="203">
        <f>'Monthly Prep'!H199</f>
        <v>0</v>
      </c>
      <c r="M192" s="203">
        <f>'Monthly Prep'!I199</f>
        <v>0</v>
      </c>
      <c r="N192" s="203">
        <f>'Monthly Prep'!J199</f>
        <v>0</v>
      </c>
      <c r="O192" s="203">
        <f>'Monthly Prep'!K199</f>
        <v>0</v>
      </c>
      <c r="P192" s="203">
        <f>'Monthly Prep'!L199</f>
        <v>0</v>
      </c>
      <c r="Q192" s="203">
        <f>'Monthly Prep'!M199</f>
        <v>0</v>
      </c>
      <c r="R192" s="203">
        <f>'Monthly Prep'!N199</f>
        <v>0</v>
      </c>
      <c r="S192" s="203">
        <f>'Monthly Prep'!O199</f>
        <v>0</v>
      </c>
      <c r="T192" s="203">
        <f>'Monthly Prep'!P199</f>
        <v>0</v>
      </c>
      <c r="U192" s="203">
        <f>'Monthly Prep'!Q199</f>
        <v>0</v>
      </c>
      <c r="V192" s="203">
        <f>'Monthly Prep'!R199</f>
        <v>0</v>
      </c>
      <c r="W192" s="203">
        <f>'Monthly Prep'!S199</f>
        <v>0</v>
      </c>
      <c r="X192" s="203">
        <f>'Monthly Prep'!T199</f>
        <v>0</v>
      </c>
      <c r="Y192" s="203">
        <f>'Monthly Prep'!U199</f>
        <v>0</v>
      </c>
      <c r="Z192" s="203">
        <f>'Monthly Prep'!V199</f>
        <v>0</v>
      </c>
      <c r="AA192" s="203">
        <f>'Monthly Prep'!W199</f>
        <v>0</v>
      </c>
      <c r="AB192" s="203">
        <f>'Monthly Prep'!X199</f>
        <v>0</v>
      </c>
      <c r="AC192" s="203">
        <f>'Monthly Prep'!Y199</f>
        <v>0</v>
      </c>
      <c r="AD192" s="203">
        <f>'Monthly Prep'!Z199</f>
        <v>0</v>
      </c>
      <c r="AE192" s="203">
        <f>'Monthly Prep'!AA199</f>
        <v>0</v>
      </c>
      <c r="AF192" s="203">
        <f>'Monthly Prep'!AB199</f>
        <v>0</v>
      </c>
      <c r="AG192" s="203">
        <f>'Monthly Prep'!AC199</f>
        <v>0</v>
      </c>
      <c r="AH192" s="203">
        <f>'Monthly Prep'!AD199</f>
        <v>0</v>
      </c>
      <c r="AI192" s="203">
        <f>'Monthly Prep'!AE199</f>
        <v>0</v>
      </c>
      <c r="AJ192" s="203">
        <f>'Monthly Prep'!AF199</f>
        <v>0</v>
      </c>
      <c r="AK192" s="203">
        <f>'Monthly Prep'!AG199</f>
        <v>0</v>
      </c>
      <c r="AL192" s="203">
        <f>'Monthly Prep'!AH199</f>
        <v>0</v>
      </c>
      <c r="AM192" s="186">
        <f t="shared" si="7"/>
        <v>0</v>
      </c>
      <c r="AN192" s="203" t="str">
        <f>'Monthly Prep'!B$3</f>
        <v>Monthly Prep Reporting Tool 1.0.1</v>
      </c>
      <c r="AO192" s="199">
        <f>'Monthly Prep'!AJ199</f>
        <v>0</v>
      </c>
    </row>
    <row r="193" spans="1:41" x14ac:dyDescent="0.25">
      <c r="A193" s="296" t="str">
        <f t="shared" si="9"/>
        <v>202205</v>
      </c>
      <c r="B193" s="297">
        <f>'Prep Partner Performance'!AE$2</f>
        <v>2022</v>
      </c>
      <c r="C193" s="298" t="str">
        <f>'Prep Partner Performance'!Z$2</f>
        <v>05</v>
      </c>
      <c r="D193" s="296">
        <f>'Prep Partner Performance'!G$2</f>
        <v>14943</v>
      </c>
      <c r="E193" s="299" t="str">
        <f>'Prep Partner Performance'!C$2</f>
        <v>Kisima Health Centre</v>
      </c>
      <c r="F193" s="300" t="str">
        <f>'Monthly Prep'!B$199</f>
        <v>Reasons For Prep  Declines</v>
      </c>
      <c r="G193" s="203" t="str">
        <f>'Monthly Prep'!C200</f>
        <v>Too many HIV tests</v>
      </c>
      <c r="H193" s="203" t="str">
        <f>'Monthly Prep'!D200</f>
        <v>MP01-191</v>
      </c>
      <c r="I193" s="203">
        <f>'Monthly Prep'!E200</f>
        <v>0</v>
      </c>
      <c r="J193" s="203">
        <f>'Monthly Prep'!F200</f>
        <v>0</v>
      </c>
      <c r="K193" s="203">
        <f>'Monthly Prep'!G200</f>
        <v>0</v>
      </c>
      <c r="L193" s="203">
        <f>'Monthly Prep'!H200</f>
        <v>0</v>
      </c>
      <c r="M193" s="203">
        <f>'Monthly Prep'!I200</f>
        <v>0</v>
      </c>
      <c r="N193" s="203">
        <f>'Monthly Prep'!J200</f>
        <v>0</v>
      </c>
      <c r="O193" s="203">
        <f>'Monthly Prep'!K200</f>
        <v>0</v>
      </c>
      <c r="P193" s="203">
        <f>'Monthly Prep'!L200</f>
        <v>0</v>
      </c>
      <c r="Q193" s="203">
        <f>'Monthly Prep'!M200</f>
        <v>0</v>
      </c>
      <c r="R193" s="203">
        <f>'Monthly Prep'!N200</f>
        <v>0</v>
      </c>
      <c r="S193" s="203">
        <f>'Monthly Prep'!O200</f>
        <v>0</v>
      </c>
      <c r="T193" s="203">
        <f>'Monthly Prep'!P200</f>
        <v>0</v>
      </c>
      <c r="U193" s="203">
        <f>'Monthly Prep'!Q200</f>
        <v>0</v>
      </c>
      <c r="V193" s="203">
        <f>'Monthly Prep'!R200</f>
        <v>0</v>
      </c>
      <c r="W193" s="203">
        <f>'Monthly Prep'!S200</f>
        <v>0</v>
      </c>
      <c r="X193" s="203">
        <f>'Monthly Prep'!T200</f>
        <v>0</v>
      </c>
      <c r="Y193" s="203">
        <f>'Monthly Prep'!U200</f>
        <v>0</v>
      </c>
      <c r="Z193" s="203">
        <f>'Monthly Prep'!V200</f>
        <v>0</v>
      </c>
      <c r="AA193" s="203">
        <f>'Monthly Prep'!W200</f>
        <v>0</v>
      </c>
      <c r="AB193" s="203">
        <f>'Monthly Prep'!X200</f>
        <v>0</v>
      </c>
      <c r="AC193" s="203">
        <f>'Monthly Prep'!Y200</f>
        <v>0</v>
      </c>
      <c r="AD193" s="203">
        <f>'Monthly Prep'!Z200</f>
        <v>0</v>
      </c>
      <c r="AE193" s="203">
        <f>'Monthly Prep'!AA200</f>
        <v>0</v>
      </c>
      <c r="AF193" s="203">
        <f>'Monthly Prep'!AB200</f>
        <v>0</v>
      </c>
      <c r="AG193" s="203">
        <f>'Monthly Prep'!AC200</f>
        <v>0</v>
      </c>
      <c r="AH193" s="203">
        <f>'Monthly Prep'!AD200</f>
        <v>0</v>
      </c>
      <c r="AI193" s="203">
        <f>'Monthly Prep'!AE200</f>
        <v>0</v>
      </c>
      <c r="AJ193" s="203">
        <f>'Monthly Prep'!AF200</f>
        <v>0</v>
      </c>
      <c r="AK193" s="203">
        <f>'Monthly Prep'!AG200</f>
        <v>0</v>
      </c>
      <c r="AL193" s="203">
        <f>'Monthly Prep'!AH200</f>
        <v>0</v>
      </c>
      <c r="AM193" s="186">
        <f t="shared" si="7"/>
        <v>0</v>
      </c>
      <c r="AN193" s="203" t="str">
        <f>'Monthly Prep'!B$3</f>
        <v>Monthly Prep Reporting Tool 1.0.1</v>
      </c>
      <c r="AO193" s="199">
        <f>'Monthly Prep'!AJ200</f>
        <v>0</v>
      </c>
    </row>
    <row r="194" spans="1:41" x14ac:dyDescent="0.25">
      <c r="A194" s="296" t="str">
        <f t="shared" si="9"/>
        <v>202205</v>
      </c>
      <c r="B194" s="297">
        <f>'Prep Partner Performance'!AE$2</f>
        <v>2022</v>
      </c>
      <c r="C194" s="298" t="str">
        <f>'Prep Partner Performance'!Z$2</f>
        <v>05</v>
      </c>
      <c r="D194" s="296">
        <f>'Prep Partner Performance'!G$2</f>
        <v>14943</v>
      </c>
      <c r="E194" s="299" t="str">
        <f>'Prep Partner Performance'!C$2</f>
        <v>Kisima Health Centre</v>
      </c>
      <c r="F194" s="300" t="str">
        <f>'Monthly Prep'!B$199</f>
        <v>Reasons For Prep  Declines</v>
      </c>
      <c r="G194" s="203" t="str">
        <f>'Monthly Prep'!C201</f>
        <v>Taking drugs daily for a long time</v>
      </c>
      <c r="H194" s="203" t="str">
        <f>'Monthly Prep'!D201</f>
        <v>MP01-192</v>
      </c>
      <c r="I194" s="203">
        <f>'Monthly Prep'!E201</f>
        <v>0</v>
      </c>
      <c r="J194" s="203">
        <f>'Monthly Prep'!F201</f>
        <v>0</v>
      </c>
      <c r="K194" s="203">
        <f>'Monthly Prep'!G201</f>
        <v>0</v>
      </c>
      <c r="L194" s="203">
        <f>'Monthly Prep'!H201</f>
        <v>0</v>
      </c>
      <c r="M194" s="203">
        <f>'Monthly Prep'!I201</f>
        <v>0</v>
      </c>
      <c r="N194" s="203">
        <f>'Monthly Prep'!J201</f>
        <v>0</v>
      </c>
      <c r="O194" s="203">
        <f>'Monthly Prep'!K201</f>
        <v>0</v>
      </c>
      <c r="P194" s="203">
        <f>'Monthly Prep'!L201</f>
        <v>0</v>
      </c>
      <c r="Q194" s="203">
        <f>'Monthly Prep'!M201</f>
        <v>0</v>
      </c>
      <c r="R194" s="203">
        <f>'Monthly Prep'!N201</f>
        <v>0</v>
      </c>
      <c r="S194" s="203">
        <f>'Monthly Prep'!O201</f>
        <v>0</v>
      </c>
      <c r="T194" s="203">
        <f>'Monthly Prep'!P201</f>
        <v>0</v>
      </c>
      <c r="U194" s="203">
        <f>'Monthly Prep'!Q201</f>
        <v>0</v>
      </c>
      <c r="V194" s="203">
        <f>'Monthly Prep'!R201</f>
        <v>0</v>
      </c>
      <c r="W194" s="203">
        <f>'Monthly Prep'!S201</f>
        <v>0</v>
      </c>
      <c r="X194" s="203">
        <f>'Monthly Prep'!T201</f>
        <v>0</v>
      </c>
      <c r="Y194" s="203">
        <f>'Monthly Prep'!U201</f>
        <v>0</v>
      </c>
      <c r="Z194" s="203">
        <f>'Monthly Prep'!V201</f>
        <v>0</v>
      </c>
      <c r="AA194" s="203">
        <f>'Monthly Prep'!W201</f>
        <v>0</v>
      </c>
      <c r="AB194" s="203">
        <f>'Monthly Prep'!X201</f>
        <v>0</v>
      </c>
      <c r="AC194" s="203">
        <f>'Monthly Prep'!Y201</f>
        <v>0</v>
      </c>
      <c r="AD194" s="203">
        <f>'Monthly Prep'!Z201</f>
        <v>0</v>
      </c>
      <c r="AE194" s="203">
        <f>'Monthly Prep'!AA201</f>
        <v>0</v>
      </c>
      <c r="AF194" s="203">
        <f>'Monthly Prep'!AB201</f>
        <v>0</v>
      </c>
      <c r="AG194" s="203">
        <f>'Monthly Prep'!AC201</f>
        <v>0</v>
      </c>
      <c r="AH194" s="203">
        <f>'Monthly Prep'!AD201</f>
        <v>0</v>
      </c>
      <c r="AI194" s="203">
        <f>'Monthly Prep'!AE201</f>
        <v>0</v>
      </c>
      <c r="AJ194" s="203">
        <f>'Monthly Prep'!AF201</f>
        <v>0</v>
      </c>
      <c r="AK194" s="203">
        <f>'Monthly Prep'!AG201</f>
        <v>0</v>
      </c>
      <c r="AL194" s="203">
        <f>'Monthly Prep'!AH201</f>
        <v>0</v>
      </c>
      <c r="AM194" s="186">
        <f t="shared" si="7"/>
        <v>0</v>
      </c>
      <c r="AN194" s="203" t="str">
        <f>'Monthly Prep'!B$3</f>
        <v>Monthly Prep Reporting Tool 1.0.1</v>
      </c>
      <c r="AO194" s="199">
        <f>'Monthly Prep'!AJ201</f>
        <v>0</v>
      </c>
    </row>
    <row r="195" spans="1:41" x14ac:dyDescent="0.25">
      <c r="A195" s="296" t="str">
        <f t="shared" si="9"/>
        <v>202205</v>
      </c>
      <c r="B195" s="297">
        <f>'Prep Partner Performance'!AE$2</f>
        <v>2022</v>
      </c>
      <c r="C195" s="298" t="str">
        <f>'Prep Partner Performance'!Z$2</f>
        <v>05</v>
      </c>
      <c r="D195" s="296">
        <f>'Prep Partner Performance'!G$2</f>
        <v>14943</v>
      </c>
      <c r="E195" s="299" t="str">
        <f>'Prep Partner Performance'!C$2</f>
        <v>Kisima Health Centre</v>
      </c>
      <c r="F195" s="300" t="str">
        <f>'Monthly Prep'!B$199</f>
        <v>Reasons For Prep  Declines</v>
      </c>
      <c r="G195" s="203" t="str">
        <f>'Monthly Prep'!C202</f>
        <v>Fear about effects of unborn baby</v>
      </c>
      <c r="H195" s="203" t="str">
        <f>'Monthly Prep'!D202</f>
        <v>MP01-193</v>
      </c>
      <c r="I195" s="203">
        <f>'Monthly Prep'!E202</f>
        <v>0</v>
      </c>
      <c r="J195" s="203">
        <f>'Monthly Prep'!F202</f>
        <v>0</v>
      </c>
      <c r="K195" s="203">
        <f>'Monthly Prep'!G202</f>
        <v>0</v>
      </c>
      <c r="L195" s="203">
        <f>'Monthly Prep'!H202</f>
        <v>0</v>
      </c>
      <c r="M195" s="203">
        <f>'Monthly Prep'!I202</f>
        <v>0</v>
      </c>
      <c r="N195" s="203">
        <f>'Monthly Prep'!J202</f>
        <v>0</v>
      </c>
      <c r="O195" s="203">
        <f>'Monthly Prep'!K202</f>
        <v>0</v>
      </c>
      <c r="P195" s="203">
        <f>'Monthly Prep'!L202</f>
        <v>0</v>
      </c>
      <c r="Q195" s="203">
        <f>'Monthly Prep'!M202</f>
        <v>0</v>
      </c>
      <c r="R195" s="203">
        <f>'Monthly Prep'!N202</f>
        <v>0</v>
      </c>
      <c r="S195" s="203">
        <f>'Monthly Prep'!O202</f>
        <v>0</v>
      </c>
      <c r="T195" s="203">
        <f>'Monthly Prep'!P202</f>
        <v>0</v>
      </c>
      <c r="U195" s="203">
        <f>'Monthly Prep'!Q202</f>
        <v>0</v>
      </c>
      <c r="V195" s="203">
        <f>'Monthly Prep'!R202</f>
        <v>0</v>
      </c>
      <c r="W195" s="203">
        <f>'Monthly Prep'!S202</f>
        <v>0</v>
      </c>
      <c r="X195" s="203">
        <f>'Monthly Prep'!T202</f>
        <v>0</v>
      </c>
      <c r="Y195" s="203">
        <f>'Monthly Prep'!U202</f>
        <v>0</v>
      </c>
      <c r="Z195" s="203">
        <f>'Monthly Prep'!V202</f>
        <v>0</v>
      </c>
      <c r="AA195" s="203">
        <f>'Monthly Prep'!W202</f>
        <v>0</v>
      </c>
      <c r="AB195" s="203">
        <f>'Monthly Prep'!X202</f>
        <v>0</v>
      </c>
      <c r="AC195" s="203">
        <f>'Monthly Prep'!Y202</f>
        <v>0</v>
      </c>
      <c r="AD195" s="203">
        <f>'Monthly Prep'!Z202</f>
        <v>0</v>
      </c>
      <c r="AE195" s="203">
        <f>'Monthly Prep'!AA202</f>
        <v>0</v>
      </c>
      <c r="AF195" s="203">
        <f>'Monthly Prep'!AB202</f>
        <v>0</v>
      </c>
      <c r="AG195" s="203">
        <f>'Monthly Prep'!AC202</f>
        <v>0</v>
      </c>
      <c r="AH195" s="203">
        <f>'Monthly Prep'!AD202</f>
        <v>0</v>
      </c>
      <c r="AI195" s="203">
        <f>'Monthly Prep'!AE202</f>
        <v>0</v>
      </c>
      <c r="AJ195" s="203">
        <f>'Monthly Prep'!AF202</f>
        <v>0</v>
      </c>
      <c r="AK195" s="203">
        <f>'Monthly Prep'!AG202</f>
        <v>0</v>
      </c>
      <c r="AL195" s="203">
        <f>'Monthly Prep'!AH202</f>
        <v>0</v>
      </c>
      <c r="AM195" s="186">
        <f t="shared" si="7"/>
        <v>0</v>
      </c>
      <c r="AN195" s="203" t="str">
        <f>'Monthly Prep'!B$3</f>
        <v>Monthly Prep Reporting Tool 1.0.1</v>
      </c>
      <c r="AO195" s="199">
        <f>'Monthly Prep'!AJ202</f>
        <v>0</v>
      </c>
    </row>
    <row r="196" spans="1:41" x14ac:dyDescent="0.25">
      <c r="A196" s="296" t="str">
        <f t="shared" si="9"/>
        <v>202205</v>
      </c>
      <c r="B196" s="297">
        <f>'Prep Partner Performance'!AE$2</f>
        <v>2022</v>
      </c>
      <c r="C196" s="298" t="str">
        <f>'Prep Partner Performance'!Z$2</f>
        <v>05</v>
      </c>
      <c r="D196" s="296">
        <f>'Prep Partner Performance'!G$2</f>
        <v>14943</v>
      </c>
      <c r="E196" s="299" t="str">
        <f>'Prep Partner Performance'!C$2</f>
        <v>Kisima Health Centre</v>
      </c>
      <c r="F196" s="300" t="str">
        <f>'Monthly Prep'!B$199</f>
        <v>Reasons For Prep  Declines</v>
      </c>
      <c r="G196" s="203" t="str">
        <f>'Monthly Prep'!C203</f>
        <v>Suspects Partner is virally suppressed</v>
      </c>
      <c r="H196" s="203" t="str">
        <f>'Monthly Prep'!D203</f>
        <v>MP01-194</v>
      </c>
      <c r="I196" s="203">
        <f>'Monthly Prep'!E203</f>
        <v>0</v>
      </c>
      <c r="J196" s="203">
        <f>'Monthly Prep'!F203</f>
        <v>0</v>
      </c>
      <c r="K196" s="203">
        <f>'Monthly Prep'!G203</f>
        <v>0</v>
      </c>
      <c r="L196" s="203">
        <f>'Monthly Prep'!H203</f>
        <v>0</v>
      </c>
      <c r="M196" s="203">
        <f>'Monthly Prep'!I203</f>
        <v>0</v>
      </c>
      <c r="N196" s="203">
        <f>'Monthly Prep'!J203</f>
        <v>0</v>
      </c>
      <c r="O196" s="203">
        <f>'Monthly Prep'!K203</f>
        <v>0</v>
      </c>
      <c r="P196" s="203">
        <f>'Monthly Prep'!L203</f>
        <v>0</v>
      </c>
      <c r="Q196" s="203">
        <f>'Monthly Prep'!M203</f>
        <v>0</v>
      </c>
      <c r="R196" s="203">
        <f>'Monthly Prep'!N203</f>
        <v>0</v>
      </c>
      <c r="S196" s="203">
        <f>'Monthly Prep'!O203</f>
        <v>0</v>
      </c>
      <c r="T196" s="203">
        <f>'Monthly Prep'!P203</f>
        <v>0</v>
      </c>
      <c r="U196" s="203">
        <f>'Monthly Prep'!Q203</f>
        <v>0</v>
      </c>
      <c r="V196" s="203">
        <f>'Monthly Prep'!R203</f>
        <v>0</v>
      </c>
      <c r="W196" s="203">
        <f>'Monthly Prep'!S203</f>
        <v>0</v>
      </c>
      <c r="X196" s="203">
        <f>'Monthly Prep'!T203</f>
        <v>0</v>
      </c>
      <c r="Y196" s="203">
        <f>'Monthly Prep'!U203</f>
        <v>0</v>
      </c>
      <c r="Z196" s="203">
        <f>'Monthly Prep'!V203</f>
        <v>0</v>
      </c>
      <c r="AA196" s="203">
        <f>'Monthly Prep'!W203</f>
        <v>0</v>
      </c>
      <c r="AB196" s="203">
        <f>'Monthly Prep'!X203</f>
        <v>0</v>
      </c>
      <c r="AC196" s="203">
        <f>'Monthly Prep'!Y203</f>
        <v>0</v>
      </c>
      <c r="AD196" s="203">
        <f>'Monthly Prep'!Z203</f>
        <v>0</v>
      </c>
      <c r="AE196" s="203">
        <f>'Monthly Prep'!AA203</f>
        <v>0</v>
      </c>
      <c r="AF196" s="203">
        <f>'Monthly Prep'!AB203</f>
        <v>0</v>
      </c>
      <c r="AG196" s="203">
        <f>'Monthly Prep'!AC203</f>
        <v>0</v>
      </c>
      <c r="AH196" s="203">
        <f>'Monthly Prep'!AD203</f>
        <v>0</v>
      </c>
      <c r="AI196" s="203">
        <f>'Monthly Prep'!AE203</f>
        <v>0</v>
      </c>
      <c r="AJ196" s="203">
        <f>'Monthly Prep'!AF203</f>
        <v>0</v>
      </c>
      <c r="AK196" s="203">
        <f>'Monthly Prep'!AG203</f>
        <v>0</v>
      </c>
      <c r="AL196" s="203">
        <f>'Monthly Prep'!AH203</f>
        <v>0</v>
      </c>
      <c r="AM196" s="186">
        <f t="shared" ref="AM196:AM208" si="10">SUM(I196:AL196)</f>
        <v>0</v>
      </c>
      <c r="AN196" s="203" t="str">
        <f>'Monthly Prep'!B$3</f>
        <v>Monthly Prep Reporting Tool 1.0.1</v>
      </c>
      <c r="AO196" s="199">
        <f>'Monthly Prep'!AJ203</f>
        <v>0</v>
      </c>
    </row>
    <row r="197" spans="1:41" x14ac:dyDescent="0.25">
      <c r="A197" s="296" t="str">
        <f t="shared" si="9"/>
        <v>202205</v>
      </c>
      <c r="B197" s="297">
        <f>'Prep Partner Performance'!AE$2</f>
        <v>2022</v>
      </c>
      <c r="C197" s="298" t="str">
        <f>'Prep Partner Performance'!Z$2</f>
        <v>05</v>
      </c>
      <c r="D197" s="296">
        <f>'Prep Partner Performance'!G$2</f>
        <v>14943</v>
      </c>
      <c r="E197" s="299" t="str">
        <f>'Prep Partner Performance'!C$2</f>
        <v>Kisima Health Centre</v>
      </c>
      <c r="F197" s="300" t="str">
        <f>'Monthly Prep'!B$199</f>
        <v>Reasons For Prep  Declines</v>
      </c>
      <c r="G197" s="203" t="str">
        <f>'Monthly Prep'!C204</f>
        <v>Suspects Partner is Known HIV negative</v>
      </c>
      <c r="H197" s="203" t="str">
        <f>'Monthly Prep'!D204</f>
        <v>MP01-195</v>
      </c>
      <c r="I197" s="203">
        <f>'Monthly Prep'!E204</f>
        <v>0</v>
      </c>
      <c r="J197" s="203">
        <f>'Monthly Prep'!F204</f>
        <v>0</v>
      </c>
      <c r="K197" s="203">
        <f>'Monthly Prep'!G204</f>
        <v>0</v>
      </c>
      <c r="L197" s="203">
        <f>'Monthly Prep'!H204</f>
        <v>0</v>
      </c>
      <c r="M197" s="203">
        <f>'Monthly Prep'!I204</f>
        <v>0</v>
      </c>
      <c r="N197" s="203">
        <f>'Monthly Prep'!J204</f>
        <v>0</v>
      </c>
      <c r="O197" s="203">
        <f>'Monthly Prep'!K204</f>
        <v>0</v>
      </c>
      <c r="P197" s="203">
        <f>'Monthly Prep'!L204</f>
        <v>0</v>
      </c>
      <c r="Q197" s="203">
        <f>'Monthly Prep'!M204</f>
        <v>0</v>
      </c>
      <c r="R197" s="203">
        <f>'Monthly Prep'!N204</f>
        <v>0</v>
      </c>
      <c r="S197" s="203">
        <f>'Monthly Prep'!O204</f>
        <v>0</v>
      </c>
      <c r="T197" s="203">
        <f>'Monthly Prep'!P204</f>
        <v>0</v>
      </c>
      <c r="U197" s="203">
        <f>'Monthly Prep'!Q204</f>
        <v>0</v>
      </c>
      <c r="V197" s="203">
        <f>'Monthly Prep'!R204</f>
        <v>0</v>
      </c>
      <c r="W197" s="203">
        <f>'Monthly Prep'!S204</f>
        <v>0</v>
      </c>
      <c r="X197" s="203">
        <f>'Monthly Prep'!T204</f>
        <v>0</v>
      </c>
      <c r="Y197" s="203">
        <f>'Monthly Prep'!U204</f>
        <v>0</v>
      </c>
      <c r="Z197" s="203">
        <f>'Monthly Prep'!V204</f>
        <v>0</v>
      </c>
      <c r="AA197" s="203">
        <f>'Monthly Prep'!W204</f>
        <v>0</v>
      </c>
      <c r="AB197" s="203">
        <f>'Monthly Prep'!X204</f>
        <v>0</v>
      </c>
      <c r="AC197" s="203">
        <f>'Monthly Prep'!Y204</f>
        <v>0</v>
      </c>
      <c r="AD197" s="203">
        <f>'Monthly Prep'!Z204</f>
        <v>0</v>
      </c>
      <c r="AE197" s="203">
        <f>'Monthly Prep'!AA204</f>
        <v>0</v>
      </c>
      <c r="AF197" s="203">
        <f>'Monthly Prep'!AB204</f>
        <v>0</v>
      </c>
      <c r="AG197" s="203">
        <f>'Monthly Prep'!AC204</f>
        <v>0</v>
      </c>
      <c r="AH197" s="203">
        <f>'Monthly Prep'!AD204</f>
        <v>0</v>
      </c>
      <c r="AI197" s="203">
        <f>'Monthly Prep'!AE204</f>
        <v>0</v>
      </c>
      <c r="AJ197" s="203">
        <f>'Monthly Prep'!AF204</f>
        <v>0</v>
      </c>
      <c r="AK197" s="203">
        <f>'Monthly Prep'!AG204</f>
        <v>0</v>
      </c>
      <c r="AL197" s="203">
        <f>'Monthly Prep'!AH204</f>
        <v>0</v>
      </c>
      <c r="AM197" s="186">
        <f t="shared" si="10"/>
        <v>0</v>
      </c>
      <c r="AN197" s="203" t="str">
        <f>'Monthly Prep'!B$3</f>
        <v>Monthly Prep Reporting Tool 1.0.1</v>
      </c>
      <c r="AO197" s="199">
        <f>'Monthly Prep'!AJ204</f>
        <v>0</v>
      </c>
    </row>
    <row r="198" spans="1:41" x14ac:dyDescent="0.25">
      <c r="A198" s="296" t="str">
        <f t="shared" si="9"/>
        <v>202205</v>
      </c>
      <c r="B198" s="297">
        <f>'Prep Partner Performance'!AE$2</f>
        <v>2022</v>
      </c>
      <c r="C198" s="298" t="str">
        <f>'Prep Partner Performance'!Z$2</f>
        <v>05</v>
      </c>
      <c r="D198" s="296">
        <f>'Prep Partner Performance'!G$2</f>
        <v>14943</v>
      </c>
      <c r="E198" s="299" t="str">
        <f>'Prep Partner Performance'!C$2</f>
        <v>Kisima Health Centre</v>
      </c>
      <c r="F198" s="300" t="str">
        <f>'Monthly Prep'!B$199</f>
        <v>Reasons For Prep  Declines</v>
      </c>
      <c r="G198" s="203" t="str">
        <f>'Monthly Prep'!C205</f>
        <v>Fear that partner or other will find out</v>
      </c>
      <c r="H198" s="203" t="str">
        <f>'Monthly Prep'!D205</f>
        <v>MP01-196</v>
      </c>
      <c r="I198" s="203">
        <f>'Monthly Prep'!E205</f>
        <v>0</v>
      </c>
      <c r="J198" s="203">
        <f>'Monthly Prep'!F205</f>
        <v>0</v>
      </c>
      <c r="K198" s="203">
        <f>'Monthly Prep'!G205</f>
        <v>0</v>
      </c>
      <c r="L198" s="203">
        <f>'Monthly Prep'!H205</f>
        <v>0</v>
      </c>
      <c r="M198" s="203">
        <f>'Monthly Prep'!I205</f>
        <v>0</v>
      </c>
      <c r="N198" s="203">
        <f>'Monthly Prep'!J205</f>
        <v>0</v>
      </c>
      <c r="O198" s="203">
        <f>'Monthly Prep'!K205</f>
        <v>0</v>
      </c>
      <c r="P198" s="203">
        <f>'Monthly Prep'!L205</f>
        <v>0</v>
      </c>
      <c r="Q198" s="203">
        <f>'Monthly Prep'!M205</f>
        <v>0</v>
      </c>
      <c r="R198" s="203">
        <f>'Monthly Prep'!N205</f>
        <v>0</v>
      </c>
      <c r="S198" s="203">
        <f>'Monthly Prep'!O205</f>
        <v>0</v>
      </c>
      <c r="T198" s="203">
        <f>'Monthly Prep'!P205</f>
        <v>0</v>
      </c>
      <c r="U198" s="203">
        <f>'Monthly Prep'!Q205</f>
        <v>0</v>
      </c>
      <c r="V198" s="203">
        <f>'Monthly Prep'!R205</f>
        <v>0</v>
      </c>
      <c r="W198" s="203">
        <f>'Monthly Prep'!S205</f>
        <v>0</v>
      </c>
      <c r="X198" s="203">
        <f>'Monthly Prep'!T205</f>
        <v>0</v>
      </c>
      <c r="Y198" s="203">
        <f>'Monthly Prep'!U205</f>
        <v>0</v>
      </c>
      <c r="Z198" s="203">
        <f>'Monthly Prep'!V205</f>
        <v>0</v>
      </c>
      <c r="AA198" s="203">
        <f>'Monthly Prep'!W205</f>
        <v>0</v>
      </c>
      <c r="AB198" s="203">
        <f>'Monthly Prep'!X205</f>
        <v>0</v>
      </c>
      <c r="AC198" s="203">
        <f>'Monthly Prep'!Y205</f>
        <v>0</v>
      </c>
      <c r="AD198" s="203">
        <f>'Monthly Prep'!Z205</f>
        <v>0</v>
      </c>
      <c r="AE198" s="203">
        <f>'Monthly Prep'!AA205</f>
        <v>0</v>
      </c>
      <c r="AF198" s="203">
        <f>'Monthly Prep'!AB205</f>
        <v>0</v>
      </c>
      <c r="AG198" s="203">
        <f>'Monthly Prep'!AC205</f>
        <v>0</v>
      </c>
      <c r="AH198" s="203">
        <f>'Monthly Prep'!AD205</f>
        <v>0</v>
      </c>
      <c r="AI198" s="203">
        <f>'Monthly Prep'!AE205</f>
        <v>0</v>
      </c>
      <c r="AJ198" s="203">
        <f>'Monthly Prep'!AF205</f>
        <v>0</v>
      </c>
      <c r="AK198" s="203">
        <f>'Monthly Prep'!AG205</f>
        <v>0</v>
      </c>
      <c r="AL198" s="203">
        <f>'Monthly Prep'!AH205</f>
        <v>0</v>
      </c>
      <c r="AM198" s="186">
        <f t="shared" si="10"/>
        <v>0</v>
      </c>
      <c r="AN198" s="203" t="str">
        <f>'Monthly Prep'!B$3</f>
        <v>Monthly Prep Reporting Tool 1.0.1</v>
      </c>
      <c r="AO198" s="199">
        <f>'Monthly Prep'!AJ205</f>
        <v>0</v>
      </c>
    </row>
    <row r="199" spans="1:41" x14ac:dyDescent="0.25">
      <c r="A199" s="296" t="str">
        <f t="shared" si="9"/>
        <v>202205</v>
      </c>
      <c r="B199" s="297">
        <f>'Prep Partner Performance'!AE$2</f>
        <v>2022</v>
      </c>
      <c r="C199" s="298" t="str">
        <f>'Prep Partner Performance'!Z$2</f>
        <v>05</v>
      </c>
      <c r="D199" s="296">
        <f>'Prep Partner Performance'!G$2</f>
        <v>14943</v>
      </c>
      <c r="E199" s="299" t="str">
        <f>'Prep Partner Performance'!C$2</f>
        <v>Kisima Health Centre</v>
      </c>
      <c r="F199" s="300" t="str">
        <f>'Monthly Prep'!B$199</f>
        <v>Reasons For Prep  Declines</v>
      </c>
      <c r="G199" s="203" t="str">
        <f>'Monthly Prep'!C206</f>
        <v>Client self perception of no risk of acquiring HIV</v>
      </c>
      <c r="H199" s="203" t="str">
        <f>'Monthly Prep'!D206</f>
        <v>MP01-197</v>
      </c>
      <c r="I199" s="203">
        <f>'Monthly Prep'!E206</f>
        <v>0</v>
      </c>
      <c r="J199" s="203">
        <f>'Monthly Prep'!F206</f>
        <v>0</v>
      </c>
      <c r="K199" s="203">
        <f>'Monthly Prep'!G206</f>
        <v>0</v>
      </c>
      <c r="L199" s="203">
        <f>'Monthly Prep'!H206</f>
        <v>0</v>
      </c>
      <c r="M199" s="203">
        <f>'Monthly Prep'!I206</f>
        <v>0</v>
      </c>
      <c r="N199" s="203">
        <f>'Monthly Prep'!J206</f>
        <v>0</v>
      </c>
      <c r="O199" s="203">
        <f>'Monthly Prep'!K206</f>
        <v>0</v>
      </c>
      <c r="P199" s="203">
        <f>'Monthly Prep'!L206</f>
        <v>0</v>
      </c>
      <c r="Q199" s="203">
        <f>'Monthly Prep'!M206</f>
        <v>0</v>
      </c>
      <c r="R199" s="203">
        <f>'Monthly Prep'!N206</f>
        <v>0</v>
      </c>
      <c r="S199" s="203">
        <f>'Monthly Prep'!O206</f>
        <v>0</v>
      </c>
      <c r="T199" s="203">
        <f>'Monthly Prep'!P206</f>
        <v>0</v>
      </c>
      <c r="U199" s="203">
        <f>'Monthly Prep'!Q206</f>
        <v>0</v>
      </c>
      <c r="V199" s="203">
        <f>'Monthly Prep'!R206</f>
        <v>0</v>
      </c>
      <c r="W199" s="203">
        <f>'Monthly Prep'!S206</f>
        <v>0</v>
      </c>
      <c r="X199" s="203">
        <f>'Monthly Prep'!T206</f>
        <v>0</v>
      </c>
      <c r="Y199" s="203">
        <f>'Monthly Prep'!U206</f>
        <v>0</v>
      </c>
      <c r="Z199" s="203">
        <f>'Monthly Prep'!V206</f>
        <v>0</v>
      </c>
      <c r="AA199" s="203">
        <f>'Monthly Prep'!W206</f>
        <v>0</v>
      </c>
      <c r="AB199" s="203">
        <f>'Monthly Prep'!X206</f>
        <v>0</v>
      </c>
      <c r="AC199" s="203">
        <f>'Monthly Prep'!Y206</f>
        <v>0</v>
      </c>
      <c r="AD199" s="203">
        <f>'Monthly Prep'!Z206</f>
        <v>0</v>
      </c>
      <c r="AE199" s="203">
        <f>'Monthly Prep'!AA206</f>
        <v>0</v>
      </c>
      <c r="AF199" s="203">
        <f>'Monthly Prep'!AB206</f>
        <v>0</v>
      </c>
      <c r="AG199" s="203">
        <f>'Monthly Prep'!AC206</f>
        <v>0</v>
      </c>
      <c r="AH199" s="203">
        <f>'Monthly Prep'!AD206</f>
        <v>0</v>
      </c>
      <c r="AI199" s="203">
        <f>'Monthly Prep'!AE206</f>
        <v>0</v>
      </c>
      <c r="AJ199" s="203">
        <f>'Monthly Prep'!AF206</f>
        <v>0</v>
      </c>
      <c r="AK199" s="203">
        <f>'Monthly Prep'!AG206</f>
        <v>0</v>
      </c>
      <c r="AL199" s="203">
        <f>'Monthly Prep'!AH206</f>
        <v>0</v>
      </c>
      <c r="AM199" s="186">
        <f t="shared" si="10"/>
        <v>0</v>
      </c>
      <c r="AN199" s="203" t="str">
        <f>'Monthly Prep'!B$3</f>
        <v>Monthly Prep Reporting Tool 1.0.1</v>
      </c>
      <c r="AO199" s="199">
        <f>'Monthly Prep'!AJ206</f>
        <v>0</v>
      </c>
    </row>
    <row r="200" spans="1:41" x14ac:dyDescent="0.25">
      <c r="A200" s="296" t="str">
        <f t="shared" si="9"/>
        <v>202205</v>
      </c>
      <c r="B200" s="297">
        <f>'Prep Partner Performance'!AE$2</f>
        <v>2022</v>
      </c>
      <c r="C200" s="298" t="str">
        <f>'Prep Partner Performance'!Z$2</f>
        <v>05</v>
      </c>
      <c r="D200" s="296">
        <f>'Prep Partner Performance'!G$2</f>
        <v>14943</v>
      </c>
      <c r="E200" s="299" t="str">
        <f>'Prep Partner Performance'!C$2</f>
        <v>Kisima Health Centre</v>
      </c>
      <c r="F200" s="300" t="str">
        <f>'Monthly Prep'!B$199</f>
        <v>Reasons For Prep  Declines</v>
      </c>
      <c r="G200" s="203" t="str">
        <f>'Monthly Prep'!C207</f>
        <v>Need to consult my partner</v>
      </c>
      <c r="H200" s="203" t="str">
        <f>'Monthly Prep'!D207</f>
        <v>MP01-198</v>
      </c>
      <c r="I200" s="203">
        <f>'Monthly Prep'!E207</f>
        <v>0</v>
      </c>
      <c r="J200" s="203">
        <f>'Monthly Prep'!F207</f>
        <v>0</v>
      </c>
      <c r="K200" s="203">
        <f>'Monthly Prep'!G207</f>
        <v>0</v>
      </c>
      <c r="L200" s="203">
        <f>'Monthly Prep'!H207</f>
        <v>0</v>
      </c>
      <c r="M200" s="203">
        <f>'Monthly Prep'!I207</f>
        <v>0</v>
      </c>
      <c r="N200" s="203">
        <f>'Monthly Prep'!J207</f>
        <v>0</v>
      </c>
      <c r="O200" s="203">
        <f>'Monthly Prep'!K207</f>
        <v>0</v>
      </c>
      <c r="P200" s="203">
        <f>'Monthly Prep'!L207</f>
        <v>0</v>
      </c>
      <c r="Q200" s="203">
        <f>'Monthly Prep'!M207</f>
        <v>0</v>
      </c>
      <c r="R200" s="203">
        <f>'Monthly Prep'!N207</f>
        <v>0</v>
      </c>
      <c r="S200" s="203">
        <f>'Monthly Prep'!O207</f>
        <v>0</v>
      </c>
      <c r="T200" s="203">
        <f>'Monthly Prep'!P207</f>
        <v>0</v>
      </c>
      <c r="U200" s="203">
        <f>'Monthly Prep'!Q207</f>
        <v>0</v>
      </c>
      <c r="V200" s="203">
        <f>'Monthly Prep'!R207</f>
        <v>0</v>
      </c>
      <c r="W200" s="203">
        <f>'Monthly Prep'!S207</f>
        <v>0</v>
      </c>
      <c r="X200" s="203">
        <f>'Monthly Prep'!T207</f>
        <v>0</v>
      </c>
      <c r="Y200" s="203">
        <f>'Monthly Prep'!U207</f>
        <v>0</v>
      </c>
      <c r="Z200" s="203">
        <f>'Monthly Prep'!V207</f>
        <v>0</v>
      </c>
      <c r="AA200" s="203">
        <f>'Monthly Prep'!W207</f>
        <v>0</v>
      </c>
      <c r="AB200" s="203">
        <f>'Monthly Prep'!X207</f>
        <v>0</v>
      </c>
      <c r="AC200" s="203">
        <f>'Monthly Prep'!Y207</f>
        <v>0</v>
      </c>
      <c r="AD200" s="203">
        <f>'Monthly Prep'!Z207</f>
        <v>0</v>
      </c>
      <c r="AE200" s="203">
        <f>'Monthly Prep'!AA207</f>
        <v>0</v>
      </c>
      <c r="AF200" s="203">
        <f>'Monthly Prep'!AB207</f>
        <v>0</v>
      </c>
      <c r="AG200" s="203">
        <f>'Monthly Prep'!AC207</f>
        <v>0</v>
      </c>
      <c r="AH200" s="203">
        <f>'Monthly Prep'!AD207</f>
        <v>0</v>
      </c>
      <c r="AI200" s="203">
        <f>'Monthly Prep'!AE207</f>
        <v>0</v>
      </c>
      <c r="AJ200" s="203">
        <f>'Monthly Prep'!AF207</f>
        <v>0</v>
      </c>
      <c r="AK200" s="203">
        <f>'Monthly Prep'!AG207</f>
        <v>0</v>
      </c>
      <c r="AL200" s="203">
        <f>'Monthly Prep'!AH207</f>
        <v>0</v>
      </c>
      <c r="AM200" s="186">
        <f t="shared" si="10"/>
        <v>0</v>
      </c>
      <c r="AN200" s="203" t="str">
        <f>'Monthly Prep'!B$3</f>
        <v>Monthly Prep Reporting Tool 1.0.1</v>
      </c>
      <c r="AO200" s="199">
        <f>'Monthly Prep'!AJ207</f>
        <v>0</v>
      </c>
    </row>
    <row r="201" spans="1:41" x14ac:dyDescent="0.25">
      <c r="A201" s="296" t="str">
        <f t="shared" si="9"/>
        <v>202205</v>
      </c>
      <c r="B201" s="297">
        <f>'Prep Partner Performance'!AE$2</f>
        <v>2022</v>
      </c>
      <c r="C201" s="298" t="str">
        <f>'Prep Partner Performance'!Z$2</f>
        <v>05</v>
      </c>
      <c r="D201" s="296">
        <f>'Prep Partner Performance'!G$2</f>
        <v>14943</v>
      </c>
      <c r="E201" s="299" t="str">
        <f>'Prep Partner Performance'!C$2</f>
        <v>Kisima Health Centre</v>
      </c>
      <c r="F201" s="300" t="str">
        <f>'Monthly Prep'!B$199</f>
        <v>Reasons For Prep  Declines</v>
      </c>
      <c r="G201" s="203" t="str">
        <f>'Monthly Prep'!C208</f>
        <v>Fear of Intimate Partner Violence</v>
      </c>
      <c r="H201" s="203" t="str">
        <f>'Monthly Prep'!D208</f>
        <v>MP01-199</v>
      </c>
      <c r="I201" s="203">
        <f>'Monthly Prep'!E208</f>
        <v>0</v>
      </c>
      <c r="J201" s="203">
        <f>'Monthly Prep'!F208</f>
        <v>0</v>
      </c>
      <c r="K201" s="203">
        <f>'Monthly Prep'!G208</f>
        <v>0</v>
      </c>
      <c r="L201" s="203">
        <f>'Monthly Prep'!H208</f>
        <v>0</v>
      </c>
      <c r="M201" s="203">
        <f>'Monthly Prep'!I208</f>
        <v>0</v>
      </c>
      <c r="N201" s="203">
        <f>'Monthly Prep'!J208</f>
        <v>0</v>
      </c>
      <c r="O201" s="203">
        <f>'Monthly Prep'!K208</f>
        <v>0</v>
      </c>
      <c r="P201" s="203">
        <f>'Monthly Prep'!L208</f>
        <v>0</v>
      </c>
      <c r="Q201" s="203">
        <f>'Monthly Prep'!M208</f>
        <v>0</v>
      </c>
      <c r="R201" s="203">
        <f>'Monthly Prep'!N208</f>
        <v>0</v>
      </c>
      <c r="S201" s="203">
        <f>'Monthly Prep'!O208</f>
        <v>0</v>
      </c>
      <c r="T201" s="203">
        <f>'Monthly Prep'!P208</f>
        <v>0</v>
      </c>
      <c r="U201" s="203">
        <f>'Monthly Prep'!Q208</f>
        <v>0</v>
      </c>
      <c r="V201" s="203">
        <f>'Monthly Prep'!R208</f>
        <v>0</v>
      </c>
      <c r="W201" s="203">
        <f>'Monthly Prep'!S208</f>
        <v>0</v>
      </c>
      <c r="X201" s="203">
        <f>'Monthly Prep'!T208</f>
        <v>0</v>
      </c>
      <c r="Y201" s="203">
        <f>'Monthly Prep'!U208</f>
        <v>0</v>
      </c>
      <c r="Z201" s="203">
        <f>'Monthly Prep'!V208</f>
        <v>0</v>
      </c>
      <c r="AA201" s="203">
        <f>'Monthly Prep'!W208</f>
        <v>0</v>
      </c>
      <c r="AB201" s="203">
        <f>'Monthly Prep'!X208</f>
        <v>0</v>
      </c>
      <c r="AC201" s="203">
        <f>'Monthly Prep'!Y208</f>
        <v>0</v>
      </c>
      <c r="AD201" s="203">
        <f>'Monthly Prep'!Z208</f>
        <v>0</v>
      </c>
      <c r="AE201" s="203">
        <f>'Monthly Prep'!AA208</f>
        <v>0</v>
      </c>
      <c r="AF201" s="203">
        <f>'Monthly Prep'!AB208</f>
        <v>0</v>
      </c>
      <c r="AG201" s="203">
        <f>'Monthly Prep'!AC208</f>
        <v>0</v>
      </c>
      <c r="AH201" s="203">
        <f>'Monthly Prep'!AD208</f>
        <v>0</v>
      </c>
      <c r="AI201" s="203">
        <f>'Monthly Prep'!AE208</f>
        <v>0</v>
      </c>
      <c r="AJ201" s="203">
        <f>'Monthly Prep'!AF208</f>
        <v>0</v>
      </c>
      <c r="AK201" s="203">
        <f>'Monthly Prep'!AG208</f>
        <v>0</v>
      </c>
      <c r="AL201" s="203">
        <f>'Monthly Prep'!AH208</f>
        <v>0</v>
      </c>
      <c r="AM201" s="186">
        <f t="shared" si="10"/>
        <v>0</v>
      </c>
      <c r="AN201" s="203" t="str">
        <f>'Monthly Prep'!B$3</f>
        <v>Monthly Prep Reporting Tool 1.0.1</v>
      </c>
      <c r="AO201" s="199">
        <f>'Monthly Prep'!AJ208</f>
        <v>0</v>
      </c>
    </row>
    <row r="202" spans="1:41" x14ac:dyDescent="0.25">
      <c r="A202" s="296" t="str">
        <f t="shared" si="9"/>
        <v>202205</v>
      </c>
      <c r="B202" s="297">
        <f>'Prep Partner Performance'!AE$2</f>
        <v>2022</v>
      </c>
      <c r="C202" s="298" t="str">
        <f>'Prep Partner Performance'!Z$2</f>
        <v>05</v>
      </c>
      <c r="D202" s="296">
        <f>'Prep Partner Performance'!G$2</f>
        <v>14943</v>
      </c>
      <c r="E202" s="299" t="str">
        <f>'Prep Partner Performance'!C$2</f>
        <v>Kisima Health Centre</v>
      </c>
      <c r="F202" s="300" t="str">
        <f>'Monthly Prep'!B$199</f>
        <v>Reasons For Prep  Declines</v>
      </c>
      <c r="G202" s="203" t="str">
        <f>'Monthly Prep'!C209</f>
        <v>Perception PrEP is associated with HIV treatment</v>
      </c>
      <c r="H202" s="203" t="str">
        <f>'Monthly Prep'!D209</f>
        <v>MP01-200</v>
      </c>
      <c r="I202" s="203">
        <f>'Monthly Prep'!E209</f>
        <v>0</v>
      </c>
      <c r="J202" s="203">
        <f>'Monthly Prep'!F209</f>
        <v>0</v>
      </c>
      <c r="K202" s="203">
        <f>'Monthly Prep'!G209</f>
        <v>0</v>
      </c>
      <c r="L202" s="203">
        <f>'Monthly Prep'!H209</f>
        <v>0</v>
      </c>
      <c r="M202" s="203">
        <f>'Monthly Prep'!I209</f>
        <v>0</v>
      </c>
      <c r="N202" s="203">
        <f>'Monthly Prep'!J209</f>
        <v>0</v>
      </c>
      <c r="O202" s="203">
        <f>'Monthly Prep'!K209</f>
        <v>0</v>
      </c>
      <c r="P202" s="203">
        <f>'Monthly Prep'!L209</f>
        <v>0</v>
      </c>
      <c r="Q202" s="203">
        <f>'Monthly Prep'!M209</f>
        <v>0</v>
      </c>
      <c r="R202" s="203">
        <f>'Monthly Prep'!N209</f>
        <v>0</v>
      </c>
      <c r="S202" s="203">
        <f>'Monthly Prep'!O209</f>
        <v>0</v>
      </c>
      <c r="T202" s="203">
        <f>'Monthly Prep'!P209</f>
        <v>0</v>
      </c>
      <c r="U202" s="203">
        <f>'Monthly Prep'!Q209</f>
        <v>0</v>
      </c>
      <c r="V202" s="203">
        <f>'Monthly Prep'!R209</f>
        <v>0</v>
      </c>
      <c r="W202" s="203">
        <f>'Monthly Prep'!S209</f>
        <v>0</v>
      </c>
      <c r="X202" s="203">
        <f>'Monthly Prep'!T209</f>
        <v>0</v>
      </c>
      <c r="Y202" s="203">
        <f>'Monthly Prep'!U209</f>
        <v>0</v>
      </c>
      <c r="Z202" s="203">
        <f>'Monthly Prep'!V209</f>
        <v>0</v>
      </c>
      <c r="AA202" s="203">
        <f>'Monthly Prep'!W209</f>
        <v>0</v>
      </c>
      <c r="AB202" s="203">
        <f>'Monthly Prep'!X209</f>
        <v>0</v>
      </c>
      <c r="AC202" s="203">
        <f>'Monthly Prep'!Y209</f>
        <v>0</v>
      </c>
      <c r="AD202" s="203">
        <f>'Monthly Prep'!Z209</f>
        <v>0</v>
      </c>
      <c r="AE202" s="203">
        <f>'Monthly Prep'!AA209</f>
        <v>0</v>
      </c>
      <c r="AF202" s="203">
        <f>'Monthly Prep'!AB209</f>
        <v>0</v>
      </c>
      <c r="AG202" s="203">
        <f>'Monthly Prep'!AC209</f>
        <v>0</v>
      </c>
      <c r="AH202" s="203">
        <f>'Monthly Prep'!AD209</f>
        <v>0</v>
      </c>
      <c r="AI202" s="203">
        <f>'Monthly Prep'!AE209</f>
        <v>0</v>
      </c>
      <c r="AJ202" s="203">
        <f>'Monthly Prep'!AF209</f>
        <v>0</v>
      </c>
      <c r="AK202" s="203">
        <f>'Monthly Prep'!AG209</f>
        <v>0</v>
      </c>
      <c r="AL202" s="203">
        <f>'Monthly Prep'!AH209</f>
        <v>0</v>
      </c>
      <c r="AM202" s="186">
        <f t="shared" si="10"/>
        <v>0</v>
      </c>
      <c r="AN202" s="203" t="str">
        <f>'Monthly Prep'!B$3</f>
        <v>Monthly Prep Reporting Tool 1.0.1</v>
      </c>
      <c r="AO202" s="199">
        <f>'Monthly Prep'!AJ209</f>
        <v>0</v>
      </c>
    </row>
    <row r="203" spans="1:41" x14ac:dyDescent="0.25">
      <c r="A203" s="296" t="str">
        <f t="shared" si="9"/>
        <v>202205</v>
      </c>
      <c r="B203" s="297">
        <f>'Prep Partner Performance'!AE$2</f>
        <v>2022</v>
      </c>
      <c r="C203" s="298" t="str">
        <f>'Prep Partner Performance'!Z$2</f>
        <v>05</v>
      </c>
      <c r="D203" s="296">
        <f>'Prep Partner Performance'!G$2</f>
        <v>14943</v>
      </c>
      <c r="E203" s="299" t="str">
        <f>'Prep Partner Performance'!C$2</f>
        <v>Kisima Health Centre</v>
      </c>
      <c r="F203" s="300" t="str">
        <f>'Monthly Prep'!B$199</f>
        <v>Reasons For Prep  Declines</v>
      </c>
      <c r="G203" s="203" t="str">
        <f>'Monthly Prep'!C210</f>
        <v>lack of interest in PrEP</v>
      </c>
      <c r="H203" s="203" t="str">
        <f>'Monthly Prep'!D210</f>
        <v>MP01-201</v>
      </c>
      <c r="I203" s="203">
        <f>'Monthly Prep'!E210</f>
        <v>0</v>
      </c>
      <c r="J203" s="203">
        <f>'Monthly Prep'!F210</f>
        <v>0</v>
      </c>
      <c r="K203" s="203">
        <f>'Monthly Prep'!G210</f>
        <v>0</v>
      </c>
      <c r="L203" s="203">
        <f>'Monthly Prep'!H210</f>
        <v>0</v>
      </c>
      <c r="M203" s="203">
        <f>'Monthly Prep'!I210</f>
        <v>0</v>
      </c>
      <c r="N203" s="203">
        <f>'Monthly Prep'!J210</f>
        <v>0</v>
      </c>
      <c r="O203" s="203">
        <f>'Monthly Prep'!K210</f>
        <v>0</v>
      </c>
      <c r="P203" s="203">
        <f>'Monthly Prep'!L210</f>
        <v>0</v>
      </c>
      <c r="Q203" s="203">
        <f>'Monthly Prep'!M210</f>
        <v>0</v>
      </c>
      <c r="R203" s="203">
        <f>'Monthly Prep'!N210</f>
        <v>0</v>
      </c>
      <c r="S203" s="203">
        <f>'Monthly Prep'!O210</f>
        <v>0</v>
      </c>
      <c r="T203" s="203">
        <f>'Monthly Prep'!P210</f>
        <v>0</v>
      </c>
      <c r="U203" s="203">
        <f>'Monthly Prep'!Q210</f>
        <v>0</v>
      </c>
      <c r="V203" s="203">
        <f>'Monthly Prep'!R210</f>
        <v>0</v>
      </c>
      <c r="W203" s="203">
        <f>'Monthly Prep'!S210</f>
        <v>0</v>
      </c>
      <c r="X203" s="203">
        <f>'Monthly Prep'!T210</f>
        <v>0</v>
      </c>
      <c r="Y203" s="203">
        <f>'Monthly Prep'!U210</f>
        <v>0</v>
      </c>
      <c r="Z203" s="203">
        <f>'Monthly Prep'!V210</f>
        <v>0</v>
      </c>
      <c r="AA203" s="203">
        <f>'Monthly Prep'!W210</f>
        <v>0</v>
      </c>
      <c r="AB203" s="203">
        <f>'Monthly Prep'!X210</f>
        <v>0</v>
      </c>
      <c r="AC203" s="203">
        <f>'Monthly Prep'!Y210</f>
        <v>0</v>
      </c>
      <c r="AD203" s="203">
        <f>'Monthly Prep'!Z210</f>
        <v>0</v>
      </c>
      <c r="AE203" s="203">
        <f>'Monthly Prep'!AA210</f>
        <v>0</v>
      </c>
      <c r="AF203" s="203">
        <f>'Monthly Prep'!AB210</f>
        <v>0</v>
      </c>
      <c r="AG203" s="203">
        <f>'Monthly Prep'!AC210</f>
        <v>0</v>
      </c>
      <c r="AH203" s="203">
        <f>'Monthly Prep'!AD210</f>
        <v>0</v>
      </c>
      <c r="AI203" s="203">
        <f>'Monthly Prep'!AE210</f>
        <v>0</v>
      </c>
      <c r="AJ203" s="203">
        <f>'Monthly Prep'!AF210</f>
        <v>0</v>
      </c>
      <c r="AK203" s="203">
        <f>'Monthly Prep'!AG210</f>
        <v>0</v>
      </c>
      <c r="AL203" s="203">
        <f>'Monthly Prep'!AH210</f>
        <v>0</v>
      </c>
      <c r="AM203" s="186">
        <f t="shared" si="10"/>
        <v>0</v>
      </c>
      <c r="AN203" s="203" t="str">
        <f>'Monthly Prep'!B$3</f>
        <v>Monthly Prep Reporting Tool 1.0.1</v>
      </c>
      <c r="AO203" s="199">
        <f>'Monthly Prep'!AJ210</f>
        <v>0</v>
      </c>
    </row>
    <row r="204" spans="1:41" x14ac:dyDescent="0.25">
      <c r="A204" s="296" t="str">
        <f t="shared" si="9"/>
        <v>202205</v>
      </c>
      <c r="B204" s="297">
        <f>'Prep Partner Performance'!AE$2</f>
        <v>2022</v>
      </c>
      <c r="C204" s="298" t="str">
        <f>'Prep Partner Performance'!Z$2</f>
        <v>05</v>
      </c>
      <c r="D204" s="296">
        <f>'Prep Partner Performance'!G$2</f>
        <v>14943</v>
      </c>
      <c r="E204" s="299" t="str">
        <f>'Prep Partner Performance'!C$2</f>
        <v>Kisima Health Centre</v>
      </c>
      <c r="F204" s="300" t="str">
        <f>'Monthly Prep'!B$199</f>
        <v>Reasons For Prep  Declines</v>
      </c>
      <c r="G204" s="203" t="str">
        <f>'Monthly Prep'!C211</f>
        <v>Negative perceptions of the safety  of PrEP</v>
      </c>
      <c r="H204" s="203" t="str">
        <f>'Monthly Prep'!D211</f>
        <v>MP01-202</v>
      </c>
      <c r="I204" s="203">
        <f>'Monthly Prep'!E211</f>
        <v>0</v>
      </c>
      <c r="J204" s="203">
        <f>'Monthly Prep'!F211</f>
        <v>0</v>
      </c>
      <c r="K204" s="203">
        <f>'Monthly Prep'!G211</f>
        <v>0</v>
      </c>
      <c r="L204" s="203">
        <f>'Monthly Prep'!H211</f>
        <v>0</v>
      </c>
      <c r="M204" s="203">
        <f>'Monthly Prep'!I211</f>
        <v>0</v>
      </c>
      <c r="N204" s="203">
        <f>'Monthly Prep'!J211</f>
        <v>0</v>
      </c>
      <c r="O204" s="203">
        <f>'Monthly Prep'!K211</f>
        <v>0</v>
      </c>
      <c r="P204" s="203">
        <f>'Monthly Prep'!L211</f>
        <v>0</v>
      </c>
      <c r="Q204" s="203">
        <f>'Monthly Prep'!M211</f>
        <v>0</v>
      </c>
      <c r="R204" s="203">
        <f>'Monthly Prep'!N211</f>
        <v>0</v>
      </c>
      <c r="S204" s="203">
        <f>'Monthly Prep'!O211</f>
        <v>0</v>
      </c>
      <c r="T204" s="203">
        <f>'Monthly Prep'!P211</f>
        <v>0</v>
      </c>
      <c r="U204" s="203">
        <f>'Monthly Prep'!Q211</f>
        <v>0</v>
      </c>
      <c r="V204" s="203">
        <f>'Monthly Prep'!R211</f>
        <v>0</v>
      </c>
      <c r="W204" s="203">
        <f>'Monthly Prep'!S211</f>
        <v>0</v>
      </c>
      <c r="X204" s="203">
        <f>'Monthly Prep'!T211</f>
        <v>0</v>
      </c>
      <c r="Y204" s="203">
        <f>'Monthly Prep'!U211</f>
        <v>0</v>
      </c>
      <c r="Z204" s="203">
        <f>'Monthly Prep'!V211</f>
        <v>0</v>
      </c>
      <c r="AA204" s="203">
        <f>'Monthly Prep'!W211</f>
        <v>0</v>
      </c>
      <c r="AB204" s="203">
        <f>'Monthly Prep'!X211</f>
        <v>0</v>
      </c>
      <c r="AC204" s="203">
        <f>'Monthly Prep'!Y211</f>
        <v>0</v>
      </c>
      <c r="AD204" s="203">
        <f>'Monthly Prep'!Z211</f>
        <v>0</v>
      </c>
      <c r="AE204" s="203">
        <f>'Monthly Prep'!AA211</f>
        <v>0</v>
      </c>
      <c r="AF204" s="203">
        <f>'Monthly Prep'!AB211</f>
        <v>0</v>
      </c>
      <c r="AG204" s="203">
        <f>'Monthly Prep'!AC211</f>
        <v>0</v>
      </c>
      <c r="AH204" s="203">
        <f>'Monthly Prep'!AD211</f>
        <v>0</v>
      </c>
      <c r="AI204" s="203">
        <f>'Monthly Prep'!AE211</f>
        <v>0</v>
      </c>
      <c r="AJ204" s="203">
        <f>'Monthly Prep'!AF211</f>
        <v>0</v>
      </c>
      <c r="AK204" s="203">
        <f>'Monthly Prep'!AG211</f>
        <v>0</v>
      </c>
      <c r="AL204" s="203">
        <f>'Monthly Prep'!AH211</f>
        <v>0</v>
      </c>
      <c r="AM204" s="186">
        <f t="shared" si="10"/>
        <v>0</v>
      </c>
      <c r="AN204" s="203" t="str">
        <f>'Monthly Prep'!B$3</f>
        <v>Monthly Prep Reporting Tool 1.0.1</v>
      </c>
      <c r="AO204" s="199">
        <f>'Monthly Prep'!AJ211</f>
        <v>0</v>
      </c>
    </row>
    <row r="205" spans="1:41" x14ac:dyDescent="0.25">
      <c r="A205" s="296" t="str">
        <f t="shared" si="9"/>
        <v>202205</v>
      </c>
      <c r="B205" s="297">
        <f>'Prep Partner Performance'!AE$2</f>
        <v>2022</v>
      </c>
      <c r="C205" s="298" t="str">
        <f>'Prep Partner Performance'!Z$2</f>
        <v>05</v>
      </c>
      <c r="D205" s="296">
        <f>'Prep Partner Performance'!G$2</f>
        <v>14943</v>
      </c>
      <c r="E205" s="299" t="str">
        <f>'Prep Partner Performance'!C$2</f>
        <v>Kisima Health Centre</v>
      </c>
      <c r="F205" s="300" t="str">
        <f>'Monthly Prep'!B$199</f>
        <v>Reasons For Prep  Declines</v>
      </c>
      <c r="G205" s="203" t="str">
        <f>'Monthly Prep'!C212</f>
        <v>Client opts condom use </v>
      </c>
      <c r="H205" s="203" t="str">
        <f>'Monthly Prep'!D212</f>
        <v>MP01-203</v>
      </c>
      <c r="I205" s="203">
        <f>'Monthly Prep'!E212</f>
        <v>0</v>
      </c>
      <c r="J205" s="203">
        <f>'Monthly Prep'!F212</f>
        <v>0</v>
      </c>
      <c r="K205" s="203">
        <f>'Monthly Prep'!G212</f>
        <v>0</v>
      </c>
      <c r="L205" s="203">
        <f>'Monthly Prep'!H212</f>
        <v>0</v>
      </c>
      <c r="M205" s="203">
        <f>'Monthly Prep'!I212</f>
        <v>0</v>
      </c>
      <c r="N205" s="203">
        <f>'Monthly Prep'!J212</f>
        <v>0</v>
      </c>
      <c r="O205" s="203">
        <f>'Monthly Prep'!K212</f>
        <v>0</v>
      </c>
      <c r="P205" s="203">
        <f>'Monthly Prep'!L212</f>
        <v>0</v>
      </c>
      <c r="Q205" s="203">
        <f>'Monthly Prep'!M212</f>
        <v>0</v>
      </c>
      <c r="R205" s="203">
        <f>'Monthly Prep'!N212</f>
        <v>0</v>
      </c>
      <c r="S205" s="203">
        <f>'Monthly Prep'!O212</f>
        <v>0</v>
      </c>
      <c r="T205" s="203">
        <f>'Monthly Prep'!P212</f>
        <v>0</v>
      </c>
      <c r="U205" s="203">
        <f>'Monthly Prep'!Q212</f>
        <v>0</v>
      </c>
      <c r="V205" s="203">
        <f>'Monthly Prep'!R212</f>
        <v>0</v>
      </c>
      <c r="W205" s="203">
        <f>'Monthly Prep'!S212</f>
        <v>0</v>
      </c>
      <c r="X205" s="203">
        <f>'Monthly Prep'!T212</f>
        <v>0</v>
      </c>
      <c r="Y205" s="203">
        <f>'Monthly Prep'!U212</f>
        <v>0</v>
      </c>
      <c r="Z205" s="203">
        <f>'Monthly Prep'!V212</f>
        <v>0</v>
      </c>
      <c r="AA205" s="203">
        <f>'Monthly Prep'!W212</f>
        <v>0</v>
      </c>
      <c r="AB205" s="203">
        <f>'Monthly Prep'!X212</f>
        <v>0</v>
      </c>
      <c r="AC205" s="203">
        <f>'Monthly Prep'!Y212</f>
        <v>0</v>
      </c>
      <c r="AD205" s="203">
        <f>'Monthly Prep'!Z212</f>
        <v>0</v>
      </c>
      <c r="AE205" s="203">
        <f>'Monthly Prep'!AA212</f>
        <v>0</v>
      </c>
      <c r="AF205" s="203">
        <f>'Monthly Prep'!AB212</f>
        <v>0</v>
      </c>
      <c r="AG205" s="203">
        <f>'Monthly Prep'!AC212</f>
        <v>0</v>
      </c>
      <c r="AH205" s="203">
        <f>'Monthly Prep'!AD212</f>
        <v>0</v>
      </c>
      <c r="AI205" s="203">
        <f>'Monthly Prep'!AE212</f>
        <v>0</v>
      </c>
      <c r="AJ205" s="203">
        <f>'Monthly Prep'!AF212</f>
        <v>0</v>
      </c>
      <c r="AK205" s="203">
        <f>'Monthly Prep'!AG212</f>
        <v>0</v>
      </c>
      <c r="AL205" s="203">
        <f>'Monthly Prep'!AH212</f>
        <v>0</v>
      </c>
      <c r="AM205" s="186">
        <f t="shared" si="10"/>
        <v>0</v>
      </c>
      <c r="AN205" s="203" t="str">
        <f>'Monthly Prep'!B$3</f>
        <v>Monthly Prep Reporting Tool 1.0.1</v>
      </c>
      <c r="AO205" s="199">
        <f>'Monthly Prep'!AJ212</f>
        <v>0</v>
      </c>
    </row>
    <row r="206" spans="1:41" x14ac:dyDescent="0.25">
      <c r="A206" s="296" t="str">
        <f t="shared" si="9"/>
        <v>202205</v>
      </c>
      <c r="B206" s="297">
        <f>'Prep Partner Performance'!AE$2</f>
        <v>2022</v>
      </c>
      <c r="C206" s="298" t="str">
        <f>'Prep Partner Performance'!Z$2</f>
        <v>05</v>
      </c>
      <c r="D206" s="296">
        <f>'Prep Partner Performance'!G$2</f>
        <v>14943</v>
      </c>
      <c r="E206" s="299" t="str">
        <f>'Prep Partner Performance'!C$2</f>
        <v>Kisima Health Centre</v>
      </c>
      <c r="F206" s="300" t="str">
        <f>'Monthly Prep'!B$199</f>
        <v>Reasons For Prep  Declines</v>
      </c>
      <c r="G206" s="203" t="str">
        <f>'Monthly Prep'!C213</f>
        <v>No RTKs</v>
      </c>
      <c r="H206" s="203" t="str">
        <f>'Monthly Prep'!D213</f>
        <v>MP01-204</v>
      </c>
      <c r="I206" s="203">
        <f>'Monthly Prep'!E213</f>
        <v>0</v>
      </c>
      <c r="J206" s="203">
        <f>'Monthly Prep'!F213</f>
        <v>0</v>
      </c>
      <c r="K206" s="203">
        <f>'Monthly Prep'!G213</f>
        <v>0</v>
      </c>
      <c r="L206" s="203">
        <f>'Monthly Prep'!H213</f>
        <v>0</v>
      </c>
      <c r="M206" s="203">
        <f>'Monthly Prep'!I213</f>
        <v>0</v>
      </c>
      <c r="N206" s="203">
        <f>'Monthly Prep'!J213</f>
        <v>0</v>
      </c>
      <c r="O206" s="203">
        <f>'Monthly Prep'!K213</f>
        <v>0</v>
      </c>
      <c r="P206" s="203">
        <f>'Monthly Prep'!L213</f>
        <v>0</v>
      </c>
      <c r="Q206" s="203">
        <f>'Monthly Prep'!M213</f>
        <v>0</v>
      </c>
      <c r="R206" s="203">
        <f>'Monthly Prep'!N213</f>
        <v>0</v>
      </c>
      <c r="S206" s="203">
        <f>'Monthly Prep'!O213</f>
        <v>0</v>
      </c>
      <c r="T206" s="203">
        <f>'Monthly Prep'!P213</f>
        <v>0</v>
      </c>
      <c r="U206" s="203">
        <f>'Monthly Prep'!Q213</f>
        <v>0</v>
      </c>
      <c r="V206" s="203">
        <f>'Monthly Prep'!R213</f>
        <v>0</v>
      </c>
      <c r="W206" s="203">
        <f>'Monthly Prep'!S213</f>
        <v>0</v>
      </c>
      <c r="X206" s="203">
        <f>'Monthly Prep'!T213</f>
        <v>0</v>
      </c>
      <c r="Y206" s="203">
        <f>'Monthly Prep'!U213</f>
        <v>0</v>
      </c>
      <c r="Z206" s="203">
        <f>'Monthly Prep'!V213</f>
        <v>0</v>
      </c>
      <c r="AA206" s="203">
        <f>'Monthly Prep'!W213</f>
        <v>0</v>
      </c>
      <c r="AB206" s="203">
        <f>'Monthly Prep'!X213</f>
        <v>0</v>
      </c>
      <c r="AC206" s="203">
        <f>'Monthly Prep'!Y213</f>
        <v>0</v>
      </c>
      <c r="AD206" s="203">
        <f>'Monthly Prep'!Z213</f>
        <v>0</v>
      </c>
      <c r="AE206" s="203">
        <f>'Monthly Prep'!AA213</f>
        <v>0</v>
      </c>
      <c r="AF206" s="203">
        <f>'Monthly Prep'!AB213</f>
        <v>0</v>
      </c>
      <c r="AG206" s="203">
        <f>'Monthly Prep'!AC213</f>
        <v>0</v>
      </c>
      <c r="AH206" s="203">
        <f>'Monthly Prep'!AD213</f>
        <v>0</v>
      </c>
      <c r="AI206" s="203">
        <f>'Monthly Prep'!AE213</f>
        <v>0</v>
      </c>
      <c r="AJ206" s="203">
        <f>'Monthly Prep'!AF213</f>
        <v>0</v>
      </c>
      <c r="AK206" s="203">
        <f>'Monthly Prep'!AG213</f>
        <v>0</v>
      </c>
      <c r="AL206" s="203">
        <f>'Monthly Prep'!AH213</f>
        <v>0</v>
      </c>
      <c r="AM206" s="186">
        <f t="shared" si="10"/>
        <v>0</v>
      </c>
      <c r="AN206" s="203" t="str">
        <f>'Monthly Prep'!B$3</f>
        <v>Monthly Prep Reporting Tool 1.0.1</v>
      </c>
      <c r="AO206" s="199">
        <f>'Monthly Prep'!AJ213</f>
        <v>0</v>
      </c>
    </row>
    <row r="207" spans="1:41" x14ac:dyDescent="0.25">
      <c r="A207" s="296" t="str">
        <f t="shared" ref="A207:A208" si="11">B207&amp;C207</f>
        <v>202205</v>
      </c>
      <c r="B207" s="297">
        <f>'Prep Partner Performance'!AE$2</f>
        <v>2022</v>
      </c>
      <c r="C207" s="298" t="str">
        <f>'Prep Partner Performance'!Z$2</f>
        <v>05</v>
      </c>
      <c r="D207" s="296">
        <f>'Prep Partner Performance'!G$2</f>
        <v>14943</v>
      </c>
      <c r="E207" s="299" t="str">
        <f>'Prep Partner Performance'!C$2</f>
        <v>Kisima Health Centre</v>
      </c>
      <c r="F207" s="300" t="str">
        <f>'Monthly Prep'!B$199</f>
        <v>Reasons For Prep  Declines</v>
      </c>
      <c r="G207" s="203" t="str">
        <f>'Monthly Prep'!C214</f>
        <v>Other reasons for declining Prep</v>
      </c>
      <c r="H207" s="203" t="str">
        <f>'Monthly Prep'!D214</f>
        <v>MP01-205</v>
      </c>
      <c r="I207" s="203">
        <f>'Monthly Prep'!E214</f>
        <v>0</v>
      </c>
      <c r="J207" s="203">
        <f>'Monthly Prep'!F214</f>
        <v>0</v>
      </c>
      <c r="K207" s="203">
        <f>'Monthly Prep'!G214</f>
        <v>0</v>
      </c>
      <c r="L207" s="203">
        <f>'Monthly Prep'!H214</f>
        <v>0</v>
      </c>
      <c r="M207" s="203">
        <f>'Monthly Prep'!I214</f>
        <v>0</v>
      </c>
      <c r="N207" s="203">
        <f>'Monthly Prep'!J214</f>
        <v>0</v>
      </c>
      <c r="O207" s="203">
        <f>'Monthly Prep'!K214</f>
        <v>0</v>
      </c>
      <c r="P207" s="203">
        <f>'Monthly Prep'!L214</f>
        <v>0</v>
      </c>
      <c r="Q207" s="203">
        <f>'Monthly Prep'!M214</f>
        <v>0</v>
      </c>
      <c r="R207" s="203">
        <f>'Monthly Prep'!N214</f>
        <v>0</v>
      </c>
      <c r="S207" s="203">
        <f>'Monthly Prep'!O214</f>
        <v>0</v>
      </c>
      <c r="T207" s="203">
        <f>'Monthly Prep'!P214</f>
        <v>0</v>
      </c>
      <c r="U207" s="203">
        <f>'Monthly Prep'!Q214</f>
        <v>0</v>
      </c>
      <c r="V207" s="203">
        <f>'Monthly Prep'!R214</f>
        <v>0</v>
      </c>
      <c r="W207" s="203">
        <f>'Monthly Prep'!S214</f>
        <v>0</v>
      </c>
      <c r="X207" s="203">
        <f>'Monthly Prep'!T214</f>
        <v>0</v>
      </c>
      <c r="Y207" s="203">
        <f>'Monthly Prep'!U214</f>
        <v>0</v>
      </c>
      <c r="Z207" s="203">
        <f>'Monthly Prep'!V214</f>
        <v>0</v>
      </c>
      <c r="AA207" s="203">
        <f>'Monthly Prep'!W214</f>
        <v>0</v>
      </c>
      <c r="AB207" s="203">
        <f>'Monthly Prep'!X214</f>
        <v>0</v>
      </c>
      <c r="AC207" s="203">
        <f>'Monthly Prep'!Y214</f>
        <v>0</v>
      </c>
      <c r="AD207" s="203">
        <f>'Monthly Prep'!Z214</f>
        <v>0</v>
      </c>
      <c r="AE207" s="203">
        <f>'Monthly Prep'!AA214</f>
        <v>0</v>
      </c>
      <c r="AF207" s="203">
        <f>'Monthly Prep'!AB214</f>
        <v>0</v>
      </c>
      <c r="AG207" s="203">
        <f>'Monthly Prep'!AC214</f>
        <v>0</v>
      </c>
      <c r="AH207" s="203">
        <f>'Monthly Prep'!AD214</f>
        <v>0</v>
      </c>
      <c r="AI207" s="203">
        <f>'Monthly Prep'!AE214</f>
        <v>0</v>
      </c>
      <c r="AJ207" s="203">
        <f>'Monthly Prep'!AF214</f>
        <v>0</v>
      </c>
      <c r="AK207" s="203">
        <f>'Monthly Prep'!AG214</f>
        <v>0</v>
      </c>
      <c r="AL207" s="203">
        <f>'Monthly Prep'!AH214</f>
        <v>0</v>
      </c>
      <c r="AM207" s="186">
        <f t="shared" si="10"/>
        <v>0</v>
      </c>
      <c r="AN207" s="203" t="str">
        <f>'Monthly Prep'!B$3</f>
        <v>Monthly Prep Reporting Tool 1.0.1</v>
      </c>
      <c r="AO207" s="199">
        <f>'Monthly Prep'!AJ214</f>
        <v>0</v>
      </c>
    </row>
    <row r="208" spans="1:41" x14ac:dyDescent="0.25">
      <c r="A208" s="296" t="str">
        <f t="shared" si="11"/>
        <v>202205</v>
      </c>
      <c r="B208" s="297">
        <f>'Prep Partner Performance'!AE$2</f>
        <v>2022</v>
      </c>
      <c r="C208" s="298" t="str">
        <f>'Prep Partner Performance'!Z$2</f>
        <v>05</v>
      </c>
      <c r="D208" s="296">
        <f>'Prep Partner Performance'!G$2</f>
        <v>14943</v>
      </c>
      <c r="E208" s="299" t="str">
        <f>'Prep Partner Performance'!C$2</f>
        <v>Kisima Health Centre</v>
      </c>
      <c r="F208" s="300" t="str">
        <f>'Monthly Prep'!B$199</f>
        <v>Reasons For Prep  Declines</v>
      </c>
      <c r="G208" s="203" t="str">
        <f>'Monthly Prep'!C215</f>
        <v>Total Reasons for Prep Declines among those eligible ( New Plus Restarts)</v>
      </c>
      <c r="H208" s="203" t="str">
        <f>'Monthly Prep'!D215</f>
        <v>MP01-206</v>
      </c>
      <c r="I208" s="203">
        <f>'Monthly Prep'!E215</f>
        <v>0</v>
      </c>
      <c r="J208" s="203">
        <f>'Monthly Prep'!F215</f>
        <v>0</v>
      </c>
      <c r="K208" s="203">
        <f>'Monthly Prep'!G215</f>
        <v>0</v>
      </c>
      <c r="L208" s="203">
        <f>'Monthly Prep'!H215</f>
        <v>0</v>
      </c>
      <c r="M208" s="203">
        <f>'Monthly Prep'!I215</f>
        <v>0</v>
      </c>
      <c r="N208" s="203">
        <f>'Monthly Prep'!J215</f>
        <v>0</v>
      </c>
      <c r="O208" s="203">
        <f>'Monthly Prep'!K215</f>
        <v>0</v>
      </c>
      <c r="P208" s="203">
        <f>'Monthly Prep'!L215</f>
        <v>0</v>
      </c>
      <c r="Q208" s="203">
        <f>'Monthly Prep'!M215</f>
        <v>0</v>
      </c>
      <c r="R208" s="203">
        <f>'Monthly Prep'!N215</f>
        <v>0</v>
      </c>
      <c r="S208" s="203">
        <f>'Monthly Prep'!O215</f>
        <v>0</v>
      </c>
      <c r="T208" s="203">
        <f>'Monthly Prep'!P215</f>
        <v>0</v>
      </c>
      <c r="U208" s="203">
        <f>'Monthly Prep'!Q215</f>
        <v>0</v>
      </c>
      <c r="V208" s="203">
        <f>'Monthly Prep'!R215</f>
        <v>0</v>
      </c>
      <c r="W208" s="203">
        <f>'Monthly Prep'!S215</f>
        <v>0</v>
      </c>
      <c r="X208" s="203">
        <f>'Monthly Prep'!T215</f>
        <v>0</v>
      </c>
      <c r="Y208" s="203">
        <f>'Monthly Prep'!U215</f>
        <v>0</v>
      </c>
      <c r="Z208" s="203">
        <f>'Monthly Prep'!V215</f>
        <v>0</v>
      </c>
      <c r="AA208" s="203">
        <f>'Monthly Prep'!W215</f>
        <v>0</v>
      </c>
      <c r="AB208" s="203">
        <f>'Monthly Prep'!X215</f>
        <v>0</v>
      </c>
      <c r="AC208" s="203">
        <f>'Monthly Prep'!Y215</f>
        <v>0</v>
      </c>
      <c r="AD208" s="203">
        <f>'Monthly Prep'!Z215</f>
        <v>0</v>
      </c>
      <c r="AE208" s="203">
        <f>'Monthly Prep'!AA215</f>
        <v>0</v>
      </c>
      <c r="AF208" s="203">
        <f>'Monthly Prep'!AB215</f>
        <v>0</v>
      </c>
      <c r="AG208" s="203">
        <f>'Monthly Prep'!AC215</f>
        <v>0</v>
      </c>
      <c r="AH208" s="203">
        <f>'Monthly Prep'!AD215</f>
        <v>0</v>
      </c>
      <c r="AI208" s="203">
        <f>'Monthly Prep'!AE215</f>
        <v>0</v>
      </c>
      <c r="AJ208" s="203">
        <f>'Monthly Prep'!AF215</f>
        <v>0</v>
      </c>
      <c r="AK208" s="203">
        <f>'Monthly Prep'!AG215</f>
        <v>0</v>
      </c>
      <c r="AL208" s="203">
        <f>'Monthly Prep'!AH215</f>
        <v>0</v>
      </c>
      <c r="AM208" s="186">
        <f t="shared" si="10"/>
        <v>0</v>
      </c>
      <c r="AN208" s="203" t="str">
        <f>'Monthly Prep'!B$3</f>
        <v>Monthly Prep Reporting Tool 1.0.1</v>
      </c>
      <c r="AO208" s="199" t="str">
        <f>'Monthly Prep'!AJ215</f>
        <v/>
      </c>
    </row>
  </sheetData>
  <conditionalFormatting sqref="I1:AL1 AO1">
    <cfRule type="containsText" dxfId="12" priority="2" operator="containsText" text="f">
      <formula>NOT(ISERROR(SEARCH("f",I1)))</formula>
    </cfRule>
  </conditionalFormatting>
  <conditionalFormatting sqref="H209:H1048576 H1:H2">
    <cfRule type="duplicateValues" dxfId="11" priority="1"/>
  </conditionalFormatting>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555"/>
  <sheetViews>
    <sheetView showGridLines="0" topLeftCell="H1" zoomScale="80" zoomScaleNormal="80" workbookViewId="0">
      <selection activeCell="AO2" sqref="AO2"/>
    </sheetView>
  </sheetViews>
  <sheetFormatPr defaultColWidth="8.7109375" defaultRowHeight="15" x14ac:dyDescent="0.25"/>
  <cols>
    <col min="1" max="1" width="11.5703125" style="107" bestFit="1" customWidth="1"/>
    <col min="2" max="2" width="5.5703125" style="107" bestFit="1" customWidth="1"/>
    <col min="3" max="3" width="7.42578125" style="107" bestFit="1" customWidth="1"/>
    <col min="4" max="4" width="9.140625" style="107" bestFit="1" customWidth="1"/>
    <col min="5" max="5" width="42.140625" style="15" bestFit="1" customWidth="1"/>
    <col min="6" max="6" width="87.7109375" style="14" bestFit="1" customWidth="1"/>
    <col min="7" max="7" width="103.7109375" style="15" bestFit="1" customWidth="1"/>
    <col min="8" max="8" width="10.7109375" style="15" bestFit="1" customWidth="1"/>
    <col min="9" max="9" width="5.140625" style="15" bestFit="1" customWidth="1"/>
    <col min="10" max="10" width="4.140625" style="15" bestFit="1" customWidth="1"/>
    <col min="11" max="11" width="5.140625" style="15" bestFit="1" customWidth="1"/>
    <col min="12" max="12" width="4.140625" style="15" bestFit="1" customWidth="1"/>
    <col min="13" max="13" width="5.140625" style="15" bestFit="1" customWidth="1"/>
    <col min="14" max="14" width="4.140625" style="15" bestFit="1" customWidth="1"/>
    <col min="15" max="15" width="6.28515625" style="15" bestFit="1" customWidth="1"/>
    <col min="16" max="16" width="5.140625" style="15" bestFit="1" customWidth="1"/>
    <col min="17" max="17" width="6.28515625" style="15" bestFit="1" customWidth="1"/>
    <col min="18" max="18" width="5.140625" style="15" bestFit="1" customWidth="1"/>
    <col min="19" max="19" width="6.28515625" style="15" bestFit="1" customWidth="1"/>
    <col min="20" max="20" width="5.140625" style="15" bestFit="1" customWidth="1"/>
    <col min="21" max="21" width="6.28515625" style="15" bestFit="1" customWidth="1"/>
    <col min="22" max="22" width="5.140625" style="15" bestFit="1" customWidth="1"/>
    <col min="23" max="23" width="6.28515625" style="15" bestFit="1" customWidth="1"/>
    <col min="24" max="24" width="5.140625" style="15" bestFit="1" customWidth="1"/>
    <col min="25" max="25" width="6.28515625" style="15" bestFit="1" customWidth="1"/>
    <col min="26" max="26" width="5.140625" style="15" bestFit="1" customWidth="1"/>
    <col min="27" max="27" width="6.28515625" style="15" bestFit="1" customWidth="1"/>
    <col min="28" max="28" width="5.140625" style="15" bestFit="1" customWidth="1"/>
    <col min="29" max="29" width="6.28515625" style="15" bestFit="1" customWidth="1"/>
    <col min="30" max="30" width="5.140625" style="15" bestFit="1" customWidth="1"/>
    <col min="31" max="31" width="6.28515625" style="15" bestFit="1" customWidth="1"/>
    <col min="32" max="32" width="5.140625" style="15" bestFit="1" customWidth="1"/>
    <col min="33" max="33" width="6.28515625" style="15" bestFit="1" customWidth="1"/>
    <col min="34" max="34" width="5.140625" style="15" bestFit="1" customWidth="1"/>
    <col min="35" max="35" width="6.28515625" style="15" bestFit="1" customWidth="1"/>
    <col min="36" max="36" width="5.140625" style="15" bestFit="1" customWidth="1"/>
    <col min="37" max="37" width="6.28515625" style="15" bestFit="1" customWidth="1"/>
    <col min="38" max="38" width="5.140625" style="15" bestFit="1" customWidth="1"/>
    <col min="39" max="39" width="5.85546875" style="15" bestFit="1" customWidth="1"/>
    <col min="40" max="40" width="47.42578125" style="15" bestFit="1" customWidth="1"/>
    <col min="41" max="41" width="7" style="14" bestFit="1" customWidth="1"/>
    <col min="42" max="16384" width="8.7109375" style="15"/>
  </cols>
  <sheetData>
    <row r="1" spans="1:41" x14ac:dyDescent="0.25">
      <c r="A1" s="178" t="s">
        <v>552</v>
      </c>
      <c r="B1" s="178" t="s">
        <v>553</v>
      </c>
      <c r="C1" s="178" t="s">
        <v>554</v>
      </c>
      <c r="D1" s="178" t="s">
        <v>555</v>
      </c>
      <c r="E1" s="177" t="s">
        <v>556</v>
      </c>
      <c r="F1" s="199" t="s">
        <v>557</v>
      </c>
      <c r="G1" s="177" t="s">
        <v>558</v>
      </c>
      <c r="H1" s="177" t="s">
        <v>559</v>
      </c>
      <c r="I1" s="177" t="s">
        <v>560</v>
      </c>
      <c r="J1" s="177" t="s">
        <v>561</v>
      </c>
      <c r="K1" s="177" t="s">
        <v>562</v>
      </c>
      <c r="L1" s="177" t="s">
        <v>563</v>
      </c>
      <c r="M1" s="177" t="s">
        <v>564</v>
      </c>
      <c r="N1" s="177" t="s">
        <v>565</v>
      </c>
      <c r="O1" s="177" t="s">
        <v>566</v>
      </c>
      <c r="P1" s="177" t="s">
        <v>567</v>
      </c>
      <c r="Q1" s="177" t="s">
        <v>568</v>
      </c>
      <c r="R1" s="177" t="s">
        <v>569</v>
      </c>
      <c r="S1" s="177" t="s">
        <v>570</v>
      </c>
      <c r="T1" s="177" t="s">
        <v>571</v>
      </c>
      <c r="U1" s="177" t="s">
        <v>572</v>
      </c>
      <c r="V1" s="177" t="s">
        <v>573</v>
      </c>
      <c r="W1" s="177" t="s">
        <v>574</v>
      </c>
      <c r="X1" s="177" t="s">
        <v>575</v>
      </c>
      <c r="Y1" s="177" t="s">
        <v>576</v>
      </c>
      <c r="Z1" s="177" t="s">
        <v>577</v>
      </c>
      <c r="AA1" s="177" t="s">
        <v>578</v>
      </c>
      <c r="AB1" s="177" t="s">
        <v>579</v>
      </c>
      <c r="AC1" s="177" t="s">
        <v>580</v>
      </c>
      <c r="AD1" s="177" t="s">
        <v>581</v>
      </c>
      <c r="AE1" s="177" t="s">
        <v>582</v>
      </c>
      <c r="AF1" s="177" t="s">
        <v>583</v>
      </c>
      <c r="AG1" s="177" t="s">
        <v>584</v>
      </c>
      <c r="AH1" s="177" t="s">
        <v>585</v>
      </c>
      <c r="AI1" s="177" t="s">
        <v>586</v>
      </c>
      <c r="AJ1" s="177" t="s">
        <v>587</v>
      </c>
      <c r="AK1" s="177" t="s">
        <v>588</v>
      </c>
      <c r="AL1" s="177" t="s">
        <v>589</v>
      </c>
      <c r="AM1" s="177" t="s">
        <v>590</v>
      </c>
      <c r="AN1" s="177" t="s">
        <v>591</v>
      </c>
      <c r="AO1" s="213" t="s">
        <v>592</v>
      </c>
    </row>
    <row r="2" spans="1:41" x14ac:dyDescent="0.25">
      <c r="A2" s="178" t="str">
        <f>B2&amp;C2</f>
        <v>202205</v>
      </c>
      <c r="B2" s="179">
        <f>'Prep Partner Performance'!AE$2</f>
        <v>2022</v>
      </c>
      <c r="C2" s="180" t="str">
        <f>'Prep Partner Performance'!Z$2</f>
        <v>05</v>
      </c>
      <c r="D2" s="178">
        <f>'Prep Partner Performance'!G$2</f>
        <v>14943</v>
      </c>
      <c r="E2" s="177" t="str">
        <f>'Prep Partner Performance'!C$2</f>
        <v>Kisima Health Centre</v>
      </c>
      <c r="F2" s="199" t="str">
        <f>'Prep Partner Performance'!B8</f>
        <v>Number Screened (New and Restart Clients)</v>
      </c>
      <c r="G2" s="177" t="str">
        <f>'Prep Partner Performance'!C8</f>
        <v>Transgender</v>
      </c>
      <c r="H2" s="177" t="str">
        <f>'Prep Partner Performance'!D8</f>
        <v>P01-01</v>
      </c>
      <c r="I2" s="177">
        <f>'Prep Partner Performance'!E8</f>
        <v>0</v>
      </c>
      <c r="J2" s="177">
        <f>'Prep Partner Performance'!F8</f>
        <v>0</v>
      </c>
      <c r="K2" s="177">
        <f>'Prep Partner Performance'!G8</f>
        <v>0</v>
      </c>
      <c r="L2" s="177">
        <f>'Prep Partner Performance'!H8</f>
        <v>0</v>
      </c>
      <c r="M2" s="177">
        <f>'Prep Partner Performance'!I8</f>
        <v>0</v>
      </c>
      <c r="N2" s="177">
        <f>'Prep Partner Performance'!J8</f>
        <v>0</v>
      </c>
      <c r="O2" s="177">
        <f>'Prep Partner Performance'!K8</f>
        <v>0</v>
      </c>
      <c r="P2" s="177">
        <f>'Prep Partner Performance'!L8</f>
        <v>0</v>
      </c>
      <c r="Q2" s="177">
        <f>'Prep Partner Performance'!M8</f>
        <v>0</v>
      </c>
      <c r="R2" s="177">
        <f>'Prep Partner Performance'!N8</f>
        <v>0</v>
      </c>
      <c r="S2" s="177">
        <f>'Prep Partner Performance'!O8</f>
        <v>0</v>
      </c>
      <c r="T2" s="177">
        <f>'Prep Partner Performance'!P8</f>
        <v>0</v>
      </c>
      <c r="U2" s="177">
        <f>'Prep Partner Performance'!Q8</f>
        <v>0</v>
      </c>
      <c r="V2" s="177">
        <f>'Prep Partner Performance'!R8</f>
        <v>0</v>
      </c>
      <c r="W2" s="177">
        <f>'Prep Partner Performance'!S8</f>
        <v>0</v>
      </c>
      <c r="X2" s="177">
        <f>'Prep Partner Performance'!T8</f>
        <v>0</v>
      </c>
      <c r="Y2" s="177">
        <f>'Prep Partner Performance'!U8</f>
        <v>0</v>
      </c>
      <c r="Z2" s="177">
        <f>'Prep Partner Performance'!V8</f>
        <v>0</v>
      </c>
      <c r="AA2" s="177">
        <f>'Prep Partner Performance'!W8</f>
        <v>0</v>
      </c>
      <c r="AB2" s="177">
        <f>'Prep Partner Performance'!X8</f>
        <v>0</v>
      </c>
      <c r="AC2" s="177">
        <f>'Prep Partner Performance'!Y8</f>
        <v>0</v>
      </c>
      <c r="AD2" s="177">
        <f>'Prep Partner Performance'!Z8</f>
        <v>0</v>
      </c>
      <c r="AE2" s="177">
        <f>'Prep Partner Performance'!AA8</f>
        <v>0</v>
      </c>
      <c r="AF2" s="177">
        <f>'Prep Partner Performance'!AB8</f>
        <v>0</v>
      </c>
      <c r="AG2" s="177">
        <f>'Prep Partner Performance'!AC8</f>
        <v>0</v>
      </c>
      <c r="AH2" s="177">
        <f>'Prep Partner Performance'!AD8</f>
        <v>0</v>
      </c>
      <c r="AI2" s="177">
        <f>'Prep Partner Performance'!AE8</f>
        <v>0</v>
      </c>
      <c r="AJ2" s="177">
        <f>'Prep Partner Performance'!AF8</f>
        <v>0</v>
      </c>
      <c r="AK2" s="177">
        <f>'Prep Partner Performance'!AG8</f>
        <v>0</v>
      </c>
      <c r="AL2" s="177">
        <f>'Prep Partner Performance'!AH8</f>
        <v>0</v>
      </c>
      <c r="AM2" s="178">
        <f>SUM(I2:AL2)</f>
        <v>0</v>
      </c>
      <c r="AN2" s="177" t="str">
        <f>'Prep Partner Performance'!B$3</f>
        <v>PrEP Partner Performance Tool version 2.0.0</v>
      </c>
      <c r="AO2" s="199" t="str">
        <f>'Prep Partner Performance'!AJ8</f>
        <v/>
      </c>
    </row>
    <row r="3" spans="1:41" x14ac:dyDescent="0.25">
      <c r="A3" s="178" t="str">
        <f t="shared" ref="A3:A66" si="0">B3&amp;C3</f>
        <v>202205</v>
      </c>
      <c r="B3" s="179">
        <f>'Prep Partner Performance'!AE$2</f>
        <v>2022</v>
      </c>
      <c r="C3" s="180" t="str">
        <f>'Prep Partner Performance'!Z$2</f>
        <v>05</v>
      </c>
      <c r="D3" s="178">
        <f>'Prep Partner Performance'!G$2</f>
        <v>14943</v>
      </c>
      <c r="E3" s="177" t="str">
        <f>'Prep Partner Performance'!C$2</f>
        <v>Kisima Health Centre</v>
      </c>
      <c r="F3" s="199" t="str">
        <f>'Prep Partner Performance'!B$8</f>
        <v>Number Screened (New and Restart Clients)</v>
      </c>
      <c r="G3" s="177" t="str">
        <f>'Prep Partner Performance'!C9</f>
        <v>Adolescent Girls and Young Women</v>
      </c>
      <c r="H3" s="177" t="str">
        <f>'Prep Partner Performance'!D9</f>
        <v>P01-02</v>
      </c>
      <c r="I3" s="177">
        <f>'Prep Partner Performance'!E9</f>
        <v>0</v>
      </c>
      <c r="J3" s="177">
        <f>'Prep Partner Performance'!F9</f>
        <v>0</v>
      </c>
      <c r="K3" s="177">
        <f>'Prep Partner Performance'!G9</f>
        <v>0</v>
      </c>
      <c r="L3" s="177">
        <f>'Prep Partner Performance'!H9</f>
        <v>0</v>
      </c>
      <c r="M3" s="177">
        <f>'Prep Partner Performance'!I9</f>
        <v>0</v>
      </c>
      <c r="N3" s="177">
        <f>'Prep Partner Performance'!J9</f>
        <v>0</v>
      </c>
      <c r="O3" s="177">
        <f>'Prep Partner Performance'!K9</f>
        <v>0</v>
      </c>
      <c r="P3" s="177">
        <f>'Prep Partner Performance'!L9</f>
        <v>0</v>
      </c>
      <c r="Q3" s="177">
        <f>'Prep Partner Performance'!M9</f>
        <v>0</v>
      </c>
      <c r="R3" s="177">
        <f>'Prep Partner Performance'!N9</f>
        <v>0</v>
      </c>
      <c r="S3" s="177">
        <f>'Prep Partner Performance'!O9</f>
        <v>0</v>
      </c>
      <c r="T3" s="177">
        <f>'Prep Partner Performance'!P9</f>
        <v>0</v>
      </c>
      <c r="U3" s="177">
        <f>'Prep Partner Performance'!Q9</f>
        <v>0</v>
      </c>
      <c r="V3" s="177">
        <f>'Prep Partner Performance'!R9</f>
        <v>0</v>
      </c>
      <c r="W3" s="177">
        <f>'Prep Partner Performance'!S9</f>
        <v>0</v>
      </c>
      <c r="X3" s="177">
        <f>'Prep Partner Performance'!T9</f>
        <v>0</v>
      </c>
      <c r="Y3" s="177">
        <f>'Prep Partner Performance'!U9</f>
        <v>0</v>
      </c>
      <c r="Z3" s="177">
        <f>'Prep Partner Performance'!V9</f>
        <v>0</v>
      </c>
      <c r="AA3" s="177">
        <f>'Prep Partner Performance'!W9</f>
        <v>0</v>
      </c>
      <c r="AB3" s="177">
        <f>'Prep Partner Performance'!X9</f>
        <v>0</v>
      </c>
      <c r="AC3" s="177">
        <f>'Prep Partner Performance'!Y9</f>
        <v>0</v>
      </c>
      <c r="AD3" s="177">
        <f>'Prep Partner Performance'!Z9</f>
        <v>0</v>
      </c>
      <c r="AE3" s="177">
        <f>'Prep Partner Performance'!AA9</f>
        <v>0</v>
      </c>
      <c r="AF3" s="177">
        <f>'Prep Partner Performance'!AB9</f>
        <v>0</v>
      </c>
      <c r="AG3" s="177">
        <f>'Prep Partner Performance'!AC9</f>
        <v>0</v>
      </c>
      <c r="AH3" s="177">
        <f>'Prep Partner Performance'!AD9</f>
        <v>0</v>
      </c>
      <c r="AI3" s="177">
        <f>'Prep Partner Performance'!AE9</f>
        <v>0</v>
      </c>
      <c r="AJ3" s="177">
        <f>'Prep Partner Performance'!AF9</f>
        <v>0</v>
      </c>
      <c r="AK3" s="177">
        <f>'Prep Partner Performance'!AG9</f>
        <v>0</v>
      </c>
      <c r="AL3" s="177">
        <f>'Prep Partner Performance'!AH9</f>
        <v>0</v>
      </c>
      <c r="AM3" s="178">
        <f t="shared" ref="AM3:AM66" si="1">SUM(I3:AL3)</f>
        <v>0</v>
      </c>
      <c r="AN3" s="177" t="str">
        <f>'Prep Partner Performance'!B$3</f>
        <v>PrEP Partner Performance Tool version 2.0.0</v>
      </c>
      <c r="AO3" s="199" t="str">
        <f>'Prep Partner Performance'!AJ9</f>
        <v/>
      </c>
    </row>
    <row r="4" spans="1:41" x14ac:dyDescent="0.25">
      <c r="A4" s="178" t="str">
        <f t="shared" si="0"/>
        <v>202205</v>
      </c>
      <c r="B4" s="179">
        <f>'Prep Partner Performance'!AE$2</f>
        <v>2022</v>
      </c>
      <c r="C4" s="180" t="str">
        <f>'Prep Partner Performance'!Z$2</f>
        <v>05</v>
      </c>
      <c r="D4" s="178">
        <f>'Prep Partner Performance'!G$2</f>
        <v>14943</v>
      </c>
      <c r="E4" s="177" t="str">
        <f>'Prep Partner Performance'!C$2</f>
        <v>Kisima Health Centre</v>
      </c>
      <c r="F4" s="199" t="str">
        <f>'Prep Partner Performance'!B$8</f>
        <v>Number Screened (New and Restart Clients)</v>
      </c>
      <c r="G4" s="177" t="str">
        <f>'Prep Partner Performance'!C10</f>
        <v>Men who have Sex With Men</v>
      </c>
      <c r="H4" s="177" t="str">
        <f>'Prep Partner Performance'!D10</f>
        <v>P01-03</v>
      </c>
      <c r="I4" s="177">
        <f>'Prep Partner Performance'!E10</f>
        <v>0</v>
      </c>
      <c r="J4" s="177">
        <f>'Prep Partner Performance'!F10</f>
        <v>0</v>
      </c>
      <c r="K4" s="177">
        <f>'Prep Partner Performance'!G10</f>
        <v>0</v>
      </c>
      <c r="L4" s="177">
        <f>'Prep Partner Performance'!H10</f>
        <v>0</v>
      </c>
      <c r="M4" s="177">
        <f>'Prep Partner Performance'!I10</f>
        <v>0</v>
      </c>
      <c r="N4" s="177">
        <f>'Prep Partner Performance'!J10</f>
        <v>0</v>
      </c>
      <c r="O4" s="177">
        <f>'Prep Partner Performance'!K10</f>
        <v>0</v>
      </c>
      <c r="P4" s="177">
        <f>'Prep Partner Performance'!L10</f>
        <v>0</v>
      </c>
      <c r="Q4" s="177">
        <f>'Prep Partner Performance'!M10</f>
        <v>0</v>
      </c>
      <c r="R4" s="177">
        <f>'Prep Partner Performance'!N10</f>
        <v>0</v>
      </c>
      <c r="S4" s="177">
        <f>'Prep Partner Performance'!O10</f>
        <v>0</v>
      </c>
      <c r="T4" s="177">
        <f>'Prep Partner Performance'!P10</f>
        <v>0</v>
      </c>
      <c r="U4" s="177">
        <f>'Prep Partner Performance'!Q10</f>
        <v>0</v>
      </c>
      <c r="V4" s="177">
        <f>'Prep Partner Performance'!R10</f>
        <v>0</v>
      </c>
      <c r="W4" s="177">
        <f>'Prep Partner Performance'!S10</f>
        <v>0</v>
      </c>
      <c r="X4" s="177">
        <f>'Prep Partner Performance'!T10</f>
        <v>0</v>
      </c>
      <c r="Y4" s="177">
        <f>'Prep Partner Performance'!U10</f>
        <v>0</v>
      </c>
      <c r="Z4" s="177">
        <f>'Prep Partner Performance'!V10</f>
        <v>0</v>
      </c>
      <c r="AA4" s="177">
        <f>'Prep Partner Performance'!W10</f>
        <v>0</v>
      </c>
      <c r="AB4" s="177">
        <f>'Prep Partner Performance'!X10</f>
        <v>0</v>
      </c>
      <c r="AC4" s="177">
        <f>'Prep Partner Performance'!Y10</f>
        <v>0</v>
      </c>
      <c r="AD4" s="177">
        <f>'Prep Partner Performance'!Z10</f>
        <v>0</v>
      </c>
      <c r="AE4" s="177">
        <f>'Prep Partner Performance'!AA10</f>
        <v>0</v>
      </c>
      <c r="AF4" s="177">
        <f>'Prep Partner Performance'!AB10</f>
        <v>0</v>
      </c>
      <c r="AG4" s="177">
        <f>'Prep Partner Performance'!AC10</f>
        <v>0</v>
      </c>
      <c r="AH4" s="177">
        <f>'Prep Partner Performance'!AD10</f>
        <v>0</v>
      </c>
      <c r="AI4" s="177">
        <f>'Prep Partner Performance'!AE10</f>
        <v>0</v>
      </c>
      <c r="AJ4" s="177">
        <f>'Prep Partner Performance'!AF10</f>
        <v>0</v>
      </c>
      <c r="AK4" s="177">
        <f>'Prep Partner Performance'!AG10</f>
        <v>0</v>
      </c>
      <c r="AL4" s="177">
        <f>'Prep Partner Performance'!AH10</f>
        <v>0</v>
      </c>
      <c r="AM4" s="178">
        <f t="shared" si="1"/>
        <v>0</v>
      </c>
      <c r="AN4" s="177" t="str">
        <f>'Prep Partner Performance'!B$3</f>
        <v>PrEP Partner Performance Tool version 2.0.0</v>
      </c>
      <c r="AO4" s="199" t="str">
        <f>'Prep Partner Performance'!AJ10</f>
        <v/>
      </c>
    </row>
    <row r="5" spans="1:41" x14ac:dyDescent="0.25">
      <c r="A5" s="178" t="str">
        <f t="shared" si="0"/>
        <v>202205</v>
      </c>
      <c r="B5" s="179">
        <f>'Prep Partner Performance'!AE$2</f>
        <v>2022</v>
      </c>
      <c r="C5" s="180" t="str">
        <f>'Prep Partner Performance'!Z$2</f>
        <v>05</v>
      </c>
      <c r="D5" s="178">
        <f>'Prep Partner Performance'!G$2</f>
        <v>14943</v>
      </c>
      <c r="E5" s="177" t="str">
        <f>'Prep Partner Performance'!C$2</f>
        <v>Kisima Health Centre</v>
      </c>
      <c r="F5" s="199" t="str">
        <f>'Prep Partner Performance'!B$8</f>
        <v>Number Screened (New and Restart Clients)</v>
      </c>
      <c r="G5" s="177" t="str">
        <f>'Prep Partner Performance'!C11</f>
        <v>Men at high risk</v>
      </c>
      <c r="H5" s="177" t="str">
        <f>'Prep Partner Performance'!D11</f>
        <v>P01-04</v>
      </c>
      <c r="I5" s="177">
        <f>'Prep Partner Performance'!E11</f>
        <v>0</v>
      </c>
      <c r="J5" s="177">
        <f>'Prep Partner Performance'!F11</f>
        <v>0</v>
      </c>
      <c r="K5" s="177">
        <f>'Prep Partner Performance'!G11</f>
        <v>0</v>
      </c>
      <c r="L5" s="177">
        <f>'Prep Partner Performance'!H11</f>
        <v>0</v>
      </c>
      <c r="M5" s="177">
        <f>'Prep Partner Performance'!I11</f>
        <v>0</v>
      </c>
      <c r="N5" s="177">
        <f>'Prep Partner Performance'!J11</f>
        <v>0</v>
      </c>
      <c r="O5" s="177">
        <f>'Prep Partner Performance'!K11</f>
        <v>0</v>
      </c>
      <c r="P5" s="177">
        <f>'Prep Partner Performance'!L11</f>
        <v>0</v>
      </c>
      <c r="Q5" s="177">
        <f>'Prep Partner Performance'!M11</f>
        <v>0</v>
      </c>
      <c r="R5" s="177">
        <f>'Prep Partner Performance'!N11</f>
        <v>0</v>
      </c>
      <c r="S5" s="177">
        <f>'Prep Partner Performance'!O11</f>
        <v>0</v>
      </c>
      <c r="T5" s="177">
        <f>'Prep Partner Performance'!P11</f>
        <v>0</v>
      </c>
      <c r="U5" s="177">
        <f>'Prep Partner Performance'!Q11</f>
        <v>0</v>
      </c>
      <c r="V5" s="177">
        <f>'Prep Partner Performance'!R11</f>
        <v>0</v>
      </c>
      <c r="W5" s="177">
        <f>'Prep Partner Performance'!S11</f>
        <v>0</v>
      </c>
      <c r="X5" s="177">
        <f>'Prep Partner Performance'!T11</f>
        <v>0</v>
      </c>
      <c r="Y5" s="177">
        <f>'Prep Partner Performance'!U11</f>
        <v>0</v>
      </c>
      <c r="Z5" s="177">
        <f>'Prep Partner Performance'!V11</f>
        <v>0</v>
      </c>
      <c r="AA5" s="177">
        <f>'Prep Partner Performance'!W11</f>
        <v>0</v>
      </c>
      <c r="AB5" s="177">
        <f>'Prep Partner Performance'!X11</f>
        <v>0</v>
      </c>
      <c r="AC5" s="177">
        <f>'Prep Partner Performance'!Y11</f>
        <v>0</v>
      </c>
      <c r="AD5" s="177">
        <f>'Prep Partner Performance'!Z11</f>
        <v>0</v>
      </c>
      <c r="AE5" s="177">
        <f>'Prep Partner Performance'!AA11</f>
        <v>0</v>
      </c>
      <c r="AF5" s="177">
        <f>'Prep Partner Performance'!AB11</f>
        <v>0</v>
      </c>
      <c r="AG5" s="177">
        <f>'Prep Partner Performance'!AC11</f>
        <v>0</v>
      </c>
      <c r="AH5" s="177">
        <f>'Prep Partner Performance'!AD11</f>
        <v>0</v>
      </c>
      <c r="AI5" s="177">
        <f>'Prep Partner Performance'!AE11</f>
        <v>0</v>
      </c>
      <c r="AJ5" s="177">
        <f>'Prep Partner Performance'!AF11</f>
        <v>0</v>
      </c>
      <c r="AK5" s="177">
        <f>'Prep Partner Performance'!AG11</f>
        <v>0</v>
      </c>
      <c r="AL5" s="177">
        <f>'Prep Partner Performance'!AH11</f>
        <v>0</v>
      </c>
      <c r="AM5" s="178">
        <f t="shared" si="1"/>
        <v>0</v>
      </c>
      <c r="AN5" s="177" t="str">
        <f>'Prep Partner Performance'!B$3</f>
        <v>PrEP Partner Performance Tool version 2.0.0</v>
      </c>
      <c r="AO5" s="199" t="str">
        <f>'Prep Partner Performance'!AJ11</f>
        <v/>
      </c>
    </row>
    <row r="6" spans="1:41" x14ac:dyDescent="0.25">
      <c r="A6" s="178" t="str">
        <f t="shared" si="0"/>
        <v>202205</v>
      </c>
      <c r="B6" s="179">
        <f>'Prep Partner Performance'!AE$2</f>
        <v>2022</v>
      </c>
      <c r="C6" s="180" t="str">
        <f>'Prep Partner Performance'!Z$2</f>
        <v>05</v>
      </c>
      <c r="D6" s="178">
        <f>'Prep Partner Performance'!G$2</f>
        <v>14943</v>
      </c>
      <c r="E6" s="177" t="str">
        <f>'Prep Partner Performance'!C$2</f>
        <v>Kisima Health Centre</v>
      </c>
      <c r="F6" s="199" t="str">
        <f>'Prep Partner Performance'!B$8</f>
        <v>Number Screened (New and Restart Clients)</v>
      </c>
      <c r="G6" s="177" t="str">
        <f>'Prep Partner Performance'!C12</f>
        <v>Female Sex Workers</v>
      </c>
      <c r="H6" s="177" t="str">
        <f>'Prep Partner Performance'!D12</f>
        <v>P01-05</v>
      </c>
      <c r="I6" s="177">
        <f>'Prep Partner Performance'!E12</f>
        <v>0</v>
      </c>
      <c r="J6" s="177">
        <f>'Prep Partner Performance'!F12</f>
        <v>0</v>
      </c>
      <c r="K6" s="177">
        <f>'Prep Partner Performance'!G12</f>
        <v>0</v>
      </c>
      <c r="L6" s="177">
        <f>'Prep Partner Performance'!H12</f>
        <v>0</v>
      </c>
      <c r="M6" s="177">
        <f>'Prep Partner Performance'!I12</f>
        <v>0</v>
      </c>
      <c r="N6" s="177">
        <f>'Prep Partner Performance'!J12</f>
        <v>0</v>
      </c>
      <c r="O6" s="177">
        <f>'Prep Partner Performance'!K12</f>
        <v>0</v>
      </c>
      <c r="P6" s="177">
        <f>'Prep Partner Performance'!L12</f>
        <v>0</v>
      </c>
      <c r="Q6" s="177">
        <f>'Prep Partner Performance'!M12</f>
        <v>0</v>
      </c>
      <c r="R6" s="177">
        <f>'Prep Partner Performance'!N12</f>
        <v>0</v>
      </c>
      <c r="S6" s="177">
        <f>'Prep Partner Performance'!O12</f>
        <v>0</v>
      </c>
      <c r="T6" s="177">
        <f>'Prep Partner Performance'!P12</f>
        <v>0</v>
      </c>
      <c r="U6" s="177">
        <f>'Prep Partner Performance'!Q12</f>
        <v>0</v>
      </c>
      <c r="V6" s="177">
        <f>'Prep Partner Performance'!R12</f>
        <v>0</v>
      </c>
      <c r="W6" s="177">
        <f>'Prep Partner Performance'!S12</f>
        <v>0</v>
      </c>
      <c r="X6" s="177">
        <f>'Prep Partner Performance'!T12</f>
        <v>0</v>
      </c>
      <c r="Y6" s="177">
        <f>'Prep Partner Performance'!U12</f>
        <v>0</v>
      </c>
      <c r="Z6" s="177">
        <f>'Prep Partner Performance'!V12</f>
        <v>0</v>
      </c>
      <c r="AA6" s="177">
        <f>'Prep Partner Performance'!W12</f>
        <v>0</v>
      </c>
      <c r="AB6" s="177">
        <f>'Prep Partner Performance'!X12</f>
        <v>0</v>
      </c>
      <c r="AC6" s="177">
        <f>'Prep Partner Performance'!Y12</f>
        <v>0</v>
      </c>
      <c r="AD6" s="177">
        <f>'Prep Partner Performance'!Z12</f>
        <v>0</v>
      </c>
      <c r="AE6" s="177">
        <f>'Prep Partner Performance'!AA12</f>
        <v>0</v>
      </c>
      <c r="AF6" s="177">
        <f>'Prep Partner Performance'!AB12</f>
        <v>0</v>
      </c>
      <c r="AG6" s="177">
        <f>'Prep Partner Performance'!AC12</f>
        <v>0</v>
      </c>
      <c r="AH6" s="177">
        <f>'Prep Partner Performance'!AD12</f>
        <v>0</v>
      </c>
      <c r="AI6" s="177">
        <f>'Prep Partner Performance'!AE12</f>
        <v>0</v>
      </c>
      <c r="AJ6" s="177">
        <f>'Prep Partner Performance'!AF12</f>
        <v>0</v>
      </c>
      <c r="AK6" s="177">
        <f>'Prep Partner Performance'!AG12</f>
        <v>0</v>
      </c>
      <c r="AL6" s="177">
        <f>'Prep Partner Performance'!AH12</f>
        <v>0</v>
      </c>
      <c r="AM6" s="178">
        <f t="shared" si="1"/>
        <v>0</v>
      </c>
      <c r="AN6" s="177" t="str">
        <f>'Prep Partner Performance'!B$3</f>
        <v>PrEP Partner Performance Tool version 2.0.0</v>
      </c>
      <c r="AO6" s="199" t="str">
        <f>'Prep Partner Performance'!AJ12</f>
        <v/>
      </c>
    </row>
    <row r="7" spans="1:41" x14ac:dyDescent="0.25">
      <c r="A7" s="178" t="str">
        <f t="shared" si="0"/>
        <v>202205</v>
      </c>
      <c r="B7" s="179">
        <f>'Prep Partner Performance'!AE$2</f>
        <v>2022</v>
      </c>
      <c r="C7" s="180" t="str">
        <f>'Prep Partner Performance'!Z$2</f>
        <v>05</v>
      </c>
      <c r="D7" s="178">
        <f>'Prep Partner Performance'!G$2</f>
        <v>14943</v>
      </c>
      <c r="E7" s="177" t="str">
        <f>'Prep Partner Performance'!C$2</f>
        <v>Kisima Health Centre</v>
      </c>
      <c r="F7" s="199" t="str">
        <f>'Prep Partner Performance'!B$8</f>
        <v>Number Screened (New and Restart Clients)</v>
      </c>
      <c r="G7" s="177" t="str">
        <f>'Prep Partner Performance'!C13</f>
        <v>People who Inject Drugs</v>
      </c>
      <c r="H7" s="177" t="str">
        <f>'Prep Partner Performance'!D13</f>
        <v>P01-06</v>
      </c>
      <c r="I7" s="177">
        <f>'Prep Partner Performance'!E13</f>
        <v>0</v>
      </c>
      <c r="J7" s="177">
        <f>'Prep Partner Performance'!F13</f>
        <v>0</v>
      </c>
      <c r="K7" s="177">
        <f>'Prep Partner Performance'!G13</f>
        <v>0</v>
      </c>
      <c r="L7" s="177">
        <f>'Prep Partner Performance'!H13</f>
        <v>0</v>
      </c>
      <c r="M7" s="177">
        <f>'Prep Partner Performance'!I13</f>
        <v>0</v>
      </c>
      <c r="N7" s="177">
        <f>'Prep Partner Performance'!J13</f>
        <v>0</v>
      </c>
      <c r="O7" s="177">
        <f>'Prep Partner Performance'!K13</f>
        <v>0</v>
      </c>
      <c r="P7" s="177">
        <f>'Prep Partner Performance'!L13</f>
        <v>0</v>
      </c>
      <c r="Q7" s="177">
        <f>'Prep Partner Performance'!M13</f>
        <v>0</v>
      </c>
      <c r="R7" s="177">
        <f>'Prep Partner Performance'!N13</f>
        <v>0</v>
      </c>
      <c r="S7" s="177">
        <f>'Prep Partner Performance'!O13</f>
        <v>0</v>
      </c>
      <c r="T7" s="177">
        <f>'Prep Partner Performance'!P13</f>
        <v>0</v>
      </c>
      <c r="U7" s="177">
        <f>'Prep Partner Performance'!Q13</f>
        <v>0</v>
      </c>
      <c r="V7" s="177">
        <f>'Prep Partner Performance'!R13</f>
        <v>0</v>
      </c>
      <c r="W7" s="177">
        <f>'Prep Partner Performance'!S13</f>
        <v>0</v>
      </c>
      <c r="X7" s="177">
        <f>'Prep Partner Performance'!T13</f>
        <v>0</v>
      </c>
      <c r="Y7" s="177">
        <f>'Prep Partner Performance'!U13</f>
        <v>0</v>
      </c>
      <c r="Z7" s="177">
        <f>'Prep Partner Performance'!V13</f>
        <v>0</v>
      </c>
      <c r="AA7" s="177">
        <f>'Prep Partner Performance'!W13</f>
        <v>0</v>
      </c>
      <c r="AB7" s="177">
        <f>'Prep Partner Performance'!X13</f>
        <v>0</v>
      </c>
      <c r="AC7" s="177">
        <f>'Prep Partner Performance'!Y13</f>
        <v>0</v>
      </c>
      <c r="AD7" s="177">
        <f>'Prep Partner Performance'!Z13</f>
        <v>0</v>
      </c>
      <c r="AE7" s="177">
        <f>'Prep Partner Performance'!AA13</f>
        <v>0</v>
      </c>
      <c r="AF7" s="177">
        <f>'Prep Partner Performance'!AB13</f>
        <v>0</v>
      </c>
      <c r="AG7" s="177">
        <f>'Prep Partner Performance'!AC13</f>
        <v>0</v>
      </c>
      <c r="AH7" s="177">
        <f>'Prep Partner Performance'!AD13</f>
        <v>0</v>
      </c>
      <c r="AI7" s="177">
        <f>'Prep Partner Performance'!AE13</f>
        <v>0</v>
      </c>
      <c r="AJ7" s="177">
        <f>'Prep Partner Performance'!AF13</f>
        <v>0</v>
      </c>
      <c r="AK7" s="177">
        <f>'Prep Partner Performance'!AG13</f>
        <v>0</v>
      </c>
      <c r="AL7" s="177">
        <f>'Prep Partner Performance'!AH13</f>
        <v>0</v>
      </c>
      <c r="AM7" s="178">
        <f t="shared" si="1"/>
        <v>0</v>
      </c>
      <c r="AN7" s="177" t="str">
        <f>'Prep Partner Performance'!B$3</f>
        <v>PrEP Partner Performance Tool version 2.0.0</v>
      </c>
      <c r="AO7" s="199" t="str">
        <f>'Prep Partner Performance'!AJ13</f>
        <v/>
      </c>
    </row>
    <row r="8" spans="1:41" x14ac:dyDescent="0.25">
      <c r="A8" s="178" t="str">
        <f t="shared" si="0"/>
        <v>202205</v>
      </c>
      <c r="B8" s="179">
        <f>'Prep Partner Performance'!AE$2</f>
        <v>2022</v>
      </c>
      <c r="C8" s="180" t="str">
        <f>'Prep Partner Performance'!Z$2</f>
        <v>05</v>
      </c>
      <c r="D8" s="178">
        <f>'Prep Partner Performance'!G$2</f>
        <v>14943</v>
      </c>
      <c r="E8" s="177" t="str">
        <f>'Prep Partner Performance'!C$2</f>
        <v>Kisima Health Centre</v>
      </c>
      <c r="F8" s="199" t="str">
        <f>'Prep Partner Performance'!B$8</f>
        <v>Number Screened (New and Restart Clients)</v>
      </c>
      <c r="G8" s="177" t="str">
        <f>'Prep Partner Performance'!C14</f>
        <v>Other Women</v>
      </c>
      <c r="H8" s="177" t="str">
        <f>'Prep Partner Performance'!D14</f>
        <v>P01-07</v>
      </c>
      <c r="I8" s="177">
        <f>'Prep Partner Performance'!E14</f>
        <v>0</v>
      </c>
      <c r="J8" s="177">
        <f>'Prep Partner Performance'!F14</f>
        <v>0</v>
      </c>
      <c r="K8" s="177">
        <f>'Prep Partner Performance'!G14</f>
        <v>0</v>
      </c>
      <c r="L8" s="177">
        <f>'Prep Partner Performance'!H14</f>
        <v>0</v>
      </c>
      <c r="M8" s="177">
        <f>'Prep Partner Performance'!I14</f>
        <v>0</v>
      </c>
      <c r="N8" s="177">
        <f>'Prep Partner Performance'!J14</f>
        <v>0</v>
      </c>
      <c r="O8" s="177">
        <f>'Prep Partner Performance'!K14</f>
        <v>0</v>
      </c>
      <c r="P8" s="177">
        <f>'Prep Partner Performance'!L14</f>
        <v>0</v>
      </c>
      <c r="Q8" s="177">
        <f>'Prep Partner Performance'!M14</f>
        <v>0</v>
      </c>
      <c r="R8" s="177">
        <f>'Prep Partner Performance'!N14</f>
        <v>0</v>
      </c>
      <c r="S8" s="177">
        <f>'Prep Partner Performance'!O14</f>
        <v>0</v>
      </c>
      <c r="T8" s="177">
        <f>'Prep Partner Performance'!P14</f>
        <v>0</v>
      </c>
      <c r="U8" s="177">
        <f>'Prep Partner Performance'!Q14</f>
        <v>0</v>
      </c>
      <c r="V8" s="177">
        <f>'Prep Partner Performance'!R14</f>
        <v>0</v>
      </c>
      <c r="W8" s="177">
        <f>'Prep Partner Performance'!S14</f>
        <v>0</v>
      </c>
      <c r="X8" s="177">
        <f>'Prep Partner Performance'!T14</f>
        <v>0</v>
      </c>
      <c r="Y8" s="177">
        <f>'Prep Partner Performance'!U14</f>
        <v>0</v>
      </c>
      <c r="Z8" s="177">
        <f>'Prep Partner Performance'!V14</f>
        <v>0</v>
      </c>
      <c r="AA8" s="177">
        <f>'Prep Partner Performance'!W14</f>
        <v>0</v>
      </c>
      <c r="AB8" s="177">
        <f>'Prep Partner Performance'!X14</f>
        <v>0</v>
      </c>
      <c r="AC8" s="177">
        <f>'Prep Partner Performance'!Y14</f>
        <v>0</v>
      </c>
      <c r="AD8" s="177">
        <f>'Prep Partner Performance'!Z14</f>
        <v>0</v>
      </c>
      <c r="AE8" s="177">
        <f>'Prep Partner Performance'!AA14</f>
        <v>0</v>
      </c>
      <c r="AF8" s="177">
        <f>'Prep Partner Performance'!AB14</f>
        <v>0</v>
      </c>
      <c r="AG8" s="177">
        <f>'Prep Partner Performance'!AC14</f>
        <v>0</v>
      </c>
      <c r="AH8" s="177">
        <f>'Prep Partner Performance'!AD14</f>
        <v>0</v>
      </c>
      <c r="AI8" s="177">
        <f>'Prep Partner Performance'!AE14</f>
        <v>0</v>
      </c>
      <c r="AJ8" s="177">
        <f>'Prep Partner Performance'!AF14</f>
        <v>0</v>
      </c>
      <c r="AK8" s="177">
        <f>'Prep Partner Performance'!AG14</f>
        <v>0</v>
      </c>
      <c r="AL8" s="177">
        <f>'Prep Partner Performance'!AH14</f>
        <v>0</v>
      </c>
      <c r="AM8" s="178">
        <f t="shared" si="1"/>
        <v>0</v>
      </c>
      <c r="AN8" s="177" t="str">
        <f>'Prep Partner Performance'!B$3</f>
        <v>PrEP Partner Performance Tool version 2.0.0</v>
      </c>
      <c r="AO8" s="199" t="str">
        <f>'Prep Partner Performance'!AJ14</f>
        <v/>
      </c>
    </row>
    <row r="9" spans="1:41" x14ac:dyDescent="0.25">
      <c r="A9" s="178" t="str">
        <f t="shared" si="0"/>
        <v>202205</v>
      </c>
      <c r="B9" s="179">
        <f>'Prep Partner Performance'!AE$2</f>
        <v>2022</v>
      </c>
      <c r="C9" s="180" t="str">
        <f>'Prep Partner Performance'!Z$2</f>
        <v>05</v>
      </c>
      <c r="D9" s="178">
        <f>'Prep Partner Performance'!G$2</f>
        <v>14943</v>
      </c>
      <c r="E9" s="177" t="str">
        <f>'Prep Partner Performance'!C$2</f>
        <v>Kisima Health Centre</v>
      </c>
      <c r="F9" s="199" t="str">
        <f>'Prep Partner Performance'!B$8</f>
        <v>Number Screened (New and Restart Clients)</v>
      </c>
      <c r="G9" s="177" t="str">
        <f>'Prep Partner Performance'!C15</f>
        <v>Serodiscordant Couple</v>
      </c>
      <c r="H9" s="177" t="str">
        <f>'Prep Partner Performance'!D15</f>
        <v>P01-08</v>
      </c>
      <c r="I9" s="177">
        <f>'Prep Partner Performance'!E15</f>
        <v>0</v>
      </c>
      <c r="J9" s="177">
        <f>'Prep Partner Performance'!F15</f>
        <v>0</v>
      </c>
      <c r="K9" s="177">
        <f>'Prep Partner Performance'!G15</f>
        <v>0</v>
      </c>
      <c r="L9" s="177">
        <f>'Prep Partner Performance'!H15</f>
        <v>0</v>
      </c>
      <c r="M9" s="177">
        <f>'Prep Partner Performance'!I15</f>
        <v>0</v>
      </c>
      <c r="N9" s="177">
        <f>'Prep Partner Performance'!J15</f>
        <v>0</v>
      </c>
      <c r="O9" s="177">
        <f>'Prep Partner Performance'!K15</f>
        <v>0</v>
      </c>
      <c r="P9" s="177">
        <f>'Prep Partner Performance'!L15</f>
        <v>0</v>
      </c>
      <c r="Q9" s="177">
        <f>'Prep Partner Performance'!M15</f>
        <v>0</v>
      </c>
      <c r="R9" s="177">
        <f>'Prep Partner Performance'!N15</f>
        <v>0</v>
      </c>
      <c r="S9" s="177">
        <f>'Prep Partner Performance'!O15</f>
        <v>0</v>
      </c>
      <c r="T9" s="177">
        <f>'Prep Partner Performance'!P15</f>
        <v>0</v>
      </c>
      <c r="U9" s="177">
        <f>'Prep Partner Performance'!Q15</f>
        <v>0</v>
      </c>
      <c r="V9" s="177">
        <f>'Prep Partner Performance'!R15</f>
        <v>0</v>
      </c>
      <c r="W9" s="177">
        <f>'Prep Partner Performance'!S15</f>
        <v>0</v>
      </c>
      <c r="X9" s="177">
        <f>'Prep Partner Performance'!T15</f>
        <v>0</v>
      </c>
      <c r="Y9" s="177">
        <f>'Prep Partner Performance'!U15</f>
        <v>0</v>
      </c>
      <c r="Z9" s="177">
        <f>'Prep Partner Performance'!V15</f>
        <v>0</v>
      </c>
      <c r="AA9" s="177">
        <f>'Prep Partner Performance'!W15</f>
        <v>0</v>
      </c>
      <c r="AB9" s="177">
        <f>'Prep Partner Performance'!X15</f>
        <v>0</v>
      </c>
      <c r="AC9" s="177">
        <f>'Prep Partner Performance'!Y15</f>
        <v>0</v>
      </c>
      <c r="AD9" s="177">
        <f>'Prep Partner Performance'!Z15</f>
        <v>0</v>
      </c>
      <c r="AE9" s="177">
        <f>'Prep Partner Performance'!AA15</f>
        <v>0</v>
      </c>
      <c r="AF9" s="177">
        <f>'Prep Partner Performance'!AB15</f>
        <v>0</v>
      </c>
      <c r="AG9" s="177">
        <f>'Prep Partner Performance'!AC15</f>
        <v>0</v>
      </c>
      <c r="AH9" s="177">
        <f>'Prep Partner Performance'!AD15</f>
        <v>0</v>
      </c>
      <c r="AI9" s="177">
        <f>'Prep Partner Performance'!AE15</f>
        <v>0</v>
      </c>
      <c r="AJ9" s="177">
        <f>'Prep Partner Performance'!AF15</f>
        <v>0</v>
      </c>
      <c r="AK9" s="177">
        <f>'Prep Partner Performance'!AG15</f>
        <v>0</v>
      </c>
      <c r="AL9" s="177">
        <f>'Prep Partner Performance'!AH15</f>
        <v>0</v>
      </c>
      <c r="AM9" s="178">
        <f t="shared" si="1"/>
        <v>0</v>
      </c>
      <c r="AN9" s="177" t="str">
        <f>'Prep Partner Performance'!B$3</f>
        <v>PrEP Partner Performance Tool version 2.0.0</v>
      </c>
      <c r="AO9" s="199" t="str">
        <f>'Prep Partner Performance'!AJ15</f>
        <v/>
      </c>
    </row>
    <row r="10" spans="1:41" x14ac:dyDescent="0.25">
      <c r="A10" s="178" t="str">
        <f t="shared" si="0"/>
        <v>202205</v>
      </c>
      <c r="B10" s="179">
        <f>'Prep Partner Performance'!AE$2</f>
        <v>2022</v>
      </c>
      <c r="C10" s="180" t="str">
        <f>'Prep Partner Performance'!Z$2</f>
        <v>05</v>
      </c>
      <c r="D10" s="178">
        <f>'Prep Partner Performance'!G$2</f>
        <v>14943</v>
      </c>
      <c r="E10" s="177" t="str">
        <f>'Prep Partner Performance'!C$2</f>
        <v>Kisima Health Centre</v>
      </c>
      <c r="F10" s="199" t="str">
        <f>'Prep Partner Performance'!B$8</f>
        <v>Number Screened (New and Restart Clients)</v>
      </c>
      <c r="G10" s="177" t="str">
        <f>'Prep Partner Performance'!C16</f>
        <v>Pregnant and Breast Feeding Women</v>
      </c>
      <c r="H10" s="177" t="str">
        <f>'Prep Partner Performance'!D16</f>
        <v>P01-09</v>
      </c>
      <c r="I10" s="177">
        <f>'Prep Partner Performance'!E16</f>
        <v>0</v>
      </c>
      <c r="J10" s="177">
        <f>'Prep Partner Performance'!F16</f>
        <v>0</v>
      </c>
      <c r="K10" s="177">
        <f>'Prep Partner Performance'!G16</f>
        <v>0</v>
      </c>
      <c r="L10" s="177">
        <f>'Prep Partner Performance'!H16</f>
        <v>0</v>
      </c>
      <c r="M10" s="177">
        <f>'Prep Partner Performance'!I16</f>
        <v>0</v>
      </c>
      <c r="N10" s="177">
        <f>'Prep Partner Performance'!J16</f>
        <v>0</v>
      </c>
      <c r="O10" s="177">
        <f>'Prep Partner Performance'!K16</f>
        <v>0</v>
      </c>
      <c r="P10" s="177">
        <f>'Prep Partner Performance'!L16</f>
        <v>0</v>
      </c>
      <c r="Q10" s="177">
        <f>'Prep Partner Performance'!M16</f>
        <v>0</v>
      </c>
      <c r="R10" s="177">
        <f>'Prep Partner Performance'!N16</f>
        <v>0</v>
      </c>
      <c r="S10" s="177">
        <f>'Prep Partner Performance'!O16</f>
        <v>0</v>
      </c>
      <c r="T10" s="177">
        <f>'Prep Partner Performance'!P16</f>
        <v>0</v>
      </c>
      <c r="U10" s="177">
        <f>'Prep Partner Performance'!Q16</f>
        <v>0</v>
      </c>
      <c r="V10" s="177">
        <f>'Prep Partner Performance'!R16</f>
        <v>0</v>
      </c>
      <c r="W10" s="177">
        <f>'Prep Partner Performance'!S16</f>
        <v>0</v>
      </c>
      <c r="X10" s="177">
        <f>'Prep Partner Performance'!T16</f>
        <v>0</v>
      </c>
      <c r="Y10" s="177">
        <f>'Prep Partner Performance'!U16</f>
        <v>0</v>
      </c>
      <c r="Z10" s="177">
        <f>'Prep Partner Performance'!V16</f>
        <v>0</v>
      </c>
      <c r="AA10" s="177">
        <f>'Prep Partner Performance'!W16</f>
        <v>0</v>
      </c>
      <c r="AB10" s="177">
        <f>'Prep Partner Performance'!X16</f>
        <v>0</v>
      </c>
      <c r="AC10" s="177">
        <f>'Prep Partner Performance'!Y16</f>
        <v>0</v>
      </c>
      <c r="AD10" s="177">
        <f>'Prep Partner Performance'!Z16</f>
        <v>0</v>
      </c>
      <c r="AE10" s="177">
        <f>'Prep Partner Performance'!AA16</f>
        <v>0</v>
      </c>
      <c r="AF10" s="177">
        <f>'Prep Partner Performance'!AB16</f>
        <v>0</v>
      </c>
      <c r="AG10" s="177">
        <f>'Prep Partner Performance'!AC16</f>
        <v>0</v>
      </c>
      <c r="AH10" s="177">
        <f>'Prep Partner Performance'!AD16</f>
        <v>0</v>
      </c>
      <c r="AI10" s="177">
        <f>'Prep Partner Performance'!AE16</f>
        <v>0</v>
      </c>
      <c r="AJ10" s="177">
        <f>'Prep Partner Performance'!AF16</f>
        <v>0</v>
      </c>
      <c r="AK10" s="177">
        <f>'Prep Partner Performance'!AG16</f>
        <v>0</v>
      </c>
      <c r="AL10" s="177">
        <f>'Prep Partner Performance'!AH16</f>
        <v>0</v>
      </c>
      <c r="AM10" s="178">
        <f t="shared" si="1"/>
        <v>0</v>
      </c>
      <c r="AN10" s="177" t="str">
        <f>'Prep Partner Performance'!B$3</f>
        <v>PrEP Partner Performance Tool version 2.0.0</v>
      </c>
      <c r="AO10" s="199" t="str">
        <f>'Prep Partner Performance'!AJ16</f>
        <v/>
      </c>
    </row>
    <row r="11" spans="1:41" x14ac:dyDescent="0.25">
      <c r="A11" s="178" t="str">
        <f t="shared" si="0"/>
        <v>202205</v>
      </c>
      <c r="B11" s="179">
        <f>'Prep Partner Performance'!AE$2</f>
        <v>2022</v>
      </c>
      <c r="C11" s="180" t="str">
        <f>'Prep Partner Performance'!Z$2</f>
        <v>05</v>
      </c>
      <c r="D11" s="178">
        <f>'Prep Partner Performance'!G$2</f>
        <v>14943</v>
      </c>
      <c r="E11" s="177" t="str">
        <f>'Prep Partner Performance'!C$2</f>
        <v>Kisima Health Centre</v>
      </c>
      <c r="F11" s="199" t="str">
        <f>'Prep Partner Performance'!B17</f>
        <v>Number Eligible for PrEP</v>
      </c>
      <c r="G11" s="177" t="str">
        <f>'Prep Partner Performance'!C17</f>
        <v>Transgender</v>
      </c>
      <c r="H11" s="177" t="str">
        <f>'Prep Partner Performance'!D17</f>
        <v>P01-10</v>
      </c>
      <c r="I11" s="177">
        <f>'Prep Partner Performance'!E17</f>
        <v>0</v>
      </c>
      <c r="J11" s="177">
        <f>'Prep Partner Performance'!F17</f>
        <v>0</v>
      </c>
      <c r="K11" s="177">
        <f>'Prep Partner Performance'!G17</f>
        <v>0</v>
      </c>
      <c r="L11" s="177">
        <f>'Prep Partner Performance'!H17</f>
        <v>0</v>
      </c>
      <c r="M11" s="177">
        <f>'Prep Partner Performance'!I17</f>
        <v>0</v>
      </c>
      <c r="N11" s="177">
        <f>'Prep Partner Performance'!J17</f>
        <v>0</v>
      </c>
      <c r="O11" s="177">
        <f>'Prep Partner Performance'!K17</f>
        <v>0</v>
      </c>
      <c r="P11" s="177">
        <f>'Prep Partner Performance'!L17</f>
        <v>0</v>
      </c>
      <c r="Q11" s="177">
        <f>'Prep Partner Performance'!M17</f>
        <v>0</v>
      </c>
      <c r="R11" s="177">
        <f>'Prep Partner Performance'!N17</f>
        <v>0</v>
      </c>
      <c r="S11" s="177">
        <f>'Prep Partner Performance'!O17</f>
        <v>0</v>
      </c>
      <c r="T11" s="177">
        <f>'Prep Partner Performance'!P17</f>
        <v>0</v>
      </c>
      <c r="U11" s="177">
        <f>'Prep Partner Performance'!Q17</f>
        <v>0</v>
      </c>
      <c r="V11" s="177">
        <f>'Prep Partner Performance'!R17</f>
        <v>0</v>
      </c>
      <c r="W11" s="177">
        <f>'Prep Partner Performance'!S17</f>
        <v>0</v>
      </c>
      <c r="X11" s="177">
        <f>'Prep Partner Performance'!T17</f>
        <v>0</v>
      </c>
      <c r="Y11" s="177">
        <f>'Prep Partner Performance'!U17</f>
        <v>0</v>
      </c>
      <c r="Z11" s="177">
        <f>'Prep Partner Performance'!V17</f>
        <v>0</v>
      </c>
      <c r="AA11" s="177">
        <f>'Prep Partner Performance'!W17</f>
        <v>0</v>
      </c>
      <c r="AB11" s="177">
        <f>'Prep Partner Performance'!X17</f>
        <v>0</v>
      </c>
      <c r="AC11" s="177">
        <f>'Prep Partner Performance'!Y17</f>
        <v>0</v>
      </c>
      <c r="AD11" s="177">
        <f>'Prep Partner Performance'!Z17</f>
        <v>0</v>
      </c>
      <c r="AE11" s="177">
        <f>'Prep Partner Performance'!AA17</f>
        <v>0</v>
      </c>
      <c r="AF11" s="177">
        <f>'Prep Partner Performance'!AB17</f>
        <v>0</v>
      </c>
      <c r="AG11" s="177">
        <f>'Prep Partner Performance'!AC17</f>
        <v>0</v>
      </c>
      <c r="AH11" s="177">
        <f>'Prep Partner Performance'!AD17</f>
        <v>0</v>
      </c>
      <c r="AI11" s="177">
        <f>'Prep Partner Performance'!AE17</f>
        <v>0</v>
      </c>
      <c r="AJ11" s="177">
        <f>'Prep Partner Performance'!AF17</f>
        <v>0</v>
      </c>
      <c r="AK11" s="177">
        <f>'Prep Partner Performance'!AG17</f>
        <v>0</v>
      </c>
      <c r="AL11" s="177">
        <f>'Prep Partner Performance'!AH17</f>
        <v>0</v>
      </c>
      <c r="AM11" s="178">
        <f t="shared" si="1"/>
        <v>0</v>
      </c>
      <c r="AN11" s="177" t="str">
        <f>'Prep Partner Performance'!B$3</f>
        <v>PrEP Partner Performance Tool version 2.0.0</v>
      </c>
      <c r="AO11" s="199" t="str">
        <f>'Prep Partner Performance'!AJ17</f>
        <v/>
      </c>
    </row>
    <row r="12" spans="1:41" x14ac:dyDescent="0.25">
      <c r="A12" s="178" t="str">
        <f t="shared" si="0"/>
        <v>202205</v>
      </c>
      <c r="B12" s="179">
        <f>'Prep Partner Performance'!AE$2</f>
        <v>2022</v>
      </c>
      <c r="C12" s="180" t="str">
        <f>'Prep Partner Performance'!Z$2</f>
        <v>05</v>
      </c>
      <c r="D12" s="178">
        <f>'Prep Partner Performance'!G$2</f>
        <v>14943</v>
      </c>
      <c r="E12" s="177" t="str">
        <f>'Prep Partner Performance'!C$2</f>
        <v>Kisima Health Centre</v>
      </c>
      <c r="F12" s="199" t="str">
        <f>'Prep Partner Performance'!B$17</f>
        <v>Number Eligible for PrEP</v>
      </c>
      <c r="G12" s="177" t="str">
        <f>'Prep Partner Performance'!C18</f>
        <v>Adolescent Girls and Young Women</v>
      </c>
      <c r="H12" s="177" t="str">
        <f>'Prep Partner Performance'!D18</f>
        <v>P01-11</v>
      </c>
      <c r="I12" s="177">
        <f>'Prep Partner Performance'!E18</f>
        <v>0</v>
      </c>
      <c r="J12" s="177">
        <f>'Prep Partner Performance'!F18</f>
        <v>0</v>
      </c>
      <c r="K12" s="177">
        <f>'Prep Partner Performance'!G18</f>
        <v>0</v>
      </c>
      <c r="L12" s="177">
        <f>'Prep Partner Performance'!H18</f>
        <v>0</v>
      </c>
      <c r="M12" s="177">
        <f>'Prep Partner Performance'!I18</f>
        <v>0</v>
      </c>
      <c r="N12" s="177">
        <f>'Prep Partner Performance'!J18</f>
        <v>0</v>
      </c>
      <c r="O12" s="177">
        <f>'Prep Partner Performance'!K18</f>
        <v>0</v>
      </c>
      <c r="P12" s="177">
        <f>'Prep Partner Performance'!L18</f>
        <v>0</v>
      </c>
      <c r="Q12" s="177">
        <f>'Prep Partner Performance'!M18</f>
        <v>0</v>
      </c>
      <c r="R12" s="177">
        <f>'Prep Partner Performance'!N18</f>
        <v>0</v>
      </c>
      <c r="S12" s="177">
        <f>'Prep Partner Performance'!O18</f>
        <v>0</v>
      </c>
      <c r="T12" s="177">
        <f>'Prep Partner Performance'!P18</f>
        <v>0</v>
      </c>
      <c r="U12" s="177">
        <f>'Prep Partner Performance'!Q18</f>
        <v>0</v>
      </c>
      <c r="V12" s="177">
        <f>'Prep Partner Performance'!R18</f>
        <v>0</v>
      </c>
      <c r="W12" s="177">
        <f>'Prep Partner Performance'!S18</f>
        <v>0</v>
      </c>
      <c r="X12" s="177">
        <f>'Prep Partner Performance'!T18</f>
        <v>0</v>
      </c>
      <c r="Y12" s="177">
        <f>'Prep Partner Performance'!U18</f>
        <v>0</v>
      </c>
      <c r="Z12" s="177">
        <f>'Prep Partner Performance'!V18</f>
        <v>0</v>
      </c>
      <c r="AA12" s="177">
        <f>'Prep Partner Performance'!W18</f>
        <v>0</v>
      </c>
      <c r="AB12" s="177">
        <f>'Prep Partner Performance'!X18</f>
        <v>0</v>
      </c>
      <c r="AC12" s="177">
        <f>'Prep Partner Performance'!Y18</f>
        <v>0</v>
      </c>
      <c r="AD12" s="177">
        <f>'Prep Partner Performance'!Z18</f>
        <v>0</v>
      </c>
      <c r="AE12" s="177">
        <f>'Prep Partner Performance'!AA18</f>
        <v>0</v>
      </c>
      <c r="AF12" s="177">
        <f>'Prep Partner Performance'!AB18</f>
        <v>0</v>
      </c>
      <c r="AG12" s="177">
        <f>'Prep Partner Performance'!AC18</f>
        <v>0</v>
      </c>
      <c r="AH12" s="177">
        <f>'Prep Partner Performance'!AD18</f>
        <v>0</v>
      </c>
      <c r="AI12" s="177">
        <f>'Prep Partner Performance'!AE18</f>
        <v>0</v>
      </c>
      <c r="AJ12" s="177">
        <f>'Prep Partner Performance'!AF18</f>
        <v>0</v>
      </c>
      <c r="AK12" s="177">
        <f>'Prep Partner Performance'!AG18</f>
        <v>0</v>
      </c>
      <c r="AL12" s="177">
        <f>'Prep Partner Performance'!AH18</f>
        <v>0</v>
      </c>
      <c r="AM12" s="178">
        <f t="shared" si="1"/>
        <v>0</v>
      </c>
      <c r="AN12" s="177" t="str">
        <f>'Prep Partner Performance'!B$3</f>
        <v>PrEP Partner Performance Tool version 2.0.0</v>
      </c>
      <c r="AO12" s="199" t="str">
        <f>'Prep Partner Performance'!AJ18</f>
        <v/>
      </c>
    </row>
    <row r="13" spans="1:41" x14ac:dyDescent="0.25">
      <c r="A13" s="178" t="str">
        <f t="shared" si="0"/>
        <v>202205</v>
      </c>
      <c r="B13" s="179">
        <f>'Prep Partner Performance'!AE$2</f>
        <v>2022</v>
      </c>
      <c r="C13" s="180" t="str">
        <f>'Prep Partner Performance'!Z$2</f>
        <v>05</v>
      </c>
      <c r="D13" s="178">
        <f>'Prep Partner Performance'!G$2</f>
        <v>14943</v>
      </c>
      <c r="E13" s="177" t="str">
        <f>'Prep Partner Performance'!C$2</f>
        <v>Kisima Health Centre</v>
      </c>
      <c r="F13" s="199" t="str">
        <f>'Prep Partner Performance'!B$17</f>
        <v>Number Eligible for PrEP</v>
      </c>
      <c r="G13" s="177" t="str">
        <f>'Prep Partner Performance'!C19</f>
        <v>Men who have Sex With Men</v>
      </c>
      <c r="H13" s="177" t="str">
        <f>'Prep Partner Performance'!D19</f>
        <v>P01-12</v>
      </c>
      <c r="I13" s="177">
        <f>'Prep Partner Performance'!E19</f>
        <v>0</v>
      </c>
      <c r="J13" s="177">
        <f>'Prep Partner Performance'!F19</f>
        <v>0</v>
      </c>
      <c r="K13" s="177">
        <f>'Prep Partner Performance'!G19</f>
        <v>0</v>
      </c>
      <c r="L13" s="177">
        <f>'Prep Partner Performance'!H19</f>
        <v>0</v>
      </c>
      <c r="M13" s="177">
        <f>'Prep Partner Performance'!I19</f>
        <v>0</v>
      </c>
      <c r="N13" s="177">
        <f>'Prep Partner Performance'!J19</f>
        <v>0</v>
      </c>
      <c r="O13" s="177">
        <f>'Prep Partner Performance'!K19</f>
        <v>0</v>
      </c>
      <c r="P13" s="177">
        <f>'Prep Partner Performance'!L19</f>
        <v>0</v>
      </c>
      <c r="Q13" s="177">
        <f>'Prep Partner Performance'!M19</f>
        <v>0</v>
      </c>
      <c r="R13" s="177">
        <f>'Prep Partner Performance'!N19</f>
        <v>0</v>
      </c>
      <c r="S13" s="177">
        <f>'Prep Partner Performance'!O19</f>
        <v>0</v>
      </c>
      <c r="T13" s="177">
        <f>'Prep Partner Performance'!P19</f>
        <v>0</v>
      </c>
      <c r="U13" s="177">
        <f>'Prep Partner Performance'!Q19</f>
        <v>0</v>
      </c>
      <c r="V13" s="177">
        <f>'Prep Partner Performance'!R19</f>
        <v>0</v>
      </c>
      <c r="W13" s="177">
        <f>'Prep Partner Performance'!S19</f>
        <v>0</v>
      </c>
      <c r="X13" s="177">
        <f>'Prep Partner Performance'!T19</f>
        <v>0</v>
      </c>
      <c r="Y13" s="177">
        <f>'Prep Partner Performance'!U19</f>
        <v>0</v>
      </c>
      <c r="Z13" s="177">
        <f>'Prep Partner Performance'!V19</f>
        <v>0</v>
      </c>
      <c r="AA13" s="177">
        <f>'Prep Partner Performance'!W19</f>
        <v>0</v>
      </c>
      <c r="AB13" s="177">
        <f>'Prep Partner Performance'!X19</f>
        <v>0</v>
      </c>
      <c r="AC13" s="177">
        <f>'Prep Partner Performance'!Y19</f>
        <v>0</v>
      </c>
      <c r="AD13" s="177">
        <f>'Prep Partner Performance'!Z19</f>
        <v>0</v>
      </c>
      <c r="AE13" s="177">
        <f>'Prep Partner Performance'!AA19</f>
        <v>0</v>
      </c>
      <c r="AF13" s="177">
        <f>'Prep Partner Performance'!AB19</f>
        <v>0</v>
      </c>
      <c r="AG13" s="177">
        <f>'Prep Partner Performance'!AC19</f>
        <v>0</v>
      </c>
      <c r="AH13" s="177">
        <f>'Prep Partner Performance'!AD19</f>
        <v>0</v>
      </c>
      <c r="AI13" s="177">
        <f>'Prep Partner Performance'!AE19</f>
        <v>0</v>
      </c>
      <c r="AJ13" s="177">
        <f>'Prep Partner Performance'!AF19</f>
        <v>0</v>
      </c>
      <c r="AK13" s="177">
        <f>'Prep Partner Performance'!AG19</f>
        <v>0</v>
      </c>
      <c r="AL13" s="177">
        <f>'Prep Partner Performance'!AH19</f>
        <v>0</v>
      </c>
      <c r="AM13" s="178">
        <f t="shared" si="1"/>
        <v>0</v>
      </c>
      <c r="AN13" s="177" t="str">
        <f>'Prep Partner Performance'!B$3</f>
        <v>PrEP Partner Performance Tool version 2.0.0</v>
      </c>
      <c r="AO13" s="199" t="str">
        <f>'Prep Partner Performance'!AJ19</f>
        <v/>
      </c>
    </row>
    <row r="14" spans="1:41" x14ac:dyDescent="0.25">
      <c r="A14" s="178" t="str">
        <f t="shared" si="0"/>
        <v>202205</v>
      </c>
      <c r="B14" s="179">
        <f>'Prep Partner Performance'!AE$2</f>
        <v>2022</v>
      </c>
      <c r="C14" s="180" t="str">
        <f>'Prep Partner Performance'!Z$2</f>
        <v>05</v>
      </c>
      <c r="D14" s="178">
        <f>'Prep Partner Performance'!G$2</f>
        <v>14943</v>
      </c>
      <c r="E14" s="177" t="str">
        <f>'Prep Partner Performance'!C$2</f>
        <v>Kisima Health Centre</v>
      </c>
      <c r="F14" s="199" t="str">
        <f>'Prep Partner Performance'!B$17</f>
        <v>Number Eligible for PrEP</v>
      </c>
      <c r="G14" s="177" t="str">
        <f>'Prep Partner Performance'!C20</f>
        <v>Men at high risk</v>
      </c>
      <c r="H14" s="177" t="str">
        <f>'Prep Partner Performance'!D20</f>
        <v>P01-13</v>
      </c>
      <c r="I14" s="177">
        <f>'Prep Partner Performance'!E20</f>
        <v>0</v>
      </c>
      <c r="J14" s="177">
        <f>'Prep Partner Performance'!F20</f>
        <v>0</v>
      </c>
      <c r="K14" s="177">
        <f>'Prep Partner Performance'!G20</f>
        <v>0</v>
      </c>
      <c r="L14" s="177">
        <f>'Prep Partner Performance'!H20</f>
        <v>0</v>
      </c>
      <c r="M14" s="177">
        <f>'Prep Partner Performance'!I20</f>
        <v>0</v>
      </c>
      <c r="N14" s="177">
        <f>'Prep Partner Performance'!J20</f>
        <v>0</v>
      </c>
      <c r="O14" s="177">
        <f>'Prep Partner Performance'!K20</f>
        <v>0</v>
      </c>
      <c r="P14" s="177">
        <f>'Prep Partner Performance'!L20</f>
        <v>0</v>
      </c>
      <c r="Q14" s="177">
        <f>'Prep Partner Performance'!M20</f>
        <v>0</v>
      </c>
      <c r="R14" s="177">
        <f>'Prep Partner Performance'!N20</f>
        <v>0</v>
      </c>
      <c r="S14" s="177">
        <f>'Prep Partner Performance'!O20</f>
        <v>0</v>
      </c>
      <c r="T14" s="177">
        <f>'Prep Partner Performance'!P20</f>
        <v>0</v>
      </c>
      <c r="U14" s="177">
        <f>'Prep Partner Performance'!Q20</f>
        <v>0</v>
      </c>
      <c r="V14" s="177">
        <f>'Prep Partner Performance'!R20</f>
        <v>0</v>
      </c>
      <c r="W14" s="177">
        <f>'Prep Partner Performance'!S20</f>
        <v>0</v>
      </c>
      <c r="X14" s="177">
        <f>'Prep Partner Performance'!T20</f>
        <v>0</v>
      </c>
      <c r="Y14" s="177">
        <f>'Prep Partner Performance'!U20</f>
        <v>0</v>
      </c>
      <c r="Z14" s="177">
        <f>'Prep Partner Performance'!V20</f>
        <v>0</v>
      </c>
      <c r="AA14" s="177">
        <f>'Prep Partner Performance'!W20</f>
        <v>0</v>
      </c>
      <c r="AB14" s="177">
        <f>'Prep Partner Performance'!X20</f>
        <v>0</v>
      </c>
      <c r="AC14" s="177">
        <f>'Prep Partner Performance'!Y20</f>
        <v>0</v>
      </c>
      <c r="AD14" s="177">
        <f>'Prep Partner Performance'!Z20</f>
        <v>0</v>
      </c>
      <c r="AE14" s="177">
        <f>'Prep Partner Performance'!AA20</f>
        <v>0</v>
      </c>
      <c r="AF14" s="177">
        <f>'Prep Partner Performance'!AB20</f>
        <v>0</v>
      </c>
      <c r="AG14" s="177">
        <f>'Prep Partner Performance'!AC20</f>
        <v>0</v>
      </c>
      <c r="AH14" s="177">
        <f>'Prep Partner Performance'!AD20</f>
        <v>0</v>
      </c>
      <c r="AI14" s="177">
        <f>'Prep Partner Performance'!AE20</f>
        <v>0</v>
      </c>
      <c r="AJ14" s="177">
        <f>'Prep Partner Performance'!AF20</f>
        <v>0</v>
      </c>
      <c r="AK14" s="177">
        <f>'Prep Partner Performance'!AG20</f>
        <v>0</v>
      </c>
      <c r="AL14" s="177">
        <f>'Prep Partner Performance'!AH20</f>
        <v>0</v>
      </c>
      <c r="AM14" s="178">
        <f t="shared" si="1"/>
        <v>0</v>
      </c>
      <c r="AN14" s="177" t="str">
        <f>'Prep Partner Performance'!B$3</f>
        <v>PrEP Partner Performance Tool version 2.0.0</v>
      </c>
      <c r="AO14" s="199" t="str">
        <f>'Prep Partner Performance'!AJ20</f>
        <v/>
      </c>
    </row>
    <row r="15" spans="1:41" x14ac:dyDescent="0.25">
      <c r="A15" s="178" t="str">
        <f t="shared" si="0"/>
        <v>202205</v>
      </c>
      <c r="B15" s="179">
        <f>'Prep Partner Performance'!AE$2</f>
        <v>2022</v>
      </c>
      <c r="C15" s="180" t="str">
        <f>'Prep Partner Performance'!Z$2</f>
        <v>05</v>
      </c>
      <c r="D15" s="178">
        <f>'Prep Partner Performance'!G$2</f>
        <v>14943</v>
      </c>
      <c r="E15" s="177" t="str">
        <f>'Prep Partner Performance'!C$2</f>
        <v>Kisima Health Centre</v>
      </c>
      <c r="F15" s="199" t="str">
        <f>'Prep Partner Performance'!B$17</f>
        <v>Number Eligible for PrEP</v>
      </c>
      <c r="G15" s="177" t="str">
        <f>'Prep Partner Performance'!C21</f>
        <v>Female Sex Workers</v>
      </c>
      <c r="H15" s="177" t="str">
        <f>'Prep Partner Performance'!D21</f>
        <v>P01-14</v>
      </c>
      <c r="I15" s="177">
        <f>'Prep Partner Performance'!E21</f>
        <v>0</v>
      </c>
      <c r="J15" s="177">
        <f>'Prep Partner Performance'!F21</f>
        <v>0</v>
      </c>
      <c r="K15" s="177">
        <f>'Prep Partner Performance'!G21</f>
        <v>0</v>
      </c>
      <c r="L15" s="177">
        <f>'Prep Partner Performance'!H21</f>
        <v>0</v>
      </c>
      <c r="M15" s="177">
        <f>'Prep Partner Performance'!I21</f>
        <v>0</v>
      </c>
      <c r="N15" s="177">
        <f>'Prep Partner Performance'!J21</f>
        <v>0</v>
      </c>
      <c r="O15" s="177">
        <f>'Prep Partner Performance'!K21</f>
        <v>0</v>
      </c>
      <c r="P15" s="177">
        <f>'Prep Partner Performance'!L21</f>
        <v>0</v>
      </c>
      <c r="Q15" s="177">
        <f>'Prep Partner Performance'!M21</f>
        <v>0</v>
      </c>
      <c r="R15" s="177">
        <f>'Prep Partner Performance'!N21</f>
        <v>0</v>
      </c>
      <c r="S15" s="177">
        <f>'Prep Partner Performance'!O21</f>
        <v>0</v>
      </c>
      <c r="T15" s="177">
        <f>'Prep Partner Performance'!P21</f>
        <v>0</v>
      </c>
      <c r="U15" s="177">
        <f>'Prep Partner Performance'!Q21</f>
        <v>0</v>
      </c>
      <c r="V15" s="177">
        <f>'Prep Partner Performance'!R21</f>
        <v>0</v>
      </c>
      <c r="W15" s="177">
        <f>'Prep Partner Performance'!S21</f>
        <v>0</v>
      </c>
      <c r="X15" s="177">
        <f>'Prep Partner Performance'!T21</f>
        <v>0</v>
      </c>
      <c r="Y15" s="177">
        <f>'Prep Partner Performance'!U21</f>
        <v>0</v>
      </c>
      <c r="Z15" s="177">
        <f>'Prep Partner Performance'!V21</f>
        <v>0</v>
      </c>
      <c r="AA15" s="177">
        <f>'Prep Partner Performance'!W21</f>
        <v>0</v>
      </c>
      <c r="AB15" s="177">
        <f>'Prep Partner Performance'!X21</f>
        <v>0</v>
      </c>
      <c r="AC15" s="177">
        <f>'Prep Partner Performance'!Y21</f>
        <v>0</v>
      </c>
      <c r="AD15" s="177">
        <f>'Prep Partner Performance'!Z21</f>
        <v>0</v>
      </c>
      <c r="AE15" s="177">
        <f>'Prep Partner Performance'!AA21</f>
        <v>0</v>
      </c>
      <c r="AF15" s="177">
        <f>'Prep Partner Performance'!AB21</f>
        <v>0</v>
      </c>
      <c r="AG15" s="177">
        <f>'Prep Partner Performance'!AC21</f>
        <v>0</v>
      </c>
      <c r="AH15" s="177">
        <f>'Prep Partner Performance'!AD21</f>
        <v>0</v>
      </c>
      <c r="AI15" s="177">
        <f>'Prep Partner Performance'!AE21</f>
        <v>0</v>
      </c>
      <c r="AJ15" s="177">
        <f>'Prep Partner Performance'!AF21</f>
        <v>0</v>
      </c>
      <c r="AK15" s="177">
        <f>'Prep Partner Performance'!AG21</f>
        <v>0</v>
      </c>
      <c r="AL15" s="177">
        <f>'Prep Partner Performance'!AH21</f>
        <v>0</v>
      </c>
      <c r="AM15" s="178">
        <f t="shared" si="1"/>
        <v>0</v>
      </c>
      <c r="AN15" s="177" t="str">
        <f>'Prep Partner Performance'!B$3</f>
        <v>PrEP Partner Performance Tool version 2.0.0</v>
      </c>
      <c r="AO15" s="199" t="str">
        <f>'Prep Partner Performance'!AJ21</f>
        <v/>
      </c>
    </row>
    <row r="16" spans="1:41" x14ac:dyDescent="0.25">
      <c r="A16" s="178" t="str">
        <f t="shared" si="0"/>
        <v>202205</v>
      </c>
      <c r="B16" s="179">
        <f>'Prep Partner Performance'!AE$2</f>
        <v>2022</v>
      </c>
      <c r="C16" s="180" t="str">
        <f>'Prep Partner Performance'!Z$2</f>
        <v>05</v>
      </c>
      <c r="D16" s="178">
        <f>'Prep Partner Performance'!G$2</f>
        <v>14943</v>
      </c>
      <c r="E16" s="177" t="str">
        <f>'Prep Partner Performance'!C$2</f>
        <v>Kisima Health Centre</v>
      </c>
      <c r="F16" s="199" t="str">
        <f>'Prep Partner Performance'!B$17</f>
        <v>Number Eligible for PrEP</v>
      </c>
      <c r="G16" s="177" t="str">
        <f>'Prep Partner Performance'!C22</f>
        <v>People who Inject Drugs</v>
      </c>
      <c r="H16" s="177" t="str">
        <f>'Prep Partner Performance'!D22</f>
        <v>P01-15</v>
      </c>
      <c r="I16" s="177">
        <f>'Prep Partner Performance'!E22</f>
        <v>0</v>
      </c>
      <c r="J16" s="177">
        <f>'Prep Partner Performance'!F22</f>
        <v>0</v>
      </c>
      <c r="K16" s="177">
        <f>'Prep Partner Performance'!G22</f>
        <v>0</v>
      </c>
      <c r="L16" s="177">
        <f>'Prep Partner Performance'!H22</f>
        <v>0</v>
      </c>
      <c r="M16" s="177">
        <f>'Prep Partner Performance'!I22</f>
        <v>0</v>
      </c>
      <c r="N16" s="177">
        <f>'Prep Partner Performance'!J22</f>
        <v>0</v>
      </c>
      <c r="O16" s="177">
        <f>'Prep Partner Performance'!K22</f>
        <v>0</v>
      </c>
      <c r="P16" s="177">
        <f>'Prep Partner Performance'!L22</f>
        <v>0</v>
      </c>
      <c r="Q16" s="177">
        <f>'Prep Partner Performance'!M22</f>
        <v>0</v>
      </c>
      <c r="R16" s="177">
        <f>'Prep Partner Performance'!N22</f>
        <v>0</v>
      </c>
      <c r="S16" s="177">
        <f>'Prep Partner Performance'!O22</f>
        <v>0</v>
      </c>
      <c r="T16" s="177">
        <f>'Prep Partner Performance'!P22</f>
        <v>0</v>
      </c>
      <c r="U16" s="177">
        <f>'Prep Partner Performance'!Q22</f>
        <v>0</v>
      </c>
      <c r="V16" s="177">
        <f>'Prep Partner Performance'!R22</f>
        <v>0</v>
      </c>
      <c r="W16" s="177">
        <f>'Prep Partner Performance'!S22</f>
        <v>0</v>
      </c>
      <c r="X16" s="177">
        <f>'Prep Partner Performance'!T22</f>
        <v>0</v>
      </c>
      <c r="Y16" s="177">
        <f>'Prep Partner Performance'!U22</f>
        <v>0</v>
      </c>
      <c r="Z16" s="177">
        <f>'Prep Partner Performance'!V22</f>
        <v>0</v>
      </c>
      <c r="AA16" s="177">
        <f>'Prep Partner Performance'!W22</f>
        <v>0</v>
      </c>
      <c r="AB16" s="177">
        <f>'Prep Partner Performance'!X22</f>
        <v>0</v>
      </c>
      <c r="AC16" s="177">
        <f>'Prep Partner Performance'!Y22</f>
        <v>0</v>
      </c>
      <c r="AD16" s="177">
        <f>'Prep Partner Performance'!Z22</f>
        <v>0</v>
      </c>
      <c r="AE16" s="177">
        <f>'Prep Partner Performance'!AA22</f>
        <v>0</v>
      </c>
      <c r="AF16" s="177">
        <f>'Prep Partner Performance'!AB22</f>
        <v>0</v>
      </c>
      <c r="AG16" s="177">
        <f>'Prep Partner Performance'!AC22</f>
        <v>0</v>
      </c>
      <c r="AH16" s="177">
        <f>'Prep Partner Performance'!AD22</f>
        <v>0</v>
      </c>
      <c r="AI16" s="177">
        <f>'Prep Partner Performance'!AE22</f>
        <v>0</v>
      </c>
      <c r="AJ16" s="177">
        <f>'Prep Partner Performance'!AF22</f>
        <v>0</v>
      </c>
      <c r="AK16" s="177">
        <f>'Prep Partner Performance'!AG22</f>
        <v>0</v>
      </c>
      <c r="AL16" s="177">
        <f>'Prep Partner Performance'!AH22</f>
        <v>0</v>
      </c>
      <c r="AM16" s="178">
        <f t="shared" si="1"/>
        <v>0</v>
      </c>
      <c r="AN16" s="177" t="str">
        <f>'Prep Partner Performance'!B$3</f>
        <v>PrEP Partner Performance Tool version 2.0.0</v>
      </c>
      <c r="AO16" s="199" t="str">
        <f>'Prep Partner Performance'!AJ22</f>
        <v/>
      </c>
    </row>
    <row r="17" spans="1:41" x14ac:dyDescent="0.25">
      <c r="A17" s="178" t="str">
        <f t="shared" si="0"/>
        <v>202205</v>
      </c>
      <c r="B17" s="179">
        <f>'Prep Partner Performance'!AE$2</f>
        <v>2022</v>
      </c>
      <c r="C17" s="180" t="str">
        <f>'Prep Partner Performance'!Z$2</f>
        <v>05</v>
      </c>
      <c r="D17" s="178">
        <f>'Prep Partner Performance'!G$2</f>
        <v>14943</v>
      </c>
      <c r="E17" s="177" t="str">
        <f>'Prep Partner Performance'!C$2</f>
        <v>Kisima Health Centre</v>
      </c>
      <c r="F17" s="199" t="str">
        <f>'Prep Partner Performance'!B$17</f>
        <v>Number Eligible for PrEP</v>
      </c>
      <c r="G17" s="177" t="str">
        <f>'Prep Partner Performance'!C23</f>
        <v>Other Women</v>
      </c>
      <c r="H17" s="177" t="str">
        <f>'Prep Partner Performance'!D23</f>
        <v>P01-16</v>
      </c>
      <c r="I17" s="177">
        <f>'Prep Partner Performance'!E23</f>
        <v>0</v>
      </c>
      <c r="J17" s="177">
        <f>'Prep Partner Performance'!F23</f>
        <v>0</v>
      </c>
      <c r="K17" s="177">
        <f>'Prep Partner Performance'!G23</f>
        <v>0</v>
      </c>
      <c r="L17" s="177">
        <f>'Prep Partner Performance'!H23</f>
        <v>0</v>
      </c>
      <c r="M17" s="177">
        <f>'Prep Partner Performance'!I23</f>
        <v>0</v>
      </c>
      <c r="N17" s="177">
        <f>'Prep Partner Performance'!J23</f>
        <v>0</v>
      </c>
      <c r="O17" s="177">
        <f>'Prep Partner Performance'!K23</f>
        <v>0</v>
      </c>
      <c r="P17" s="177">
        <f>'Prep Partner Performance'!L23</f>
        <v>0</v>
      </c>
      <c r="Q17" s="177">
        <f>'Prep Partner Performance'!M23</f>
        <v>0</v>
      </c>
      <c r="R17" s="177">
        <f>'Prep Partner Performance'!N23</f>
        <v>0</v>
      </c>
      <c r="S17" s="177">
        <f>'Prep Partner Performance'!O23</f>
        <v>0</v>
      </c>
      <c r="T17" s="177">
        <f>'Prep Partner Performance'!P23</f>
        <v>0</v>
      </c>
      <c r="U17" s="177">
        <f>'Prep Partner Performance'!Q23</f>
        <v>0</v>
      </c>
      <c r="V17" s="177">
        <f>'Prep Partner Performance'!R23</f>
        <v>0</v>
      </c>
      <c r="W17" s="177">
        <f>'Prep Partner Performance'!S23</f>
        <v>0</v>
      </c>
      <c r="X17" s="177">
        <f>'Prep Partner Performance'!T23</f>
        <v>0</v>
      </c>
      <c r="Y17" s="177">
        <f>'Prep Partner Performance'!U23</f>
        <v>0</v>
      </c>
      <c r="Z17" s="177">
        <f>'Prep Partner Performance'!V23</f>
        <v>0</v>
      </c>
      <c r="AA17" s="177">
        <f>'Prep Partner Performance'!W23</f>
        <v>0</v>
      </c>
      <c r="AB17" s="177">
        <f>'Prep Partner Performance'!X23</f>
        <v>0</v>
      </c>
      <c r="AC17" s="177">
        <f>'Prep Partner Performance'!Y23</f>
        <v>0</v>
      </c>
      <c r="AD17" s="177">
        <f>'Prep Partner Performance'!Z23</f>
        <v>0</v>
      </c>
      <c r="AE17" s="177">
        <f>'Prep Partner Performance'!AA23</f>
        <v>0</v>
      </c>
      <c r="AF17" s="177">
        <f>'Prep Partner Performance'!AB23</f>
        <v>0</v>
      </c>
      <c r="AG17" s="177">
        <f>'Prep Partner Performance'!AC23</f>
        <v>0</v>
      </c>
      <c r="AH17" s="177">
        <f>'Prep Partner Performance'!AD23</f>
        <v>0</v>
      </c>
      <c r="AI17" s="177">
        <f>'Prep Partner Performance'!AE23</f>
        <v>0</v>
      </c>
      <c r="AJ17" s="177">
        <f>'Prep Partner Performance'!AF23</f>
        <v>0</v>
      </c>
      <c r="AK17" s="177">
        <f>'Prep Partner Performance'!AG23</f>
        <v>0</v>
      </c>
      <c r="AL17" s="177">
        <f>'Prep Partner Performance'!AH23</f>
        <v>0</v>
      </c>
      <c r="AM17" s="178">
        <f t="shared" si="1"/>
        <v>0</v>
      </c>
      <c r="AN17" s="177" t="str">
        <f>'Prep Partner Performance'!B$3</f>
        <v>PrEP Partner Performance Tool version 2.0.0</v>
      </c>
      <c r="AO17" s="199" t="str">
        <f>'Prep Partner Performance'!AJ23</f>
        <v/>
      </c>
    </row>
    <row r="18" spans="1:41" x14ac:dyDescent="0.25">
      <c r="A18" s="178" t="str">
        <f t="shared" si="0"/>
        <v>202205</v>
      </c>
      <c r="B18" s="179">
        <f>'Prep Partner Performance'!AE$2</f>
        <v>2022</v>
      </c>
      <c r="C18" s="180" t="str">
        <f>'Prep Partner Performance'!Z$2</f>
        <v>05</v>
      </c>
      <c r="D18" s="178">
        <f>'Prep Partner Performance'!G$2</f>
        <v>14943</v>
      </c>
      <c r="E18" s="177" t="str">
        <f>'Prep Partner Performance'!C$2</f>
        <v>Kisima Health Centre</v>
      </c>
      <c r="F18" s="199" t="str">
        <f>'Prep Partner Performance'!B$17</f>
        <v>Number Eligible for PrEP</v>
      </c>
      <c r="G18" s="177" t="str">
        <f>'Prep Partner Performance'!C24</f>
        <v>Serodiscordant Couple</v>
      </c>
      <c r="H18" s="177" t="str">
        <f>'Prep Partner Performance'!D24</f>
        <v>P01-17</v>
      </c>
      <c r="I18" s="177">
        <f>'Prep Partner Performance'!E24</f>
        <v>0</v>
      </c>
      <c r="J18" s="177">
        <f>'Prep Partner Performance'!F24</f>
        <v>0</v>
      </c>
      <c r="K18" s="177">
        <f>'Prep Partner Performance'!G24</f>
        <v>0</v>
      </c>
      <c r="L18" s="177">
        <f>'Prep Partner Performance'!H24</f>
        <v>0</v>
      </c>
      <c r="M18" s="177">
        <f>'Prep Partner Performance'!I24</f>
        <v>0</v>
      </c>
      <c r="N18" s="177">
        <f>'Prep Partner Performance'!J24</f>
        <v>0</v>
      </c>
      <c r="O18" s="177">
        <f>'Prep Partner Performance'!K24</f>
        <v>0</v>
      </c>
      <c r="P18" s="177">
        <f>'Prep Partner Performance'!L24</f>
        <v>0</v>
      </c>
      <c r="Q18" s="177">
        <f>'Prep Partner Performance'!M24</f>
        <v>0</v>
      </c>
      <c r="R18" s="177">
        <f>'Prep Partner Performance'!N24</f>
        <v>0</v>
      </c>
      <c r="S18" s="177">
        <f>'Prep Partner Performance'!O24</f>
        <v>0</v>
      </c>
      <c r="T18" s="177">
        <f>'Prep Partner Performance'!P24</f>
        <v>0</v>
      </c>
      <c r="U18" s="177">
        <f>'Prep Partner Performance'!Q24</f>
        <v>0</v>
      </c>
      <c r="V18" s="177">
        <f>'Prep Partner Performance'!R24</f>
        <v>0</v>
      </c>
      <c r="W18" s="177">
        <f>'Prep Partner Performance'!S24</f>
        <v>0</v>
      </c>
      <c r="X18" s="177">
        <f>'Prep Partner Performance'!T24</f>
        <v>0</v>
      </c>
      <c r="Y18" s="177">
        <f>'Prep Partner Performance'!U24</f>
        <v>0</v>
      </c>
      <c r="Z18" s="177">
        <f>'Prep Partner Performance'!V24</f>
        <v>0</v>
      </c>
      <c r="AA18" s="177">
        <f>'Prep Partner Performance'!W24</f>
        <v>0</v>
      </c>
      <c r="AB18" s="177">
        <f>'Prep Partner Performance'!X24</f>
        <v>0</v>
      </c>
      <c r="AC18" s="177">
        <f>'Prep Partner Performance'!Y24</f>
        <v>0</v>
      </c>
      <c r="AD18" s="177">
        <f>'Prep Partner Performance'!Z24</f>
        <v>0</v>
      </c>
      <c r="AE18" s="177">
        <f>'Prep Partner Performance'!AA24</f>
        <v>0</v>
      </c>
      <c r="AF18" s="177">
        <f>'Prep Partner Performance'!AB24</f>
        <v>0</v>
      </c>
      <c r="AG18" s="177">
        <f>'Prep Partner Performance'!AC24</f>
        <v>0</v>
      </c>
      <c r="AH18" s="177">
        <f>'Prep Partner Performance'!AD24</f>
        <v>0</v>
      </c>
      <c r="AI18" s="177">
        <f>'Prep Partner Performance'!AE24</f>
        <v>0</v>
      </c>
      <c r="AJ18" s="177">
        <f>'Prep Partner Performance'!AF24</f>
        <v>0</v>
      </c>
      <c r="AK18" s="177">
        <f>'Prep Partner Performance'!AG24</f>
        <v>0</v>
      </c>
      <c r="AL18" s="177">
        <f>'Prep Partner Performance'!AH24</f>
        <v>0</v>
      </c>
      <c r="AM18" s="178">
        <f t="shared" si="1"/>
        <v>0</v>
      </c>
      <c r="AN18" s="177" t="str">
        <f>'Prep Partner Performance'!B$3</f>
        <v>PrEP Partner Performance Tool version 2.0.0</v>
      </c>
      <c r="AO18" s="199" t="str">
        <f>'Prep Partner Performance'!AJ24</f>
        <v/>
      </c>
    </row>
    <row r="19" spans="1:41" x14ac:dyDescent="0.25">
      <c r="A19" s="178" t="str">
        <f t="shared" si="0"/>
        <v>202205</v>
      </c>
      <c r="B19" s="179">
        <f>'Prep Partner Performance'!AE$2</f>
        <v>2022</v>
      </c>
      <c r="C19" s="180" t="str">
        <f>'Prep Partner Performance'!Z$2</f>
        <v>05</v>
      </c>
      <c r="D19" s="178">
        <f>'Prep Partner Performance'!G$2</f>
        <v>14943</v>
      </c>
      <c r="E19" s="177" t="str">
        <f>'Prep Partner Performance'!C$2</f>
        <v>Kisima Health Centre</v>
      </c>
      <c r="F19" s="199" t="str">
        <f>'Prep Partner Performance'!B$17</f>
        <v>Number Eligible for PrEP</v>
      </c>
      <c r="G19" s="177" t="str">
        <f>'Prep Partner Performance'!C25</f>
        <v>Pregnant and Breast Feeding Women</v>
      </c>
      <c r="H19" s="177" t="str">
        <f>'Prep Partner Performance'!D25</f>
        <v>P01-18</v>
      </c>
      <c r="I19" s="177">
        <f>'Prep Partner Performance'!E25</f>
        <v>0</v>
      </c>
      <c r="J19" s="177">
        <f>'Prep Partner Performance'!F25</f>
        <v>0</v>
      </c>
      <c r="K19" s="177">
        <f>'Prep Partner Performance'!G25</f>
        <v>0</v>
      </c>
      <c r="L19" s="177">
        <f>'Prep Partner Performance'!H25</f>
        <v>0</v>
      </c>
      <c r="M19" s="177">
        <f>'Prep Partner Performance'!I25</f>
        <v>0</v>
      </c>
      <c r="N19" s="177">
        <f>'Prep Partner Performance'!J25</f>
        <v>0</v>
      </c>
      <c r="O19" s="177">
        <f>'Prep Partner Performance'!K25</f>
        <v>0</v>
      </c>
      <c r="P19" s="177">
        <f>'Prep Partner Performance'!L25</f>
        <v>0</v>
      </c>
      <c r="Q19" s="177">
        <f>'Prep Partner Performance'!M25</f>
        <v>0</v>
      </c>
      <c r="R19" s="177">
        <f>'Prep Partner Performance'!N25</f>
        <v>0</v>
      </c>
      <c r="S19" s="177">
        <f>'Prep Partner Performance'!O25</f>
        <v>0</v>
      </c>
      <c r="T19" s="177">
        <f>'Prep Partner Performance'!P25</f>
        <v>0</v>
      </c>
      <c r="U19" s="177">
        <f>'Prep Partner Performance'!Q25</f>
        <v>0</v>
      </c>
      <c r="V19" s="177">
        <f>'Prep Partner Performance'!R25</f>
        <v>0</v>
      </c>
      <c r="W19" s="177">
        <f>'Prep Partner Performance'!S25</f>
        <v>0</v>
      </c>
      <c r="X19" s="177">
        <f>'Prep Partner Performance'!T25</f>
        <v>0</v>
      </c>
      <c r="Y19" s="177">
        <f>'Prep Partner Performance'!U25</f>
        <v>0</v>
      </c>
      <c r="Z19" s="177">
        <f>'Prep Partner Performance'!V25</f>
        <v>0</v>
      </c>
      <c r="AA19" s="177">
        <f>'Prep Partner Performance'!W25</f>
        <v>0</v>
      </c>
      <c r="AB19" s="177">
        <f>'Prep Partner Performance'!X25</f>
        <v>0</v>
      </c>
      <c r="AC19" s="177">
        <f>'Prep Partner Performance'!Y25</f>
        <v>0</v>
      </c>
      <c r="AD19" s="177">
        <f>'Prep Partner Performance'!Z25</f>
        <v>0</v>
      </c>
      <c r="AE19" s="177">
        <f>'Prep Partner Performance'!AA25</f>
        <v>0</v>
      </c>
      <c r="AF19" s="177">
        <f>'Prep Partner Performance'!AB25</f>
        <v>0</v>
      </c>
      <c r="AG19" s="177">
        <f>'Prep Partner Performance'!AC25</f>
        <v>0</v>
      </c>
      <c r="AH19" s="177">
        <f>'Prep Partner Performance'!AD25</f>
        <v>0</v>
      </c>
      <c r="AI19" s="177">
        <f>'Prep Partner Performance'!AE25</f>
        <v>0</v>
      </c>
      <c r="AJ19" s="177">
        <f>'Prep Partner Performance'!AF25</f>
        <v>0</v>
      </c>
      <c r="AK19" s="177">
        <f>'Prep Partner Performance'!AG25</f>
        <v>0</v>
      </c>
      <c r="AL19" s="177">
        <f>'Prep Partner Performance'!AH25</f>
        <v>0</v>
      </c>
      <c r="AM19" s="178">
        <f t="shared" si="1"/>
        <v>0</v>
      </c>
      <c r="AN19" s="177" t="str">
        <f>'Prep Partner Performance'!B$3</f>
        <v>PrEP Partner Performance Tool version 2.0.0</v>
      </c>
      <c r="AO19" s="199" t="str">
        <f>'Prep Partner Performance'!AJ25</f>
        <v/>
      </c>
    </row>
    <row r="20" spans="1:41" x14ac:dyDescent="0.25">
      <c r="A20" s="178" t="str">
        <f t="shared" si="0"/>
        <v>202205</v>
      </c>
      <c r="B20" s="179">
        <f>'Prep Partner Performance'!AE$2</f>
        <v>2022</v>
      </c>
      <c r="C20" s="180" t="str">
        <f>'Prep Partner Performance'!Z$2</f>
        <v>05</v>
      </c>
      <c r="D20" s="178">
        <f>'Prep Partner Performance'!G$2</f>
        <v>14943</v>
      </c>
      <c r="E20" s="177" t="str">
        <f>'Prep Partner Performance'!C$2</f>
        <v>Kisima Health Centre</v>
      </c>
      <c r="F20" s="199" t="str">
        <f>'Prep Partner Performance'!B26</f>
        <v xml:space="preserve">Number Initiated (New) on PrEP 
Pre-populated From the Form 1a for the same month.
Ensure you upload the Form1a for the month above before downloading the prep form
</v>
      </c>
      <c r="G20" s="177" t="str">
        <f>'Prep Partner Performance'!C26</f>
        <v>Transgender</v>
      </c>
      <c r="H20" s="177" t="str">
        <f>'Prep Partner Performance'!D26</f>
        <v>P01-19</v>
      </c>
      <c r="I20" s="177">
        <f>'Prep Partner Performance'!E26</f>
        <v>0</v>
      </c>
      <c r="J20" s="177">
        <f>'Prep Partner Performance'!F26</f>
        <v>0</v>
      </c>
      <c r="K20" s="177">
        <f>'Prep Partner Performance'!G26</f>
        <v>0</v>
      </c>
      <c r="L20" s="177">
        <f>'Prep Partner Performance'!H26</f>
        <v>0</v>
      </c>
      <c r="M20" s="177">
        <f>'Prep Partner Performance'!I26</f>
        <v>0</v>
      </c>
      <c r="N20" s="177">
        <f>'Prep Partner Performance'!J26</f>
        <v>0</v>
      </c>
      <c r="O20" s="177">
        <f>'Prep Partner Performance'!K26</f>
        <v>0</v>
      </c>
      <c r="P20" s="177">
        <f>'Prep Partner Performance'!L26</f>
        <v>0</v>
      </c>
      <c r="Q20" s="177">
        <f>'Prep Partner Performance'!M26</f>
        <v>0</v>
      </c>
      <c r="R20" s="177">
        <f>'Prep Partner Performance'!N26</f>
        <v>0</v>
      </c>
      <c r="S20" s="177">
        <f>'Prep Partner Performance'!O26</f>
        <v>0</v>
      </c>
      <c r="T20" s="177">
        <f>'Prep Partner Performance'!P26</f>
        <v>0</v>
      </c>
      <c r="U20" s="177">
        <f>'Prep Partner Performance'!Q26</f>
        <v>0</v>
      </c>
      <c r="V20" s="177">
        <f>'Prep Partner Performance'!R26</f>
        <v>0</v>
      </c>
      <c r="W20" s="177">
        <f>'Prep Partner Performance'!S26</f>
        <v>0</v>
      </c>
      <c r="X20" s="177">
        <f>'Prep Partner Performance'!T26</f>
        <v>0</v>
      </c>
      <c r="Y20" s="177">
        <f>'Prep Partner Performance'!U26</f>
        <v>0</v>
      </c>
      <c r="Z20" s="177">
        <f>'Prep Partner Performance'!V26</f>
        <v>0</v>
      </c>
      <c r="AA20" s="177">
        <f>'Prep Partner Performance'!W26</f>
        <v>0</v>
      </c>
      <c r="AB20" s="177">
        <f>'Prep Partner Performance'!X26</f>
        <v>0</v>
      </c>
      <c r="AC20" s="177">
        <f>'Prep Partner Performance'!Y26</f>
        <v>0</v>
      </c>
      <c r="AD20" s="177">
        <f>'Prep Partner Performance'!Z26</f>
        <v>0</v>
      </c>
      <c r="AE20" s="177">
        <f>'Prep Partner Performance'!AA26</f>
        <v>0</v>
      </c>
      <c r="AF20" s="177">
        <f>'Prep Partner Performance'!AB26</f>
        <v>0</v>
      </c>
      <c r="AG20" s="177">
        <f>'Prep Partner Performance'!AC26</f>
        <v>0</v>
      </c>
      <c r="AH20" s="177">
        <f>'Prep Partner Performance'!AD26</f>
        <v>0</v>
      </c>
      <c r="AI20" s="177">
        <f>'Prep Partner Performance'!AE26</f>
        <v>0</v>
      </c>
      <c r="AJ20" s="177">
        <f>'Prep Partner Performance'!AF26</f>
        <v>0</v>
      </c>
      <c r="AK20" s="177">
        <f>'Prep Partner Performance'!AG26</f>
        <v>0</v>
      </c>
      <c r="AL20" s="177">
        <f>'Prep Partner Performance'!AH26</f>
        <v>0</v>
      </c>
      <c r="AM20" s="178">
        <f t="shared" si="1"/>
        <v>0</v>
      </c>
      <c r="AN20" s="177" t="str">
        <f>'Prep Partner Performance'!B$3</f>
        <v>PrEP Partner Performance Tool version 2.0.0</v>
      </c>
      <c r="AO20" s="199">
        <f>'Prep Partner Performance'!AJ26</f>
        <v>0</v>
      </c>
    </row>
    <row r="21" spans="1:41" x14ac:dyDescent="0.25">
      <c r="A21" s="178" t="str">
        <f t="shared" si="0"/>
        <v>202205</v>
      </c>
      <c r="B21" s="179">
        <f>'Prep Partner Performance'!AE$2</f>
        <v>2022</v>
      </c>
      <c r="C21" s="180" t="str">
        <f>'Prep Partner Performance'!Z$2</f>
        <v>05</v>
      </c>
      <c r="D21" s="178">
        <f>'Prep Partner Performance'!G$2</f>
        <v>14943</v>
      </c>
      <c r="E21" s="177" t="str">
        <f>'Prep Partner Performance'!C$2</f>
        <v>Kisima Health Centre</v>
      </c>
      <c r="F21" s="199" t="str">
        <f>'Prep Partner Performance'!B$26</f>
        <v xml:space="preserve">Number Initiated (New) on PrEP 
Pre-populated From the Form 1a for the same month.
Ensure you upload the Form1a for the month above before downloading the prep form
</v>
      </c>
      <c r="G21" s="177" t="str">
        <f>'Prep Partner Performance'!C27</f>
        <v>Adolescent Girls and Young Women</v>
      </c>
      <c r="H21" s="177" t="str">
        <f>'Prep Partner Performance'!D27</f>
        <v>P01-20</v>
      </c>
      <c r="I21" s="177">
        <f>'Prep Partner Performance'!E27</f>
        <v>0</v>
      </c>
      <c r="J21" s="177">
        <f>'Prep Partner Performance'!F27</f>
        <v>0</v>
      </c>
      <c r="K21" s="177">
        <f>'Prep Partner Performance'!G27</f>
        <v>0</v>
      </c>
      <c r="L21" s="177">
        <f>'Prep Partner Performance'!H27</f>
        <v>0</v>
      </c>
      <c r="M21" s="177">
        <f>'Prep Partner Performance'!I27</f>
        <v>0</v>
      </c>
      <c r="N21" s="177">
        <f>'Prep Partner Performance'!J27</f>
        <v>0</v>
      </c>
      <c r="O21" s="177">
        <f>'Prep Partner Performance'!K27</f>
        <v>0</v>
      </c>
      <c r="P21" s="177">
        <f>'Prep Partner Performance'!L27</f>
        <v>0</v>
      </c>
      <c r="Q21" s="177">
        <f>'Prep Partner Performance'!M27</f>
        <v>0</v>
      </c>
      <c r="R21" s="177">
        <f>'Prep Partner Performance'!N27</f>
        <v>0</v>
      </c>
      <c r="S21" s="177">
        <f>'Prep Partner Performance'!O27</f>
        <v>0</v>
      </c>
      <c r="T21" s="177">
        <f>'Prep Partner Performance'!P27</f>
        <v>0</v>
      </c>
      <c r="U21" s="177">
        <f>'Prep Partner Performance'!Q27</f>
        <v>0</v>
      </c>
      <c r="V21" s="177">
        <f>'Prep Partner Performance'!R27</f>
        <v>0</v>
      </c>
      <c r="W21" s="177">
        <f>'Prep Partner Performance'!S27</f>
        <v>0</v>
      </c>
      <c r="X21" s="177">
        <f>'Prep Partner Performance'!T27</f>
        <v>0</v>
      </c>
      <c r="Y21" s="177">
        <f>'Prep Partner Performance'!U27</f>
        <v>0</v>
      </c>
      <c r="Z21" s="177">
        <f>'Prep Partner Performance'!V27</f>
        <v>0</v>
      </c>
      <c r="AA21" s="177">
        <f>'Prep Partner Performance'!W27</f>
        <v>0</v>
      </c>
      <c r="AB21" s="177">
        <f>'Prep Partner Performance'!X27</f>
        <v>0</v>
      </c>
      <c r="AC21" s="177">
        <f>'Prep Partner Performance'!Y27</f>
        <v>0</v>
      </c>
      <c r="AD21" s="177">
        <f>'Prep Partner Performance'!Z27</f>
        <v>0</v>
      </c>
      <c r="AE21" s="177">
        <f>'Prep Partner Performance'!AA27</f>
        <v>0</v>
      </c>
      <c r="AF21" s="177">
        <f>'Prep Partner Performance'!AB27</f>
        <v>0</v>
      </c>
      <c r="AG21" s="177">
        <f>'Prep Partner Performance'!AC27</f>
        <v>0</v>
      </c>
      <c r="AH21" s="177">
        <f>'Prep Partner Performance'!AD27</f>
        <v>0</v>
      </c>
      <c r="AI21" s="177">
        <f>'Prep Partner Performance'!AE27</f>
        <v>0</v>
      </c>
      <c r="AJ21" s="177">
        <f>'Prep Partner Performance'!AF27</f>
        <v>0</v>
      </c>
      <c r="AK21" s="177">
        <f>'Prep Partner Performance'!AG27</f>
        <v>0</v>
      </c>
      <c r="AL21" s="177">
        <f>'Prep Partner Performance'!AH27</f>
        <v>0</v>
      </c>
      <c r="AM21" s="178">
        <f t="shared" si="1"/>
        <v>0</v>
      </c>
      <c r="AN21" s="177" t="str">
        <f>'Prep Partner Performance'!B$3</f>
        <v>PrEP Partner Performance Tool version 2.0.0</v>
      </c>
      <c r="AO21" s="199">
        <f>'Prep Partner Performance'!AJ27</f>
        <v>0</v>
      </c>
    </row>
    <row r="22" spans="1:41" x14ac:dyDescent="0.25">
      <c r="A22" s="178" t="str">
        <f t="shared" si="0"/>
        <v>202205</v>
      </c>
      <c r="B22" s="179">
        <f>'Prep Partner Performance'!AE$2</f>
        <v>2022</v>
      </c>
      <c r="C22" s="180" t="str">
        <f>'Prep Partner Performance'!Z$2</f>
        <v>05</v>
      </c>
      <c r="D22" s="178">
        <f>'Prep Partner Performance'!G$2</f>
        <v>14943</v>
      </c>
      <c r="E22" s="177" t="str">
        <f>'Prep Partner Performance'!C$2</f>
        <v>Kisima Health Centre</v>
      </c>
      <c r="F22" s="199" t="str">
        <f>'Prep Partner Performance'!B$26</f>
        <v xml:space="preserve">Number Initiated (New) on PrEP 
Pre-populated From the Form 1a for the same month.
Ensure you upload the Form1a for the month above before downloading the prep form
</v>
      </c>
      <c r="G22" s="177" t="str">
        <f>'Prep Partner Performance'!C28</f>
        <v>Men who have Sex With Men</v>
      </c>
      <c r="H22" s="177" t="str">
        <f>'Prep Partner Performance'!D28</f>
        <v>P01-21</v>
      </c>
      <c r="I22" s="177">
        <f>'Prep Partner Performance'!E28</f>
        <v>0</v>
      </c>
      <c r="J22" s="177">
        <f>'Prep Partner Performance'!F28</f>
        <v>0</v>
      </c>
      <c r="K22" s="177">
        <f>'Prep Partner Performance'!G28</f>
        <v>0</v>
      </c>
      <c r="L22" s="177">
        <f>'Prep Partner Performance'!H28</f>
        <v>0</v>
      </c>
      <c r="M22" s="177">
        <f>'Prep Partner Performance'!I28</f>
        <v>0</v>
      </c>
      <c r="N22" s="177">
        <f>'Prep Partner Performance'!J28</f>
        <v>0</v>
      </c>
      <c r="O22" s="177">
        <f>'Prep Partner Performance'!K28</f>
        <v>0</v>
      </c>
      <c r="P22" s="177">
        <f>'Prep Partner Performance'!L28</f>
        <v>0</v>
      </c>
      <c r="Q22" s="177">
        <f>'Prep Partner Performance'!M28</f>
        <v>0</v>
      </c>
      <c r="R22" s="177">
        <f>'Prep Partner Performance'!N28</f>
        <v>0</v>
      </c>
      <c r="S22" s="177">
        <f>'Prep Partner Performance'!O28</f>
        <v>0</v>
      </c>
      <c r="T22" s="177">
        <f>'Prep Partner Performance'!P28</f>
        <v>0</v>
      </c>
      <c r="U22" s="177">
        <f>'Prep Partner Performance'!Q28</f>
        <v>0</v>
      </c>
      <c r="V22" s="177">
        <f>'Prep Partner Performance'!R28</f>
        <v>0</v>
      </c>
      <c r="W22" s="177">
        <f>'Prep Partner Performance'!S28</f>
        <v>0</v>
      </c>
      <c r="X22" s="177">
        <f>'Prep Partner Performance'!T28</f>
        <v>0</v>
      </c>
      <c r="Y22" s="177">
        <f>'Prep Partner Performance'!U28</f>
        <v>0</v>
      </c>
      <c r="Z22" s="177">
        <f>'Prep Partner Performance'!V28</f>
        <v>0</v>
      </c>
      <c r="AA22" s="177">
        <f>'Prep Partner Performance'!W28</f>
        <v>0</v>
      </c>
      <c r="AB22" s="177">
        <f>'Prep Partner Performance'!X28</f>
        <v>0</v>
      </c>
      <c r="AC22" s="177">
        <f>'Prep Partner Performance'!Y28</f>
        <v>0</v>
      </c>
      <c r="AD22" s="177">
        <f>'Prep Partner Performance'!Z28</f>
        <v>0</v>
      </c>
      <c r="AE22" s="177">
        <f>'Prep Partner Performance'!AA28</f>
        <v>0</v>
      </c>
      <c r="AF22" s="177">
        <f>'Prep Partner Performance'!AB28</f>
        <v>0</v>
      </c>
      <c r="AG22" s="177">
        <f>'Prep Partner Performance'!AC28</f>
        <v>0</v>
      </c>
      <c r="AH22" s="177">
        <f>'Prep Partner Performance'!AD28</f>
        <v>0</v>
      </c>
      <c r="AI22" s="177">
        <f>'Prep Partner Performance'!AE28</f>
        <v>0</v>
      </c>
      <c r="AJ22" s="177">
        <f>'Prep Partner Performance'!AF28</f>
        <v>0</v>
      </c>
      <c r="AK22" s="177">
        <f>'Prep Partner Performance'!AG28</f>
        <v>0</v>
      </c>
      <c r="AL22" s="177">
        <f>'Prep Partner Performance'!AH28</f>
        <v>0</v>
      </c>
      <c r="AM22" s="178">
        <f t="shared" si="1"/>
        <v>0</v>
      </c>
      <c r="AN22" s="177" t="str">
        <f>'Prep Partner Performance'!B$3</f>
        <v>PrEP Partner Performance Tool version 2.0.0</v>
      </c>
      <c r="AO22" s="199">
        <f>'Prep Partner Performance'!AJ28</f>
        <v>0</v>
      </c>
    </row>
    <row r="23" spans="1:41" x14ac:dyDescent="0.25">
      <c r="A23" s="178" t="str">
        <f t="shared" si="0"/>
        <v>202205</v>
      </c>
      <c r="B23" s="179">
        <f>'Prep Partner Performance'!AE$2</f>
        <v>2022</v>
      </c>
      <c r="C23" s="180" t="str">
        <f>'Prep Partner Performance'!Z$2</f>
        <v>05</v>
      </c>
      <c r="D23" s="178">
        <f>'Prep Partner Performance'!G$2</f>
        <v>14943</v>
      </c>
      <c r="E23" s="177" t="str">
        <f>'Prep Partner Performance'!C$2</f>
        <v>Kisima Health Centre</v>
      </c>
      <c r="F23" s="199" t="str">
        <f>'Prep Partner Performance'!B$26</f>
        <v xml:space="preserve">Number Initiated (New) on PrEP 
Pre-populated From the Form 1a for the same month.
Ensure you upload the Form1a for the month above before downloading the prep form
</v>
      </c>
      <c r="G23" s="177" t="str">
        <f>'Prep Partner Performance'!C29</f>
        <v>Men at high risk</v>
      </c>
      <c r="H23" s="177" t="str">
        <f>'Prep Partner Performance'!D29</f>
        <v>P01-22</v>
      </c>
      <c r="I23" s="177">
        <f>'Prep Partner Performance'!E29</f>
        <v>0</v>
      </c>
      <c r="J23" s="177">
        <f>'Prep Partner Performance'!F29</f>
        <v>0</v>
      </c>
      <c r="K23" s="177">
        <f>'Prep Partner Performance'!G29</f>
        <v>0</v>
      </c>
      <c r="L23" s="177">
        <f>'Prep Partner Performance'!H29</f>
        <v>0</v>
      </c>
      <c r="M23" s="177">
        <f>'Prep Partner Performance'!I29</f>
        <v>0</v>
      </c>
      <c r="N23" s="177">
        <f>'Prep Partner Performance'!J29</f>
        <v>0</v>
      </c>
      <c r="O23" s="177">
        <f>'Prep Partner Performance'!K29</f>
        <v>0</v>
      </c>
      <c r="P23" s="177">
        <f>'Prep Partner Performance'!L29</f>
        <v>0</v>
      </c>
      <c r="Q23" s="177">
        <f>'Prep Partner Performance'!M29</f>
        <v>0</v>
      </c>
      <c r="R23" s="177">
        <f>'Prep Partner Performance'!N29</f>
        <v>0</v>
      </c>
      <c r="S23" s="177">
        <f>'Prep Partner Performance'!O29</f>
        <v>0</v>
      </c>
      <c r="T23" s="177">
        <f>'Prep Partner Performance'!P29</f>
        <v>0</v>
      </c>
      <c r="U23" s="177">
        <f>'Prep Partner Performance'!Q29</f>
        <v>0</v>
      </c>
      <c r="V23" s="177">
        <f>'Prep Partner Performance'!R29</f>
        <v>0</v>
      </c>
      <c r="W23" s="177">
        <f>'Prep Partner Performance'!S29</f>
        <v>0</v>
      </c>
      <c r="X23" s="177">
        <f>'Prep Partner Performance'!T29</f>
        <v>0</v>
      </c>
      <c r="Y23" s="177">
        <f>'Prep Partner Performance'!U29</f>
        <v>0</v>
      </c>
      <c r="Z23" s="177">
        <f>'Prep Partner Performance'!V29</f>
        <v>0</v>
      </c>
      <c r="AA23" s="177">
        <f>'Prep Partner Performance'!W29</f>
        <v>0</v>
      </c>
      <c r="AB23" s="177">
        <f>'Prep Partner Performance'!X29</f>
        <v>0</v>
      </c>
      <c r="AC23" s="177">
        <f>'Prep Partner Performance'!Y29</f>
        <v>0</v>
      </c>
      <c r="AD23" s="177">
        <f>'Prep Partner Performance'!Z29</f>
        <v>0</v>
      </c>
      <c r="AE23" s="177">
        <f>'Prep Partner Performance'!AA29</f>
        <v>0</v>
      </c>
      <c r="AF23" s="177">
        <f>'Prep Partner Performance'!AB29</f>
        <v>0</v>
      </c>
      <c r="AG23" s="177">
        <f>'Prep Partner Performance'!AC29</f>
        <v>0</v>
      </c>
      <c r="AH23" s="177">
        <f>'Prep Partner Performance'!AD29</f>
        <v>0</v>
      </c>
      <c r="AI23" s="177">
        <f>'Prep Partner Performance'!AE29</f>
        <v>0</v>
      </c>
      <c r="AJ23" s="177">
        <f>'Prep Partner Performance'!AF29</f>
        <v>0</v>
      </c>
      <c r="AK23" s="177">
        <f>'Prep Partner Performance'!AG29</f>
        <v>0</v>
      </c>
      <c r="AL23" s="177">
        <f>'Prep Partner Performance'!AH29</f>
        <v>0</v>
      </c>
      <c r="AM23" s="178">
        <f t="shared" si="1"/>
        <v>0</v>
      </c>
      <c r="AN23" s="177" t="str">
        <f>'Prep Partner Performance'!B$3</f>
        <v>PrEP Partner Performance Tool version 2.0.0</v>
      </c>
      <c r="AO23" s="199">
        <f>'Prep Partner Performance'!AJ29</f>
        <v>0</v>
      </c>
    </row>
    <row r="24" spans="1:41" x14ac:dyDescent="0.25">
      <c r="A24" s="178" t="str">
        <f t="shared" si="0"/>
        <v>202205</v>
      </c>
      <c r="B24" s="179">
        <f>'Prep Partner Performance'!AE$2</f>
        <v>2022</v>
      </c>
      <c r="C24" s="180" t="str">
        <f>'Prep Partner Performance'!Z$2</f>
        <v>05</v>
      </c>
      <c r="D24" s="178">
        <f>'Prep Partner Performance'!G$2</f>
        <v>14943</v>
      </c>
      <c r="E24" s="177" t="str">
        <f>'Prep Partner Performance'!C$2</f>
        <v>Kisima Health Centre</v>
      </c>
      <c r="F24" s="199" t="str">
        <f>'Prep Partner Performance'!B$26</f>
        <v xml:space="preserve">Number Initiated (New) on PrEP 
Pre-populated From the Form 1a for the same month.
Ensure you upload the Form1a for the month above before downloading the prep form
</v>
      </c>
      <c r="G24" s="177" t="str">
        <f>'Prep Partner Performance'!C30</f>
        <v>Female Sex Workers</v>
      </c>
      <c r="H24" s="177" t="str">
        <f>'Prep Partner Performance'!D30</f>
        <v>P01-23</v>
      </c>
      <c r="I24" s="177">
        <f>'Prep Partner Performance'!E30</f>
        <v>0</v>
      </c>
      <c r="J24" s="177">
        <f>'Prep Partner Performance'!F30</f>
        <v>0</v>
      </c>
      <c r="K24" s="177">
        <f>'Prep Partner Performance'!G30</f>
        <v>0</v>
      </c>
      <c r="L24" s="177">
        <f>'Prep Partner Performance'!H30</f>
        <v>0</v>
      </c>
      <c r="M24" s="177">
        <f>'Prep Partner Performance'!I30</f>
        <v>0</v>
      </c>
      <c r="N24" s="177">
        <f>'Prep Partner Performance'!J30</f>
        <v>0</v>
      </c>
      <c r="O24" s="177">
        <f>'Prep Partner Performance'!K30</f>
        <v>0</v>
      </c>
      <c r="P24" s="177">
        <f>'Prep Partner Performance'!L30</f>
        <v>0</v>
      </c>
      <c r="Q24" s="177">
        <f>'Prep Partner Performance'!M30</f>
        <v>0</v>
      </c>
      <c r="R24" s="177">
        <f>'Prep Partner Performance'!N30</f>
        <v>0</v>
      </c>
      <c r="S24" s="177">
        <f>'Prep Partner Performance'!O30</f>
        <v>0</v>
      </c>
      <c r="T24" s="177">
        <f>'Prep Partner Performance'!P30</f>
        <v>0</v>
      </c>
      <c r="U24" s="177">
        <f>'Prep Partner Performance'!Q30</f>
        <v>0</v>
      </c>
      <c r="V24" s="177">
        <f>'Prep Partner Performance'!R30</f>
        <v>0</v>
      </c>
      <c r="W24" s="177">
        <f>'Prep Partner Performance'!S30</f>
        <v>0</v>
      </c>
      <c r="X24" s="177">
        <f>'Prep Partner Performance'!T30</f>
        <v>0</v>
      </c>
      <c r="Y24" s="177">
        <f>'Prep Partner Performance'!U30</f>
        <v>0</v>
      </c>
      <c r="Z24" s="177">
        <f>'Prep Partner Performance'!V30</f>
        <v>0</v>
      </c>
      <c r="AA24" s="177">
        <f>'Prep Partner Performance'!W30</f>
        <v>0</v>
      </c>
      <c r="AB24" s="177">
        <f>'Prep Partner Performance'!X30</f>
        <v>0</v>
      </c>
      <c r="AC24" s="177">
        <f>'Prep Partner Performance'!Y30</f>
        <v>0</v>
      </c>
      <c r="AD24" s="177">
        <f>'Prep Partner Performance'!Z30</f>
        <v>0</v>
      </c>
      <c r="AE24" s="177">
        <f>'Prep Partner Performance'!AA30</f>
        <v>0</v>
      </c>
      <c r="AF24" s="177">
        <f>'Prep Partner Performance'!AB30</f>
        <v>0</v>
      </c>
      <c r="AG24" s="177">
        <f>'Prep Partner Performance'!AC30</f>
        <v>0</v>
      </c>
      <c r="AH24" s="177">
        <f>'Prep Partner Performance'!AD30</f>
        <v>0</v>
      </c>
      <c r="AI24" s="177">
        <f>'Prep Partner Performance'!AE30</f>
        <v>0</v>
      </c>
      <c r="AJ24" s="177">
        <f>'Prep Partner Performance'!AF30</f>
        <v>0</v>
      </c>
      <c r="AK24" s="177">
        <f>'Prep Partner Performance'!AG30</f>
        <v>0</v>
      </c>
      <c r="AL24" s="177">
        <f>'Prep Partner Performance'!AH30</f>
        <v>0</v>
      </c>
      <c r="AM24" s="178">
        <f t="shared" si="1"/>
        <v>0</v>
      </c>
      <c r="AN24" s="177" t="str">
        <f>'Prep Partner Performance'!B$3</f>
        <v>PrEP Partner Performance Tool version 2.0.0</v>
      </c>
      <c r="AO24" s="199">
        <f>'Prep Partner Performance'!AJ30</f>
        <v>0</v>
      </c>
    </row>
    <row r="25" spans="1:41" x14ac:dyDescent="0.25">
      <c r="A25" s="178" t="str">
        <f t="shared" si="0"/>
        <v>202205</v>
      </c>
      <c r="B25" s="179">
        <f>'Prep Partner Performance'!AE$2</f>
        <v>2022</v>
      </c>
      <c r="C25" s="180" t="str">
        <f>'Prep Partner Performance'!Z$2</f>
        <v>05</v>
      </c>
      <c r="D25" s="178">
        <f>'Prep Partner Performance'!G$2</f>
        <v>14943</v>
      </c>
      <c r="E25" s="177" t="str">
        <f>'Prep Partner Performance'!C$2</f>
        <v>Kisima Health Centre</v>
      </c>
      <c r="F25" s="199" t="str">
        <f>'Prep Partner Performance'!B$26</f>
        <v xml:space="preserve">Number Initiated (New) on PrEP 
Pre-populated From the Form 1a for the same month.
Ensure you upload the Form1a for the month above before downloading the prep form
</v>
      </c>
      <c r="G25" s="177" t="str">
        <f>'Prep Partner Performance'!C31</f>
        <v>People who Inject Drugs</v>
      </c>
      <c r="H25" s="177" t="str">
        <f>'Prep Partner Performance'!D31</f>
        <v>P01-24</v>
      </c>
      <c r="I25" s="177">
        <f>'Prep Partner Performance'!E31</f>
        <v>0</v>
      </c>
      <c r="J25" s="177">
        <f>'Prep Partner Performance'!F31</f>
        <v>0</v>
      </c>
      <c r="K25" s="177">
        <f>'Prep Partner Performance'!G31</f>
        <v>0</v>
      </c>
      <c r="L25" s="177">
        <f>'Prep Partner Performance'!H31</f>
        <v>0</v>
      </c>
      <c r="M25" s="177">
        <f>'Prep Partner Performance'!I31</f>
        <v>0</v>
      </c>
      <c r="N25" s="177">
        <f>'Prep Partner Performance'!J31</f>
        <v>0</v>
      </c>
      <c r="O25" s="177">
        <f>'Prep Partner Performance'!K31</f>
        <v>0</v>
      </c>
      <c r="P25" s="177">
        <f>'Prep Partner Performance'!L31</f>
        <v>0</v>
      </c>
      <c r="Q25" s="177">
        <f>'Prep Partner Performance'!M31</f>
        <v>0</v>
      </c>
      <c r="R25" s="177">
        <f>'Prep Partner Performance'!N31</f>
        <v>0</v>
      </c>
      <c r="S25" s="177">
        <f>'Prep Partner Performance'!O31</f>
        <v>0</v>
      </c>
      <c r="T25" s="177">
        <f>'Prep Partner Performance'!P31</f>
        <v>0</v>
      </c>
      <c r="U25" s="177">
        <f>'Prep Partner Performance'!Q31</f>
        <v>0</v>
      </c>
      <c r="V25" s="177">
        <f>'Prep Partner Performance'!R31</f>
        <v>0</v>
      </c>
      <c r="W25" s="177">
        <f>'Prep Partner Performance'!S31</f>
        <v>0</v>
      </c>
      <c r="X25" s="177">
        <f>'Prep Partner Performance'!T31</f>
        <v>0</v>
      </c>
      <c r="Y25" s="177">
        <f>'Prep Partner Performance'!U31</f>
        <v>0</v>
      </c>
      <c r="Z25" s="177">
        <f>'Prep Partner Performance'!V31</f>
        <v>0</v>
      </c>
      <c r="AA25" s="177">
        <f>'Prep Partner Performance'!W31</f>
        <v>0</v>
      </c>
      <c r="AB25" s="177">
        <f>'Prep Partner Performance'!X31</f>
        <v>0</v>
      </c>
      <c r="AC25" s="177">
        <f>'Prep Partner Performance'!Y31</f>
        <v>0</v>
      </c>
      <c r="AD25" s="177">
        <f>'Prep Partner Performance'!Z31</f>
        <v>0</v>
      </c>
      <c r="AE25" s="177">
        <f>'Prep Partner Performance'!AA31</f>
        <v>0</v>
      </c>
      <c r="AF25" s="177">
        <f>'Prep Partner Performance'!AB31</f>
        <v>0</v>
      </c>
      <c r="AG25" s="177">
        <f>'Prep Partner Performance'!AC31</f>
        <v>0</v>
      </c>
      <c r="AH25" s="177">
        <f>'Prep Partner Performance'!AD31</f>
        <v>0</v>
      </c>
      <c r="AI25" s="177">
        <f>'Prep Partner Performance'!AE31</f>
        <v>0</v>
      </c>
      <c r="AJ25" s="177">
        <f>'Prep Partner Performance'!AF31</f>
        <v>0</v>
      </c>
      <c r="AK25" s="177">
        <f>'Prep Partner Performance'!AG31</f>
        <v>0</v>
      </c>
      <c r="AL25" s="177">
        <f>'Prep Partner Performance'!AH31</f>
        <v>0</v>
      </c>
      <c r="AM25" s="178">
        <f t="shared" si="1"/>
        <v>0</v>
      </c>
      <c r="AN25" s="177" t="str">
        <f>'Prep Partner Performance'!B$3</f>
        <v>PrEP Partner Performance Tool version 2.0.0</v>
      </c>
      <c r="AO25" s="199">
        <f>'Prep Partner Performance'!AJ31</f>
        <v>0</v>
      </c>
    </row>
    <row r="26" spans="1:41" x14ac:dyDescent="0.25">
      <c r="A26" s="178" t="str">
        <f t="shared" si="0"/>
        <v>202205</v>
      </c>
      <c r="B26" s="179">
        <f>'Prep Partner Performance'!AE$2</f>
        <v>2022</v>
      </c>
      <c r="C26" s="180" t="str">
        <f>'Prep Partner Performance'!Z$2</f>
        <v>05</v>
      </c>
      <c r="D26" s="178">
        <f>'Prep Partner Performance'!G$2</f>
        <v>14943</v>
      </c>
      <c r="E26" s="177" t="str">
        <f>'Prep Partner Performance'!C$2</f>
        <v>Kisima Health Centre</v>
      </c>
      <c r="F26" s="199" t="str">
        <f>'Prep Partner Performance'!B$26</f>
        <v xml:space="preserve">Number Initiated (New) on PrEP 
Pre-populated From the Form 1a for the same month.
Ensure you upload the Form1a for the month above before downloading the prep form
</v>
      </c>
      <c r="G26" s="177" t="str">
        <f>'Prep Partner Performance'!C32</f>
        <v>Other Women</v>
      </c>
      <c r="H26" s="177" t="str">
        <f>'Prep Partner Performance'!D32</f>
        <v>P01-25</v>
      </c>
      <c r="I26" s="177">
        <f>'Prep Partner Performance'!E32</f>
        <v>0</v>
      </c>
      <c r="J26" s="177">
        <f>'Prep Partner Performance'!F32</f>
        <v>0</v>
      </c>
      <c r="K26" s="177">
        <f>'Prep Partner Performance'!G32</f>
        <v>0</v>
      </c>
      <c r="L26" s="177">
        <f>'Prep Partner Performance'!H32</f>
        <v>0</v>
      </c>
      <c r="M26" s="177">
        <f>'Prep Partner Performance'!I32</f>
        <v>0</v>
      </c>
      <c r="N26" s="177">
        <f>'Prep Partner Performance'!J32</f>
        <v>0</v>
      </c>
      <c r="O26" s="177">
        <f>'Prep Partner Performance'!K32</f>
        <v>0</v>
      </c>
      <c r="P26" s="177">
        <f>'Prep Partner Performance'!L32</f>
        <v>0</v>
      </c>
      <c r="Q26" s="177">
        <f>'Prep Partner Performance'!M32</f>
        <v>0</v>
      </c>
      <c r="R26" s="177">
        <f>'Prep Partner Performance'!N32</f>
        <v>0</v>
      </c>
      <c r="S26" s="177">
        <f>'Prep Partner Performance'!O32</f>
        <v>0</v>
      </c>
      <c r="T26" s="177">
        <f>'Prep Partner Performance'!P32</f>
        <v>0</v>
      </c>
      <c r="U26" s="177">
        <f>'Prep Partner Performance'!Q32</f>
        <v>0</v>
      </c>
      <c r="V26" s="177">
        <f>'Prep Partner Performance'!R32</f>
        <v>0</v>
      </c>
      <c r="W26" s="177">
        <f>'Prep Partner Performance'!S32</f>
        <v>0</v>
      </c>
      <c r="X26" s="177">
        <f>'Prep Partner Performance'!T32</f>
        <v>0</v>
      </c>
      <c r="Y26" s="177">
        <f>'Prep Partner Performance'!U32</f>
        <v>0</v>
      </c>
      <c r="Z26" s="177">
        <f>'Prep Partner Performance'!V32</f>
        <v>0</v>
      </c>
      <c r="AA26" s="177">
        <f>'Prep Partner Performance'!W32</f>
        <v>0</v>
      </c>
      <c r="AB26" s="177">
        <f>'Prep Partner Performance'!X32</f>
        <v>0</v>
      </c>
      <c r="AC26" s="177">
        <f>'Prep Partner Performance'!Y32</f>
        <v>0</v>
      </c>
      <c r="AD26" s="177">
        <f>'Prep Partner Performance'!Z32</f>
        <v>0</v>
      </c>
      <c r="AE26" s="177">
        <f>'Prep Partner Performance'!AA32</f>
        <v>0</v>
      </c>
      <c r="AF26" s="177">
        <f>'Prep Partner Performance'!AB32</f>
        <v>0</v>
      </c>
      <c r="AG26" s="177">
        <f>'Prep Partner Performance'!AC32</f>
        <v>0</v>
      </c>
      <c r="AH26" s="177">
        <f>'Prep Partner Performance'!AD32</f>
        <v>0</v>
      </c>
      <c r="AI26" s="177">
        <f>'Prep Partner Performance'!AE32</f>
        <v>0</v>
      </c>
      <c r="AJ26" s="177">
        <f>'Prep Partner Performance'!AF32</f>
        <v>0</v>
      </c>
      <c r="AK26" s="177">
        <f>'Prep Partner Performance'!AG32</f>
        <v>0</v>
      </c>
      <c r="AL26" s="177">
        <f>'Prep Partner Performance'!AH32</f>
        <v>0</v>
      </c>
      <c r="AM26" s="178">
        <f t="shared" si="1"/>
        <v>0</v>
      </c>
      <c r="AN26" s="177" t="str">
        <f>'Prep Partner Performance'!B$3</f>
        <v>PrEP Partner Performance Tool version 2.0.0</v>
      </c>
      <c r="AO26" s="199">
        <f>'Prep Partner Performance'!AJ32</f>
        <v>0</v>
      </c>
    </row>
    <row r="27" spans="1:41" x14ac:dyDescent="0.25">
      <c r="A27" s="178" t="str">
        <f t="shared" si="0"/>
        <v>202205</v>
      </c>
      <c r="B27" s="179">
        <f>'Prep Partner Performance'!AE$2</f>
        <v>2022</v>
      </c>
      <c r="C27" s="180" t="str">
        <f>'Prep Partner Performance'!Z$2</f>
        <v>05</v>
      </c>
      <c r="D27" s="178">
        <f>'Prep Partner Performance'!G$2</f>
        <v>14943</v>
      </c>
      <c r="E27" s="177" t="str">
        <f>'Prep Partner Performance'!C$2</f>
        <v>Kisima Health Centre</v>
      </c>
      <c r="F27" s="199" t="str">
        <f>'Prep Partner Performance'!B$26</f>
        <v xml:space="preserve">Number Initiated (New) on PrEP 
Pre-populated From the Form 1a for the same month.
Ensure you upload the Form1a for the month above before downloading the prep form
</v>
      </c>
      <c r="G27" s="177" t="str">
        <f>'Prep Partner Performance'!C33</f>
        <v>Serodiscordant Couple</v>
      </c>
      <c r="H27" s="177" t="str">
        <f>'Prep Partner Performance'!D33</f>
        <v>P01-26</v>
      </c>
      <c r="I27" s="177">
        <f>'Prep Partner Performance'!E33</f>
        <v>0</v>
      </c>
      <c r="J27" s="177">
        <f>'Prep Partner Performance'!F33</f>
        <v>0</v>
      </c>
      <c r="K27" s="177">
        <f>'Prep Partner Performance'!G33</f>
        <v>0</v>
      </c>
      <c r="L27" s="177">
        <f>'Prep Partner Performance'!H33</f>
        <v>0</v>
      </c>
      <c r="M27" s="177">
        <f>'Prep Partner Performance'!I33</f>
        <v>0</v>
      </c>
      <c r="N27" s="177">
        <f>'Prep Partner Performance'!J33</f>
        <v>0</v>
      </c>
      <c r="O27" s="177">
        <f>'Prep Partner Performance'!K33</f>
        <v>0</v>
      </c>
      <c r="P27" s="177">
        <f>'Prep Partner Performance'!L33</f>
        <v>0</v>
      </c>
      <c r="Q27" s="177">
        <f>'Prep Partner Performance'!M33</f>
        <v>0</v>
      </c>
      <c r="R27" s="177">
        <f>'Prep Partner Performance'!N33</f>
        <v>0</v>
      </c>
      <c r="S27" s="177">
        <f>'Prep Partner Performance'!O33</f>
        <v>0</v>
      </c>
      <c r="T27" s="177">
        <f>'Prep Partner Performance'!P33</f>
        <v>0</v>
      </c>
      <c r="U27" s="177">
        <f>'Prep Partner Performance'!Q33</f>
        <v>0</v>
      </c>
      <c r="V27" s="177">
        <f>'Prep Partner Performance'!R33</f>
        <v>0</v>
      </c>
      <c r="W27" s="177">
        <f>'Prep Partner Performance'!S33</f>
        <v>0</v>
      </c>
      <c r="X27" s="177">
        <f>'Prep Partner Performance'!T33</f>
        <v>0</v>
      </c>
      <c r="Y27" s="177">
        <f>'Prep Partner Performance'!U33</f>
        <v>0</v>
      </c>
      <c r="Z27" s="177">
        <f>'Prep Partner Performance'!V33</f>
        <v>0</v>
      </c>
      <c r="AA27" s="177">
        <f>'Prep Partner Performance'!W33</f>
        <v>0</v>
      </c>
      <c r="AB27" s="177">
        <f>'Prep Partner Performance'!X33</f>
        <v>0</v>
      </c>
      <c r="AC27" s="177">
        <f>'Prep Partner Performance'!Y33</f>
        <v>0</v>
      </c>
      <c r="AD27" s="177">
        <f>'Prep Partner Performance'!Z33</f>
        <v>0</v>
      </c>
      <c r="AE27" s="177">
        <f>'Prep Partner Performance'!AA33</f>
        <v>0</v>
      </c>
      <c r="AF27" s="177">
        <f>'Prep Partner Performance'!AB33</f>
        <v>0</v>
      </c>
      <c r="AG27" s="177">
        <f>'Prep Partner Performance'!AC33</f>
        <v>0</v>
      </c>
      <c r="AH27" s="177">
        <f>'Prep Partner Performance'!AD33</f>
        <v>0</v>
      </c>
      <c r="AI27" s="177">
        <f>'Prep Partner Performance'!AE33</f>
        <v>0</v>
      </c>
      <c r="AJ27" s="177">
        <f>'Prep Partner Performance'!AF33</f>
        <v>0</v>
      </c>
      <c r="AK27" s="177">
        <f>'Prep Partner Performance'!AG33</f>
        <v>0</v>
      </c>
      <c r="AL27" s="177">
        <f>'Prep Partner Performance'!AH33</f>
        <v>0</v>
      </c>
      <c r="AM27" s="178">
        <f t="shared" si="1"/>
        <v>0</v>
      </c>
      <c r="AN27" s="177" t="str">
        <f>'Prep Partner Performance'!B$3</f>
        <v>PrEP Partner Performance Tool version 2.0.0</v>
      </c>
      <c r="AO27" s="199">
        <f>'Prep Partner Performance'!AJ33</f>
        <v>0</v>
      </c>
    </row>
    <row r="28" spans="1:41" x14ac:dyDescent="0.25">
      <c r="A28" s="178" t="str">
        <f t="shared" si="0"/>
        <v>202205</v>
      </c>
      <c r="B28" s="179">
        <f>'Prep Partner Performance'!AE$2</f>
        <v>2022</v>
      </c>
      <c r="C28" s="180" t="str">
        <f>'Prep Partner Performance'!Z$2</f>
        <v>05</v>
      </c>
      <c r="D28" s="178">
        <f>'Prep Partner Performance'!G$2</f>
        <v>14943</v>
      </c>
      <c r="E28" s="177" t="str">
        <f>'Prep Partner Performance'!C$2</f>
        <v>Kisima Health Centre</v>
      </c>
      <c r="F28" s="199" t="str">
        <f>'Prep Partner Performance'!B$26</f>
        <v xml:space="preserve">Number Initiated (New) on PrEP 
Pre-populated From the Form 1a for the same month.
Ensure you upload the Form1a for the month above before downloading the prep form
</v>
      </c>
      <c r="G28" s="177" t="str">
        <f>'Prep Partner Performance'!C34</f>
        <v>Pregnant and Breast Feeding Women</v>
      </c>
      <c r="H28" s="177" t="str">
        <f>'Prep Partner Performance'!D34</f>
        <v>P01-27</v>
      </c>
      <c r="I28" s="177">
        <f>'Prep Partner Performance'!E34</f>
        <v>0</v>
      </c>
      <c r="J28" s="177">
        <f>'Prep Partner Performance'!F34</f>
        <v>0</v>
      </c>
      <c r="K28" s="177">
        <f>'Prep Partner Performance'!G34</f>
        <v>0</v>
      </c>
      <c r="L28" s="177">
        <f>'Prep Partner Performance'!H34</f>
        <v>0</v>
      </c>
      <c r="M28" s="177">
        <f>'Prep Partner Performance'!I34</f>
        <v>0</v>
      </c>
      <c r="N28" s="177">
        <f>'Prep Partner Performance'!J34</f>
        <v>0</v>
      </c>
      <c r="O28" s="177">
        <f>'Prep Partner Performance'!K34</f>
        <v>0</v>
      </c>
      <c r="P28" s="177">
        <f>'Prep Partner Performance'!L34</f>
        <v>0</v>
      </c>
      <c r="Q28" s="177">
        <f>'Prep Partner Performance'!M34</f>
        <v>0</v>
      </c>
      <c r="R28" s="177">
        <f>'Prep Partner Performance'!N34</f>
        <v>0</v>
      </c>
      <c r="S28" s="177">
        <f>'Prep Partner Performance'!O34</f>
        <v>0</v>
      </c>
      <c r="T28" s="177">
        <f>'Prep Partner Performance'!P34</f>
        <v>0</v>
      </c>
      <c r="U28" s="177">
        <f>'Prep Partner Performance'!Q34</f>
        <v>0</v>
      </c>
      <c r="V28" s="177">
        <f>'Prep Partner Performance'!R34</f>
        <v>0</v>
      </c>
      <c r="W28" s="177">
        <f>'Prep Partner Performance'!S34</f>
        <v>0</v>
      </c>
      <c r="X28" s="177">
        <f>'Prep Partner Performance'!T34</f>
        <v>0</v>
      </c>
      <c r="Y28" s="177">
        <f>'Prep Partner Performance'!U34</f>
        <v>0</v>
      </c>
      <c r="Z28" s="177">
        <f>'Prep Partner Performance'!V34</f>
        <v>0</v>
      </c>
      <c r="AA28" s="177">
        <f>'Prep Partner Performance'!W34</f>
        <v>0</v>
      </c>
      <c r="AB28" s="177">
        <f>'Prep Partner Performance'!X34</f>
        <v>0</v>
      </c>
      <c r="AC28" s="177">
        <f>'Prep Partner Performance'!Y34</f>
        <v>0</v>
      </c>
      <c r="AD28" s="177">
        <f>'Prep Partner Performance'!Z34</f>
        <v>0</v>
      </c>
      <c r="AE28" s="177">
        <f>'Prep Partner Performance'!AA34</f>
        <v>0</v>
      </c>
      <c r="AF28" s="177">
        <f>'Prep Partner Performance'!AB34</f>
        <v>0</v>
      </c>
      <c r="AG28" s="177">
        <f>'Prep Partner Performance'!AC34</f>
        <v>0</v>
      </c>
      <c r="AH28" s="177">
        <f>'Prep Partner Performance'!AD34</f>
        <v>0</v>
      </c>
      <c r="AI28" s="177">
        <f>'Prep Partner Performance'!AE34</f>
        <v>0</v>
      </c>
      <c r="AJ28" s="177">
        <f>'Prep Partner Performance'!AF34</f>
        <v>0</v>
      </c>
      <c r="AK28" s="177">
        <f>'Prep Partner Performance'!AG34</f>
        <v>0</v>
      </c>
      <c r="AL28" s="177">
        <f>'Prep Partner Performance'!AH34</f>
        <v>0</v>
      </c>
      <c r="AM28" s="178">
        <f t="shared" si="1"/>
        <v>0</v>
      </c>
      <c r="AN28" s="177" t="str">
        <f>'Prep Partner Performance'!B$3</f>
        <v>PrEP Partner Performance Tool version 2.0.0</v>
      </c>
      <c r="AO28" s="199">
        <f>'Prep Partner Performance'!AJ34</f>
        <v>0</v>
      </c>
    </row>
    <row r="29" spans="1:41" x14ac:dyDescent="0.25">
      <c r="A29" s="178" t="str">
        <f t="shared" si="0"/>
        <v>202205</v>
      </c>
      <c r="B29" s="179">
        <f>'Prep Partner Performance'!AE$2</f>
        <v>2022</v>
      </c>
      <c r="C29" s="180" t="str">
        <f>'Prep Partner Performance'!Z$2</f>
        <v>05</v>
      </c>
      <c r="D29" s="178">
        <f>'Prep Partner Performance'!G$2</f>
        <v>14943</v>
      </c>
      <c r="E29" s="177" t="str">
        <f>'Prep Partner Performance'!C$2</f>
        <v>Kisima Health Centre</v>
      </c>
      <c r="F29" s="199" t="str">
        <f>'Prep Partner Performance'!B35</f>
        <v>Number Continuing (Refills) PrEP</v>
      </c>
      <c r="G29" s="177" t="str">
        <f>'Prep Partner Performance'!C35</f>
        <v>Transgender</v>
      </c>
      <c r="H29" s="177" t="str">
        <f>'Prep Partner Performance'!D35</f>
        <v>P01-28</v>
      </c>
      <c r="I29" s="177">
        <f>'Prep Partner Performance'!E35</f>
        <v>0</v>
      </c>
      <c r="J29" s="177">
        <f>'Prep Partner Performance'!F35</f>
        <v>0</v>
      </c>
      <c r="K29" s="177">
        <f>'Prep Partner Performance'!G35</f>
        <v>0</v>
      </c>
      <c r="L29" s="177">
        <f>'Prep Partner Performance'!H35</f>
        <v>0</v>
      </c>
      <c r="M29" s="177">
        <f>'Prep Partner Performance'!I35</f>
        <v>0</v>
      </c>
      <c r="N29" s="177">
        <f>'Prep Partner Performance'!J35</f>
        <v>0</v>
      </c>
      <c r="O29" s="177">
        <f>'Prep Partner Performance'!K35</f>
        <v>0</v>
      </c>
      <c r="P29" s="177">
        <f>'Prep Partner Performance'!L35</f>
        <v>0</v>
      </c>
      <c r="Q29" s="177">
        <f>'Prep Partner Performance'!M35</f>
        <v>0</v>
      </c>
      <c r="R29" s="177">
        <f>'Prep Partner Performance'!N35</f>
        <v>0</v>
      </c>
      <c r="S29" s="177">
        <f>'Prep Partner Performance'!O35</f>
        <v>0</v>
      </c>
      <c r="T29" s="177">
        <f>'Prep Partner Performance'!P35</f>
        <v>0</v>
      </c>
      <c r="U29" s="177">
        <f>'Prep Partner Performance'!Q35</f>
        <v>0</v>
      </c>
      <c r="V29" s="177">
        <f>'Prep Partner Performance'!R35</f>
        <v>0</v>
      </c>
      <c r="W29" s="177">
        <f>'Prep Partner Performance'!S35</f>
        <v>0</v>
      </c>
      <c r="X29" s="177">
        <f>'Prep Partner Performance'!T35</f>
        <v>0</v>
      </c>
      <c r="Y29" s="177">
        <f>'Prep Partner Performance'!U35</f>
        <v>0</v>
      </c>
      <c r="Z29" s="177">
        <f>'Prep Partner Performance'!V35</f>
        <v>0</v>
      </c>
      <c r="AA29" s="177">
        <f>'Prep Partner Performance'!W35</f>
        <v>0</v>
      </c>
      <c r="AB29" s="177">
        <f>'Prep Partner Performance'!X35</f>
        <v>0</v>
      </c>
      <c r="AC29" s="177">
        <f>'Prep Partner Performance'!Y35</f>
        <v>0</v>
      </c>
      <c r="AD29" s="177">
        <f>'Prep Partner Performance'!Z35</f>
        <v>0</v>
      </c>
      <c r="AE29" s="177">
        <f>'Prep Partner Performance'!AA35</f>
        <v>0</v>
      </c>
      <c r="AF29" s="177">
        <f>'Prep Partner Performance'!AB35</f>
        <v>0</v>
      </c>
      <c r="AG29" s="177">
        <f>'Prep Partner Performance'!AC35</f>
        <v>0</v>
      </c>
      <c r="AH29" s="177">
        <f>'Prep Partner Performance'!AD35</f>
        <v>0</v>
      </c>
      <c r="AI29" s="177">
        <f>'Prep Partner Performance'!AE35</f>
        <v>0</v>
      </c>
      <c r="AJ29" s="177">
        <f>'Prep Partner Performance'!AF35</f>
        <v>0</v>
      </c>
      <c r="AK29" s="177">
        <f>'Prep Partner Performance'!AG35</f>
        <v>0</v>
      </c>
      <c r="AL29" s="177">
        <f>'Prep Partner Performance'!AH35</f>
        <v>0</v>
      </c>
      <c r="AM29" s="178">
        <f t="shared" si="1"/>
        <v>0</v>
      </c>
      <c r="AN29" s="177" t="str">
        <f>'Prep Partner Performance'!B$3</f>
        <v>PrEP Partner Performance Tool version 2.0.0</v>
      </c>
      <c r="AO29" s="199" t="str">
        <f>'Prep Partner Performance'!AJ35</f>
        <v/>
      </c>
    </row>
    <row r="30" spans="1:41" x14ac:dyDescent="0.25">
      <c r="A30" s="178" t="str">
        <f t="shared" si="0"/>
        <v>202205</v>
      </c>
      <c r="B30" s="179">
        <f>'Prep Partner Performance'!AE$2</f>
        <v>2022</v>
      </c>
      <c r="C30" s="180" t="str">
        <f>'Prep Partner Performance'!Z$2</f>
        <v>05</v>
      </c>
      <c r="D30" s="178">
        <f>'Prep Partner Performance'!G$2</f>
        <v>14943</v>
      </c>
      <c r="E30" s="177" t="str">
        <f>'Prep Partner Performance'!C$2</f>
        <v>Kisima Health Centre</v>
      </c>
      <c r="F30" s="199" t="str">
        <f>'Prep Partner Performance'!B$35</f>
        <v>Number Continuing (Refills) PrEP</v>
      </c>
      <c r="G30" s="177" t="str">
        <f>'Prep Partner Performance'!C36</f>
        <v>Adolescent Girls and Young Women</v>
      </c>
      <c r="H30" s="177" t="str">
        <f>'Prep Partner Performance'!D36</f>
        <v>P01-29</v>
      </c>
      <c r="I30" s="177">
        <f>'Prep Partner Performance'!E36</f>
        <v>0</v>
      </c>
      <c r="J30" s="177">
        <f>'Prep Partner Performance'!F36</f>
        <v>0</v>
      </c>
      <c r="K30" s="177">
        <f>'Prep Partner Performance'!G36</f>
        <v>0</v>
      </c>
      <c r="L30" s="177">
        <f>'Prep Partner Performance'!H36</f>
        <v>0</v>
      </c>
      <c r="M30" s="177">
        <f>'Prep Partner Performance'!I36</f>
        <v>0</v>
      </c>
      <c r="N30" s="177">
        <f>'Prep Partner Performance'!J36</f>
        <v>0</v>
      </c>
      <c r="O30" s="177">
        <f>'Prep Partner Performance'!K36</f>
        <v>0</v>
      </c>
      <c r="P30" s="177">
        <f>'Prep Partner Performance'!L36</f>
        <v>0</v>
      </c>
      <c r="Q30" s="177">
        <f>'Prep Partner Performance'!M36</f>
        <v>0</v>
      </c>
      <c r="R30" s="177">
        <f>'Prep Partner Performance'!N36</f>
        <v>0</v>
      </c>
      <c r="S30" s="177">
        <f>'Prep Partner Performance'!O36</f>
        <v>0</v>
      </c>
      <c r="T30" s="177">
        <f>'Prep Partner Performance'!P36</f>
        <v>0</v>
      </c>
      <c r="U30" s="177">
        <f>'Prep Partner Performance'!Q36</f>
        <v>0</v>
      </c>
      <c r="V30" s="177">
        <f>'Prep Partner Performance'!R36</f>
        <v>0</v>
      </c>
      <c r="W30" s="177">
        <f>'Prep Partner Performance'!S36</f>
        <v>0</v>
      </c>
      <c r="X30" s="177">
        <f>'Prep Partner Performance'!T36</f>
        <v>0</v>
      </c>
      <c r="Y30" s="177">
        <f>'Prep Partner Performance'!U36</f>
        <v>0</v>
      </c>
      <c r="Z30" s="177">
        <f>'Prep Partner Performance'!V36</f>
        <v>0</v>
      </c>
      <c r="AA30" s="177">
        <f>'Prep Partner Performance'!W36</f>
        <v>0</v>
      </c>
      <c r="AB30" s="177">
        <f>'Prep Partner Performance'!X36</f>
        <v>0</v>
      </c>
      <c r="AC30" s="177">
        <f>'Prep Partner Performance'!Y36</f>
        <v>0</v>
      </c>
      <c r="AD30" s="177">
        <f>'Prep Partner Performance'!Z36</f>
        <v>0</v>
      </c>
      <c r="AE30" s="177">
        <f>'Prep Partner Performance'!AA36</f>
        <v>0</v>
      </c>
      <c r="AF30" s="177">
        <f>'Prep Partner Performance'!AB36</f>
        <v>0</v>
      </c>
      <c r="AG30" s="177">
        <f>'Prep Partner Performance'!AC36</f>
        <v>0</v>
      </c>
      <c r="AH30" s="177">
        <f>'Prep Partner Performance'!AD36</f>
        <v>0</v>
      </c>
      <c r="AI30" s="177">
        <f>'Prep Partner Performance'!AE36</f>
        <v>0</v>
      </c>
      <c r="AJ30" s="177">
        <f>'Prep Partner Performance'!AF36</f>
        <v>0</v>
      </c>
      <c r="AK30" s="177">
        <f>'Prep Partner Performance'!AG36</f>
        <v>0</v>
      </c>
      <c r="AL30" s="177">
        <f>'Prep Partner Performance'!AH36</f>
        <v>0</v>
      </c>
      <c r="AM30" s="178">
        <f t="shared" si="1"/>
        <v>0</v>
      </c>
      <c r="AN30" s="177" t="str">
        <f>'Prep Partner Performance'!B$3</f>
        <v>PrEP Partner Performance Tool version 2.0.0</v>
      </c>
      <c r="AO30" s="199" t="str">
        <f>'Prep Partner Performance'!AJ36</f>
        <v/>
      </c>
    </row>
    <row r="31" spans="1:41" x14ac:dyDescent="0.25">
      <c r="A31" s="178" t="str">
        <f t="shared" si="0"/>
        <v>202205</v>
      </c>
      <c r="B31" s="179">
        <f>'Prep Partner Performance'!AE$2</f>
        <v>2022</v>
      </c>
      <c r="C31" s="180" t="str">
        <f>'Prep Partner Performance'!Z$2</f>
        <v>05</v>
      </c>
      <c r="D31" s="178">
        <f>'Prep Partner Performance'!G$2</f>
        <v>14943</v>
      </c>
      <c r="E31" s="177" t="str">
        <f>'Prep Partner Performance'!C$2</f>
        <v>Kisima Health Centre</v>
      </c>
      <c r="F31" s="199" t="str">
        <f>'Prep Partner Performance'!B$35</f>
        <v>Number Continuing (Refills) PrEP</v>
      </c>
      <c r="G31" s="177" t="str">
        <f>'Prep Partner Performance'!C37</f>
        <v>Men who have Sex With Men</v>
      </c>
      <c r="H31" s="177" t="str">
        <f>'Prep Partner Performance'!D37</f>
        <v>P01-30</v>
      </c>
      <c r="I31" s="177">
        <f>'Prep Partner Performance'!E37</f>
        <v>0</v>
      </c>
      <c r="J31" s="177">
        <f>'Prep Partner Performance'!F37</f>
        <v>0</v>
      </c>
      <c r="K31" s="177">
        <f>'Prep Partner Performance'!G37</f>
        <v>0</v>
      </c>
      <c r="L31" s="177">
        <f>'Prep Partner Performance'!H37</f>
        <v>0</v>
      </c>
      <c r="M31" s="177">
        <f>'Prep Partner Performance'!I37</f>
        <v>0</v>
      </c>
      <c r="N31" s="177">
        <f>'Prep Partner Performance'!J37</f>
        <v>0</v>
      </c>
      <c r="O31" s="177">
        <f>'Prep Partner Performance'!K37</f>
        <v>0</v>
      </c>
      <c r="P31" s="177">
        <f>'Prep Partner Performance'!L37</f>
        <v>0</v>
      </c>
      <c r="Q31" s="177">
        <f>'Prep Partner Performance'!M37</f>
        <v>0</v>
      </c>
      <c r="R31" s="177">
        <f>'Prep Partner Performance'!N37</f>
        <v>0</v>
      </c>
      <c r="S31" s="177">
        <f>'Prep Partner Performance'!O37</f>
        <v>0</v>
      </c>
      <c r="T31" s="177">
        <f>'Prep Partner Performance'!P37</f>
        <v>0</v>
      </c>
      <c r="U31" s="177">
        <f>'Prep Partner Performance'!Q37</f>
        <v>0</v>
      </c>
      <c r="V31" s="177">
        <f>'Prep Partner Performance'!R37</f>
        <v>0</v>
      </c>
      <c r="W31" s="177">
        <f>'Prep Partner Performance'!S37</f>
        <v>0</v>
      </c>
      <c r="X31" s="177">
        <f>'Prep Partner Performance'!T37</f>
        <v>0</v>
      </c>
      <c r="Y31" s="177">
        <f>'Prep Partner Performance'!U37</f>
        <v>0</v>
      </c>
      <c r="Z31" s="177">
        <f>'Prep Partner Performance'!V37</f>
        <v>0</v>
      </c>
      <c r="AA31" s="177">
        <f>'Prep Partner Performance'!W37</f>
        <v>0</v>
      </c>
      <c r="AB31" s="177">
        <f>'Prep Partner Performance'!X37</f>
        <v>0</v>
      </c>
      <c r="AC31" s="177">
        <f>'Prep Partner Performance'!Y37</f>
        <v>0</v>
      </c>
      <c r="AD31" s="177">
        <f>'Prep Partner Performance'!Z37</f>
        <v>0</v>
      </c>
      <c r="AE31" s="177">
        <f>'Prep Partner Performance'!AA37</f>
        <v>0</v>
      </c>
      <c r="AF31" s="177">
        <f>'Prep Partner Performance'!AB37</f>
        <v>0</v>
      </c>
      <c r="AG31" s="177">
        <f>'Prep Partner Performance'!AC37</f>
        <v>0</v>
      </c>
      <c r="AH31" s="177">
        <f>'Prep Partner Performance'!AD37</f>
        <v>0</v>
      </c>
      <c r="AI31" s="177">
        <f>'Prep Partner Performance'!AE37</f>
        <v>0</v>
      </c>
      <c r="AJ31" s="177">
        <f>'Prep Partner Performance'!AF37</f>
        <v>0</v>
      </c>
      <c r="AK31" s="177">
        <f>'Prep Partner Performance'!AG37</f>
        <v>0</v>
      </c>
      <c r="AL31" s="177">
        <f>'Prep Partner Performance'!AH37</f>
        <v>0</v>
      </c>
      <c r="AM31" s="178">
        <f t="shared" si="1"/>
        <v>0</v>
      </c>
      <c r="AN31" s="177" t="str">
        <f>'Prep Partner Performance'!B$3</f>
        <v>PrEP Partner Performance Tool version 2.0.0</v>
      </c>
      <c r="AO31" s="199" t="str">
        <f>'Prep Partner Performance'!AJ37</f>
        <v/>
      </c>
    </row>
    <row r="32" spans="1:41" x14ac:dyDescent="0.25">
      <c r="A32" s="178" t="str">
        <f t="shared" si="0"/>
        <v>202205</v>
      </c>
      <c r="B32" s="179">
        <f>'Prep Partner Performance'!AE$2</f>
        <v>2022</v>
      </c>
      <c r="C32" s="180" t="str">
        <f>'Prep Partner Performance'!Z$2</f>
        <v>05</v>
      </c>
      <c r="D32" s="178">
        <f>'Prep Partner Performance'!G$2</f>
        <v>14943</v>
      </c>
      <c r="E32" s="177" t="str">
        <f>'Prep Partner Performance'!C$2</f>
        <v>Kisima Health Centre</v>
      </c>
      <c r="F32" s="199" t="str">
        <f>'Prep Partner Performance'!B$35</f>
        <v>Number Continuing (Refills) PrEP</v>
      </c>
      <c r="G32" s="177" t="str">
        <f>'Prep Partner Performance'!C38</f>
        <v>Men at high risk</v>
      </c>
      <c r="H32" s="177" t="str">
        <f>'Prep Partner Performance'!D38</f>
        <v>P01-31</v>
      </c>
      <c r="I32" s="177">
        <f>'Prep Partner Performance'!E38</f>
        <v>0</v>
      </c>
      <c r="J32" s="177">
        <f>'Prep Partner Performance'!F38</f>
        <v>0</v>
      </c>
      <c r="K32" s="177">
        <f>'Prep Partner Performance'!G38</f>
        <v>0</v>
      </c>
      <c r="L32" s="177">
        <f>'Prep Partner Performance'!H38</f>
        <v>0</v>
      </c>
      <c r="M32" s="177">
        <f>'Prep Partner Performance'!I38</f>
        <v>0</v>
      </c>
      <c r="N32" s="177">
        <f>'Prep Partner Performance'!J38</f>
        <v>0</v>
      </c>
      <c r="O32" s="177">
        <f>'Prep Partner Performance'!K38</f>
        <v>0</v>
      </c>
      <c r="P32" s="177">
        <f>'Prep Partner Performance'!L38</f>
        <v>0</v>
      </c>
      <c r="Q32" s="177">
        <f>'Prep Partner Performance'!M38</f>
        <v>0</v>
      </c>
      <c r="R32" s="177">
        <f>'Prep Partner Performance'!N38</f>
        <v>0</v>
      </c>
      <c r="S32" s="177">
        <f>'Prep Partner Performance'!O38</f>
        <v>0</v>
      </c>
      <c r="T32" s="177">
        <f>'Prep Partner Performance'!P38</f>
        <v>0</v>
      </c>
      <c r="U32" s="177">
        <f>'Prep Partner Performance'!Q38</f>
        <v>0</v>
      </c>
      <c r="V32" s="177">
        <f>'Prep Partner Performance'!R38</f>
        <v>0</v>
      </c>
      <c r="W32" s="177">
        <f>'Prep Partner Performance'!S38</f>
        <v>0</v>
      </c>
      <c r="X32" s="177">
        <f>'Prep Partner Performance'!T38</f>
        <v>0</v>
      </c>
      <c r="Y32" s="177">
        <f>'Prep Partner Performance'!U38</f>
        <v>0</v>
      </c>
      <c r="Z32" s="177">
        <f>'Prep Partner Performance'!V38</f>
        <v>0</v>
      </c>
      <c r="AA32" s="177">
        <f>'Prep Partner Performance'!W38</f>
        <v>0</v>
      </c>
      <c r="AB32" s="177">
        <f>'Prep Partner Performance'!X38</f>
        <v>0</v>
      </c>
      <c r="AC32" s="177">
        <f>'Prep Partner Performance'!Y38</f>
        <v>0</v>
      </c>
      <c r="AD32" s="177">
        <f>'Prep Partner Performance'!Z38</f>
        <v>0</v>
      </c>
      <c r="AE32" s="177">
        <f>'Prep Partner Performance'!AA38</f>
        <v>0</v>
      </c>
      <c r="AF32" s="177">
        <f>'Prep Partner Performance'!AB38</f>
        <v>0</v>
      </c>
      <c r="AG32" s="177">
        <f>'Prep Partner Performance'!AC38</f>
        <v>0</v>
      </c>
      <c r="AH32" s="177">
        <f>'Prep Partner Performance'!AD38</f>
        <v>0</v>
      </c>
      <c r="AI32" s="177">
        <f>'Prep Partner Performance'!AE38</f>
        <v>0</v>
      </c>
      <c r="AJ32" s="177">
        <f>'Prep Partner Performance'!AF38</f>
        <v>0</v>
      </c>
      <c r="AK32" s="177">
        <f>'Prep Partner Performance'!AG38</f>
        <v>0</v>
      </c>
      <c r="AL32" s="177">
        <f>'Prep Partner Performance'!AH38</f>
        <v>0</v>
      </c>
      <c r="AM32" s="178">
        <f t="shared" si="1"/>
        <v>0</v>
      </c>
      <c r="AN32" s="177" t="str">
        <f>'Prep Partner Performance'!B$3</f>
        <v>PrEP Partner Performance Tool version 2.0.0</v>
      </c>
      <c r="AO32" s="199" t="str">
        <f>'Prep Partner Performance'!AJ38</f>
        <v/>
      </c>
    </row>
    <row r="33" spans="1:41" x14ac:dyDescent="0.25">
      <c r="A33" s="178" t="str">
        <f t="shared" si="0"/>
        <v>202205</v>
      </c>
      <c r="B33" s="179">
        <f>'Prep Partner Performance'!AE$2</f>
        <v>2022</v>
      </c>
      <c r="C33" s="180" t="str">
        <f>'Prep Partner Performance'!Z$2</f>
        <v>05</v>
      </c>
      <c r="D33" s="178">
        <f>'Prep Partner Performance'!G$2</f>
        <v>14943</v>
      </c>
      <c r="E33" s="177" t="str">
        <f>'Prep Partner Performance'!C$2</f>
        <v>Kisima Health Centre</v>
      </c>
      <c r="F33" s="199" t="str">
        <f>'Prep Partner Performance'!B$35</f>
        <v>Number Continuing (Refills) PrEP</v>
      </c>
      <c r="G33" s="177" t="str">
        <f>'Prep Partner Performance'!C39</f>
        <v>Female Sex Workers</v>
      </c>
      <c r="H33" s="177" t="str">
        <f>'Prep Partner Performance'!D39</f>
        <v>P01-32</v>
      </c>
      <c r="I33" s="177">
        <f>'Prep Partner Performance'!E39</f>
        <v>0</v>
      </c>
      <c r="J33" s="177">
        <f>'Prep Partner Performance'!F39</f>
        <v>0</v>
      </c>
      <c r="K33" s="177">
        <f>'Prep Partner Performance'!G39</f>
        <v>0</v>
      </c>
      <c r="L33" s="177">
        <f>'Prep Partner Performance'!H39</f>
        <v>0</v>
      </c>
      <c r="M33" s="177">
        <f>'Prep Partner Performance'!I39</f>
        <v>0</v>
      </c>
      <c r="N33" s="177">
        <f>'Prep Partner Performance'!J39</f>
        <v>0</v>
      </c>
      <c r="O33" s="177">
        <f>'Prep Partner Performance'!K39</f>
        <v>0</v>
      </c>
      <c r="P33" s="177">
        <f>'Prep Partner Performance'!L39</f>
        <v>0</v>
      </c>
      <c r="Q33" s="177">
        <f>'Prep Partner Performance'!M39</f>
        <v>0</v>
      </c>
      <c r="R33" s="177">
        <f>'Prep Partner Performance'!N39</f>
        <v>0</v>
      </c>
      <c r="S33" s="177">
        <f>'Prep Partner Performance'!O39</f>
        <v>0</v>
      </c>
      <c r="T33" s="177">
        <f>'Prep Partner Performance'!P39</f>
        <v>0</v>
      </c>
      <c r="U33" s="177">
        <f>'Prep Partner Performance'!Q39</f>
        <v>0</v>
      </c>
      <c r="V33" s="177">
        <f>'Prep Partner Performance'!R39</f>
        <v>0</v>
      </c>
      <c r="W33" s="177">
        <f>'Prep Partner Performance'!S39</f>
        <v>0</v>
      </c>
      <c r="X33" s="177">
        <f>'Prep Partner Performance'!T39</f>
        <v>0</v>
      </c>
      <c r="Y33" s="177">
        <f>'Prep Partner Performance'!U39</f>
        <v>0</v>
      </c>
      <c r="Z33" s="177">
        <f>'Prep Partner Performance'!V39</f>
        <v>0</v>
      </c>
      <c r="AA33" s="177">
        <f>'Prep Partner Performance'!W39</f>
        <v>0</v>
      </c>
      <c r="AB33" s="177">
        <f>'Prep Partner Performance'!X39</f>
        <v>0</v>
      </c>
      <c r="AC33" s="177">
        <f>'Prep Partner Performance'!Y39</f>
        <v>0</v>
      </c>
      <c r="AD33" s="177">
        <f>'Prep Partner Performance'!Z39</f>
        <v>0</v>
      </c>
      <c r="AE33" s="177">
        <f>'Prep Partner Performance'!AA39</f>
        <v>0</v>
      </c>
      <c r="AF33" s="177">
        <f>'Prep Partner Performance'!AB39</f>
        <v>0</v>
      </c>
      <c r="AG33" s="177">
        <f>'Prep Partner Performance'!AC39</f>
        <v>0</v>
      </c>
      <c r="AH33" s="177">
        <f>'Prep Partner Performance'!AD39</f>
        <v>0</v>
      </c>
      <c r="AI33" s="177">
        <f>'Prep Partner Performance'!AE39</f>
        <v>0</v>
      </c>
      <c r="AJ33" s="177">
        <f>'Prep Partner Performance'!AF39</f>
        <v>0</v>
      </c>
      <c r="AK33" s="177">
        <f>'Prep Partner Performance'!AG39</f>
        <v>0</v>
      </c>
      <c r="AL33" s="177">
        <f>'Prep Partner Performance'!AH39</f>
        <v>0</v>
      </c>
      <c r="AM33" s="178">
        <f t="shared" si="1"/>
        <v>0</v>
      </c>
      <c r="AN33" s="177" t="str">
        <f>'Prep Partner Performance'!B$3</f>
        <v>PrEP Partner Performance Tool version 2.0.0</v>
      </c>
      <c r="AO33" s="199" t="str">
        <f>'Prep Partner Performance'!AJ39</f>
        <v/>
      </c>
    </row>
    <row r="34" spans="1:41" x14ac:dyDescent="0.25">
      <c r="A34" s="178" t="str">
        <f t="shared" si="0"/>
        <v>202205</v>
      </c>
      <c r="B34" s="179">
        <f>'Prep Partner Performance'!AE$2</f>
        <v>2022</v>
      </c>
      <c r="C34" s="180" t="str">
        <f>'Prep Partner Performance'!Z$2</f>
        <v>05</v>
      </c>
      <c r="D34" s="178">
        <f>'Prep Partner Performance'!G$2</f>
        <v>14943</v>
      </c>
      <c r="E34" s="177" t="str">
        <f>'Prep Partner Performance'!C$2</f>
        <v>Kisima Health Centre</v>
      </c>
      <c r="F34" s="199" t="str">
        <f>'Prep Partner Performance'!B$35</f>
        <v>Number Continuing (Refills) PrEP</v>
      </c>
      <c r="G34" s="177" t="str">
        <f>'Prep Partner Performance'!C40</f>
        <v>People who Inject Drugs</v>
      </c>
      <c r="H34" s="177" t="str">
        <f>'Prep Partner Performance'!D40</f>
        <v>P01-33</v>
      </c>
      <c r="I34" s="177">
        <f>'Prep Partner Performance'!E40</f>
        <v>0</v>
      </c>
      <c r="J34" s="177">
        <f>'Prep Partner Performance'!F40</f>
        <v>0</v>
      </c>
      <c r="K34" s="177">
        <f>'Prep Partner Performance'!G40</f>
        <v>0</v>
      </c>
      <c r="L34" s="177">
        <f>'Prep Partner Performance'!H40</f>
        <v>0</v>
      </c>
      <c r="M34" s="177">
        <f>'Prep Partner Performance'!I40</f>
        <v>0</v>
      </c>
      <c r="N34" s="177">
        <f>'Prep Partner Performance'!J40</f>
        <v>0</v>
      </c>
      <c r="O34" s="177">
        <f>'Prep Partner Performance'!K40</f>
        <v>0</v>
      </c>
      <c r="P34" s="177">
        <f>'Prep Partner Performance'!L40</f>
        <v>0</v>
      </c>
      <c r="Q34" s="177">
        <f>'Prep Partner Performance'!M40</f>
        <v>0</v>
      </c>
      <c r="R34" s="177">
        <f>'Prep Partner Performance'!N40</f>
        <v>0</v>
      </c>
      <c r="S34" s="177">
        <f>'Prep Partner Performance'!O40</f>
        <v>0</v>
      </c>
      <c r="T34" s="177">
        <f>'Prep Partner Performance'!P40</f>
        <v>0</v>
      </c>
      <c r="U34" s="177">
        <f>'Prep Partner Performance'!Q40</f>
        <v>0</v>
      </c>
      <c r="V34" s="177">
        <f>'Prep Partner Performance'!R40</f>
        <v>0</v>
      </c>
      <c r="W34" s="177">
        <f>'Prep Partner Performance'!S40</f>
        <v>0</v>
      </c>
      <c r="X34" s="177">
        <f>'Prep Partner Performance'!T40</f>
        <v>0</v>
      </c>
      <c r="Y34" s="177">
        <f>'Prep Partner Performance'!U40</f>
        <v>0</v>
      </c>
      <c r="Z34" s="177">
        <f>'Prep Partner Performance'!V40</f>
        <v>0</v>
      </c>
      <c r="AA34" s="177">
        <f>'Prep Partner Performance'!W40</f>
        <v>0</v>
      </c>
      <c r="AB34" s="177">
        <f>'Prep Partner Performance'!X40</f>
        <v>0</v>
      </c>
      <c r="AC34" s="177">
        <f>'Prep Partner Performance'!Y40</f>
        <v>0</v>
      </c>
      <c r="AD34" s="177">
        <f>'Prep Partner Performance'!Z40</f>
        <v>0</v>
      </c>
      <c r="AE34" s="177">
        <f>'Prep Partner Performance'!AA40</f>
        <v>0</v>
      </c>
      <c r="AF34" s="177">
        <f>'Prep Partner Performance'!AB40</f>
        <v>0</v>
      </c>
      <c r="AG34" s="177">
        <f>'Prep Partner Performance'!AC40</f>
        <v>0</v>
      </c>
      <c r="AH34" s="177">
        <f>'Prep Partner Performance'!AD40</f>
        <v>0</v>
      </c>
      <c r="AI34" s="177">
        <f>'Prep Partner Performance'!AE40</f>
        <v>0</v>
      </c>
      <c r="AJ34" s="177">
        <f>'Prep Partner Performance'!AF40</f>
        <v>0</v>
      </c>
      <c r="AK34" s="177">
        <f>'Prep Partner Performance'!AG40</f>
        <v>0</v>
      </c>
      <c r="AL34" s="177">
        <f>'Prep Partner Performance'!AH40</f>
        <v>0</v>
      </c>
      <c r="AM34" s="178">
        <f t="shared" si="1"/>
        <v>0</v>
      </c>
      <c r="AN34" s="177" t="str">
        <f>'Prep Partner Performance'!B$3</f>
        <v>PrEP Partner Performance Tool version 2.0.0</v>
      </c>
      <c r="AO34" s="199" t="str">
        <f>'Prep Partner Performance'!AJ40</f>
        <v/>
      </c>
    </row>
    <row r="35" spans="1:41" x14ac:dyDescent="0.25">
      <c r="A35" s="178" t="str">
        <f t="shared" si="0"/>
        <v>202205</v>
      </c>
      <c r="B35" s="179">
        <f>'Prep Partner Performance'!AE$2</f>
        <v>2022</v>
      </c>
      <c r="C35" s="180" t="str">
        <f>'Prep Partner Performance'!Z$2</f>
        <v>05</v>
      </c>
      <c r="D35" s="178">
        <f>'Prep Partner Performance'!G$2</f>
        <v>14943</v>
      </c>
      <c r="E35" s="177" t="str">
        <f>'Prep Partner Performance'!C$2</f>
        <v>Kisima Health Centre</v>
      </c>
      <c r="F35" s="199" t="str">
        <f>'Prep Partner Performance'!B$35</f>
        <v>Number Continuing (Refills) PrEP</v>
      </c>
      <c r="G35" s="177" t="str">
        <f>'Prep Partner Performance'!C41</f>
        <v>Other Women</v>
      </c>
      <c r="H35" s="177" t="str">
        <f>'Prep Partner Performance'!D41</f>
        <v>P01-34</v>
      </c>
      <c r="I35" s="177">
        <f>'Prep Partner Performance'!E41</f>
        <v>0</v>
      </c>
      <c r="J35" s="177">
        <f>'Prep Partner Performance'!F41</f>
        <v>0</v>
      </c>
      <c r="K35" s="177">
        <f>'Prep Partner Performance'!G41</f>
        <v>0</v>
      </c>
      <c r="L35" s="177">
        <f>'Prep Partner Performance'!H41</f>
        <v>0</v>
      </c>
      <c r="M35" s="177">
        <f>'Prep Partner Performance'!I41</f>
        <v>0</v>
      </c>
      <c r="N35" s="177">
        <f>'Prep Partner Performance'!J41</f>
        <v>0</v>
      </c>
      <c r="O35" s="177">
        <f>'Prep Partner Performance'!K41</f>
        <v>0</v>
      </c>
      <c r="P35" s="177">
        <f>'Prep Partner Performance'!L41</f>
        <v>0</v>
      </c>
      <c r="Q35" s="177">
        <f>'Prep Partner Performance'!M41</f>
        <v>0</v>
      </c>
      <c r="R35" s="177">
        <f>'Prep Partner Performance'!N41</f>
        <v>0</v>
      </c>
      <c r="S35" s="177">
        <f>'Prep Partner Performance'!O41</f>
        <v>0</v>
      </c>
      <c r="T35" s="177">
        <f>'Prep Partner Performance'!P41</f>
        <v>0</v>
      </c>
      <c r="U35" s="177">
        <f>'Prep Partner Performance'!Q41</f>
        <v>0</v>
      </c>
      <c r="V35" s="177">
        <f>'Prep Partner Performance'!R41</f>
        <v>0</v>
      </c>
      <c r="W35" s="177">
        <f>'Prep Partner Performance'!S41</f>
        <v>0</v>
      </c>
      <c r="X35" s="177">
        <f>'Prep Partner Performance'!T41</f>
        <v>0</v>
      </c>
      <c r="Y35" s="177">
        <f>'Prep Partner Performance'!U41</f>
        <v>0</v>
      </c>
      <c r="Z35" s="177">
        <f>'Prep Partner Performance'!V41</f>
        <v>0</v>
      </c>
      <c r="AA35" s="177">
        <f>'Prep Partner Performance'!W41</f>
        <v>0</v>
      </c>
      <c r="AB35" s="177">
        <f>'Prep Partner Performance'!X41</f>
        <v>0</v>
      </c>
      <c r="AC35" s="177">
        <f>'Prep Partner Performance'!Y41</f>
        <v>0</v>
      </c>
      <c r="AD35" s="177">
        <f>'Prep Partner Performance'!Z41</f>
        <v>0</v>
      </c>
      <c r="AE35" s="177">
        <f>'Prep Partner Performance'!AA41</f>
        <v>0</v>
      </c>
      <c r="AF35" s="177">
        <f>'Prep Partner Performance'!AB41</f>
        <v>0</v>
      </c>
      <c r="AG35" s="177">
        <f>'Prep Partner Performance'!AC41</f>
        <v>0</v>
      </c>
      <c r="AH35" s="177">
        <f>'Prep Partner Performance'!AD41</f>
        <v>0</v>
      </c>
      <c r="AI35" s="177">
        <f>'Prep Partner Performance'!AE41</f>
        <v>0</v>
      </c>
      <c r="AJ35" s="177">
        <f>'Prep Partner Performance'!AF41</f>
        <v>0</v>
      </c>
      <c r="AK35" s="177">
        <f>'Prep Partner Performance'!AG41</f>
        <v>0</v>
      </c>
      <c r="AL35" s="177">
        <f>'Prep Partner Performance'!AH41</f>
        <v>0</v>
      </c>
      <c r="AM35" s="178">
        <f t="shared" si="1"/>
        <v>0</v>
      </c>
      <c r="AN35" s="177" t="str">
        <f>'Prep Partner Performance'!B$3</f>
        <v>PrEP Partner Performance Tool version 2.0.0</v>
      </c>
      <c r="AO35" s="199" t="str">
        <f>'Prep Partner Performance'!AJ41</f>
        <v/>
      </c>
    </row>
    <row r="36" spans="1:41" x14ac:dyDescent="0.25">
      <c r="A36" s="178" t="str">
        <f t="shared" si="0"/>
        <v>202205</v>
      </c>
      <c r="B36" s="179">
        <f>'Prep Partner Performance'!AE$2</f>
        <v>2022</v>
      </c>
      <c r="C36" s="180" t="str">
        <f>'Prep Partner Performance'!Z$2</f>
        <v>05</v>
      </c>
      <c r="D36" s="178">
        <f>'Prep Partner Performance'!G$2</f>
        <v>14943</v>
      </c>
      <c r="E36" s="177" t="str">
        <f>'Prep Partner Performance'!C$2</f>
        <v>Kisima Health Centre</v>
      </c>
      <c r="F36" s="199" t="str">
        <f>'Prep Partner Performance'!B$35</f>
        <v>Number Continuing (Refills) PrEP</v>
      </c>
      <c r="G36" s="177" t="str">
        <f>'Prep Partner Performance'!C42</f>
        <v>Serodiscordant Couple</v>
      </c>
      <c r="H36" s="177" t="str">
        <f>'Prep Partner Performance'!D42</f>
        <v>P01-35</v>
      </c>
      <c r="I36" s="177">
        <f>'Prep Partner Performance'!E42</f>
        <v>0</v>
      </c>
      <c r="J36" s="177">
        <f>'Prep Partner Performance'!F42</f>
        <v>0</v>
      </c>
      <c r="K36" s="177">
        <f>'Prep Partner Performance'!G42</f>
        <v>0</v>
      </c>
      <c r="L36" s="177">
        <f>'Prep Partner Performance'!H42</f>
        <v>0</v>
      </c>
      <c r="M36" s="177">
        <f>'Prep Partner Performance'!I42</f>
        <v>0</v>
      </c>
      <c r="N36" s="177">
        <f>'Prep Partner Performance'!J42</f>
        <v>0</v>
      </c>
      <c r="O36" s="177">
        <f>'Prep Partner Performance'!K42</f>
        <v>0</v>
      </c>
      <c r="P36" s="177">
        <f>'Prep Partner Performance'!L42</f>
        <v>0</v>
      </c>
      <c r="Q36" s="177">
        <f>'Prep Partner Performance'!M42</f>
        <v>0</v>
      </c>
      <c r="R36" s="177">
        <f>'Prep Partner Performance'!N42</f>
        <v>0</v>
      </c>
      <c r="S36" s="177">
        <f>'Prep Partner Performance'!O42</f>
        <v>0</v>
      </c>
      <c r="T36" s="177">
        <f>'Prep Partner Performance'!P42</f>
        <v>0</v>
      </c>
      <c r="U36" s="177">
        <f>'Prep Partner Performance'!Q42</f>
        <v>0</v>
      </c>
      <c r="V36" s="177">
        <f>'Prep Partner Performance'!R42</f>
        <v>0</v>
      </c>
      <c r="W36" s="177">
        <f>'Prep Partner Performance'!S42</f>
        <v>0</v>
      </c>
      <c r="X36" s="177">
        <f>'Prep Partner Performance'!T42</f>
        <v>0</v>
      </c>
      <c r="Y36" s="177">
        <f>'Prep Partner Performance'!U42</f>
        <v>0</v>
      </c>
      <c r="Z36" s="177">
        <f>'Prep Partner Performance'!V42</f>
        <v>0</v>
      </c>
      <c r="AA36" s="177">
        <f>'Prep Partner Performance'!W42</f>
        <v>0</v>
      </c>
      <c r="AB36" s="177">
        <f>'Prep Partner Performance'!X42</f>
        <v>0</v>
      </c>
      <c r="AC36" s="177">
        <f>'Prep Partner Performance'!Y42</f>
        <v>0</v>
      </c>
      <c r="AD36" s="177">
        <f>'Prep Partner Performance'!Z42</f>
        <v>0</v>
      </c>
      <c r="AE36" s="177">
        <f>'Prep Partner Performance'!AA42</f>
        <v>0</v>
      </c>
      <c r="AF36" s="177">
        <f>'Prep Partner Performance'!AB42</f>
        <v>0</v>
      </c>
      <c r="AG36" s="177">
        <f>'Prep Partner Performance'!AC42</f>
        <v>0</v>
      </c>
      <c r="AH36" s="177">
        <f>'Prep Partner Performance'!AD42</f>
        <v>0</v>
      </c>
      <c r="AI36" s="177">
        <f>'Prep Partner Performance'!AE42</f>
        <v>0</v>
      </c>
      <c r="AJ36" s="177">
        <f>'Prep Partner Performance'!AF42</f>
        <v>0</v>
      </c>
      <c r="AK36" s="177">
        <f>'Prep Partner Performance'!AG42</f>
        <v>0</v>
      </c>
      <c r="AL36" s="177">
        <f>'Prep Partner Performance'!AH42</f>
        <v>0</v>
      </c>
      <c r="AM36" s="178">
        <f t="shared" si="1"/>
        <v>0</v>
      </c>
      <c r="AN36" s="177" t="str">
        <f>'Prep Partner Performance'!B$3</f>
        <v>PrEP Partner Performance Tool version 2.0.0</v>
      </c>
      <c r="AO36" s="199" t="str">
        <f>'Prep Partner Performance'!AJ42</f>
        <v/>
      </c>
    </row>
    <row r="37" spans="1:41" x14ac:dyDescent="0.25">
      <c r="A37" s="178" t="str">
        <f t="shared" si="0"/>
        <v>202205</v>
      </c>
      <c r="B37" s="179">
        <f>'Prep Partner Performance'!AE$2</f>
        <v>2022</v>
      </c>
      <c r="C37" s="180" t="str">
        <f>'Prep Partner Performance'!Z$2</f>
        <v>05</v>
      </c>
      <c r="D37" s="178">
        <f>'Prep Partner Performance'!G$2</f>
        <v>14943</v>
      </c>
      <c r="E37" s="177" t="str">
        <f>'Prep Partner Performance'!C$2</f>
        <v>Kisima Health Centre</v>
      </c>
      <c r="F37" s="199" t="str">
        <f>'Prep Partner Performance'!B$35</f>
        <v>Number Continuing (Refills) PrEP</v>
      </c>
      <c r="G37" s="177" t="str">
        <f>'Prep Partner Performance'!C43</f>
        <v>Pregnant and Breast Feeding Women</v>
      </c>
      <c r="H37" s="177" t="str">
        <f>'Prep Partner Performance'!D43</f>
        <v>P01-36</v>
      </c>
      <c r="I37" s="177">
        <f>'Prep Partner Performance'!E43</f>
        <v>0</v>
      </c>
      <c r="J37" s="177">
        <f>'Prep Partner Performance'!F43</f>
        <v>0</v>
      </c>
      <c r="K37" s="177">
        <f>'Prep Partner Performance'!G43</f>
        <v>0</v>
      </c>
      <c r="L37" s="177">
        <f>'Prep Partner Performance'!H43</f>
        <v>0</v>
      </c>
      <c r="M37" s="177">
        <f>'Prep Partner Performance'!I43</f>
        <v>0</v>
      </c>
      <c r="N37" s="177">
        <f>'Prep Partner Performance'!J43</f>
        <v>0</v>
      </c>
      <c r="O37" s="177">
        <f>'Prep Partner Performance'!K43</f>
        <v>0</v>
      </c>
      <c r="P37" s="177">
        <f>'Prep Partner Performance'!L43</f>
        <v>0</v>
      </c>
      <c r="Q37" s="177">
        <f>'Prep Partner Performance'!M43</f>
        <v>0</v>
      </c>
      <c r="R37" s="177">
        <f>'Prep Partner Performance'!N43</f>
        <v>0</v>
      </c>
      <c r="S37" s="177">
        <f>'Prep Partner Performance'!O43</f>
        <v>0</v>
      </c>
      <c r="T37" s="177">
        <f>'Prep Partner Performance'!P43</f>
        <v>0</v>
      </c>
      <c r="U37" s="177">
        <f>'Prep Partner Performance'!Q43</f>
        <v>0</v>
      </c>
      <c r="V37" s="177">
        <f>'Prep Partner Performance'!R43</f>
        <v>0</v>
      </c>
      <c r="W37" s="177">
        <f>'Prep Partner Performance'!S43</f>
        <v>0</v>
      </c>
      <c r="X37" s="177">
        <f>'Prep Partner Performance'!T43</f>
        <v>0</v>
      </c>
      <c r="Y37" s="177">
        <f>'Prep Partner Performance'!U43</f>
        <v>0</v>
      </c>
      <c r="Z37" s="177">
        <f>'Prep Partner Performance'!V43</f>
        <v>0</v>
      </c>
      <c r="AA37" s="177">
        <f>'Prep Partner Performance'!W43</f>
        <v>0</v>
      </c>
      <c r="AB37" s="177">
        <f>'Prep Partner Performance'!X43</f>
        <v>0</v>
      </c>
      <c r="AC37" s="177">
        <f>'Prep Partner Performance'!Y43</f>
        <v>0</v>
      </c>
      <c r="AD37" s="177">
        <f>'Prep Partner Performance'!Z43</f>
        <v>0</v>
      </c>
      <c r="AE37" s="177">
        <f>'Prep Partner Performance'!AA43</f>
        <v>0</v>
      </c>
      <c r="AF37" s="177">
        <f>'Prep Partner Performance'!AB43</f>
        <v>0</v>
      </c>
      <c r="AG37" s="177">
        <f>'Prep Partner Performance'!AC43</f>
        <v>0</v>
      </c>
      <c r="AH37" s="177">
        <f>'Prep Partner Performance'!AD43</f>
        <v>0</v>
      </c>
      <c r="AI37" s="177">
        <f>'Prep Partner Performance'!AE43</f>
        <v>0</v>
      </c>
      <c r="AJ37" s="177">
        <f>'Prep Partner Performance'!AF43</f>
        <v>0</v>
      </c>
      <c r="AK37" s="177">
        <f>'Prep Partner Performance'!AG43</f>
        <v>0</v>
      </c>
      <c r="AL37" s="177">
        <f>'Prep Partner Performance'!AH43</f>
        <v>0</v>
      </c>
      <c r="AM37" s="178">
        <f t="shared" si="1"/>
        <v>0</v>
      </c>
      <c r="AN37" s="177" t="str">
        <f>'Prep Partner Performance'!B$3</f>
        <v>PrEP Partner Performance Tool version 2.0.0</v>
      </c>
      <c r="AO37" s="199" t="str">
        <f>'Prep Partner Performance'!AJ43</f>
        <v/>
      </c>
    </row>
    <row r="38" spans="1:41" x14ac:dyDescent="0.25">
      <c r="A38" s="178" t="str">
        <f t="shared" si="0"/>
        <v>202205</v>
      </c>
      <c r="B38" s="179">
        <f>'Prep Partner Performance'!AE$2</f>
        <v>2022</v>
      </c>
      <c r="C38" s="180" t="str">
        <f>'Prep Partner Performance'!Z$2</f>
        <v>05</v>
      </c>
      <c r="D38" s="178">
        <f>'Prep Partner Performance'!G$2</f>
        <v>14943</v>
      </c>
      <c r="E38" s="177" t="str">
        <f>'Prep Partner Performance'!C$2</f>
        <v>Kisima Health Centre</v>
      </c>
      <c r="F38" s="199" t="str">
        <f>'Prep Partner Performance'!B44</f>
        <v>Number Restarting PrEP</v>
      </c>
      <c r="G38" s="177" t="str">
        <f>'Prep Partner Performance'!C44</f>
        <v>Transgender</v>
      </c>
      <c r="H38" s="177" t="str">
        <f>'Prep Partner Performance'!D44</f>
        <v>P01-37</v>
      </c>
      <c r="I38" s="177">
        <f>'Prep Partner Performance'!E44</f>
        <v>0</v>
      </c>
      <c r="J38" s="177">
        <f>'Prep Partner Performance'!F44</f>
        <v>0</v>
      </c>
      <c r="K38" s="177">
        <f>'Prep Partner Performance'!G44</f>
        <v>0</v>
      </c>
      <c r="L38" s="177">
        <f>'Prep Partner Performance'!H44</f>
        <v>0</v>
      </c>
      <c r="M38" s="177">
        <f>'Prep Partner Performance'!I44</f>
        <v>0</v>
      </c>
      <c r="N38" s="177">
        <f>'Prep Partner Performance'!J44</f>
        <v>0</v>
      </c>
      <c r="O38" s="177">
        <f>'Prep Partner Performance'!K44</f>
        <v>0</v>
      </c>
      <c r="P38" s="177">
        <f>'Prep Partner Performance'!L44</f>
        <v>0</v>
      </c>
      <c r="Q38" s="177">
        <f>'Prep Partner Performance'!M44</f>
        <v>0</v>
      </c>
      <c r="R38" s="177">
        <f>'Prep Partner Performance'!N44</f>
        <v>0</v>
      </c>
      <c r="S38" s="177">
        <f>'Prep Partner Performance'!O44</f>
        <v>0</v>
      </c>
      <c r="T38" s="177">
        <f>'Prep Partner Performance'!P44</f>
        <v>0</v>
      </c>
      <c r="U38" s="177">
        <f>'Prep Partner Performance'!Q44</f>
        <v>0</v>
      </c>
      <c r="V38" s="177">
        <f>'Prep Partner Performance'!R44</f>
        <v>0</v>
      </c>
      <c r="W38" s="177">
        <f>'Prep Partner Performance'!S44</f>
        <v>0</v>
      </c>
      <c r="X38" s="177">
        <f>'Prep Partner Performance'!T44</f>
        <v>0</v>
      </c>
      <c r="Y38" s="177">
        <f>'Prep Partner Performance'!U44</f>
        <v>0</v>
      </c>
      <c r="Z38" s="177">
        <f>'Prep Partner Performance'!V44</f>
        <v>0</v>
      </c>
      <c r="AA38" s="177">
        <f>'Prep Partner Performance'!W44</f>
        <v>0</v>
      </c>
      <c r="AB38" s="177">
        <f>'Prep Partner Performance'!X44</f>
        <v>0</v>
      </c>
      <c r="AC38" s="177">
        <f>'Prep Partner Performance'!Y44</f>
        <v>0</v>
      </c>
      <c r="AD38" s="177">
        <f>'Prep Partner Performance'!Z44</f>
        <v>0</v>
      </c>
      <c r="AE38" s="177">
        <f>'Prep Partner Performance'!AA44</f>
        <v>0</v>
      </c>
      <c r="AF38" s="177">
        <f>'Prep Partner Performance'!AB44</f>
        <v>0</v>
      </c>
      <c r="AG38" s="177">
        <f>'Prep Partner Performance'!AC44</f>
        <v>0</v>
      </c>
      <c r="AH38" s="177">
        <f>'Prep Partner Performance'!AD44</f>
        <v>0</v>
      </c>
      <c r="AI38" s="177">
        <f>'Prep Partner Performance'!AE44</f>
        <v>0</v>
      </c>
      <c r="AJ38" s="177">
        <f>'Prep Partner Performance'!AF44</f>
        <v>0</v>
      </c>
      <c r="AK38" s="177">
        <f>'Prep Partner Performance'!AG44</f>
        <v>0</v>
      </c>
      <c r="AL38" s="177">
        <f>'Prep Partner Performance'!AH44</f>
        <v>0</v>
      </c>
      <c r="AM38" s="178">
        <f t="shared" si="1"/>
        <v>0</v>
      </c>
      <c r="AN38" s="177" t="str">
        <f>'Prep Partner Performance'!B$3</f>
        <v>PrEP Partner Performance Tool version 2.0.0</v>
      </c>
      <c r="AO38" s="199" t="str">
        <f>'Prep Partner Performance'!AJ44</f>
        <v/>
      </c>
    </row>
    <row r="39" spans="1:41" x14ac:dyDescent="0.25">
      <c r="A39" s="178" t="str">
        <f t="shared" si="0"/>
        <v>202205</v>
      </c>
      <c r="B39" s="179">
        <f>'Prep Partner Performance'!AE$2</f>
        <v>2022</v>
      </c>
      <c r="C39" s="180" t="str">
        <f>'Prep Partner Performance'!Z$2</f>
        <v>05</v>
      </c>
      <c r="D39" s="178">
        <f>'Prep Partner Performance'!G$2</f>
        <v>14943</v>
      </c>
      <c r="E39" s="177" t="str">
        <f>'Prep Partner Performance'!C$2</f>
        <v>Kisima Health Centre</v>
      </c>
      <c r="F39" s="199" t="str">
        <f>'Prep Partner Performance'!B$44</f>
        <v>Number Restarting PrEP</v>
      </c>
      <c r="G39" s="177" t="str">
        <f>'Prep Partner Performance'!C45</f>
        <v>Adolescent Girls and Young Women</v>
      </c>
      <c r="H39" s="177" t="str">
        <f>'Prep Partner Performance'!D45</f>
        <v>P01-38</v>
      </c>
      <c r="I39" s="177">
        <f>'Prep Partner Performance'!E45</f>
        <v>0</v>
      </c>
      <c r="J39" s="177">
        <f>'Prep Partner Performance'!F45</f>
        <v>0</v>
      </c>
      <c r="K39" s="177">
        <f>'Prep Partner Performance'!G45</f>
        <v>0</v>
      </c>
      <c r="L39" s="177">
        <f>'Prep Partner Performance'!H45</f>
        <v>0</v>
      </c>
      <c r="M39" s="177">
        <f>'Prep Partner Performance'!I45</f>
        <v>0</v>
      </c>
      <c r="N39" s="177">
        <f>'Prep Partner Performance'!J45</f>
        <v>0</v>
      </c>
      <c r="O39" s="177">
        <f>'Prep Partner Performance'!K45</f>
        <v>0</v>
      </c>
      <c r="P39" s="177">
        <f>'Prep Partner Performance'!L45</f>
        <v>0</v>
      </c>
      <c r="Q39" s="177">
        <f>'Prep Partner Performance'!M45</f>
        <v>0</v>
      </c>
      <c r="R39" s="177">
        <f>'Prep Partner Performance'!N45</f>
        <v>0</v>
      </c>
      <c r="S39" s="177">
        <f>'Prep Partner Performance'!O45</f>
        <v>0</v>
      </c>
      <c r="T39" s="177">
        <f>'Prep Partner Performance'!P45</f>
        <v>0</v>
      </c>
      <c r="U39" s="177">
        <f>'Prep Partner Performance'!Q45</f>
        <v>0</v>
      </c>
      <c r="V39" s="177">
        <f>'Prep Partner Performance'!R45</f>
        <v>0</v>
      </c>
      <c r="W39" s="177">
        <f>'Prep Partner Performance'!S45</f>
        <v>0</v>
      </c>
      <c r="X39" s="177">
        <f>'Prep Partner Performance'!T45</f>
        <v>0</v>
      </c>
      <c r="Y39" s="177">
        <f>'Prep Partner Performance'!U45</f>
        <v>0</v>
      </c>
      <c r="Z39" s="177">
        <f>'Prep Partner Performance'!V45</f>
        <v>0</v>
      </c>
      <c r="AA39" s="177">
        <f>'Prep Partner Performance'!W45</f>
        <v>0</v>
      </c>
      <c r="AB39" s="177">
        <f>'Prep Partner Performance'!X45</f>
        <v>0</v>
      </c>
      <c r="AC39" s="177">
        <f>'Prep Partner Performance'!Y45</f>
        <v>0</v>
      </c>
      <c r="AD39" s="177">
        <f>'Prep Partner Performance'!Z45</f>
        <v>0</v>
      </c>
      <c r="AE39" s="177">
        <f>'Prep Partner Performance'!AA45</f>
        <v>0</v>
      </c>
      <c r="AF39" s="177">
        <f>'Prep Partner Performance'!AB45</f>
        <v>0</v>
      </c>
      <c r="AG39" s="177">
        <f>'Prep Partner Performance'!AC45</f>
        <v>0</v>
      </c>
      <c r="AH39" s="177">
        <f>'Prep Partner Performance'!AD45</f>
        <v>0</v>
      </c>
      <c r="AI39" s="177">
        <f>'Prep Partner Performance'!AE45</f>
        <v>0</v>
      </c>
      <c r="AJ39" s="177">
        <f>'Prep Partner Performance'!AF45</f>
        <v>0</v>
      </c>
      <c r="AK39" s="177">
        <f>'Prep Partner Performance'!AG45</f>
        <v>0</v>
      </c>
      <c r="AL39" s="177">
        <f>'Prep Partner Performance'!AH45</f>
        <v>0</v>
      </c>
      <c r="AM39" s="178">
        <f t="shared" si="1"/>
        <v>0</v>
      </c>
      <c r="AN39" s="177" t="str">
        <f>'Prep Partner Performance'!B$3</f>
        <v>PrEP Partner Performance Tool version 2.0.0</v>
      </c>
      <c r="AO39" s="199" t="str">
        <f>'Prep Partner Performance'!AJ45</f>
        <v/>
      </c>
    </row>
    <row r="40" spans="1:41" x14ac:dyDescent="0.25">
      <c r="A40" s="178" t="str">
        <f t="shared" si="0"/>
        <v>202205</v>
      </c>
      <c r="B40" s="179">
        <f>'Prep Partner Performance'!AE$2</f>
        <v>2022</v>
      </c>
      <c r="C40" s="180" t="str">
        <f>'Prep Partner Performance'!Z$2</f>
        <v>05</v>
      </c>
      <c r="D40" s="178">
        <f>'Prep Partner Performance'!G$2</f>
        <v>14943</v>
      </c>
      <c r="E40" s="177" t="str">
        <f>'Prep Partner Performance'!C$2</f>
        <v>Kisima Health Centre</v>
      </c>
      <c r="F40" s="199" t="str">
        <f>'Prep Partner Performance'!B$44</f>
        <v>Number Restarting PrEP</v>
      </c>
      <c r="G40" s="177" t="str">
        <f>'Prep Partner Performance'!C46</f>
        <v>Men who have Sex With Men</v>
      </c>
      <c r="H40" s="177" t="str">
        <f>'Prep Partner Performance'!D46</f>
        <v>P01-39</v>
      </c>
      <c r="I40" s="177">
        <f>'Prep Partner Performance'!E46</f>
        <v>0</v>
      </c>
      <c r="J40" s="177">
        <f>'Prep Partner Performance'!F46</f>
        <v>0</v>
      </c>
      <c r="K40" s="177">
        <f>'Prep Partner Performance'!G46</f>
        <v>0</v>
      </c>
      <c r="L40" s="177">
        <f>'Prep Partner Performance'!H46</f>
        <v>0</v>
      </c>
      <c r="M40" s="177">
        <f>'Prep Partner Performance'!I46</f>
        <v>0</v>
      </c>
      <c r="N40" s="177">
        <f>'Prep Partner Performance'!J46</f>
        <v>0</v>
      </c>
      <c r="O40" s="177">
        <f>'Prep Partner Performance'!K46</f>
        <v>0</v>
      </c>
      <c r="P40" s="177">
        <f>'Prep Partner Performance'!L46</f>
        <v>0</v>
      </c>
      <c r="Q40" s="177">
        <f>'Prep Partner Performance'!M46</f>
        <v>0</v>
      </c>
      <c r="R40" s="177">
        <f>'Prep Partner Performance'!N46</f>
        <v>0</v>
      </c>
      <c r="S40" s="177">
        <f>'Prep Partner Performance'!O46</f>
        <v>0</v>
      </c>
      <c r="T40" s="177">
        <f>'Prep Partner Performance'!P46</f>
        <v>0</v>
      </c>
      <c r="U40" s="177">
        <f>'Prep Partner Performance'!Q46</f>
        <v>0</v>
      </c>
      <c r="V40" s="177">
        <f>'Prep Partner Performance'!R46</f>
        <v>0</v>
      </c>
      <c r="W40" s="177">
        <f>'Prep Partner Performance'!S46</f>
        <v>0</v>
      </c>
      <c r="X40" s="177">
        <f>'Prep Partner Performance'!T46</f>
        <v>0</v>
      </c>
      <c r="Y40" s="177">
        <f>'Prep Partner Performance'!U46</f>
        <v>0</v>
      </c>
      <c r="Z40" s="177">
        <f>'Prep Partner Performance'!V46</f>
        <v>0</v>
      </c>
      <c r="AA40" s="177">
        <f>'Prep Partner Performance'!W46</f>
        <v>0</v>
      </c>
      <c r="AB40" s="177">
        <f>'Prep Partner Performance'!X46</f>
        <v>0</v>
      </c>
      <c r="AC40" s="177">
        <f>'Prep Partner Performance'!Y46</f>
        <v>0</v>
      </c>
      <c r="AD40" s="177">
        <f>'Prep Partner Performance'!Z46</f>
        <v>0</v>
      </c>
      <c r="AE40" s="177">
        <f>'Prep Partner Performance'!AA46</f>
        <v>0</v>
      </c>
      <c r="AF40" s="177">
        <f>'Prep Partner Performance'!AB46</f>
        <v>0</v>
      </c>
      <c r="AG40" s="177">
        <f>'Prep Partner Performance'!AC46</f>
        <v>0</v>
      </c>
      <c r="AH40" s="177">
        <f>'Prep Partner Performance'!AD46</f>
        <v>0</v>
      </c>
      <c r="AI40" s="177">
        <f>'Prep Partner Performance'!AE46</f>
        <v>0</v>
      </c>
      <c r="AJ40" s="177">
        <f>'Prep Partner Performance'!AF46</f>
        <v>0</v>
      </c>
      <c r="AK40" s="177">
        <f>'Prep Partner Performance'!AG46</f>
        <v>0</v>
      </c>
      <c r="AL40" s="177">
        <f>'Prep Partner Performance'!AH46</f>
        <v>0</v>
      </c>
      <c r="AM40" s="178">
        <f t="shared" si="1"/>
        <v>0</v>
      </c>
      <c r="AN40" s="177" t="str">
        <f>'Prep Partner Performance'!B$3</f>
        <v>PrEP Partner Performance Tool version 2.0.0</v>
      </c>
      <c r="AO40" s="199" t="str">
        <f>'Prep Partner Performance'!AJ46</f>
        <v/>
      </c>
    </row>
    <row r="41" spans="1:41" x14ac:dyDescent="0.25">
      <c r="A41" s="178" t="str">
        <f t="shared" si="0"/>
        <v>202205</v>
      </c>
      <c r="B41" s="179">
        <f>'Prep Partner Performance'!AE$2</f>
        <v>2022</v>
      </c>
      <c r="C41" s="180" t="str">
        <f>'Prep Partner Performance'!Z$2</f>
        <v>05</v>
      </c>
      <c r="D41" s="178">
        <f>'Prep Partner Performance'!G$2</f>
        <v>14943</v>
      </c>
      <c r="E41" s="177" t="str">
        <f>'Prep Partner Performance'!C$2</f>
        <v>Kisima Health Centre</v>
      </c>
      <c r="F41" s="199" t="str">
        <f>'Prep Partner Performance'!B$44</f>
        <v>Number Restarting PrEP</v>
      </c>
      <c r="G41" s="177" t="str">
        <f>'Prep Partner Performance'!C47</f>
        <v>Men at high risk</v>
      </c>
      <c r="H41" s="177" t="str">
        <f>'Prep Partner Performance'!D47</f>
        <v>P01-40</v>
      </c>
      <c r="I41" s="177">
        <f>'Prep Partner Performance'!E47</f>
        <v>0</v>
      </c>
      <c r="J41" s="177">
        <f>'Prep Partner Performance'!F47</f>
        <v>0</v>
      </c>
      <c r="K41" s="177">
        <f>'Prep Partner Performance'!G47</f>
        <v>0</v>
      </c>
      <c r="L41" s="177">
        <f>'Prep Partner Performance'!H47</f>
        <v>0</v>
      </c>
      <c r="M41" s="177">
        <f>'Prep Partner Performance'!I47</f>
        <v>0</v>
      </c>
      <c r="N41" s="177">
        <f>'Prep Partner Performance'!J47</f>
        <v>0</v>
      </c>
      <c r="O41" s="177">
        <f>'Prep Partner Performance'!K47</f>
        <v>0</v>
      </c>
      <c r="P41" s="177">
        <f>'Prep Partner Performance'!L47</f>
        <v>0</v>
      </c>
      <c r="Q41" s="177">
        <f>'Prep Partner Performance'!M47</f>
        <v>0</v>
      </c>
      <c r="R41" s="177">
        <f>'Prep Partner Performance'!N47</f>
        <v>0</v>
      </c>
      <c r="S41" s="177">
        <f>'Prep Partner Performance'!O47</f>
        <v>0</v>
      </c>
      <c r="T41" s="177">
        <f>'Prep Partner Performance'!P47</f>
        <v>0</v>
      </c>
      <c r="U41" s="177">
        <f>'Prep Partner Performance'!Q47</f>
        <v>0</v>
      </c>
      <c r="V41" s="177">
        <f>'Prep Partner Performance'!R47</f>
        <v>0</v>
      </c>
      <c r="W41" s="177">
        <f>'Prep Partner Performance'!S47</f>
        <v>0</v>
      </c>
      <c r="X41" s="177">
        <f>'Prep Partner Performance'!T47</f>
        <v>0</v>
      </c>
      <c r="Y41" s="177">
        <f>'Prep Partner Performance'!U47</f>
        <v>0</v>
      </c>
      <c r="Z41" s="177">
        <f>'Prep Partner Performance'!V47</f>
        <v>0</v>
      </c>
      <c r="AA41" s="177">
        <f>'Prep Partner Performance'!W47</f>
        <v>0</v>
      </c>
      <c r="AB41" s="177">
        <f>'Prep Partner Performance'!X47</f>
        <v>0</v>
      </c>
      <c r="AC41" s="177">
        <f>'Prep Partner Performance'!Y47</f>
        <v>0</v>
      </c>
      <c r="AD41" s="177">
        <f>'Prep Partner Performance'!Z47</f>
        <v>0</v>
      </c>
      <c r="AE41" s="177">
        <f>'Prep Partner Performance'!AA47</f>
        <v>0</v>
      </c>
      <c r="AF41" s="177">
        <f>'Prep Partner Performance'!AB47</f>
        <v>0</v>
      </c>
      <c r="AG41" s="177">
        <f>'Prep Partner Performance'!AC47</f>
        <v>0</v>
      </c>
      <c r="AH41" s="177">
        <f>'Prep Partner Performance'!AD47</f>
        <v>0</v>
      </c>
      <c r="AI41" s="177">
        <f>'Prep Partner Performance'!AE47</f>
        <v>0</v>
      </c>
      <c r="AJ41" s="177">
        <f>'Prep Partner Performance'!AF47</f>
        <v>0</v>
      </c>
      <c r="AK41" s="177">
        <f>'Prep Partner Performance'!AG47</f>
        <v>0</v>
      </c>
      <c r="AL41" s="177">
        <f>'Prep Partner Performance'!AH47</f>
        <v>0</v>
      </c>
      <c r="AM41" s="178">
        <f t="shared" si="1"/>
        <v>0</v>
      </c>
      <c r="AN41" s="177" t="str">
        <f>'Prep Partner Performance'!B$3</f>
        <v>PrEP Partner Performance Tool version 2.0.0</v>
      </c>
      <c r="AO41" s="199" t="str">
        <f>'Prep Partner Performance'!AJ47</f>
        <v/>
      </c>
    </row>
    <row r="42" spans="1:41" x14ac:dyDescent="0.25">
      <c r="A42" s="178" t="str">
        <f t="shared" si="0"/>
        <v>202205</v>
      </c>
      <c r="B42" s="179">
        <f>'Prep Partner Performance'!AE$2</f>
        <v>2022</v>
      </c>
      <c r="C42" s="180" t="str">
        <f>'Prep Partner Performance'!Z$2</f>
        <v>05</v>
      </c>
      <c r="D42" s="178">
        <f>'Prep Partner Performance'!G$2</f>
        <v>14943</v>
      </c>
      <c r="E42" s="177" t="str">
        <f>'Prep Partner Performance'!C$2</f>
        <v>Kisima Health Centre</v>
      </c>
      <c r="F42" s="199" t="str">
        <f>'Prep Partner Performance'!B$44</f>
        <v>Number Restarting PrEP</v>
      </c>
      <c r="G42" s="177" t="str">
        <f>'Prep Partner Performance'!C48</f>
        <v>Female Sex Workers</v>
      </c>
      <c r="H42" s="177" t="str">
        <f>'Prep Partner Performance'!D48</f>
        <v>P01-41</v>
      </c>
      <c r="I42" s="177">
        <f>'Prep Partner Performance'!E48</f>
        <v>0</v>
      </c>
      <c r="J42" s="177">
        <f>'Prep Partner Performance'!F48</f>
        <v>0</v>
      </c>
      <c r="K42" s="177">
        <f>'Prep Partner Performance'!G48</f>
        <v>0</v>
      </c>
      <c r="L42" s="177">
        <f>'Prep Partner Performance'!H48</f>
        <v>0</v>
      </c>
      <c r="M42" s="177">
        <f>'Prep Partner Performance'!I48</f>
        <v>0</v>
      </c>
      <c r="N42" s="177">
        <f>'Prep Partner Performance'!J48</f>
        <v>0</v>
      </c>
      <c r="O42" s="177">
        <f>'Prep Partner Performance'!K48</f>
        <v>0</v>
      </c>
      <c r="P42" s="177">
        <f>'Prep Partner Performance'!L48</f>
        <v>0</v>
      </c>
      <c r="Q42" s="177">
        <f>'Prep Partner Performance'!M48</f>
        <v>0</v>
      </c>
      <c r="R42" s="177">
        <f>'Prep Partner Performance'!N48</f>
        <v>0</v>
      </c>
      <c r="S42" s="177">
        <f>'Prep Partner Performance'!O48</f>
        <v>0</v>
      </c>
      <c r="T42" s="177">
        <f>'Prep Partner Performance'!P48</f>
        <v>0</v>
      </c>
      <c r="U42" s="177">
        <f>'Prep Partner Performance'!Q48</f>
        <v>0</v>
      </c>
      <c r="V42" s="177">
        <f>'Prep Partner Performance'!R48</f>
        <v>0</v>
      </c>
      <c r="W42" s="177">
        <f>'Prep Partner Performance'!S48</f>
        <v>0</v>
      </c>
      <c r="X42" s="177">
        <f>'Prep Partner Performance'!T48</f>
        <v>0</v>
      </c>
      <c r="Y42" s="177">
        <f>'Prep Partner Performance'!U48</f>
        <v>0</v>
      </c>
      <c r="Z42" s="177">
        <f>'Prep Partner Performance'!V48</f>
        <v>0</v>
      </c>
      <c r="AA42" s="177">
        <f>'Prep Partner Performance'!W48</f>
        <v>0</v>
      </c>
      <c r="AB42" s="177">
        <f>'Prep Partner Performance'!X48</f>
        <v>0</v>
      </c>
      <c r="AC42" s="177">
        <f>'Prep Partner Performance'!Y48</f>
        <v>0</v>
      </c>
      <c r="AD42" s="177">
        <f>'Prep Partner Performance'!Z48</f>
        <v>0</v>
      </c>
      <c r="AE42" s="177">
        <f>'Prep Partner Performance'!AA48</f>
        <v>0</v>
      </c>
      <c r="AF42" s="177">
        <f>'Prep Partner Performance'!AB48</f>
        <v>0</v>
      </c>
      <c r="AG42" s="177">
        <f>'Prep Partner Performance'!AC48</f>
        <v>0</v>
      </c>
      <c r="AH42" s="177">
        <f>'Prep Partner Performance'!AD48</f>
        <v>0</v>
      </c>
      <c r="AI42" s="177">
        <f>'Prep Partner Performance'!AE48</f>
        <v>0</v>
      </c>
      <c r="AJ42" s="177">
        <f>'Prep Partner Performance'!AF48</f>
        <v>0</v>
      </c>
      <c r="AK42" s="177">
        <f>'Prep Partner Performance'!AG48</f>
        <v>0</v>
      </c>
      <c r="AL42" s="177">
        <f>'Prep Partner Performance'!AH48</f>
        <v>0</v>
      </c>
      <c r="AM42" s="178">
        <f t="shared" si="1"/>
        <v>0</v>
      </c>
      <c r="AN42" s="177" t="str">
        <f>'Prep Partner Performance'!B$3</f>
        <v>PrEP Partner Performance Tool version 2.0.0</v>
      </c>
      <c r="AO42" s="199" t="str">
        <f>'Prep Partner Performance'!AJ48</f>
        <v/>
      </c>
    </row>
    <row r="43" spans="1:41" x14ac:dyDescent="0.25">
      <c r="A43" s="178" t="str">
        <f t="shared" si="0"/>
        <v>202205</v>
      </c>
      <c r="B43" s="179">
        <f>'Prep Partner Performance'!AE$2</f>
        <v>2022</v>
      </c>
      <c r="C43" s="180" t="str">
        <f>'Prep Partner Performance'!Z$2</f>
        <v>05</v>
      </c>
      <c r="D43" s="178">
        <f>'Prep Partner Performance'!G$2</f>
        <v>14943</v>
      </c>
      <c r="E43" s="177" t="str">
        <f>'Prep Partner Performance'!C$2</f>
        <v>Kisima Health Centre</v>
      </c>
      <c r="F43" s="199" t="str">
        <f>'Prep Partner Performance'!B$44</f>
        <v>Number Restarting PrEP</v>
      </c>
      <c r="G43" s="177" t="str">
        <f>'Prep Partner Performance'!C49</f>
        <v>People who Inject Drugs</v>
      </c>
      <c r="H43" s="177" t="str">
        <f>'Prep Partner Performance'!D49</f>
        <v>P01-42</v>
      </c>
      <c r="I43" s="177">
        <f>'Prep Partner Performance'!E49</f>
        <v>0</v>
      </c>
      <c r="J43" s="177">
        <f>'Prep Partner Performance'!F49</f>
        <v>0</v>
      </c>
      <c r="K43" s="177">
        <f>'Prep Partner Performance'!G49</f>
        <v>0</v>
      </c>
      <c r="L43" s="177">
        <f>'Prep Partner Performance'!H49</f>
        <v>0</v>
      </c>
      <c r="M43" s="177">
        <f>'Prep Partner Performance'!I49</f>
        <v>0</v>
      </c>
      <c r="N43" s="177">
        <f>'Prep Partner Performance'!J49</f>
        <v>0</v>
      </c>
      <c r="O43" s="177">
        <f>'Prep Partner Performance'!K49</f>
        <v>0</v>
      </c>
      <c r="P43" s="177">
        <f>'Prep Partner Performance'!L49</f>
        <v>0</v>
      </c>
      <c r="Q43" s="177">
        <f>'Prep Partner Performance'!M49</f>
        <v>0</v>
      </c>
      <c r="R43" s="177">
        <f>'Prep Partner Performance'!N49</f>
        <v>0</v>
      </c>
      <c r="S43" s="177">
        <f>'Prep Partner Performance'!O49</f>
        <v>0</v>
      </c>
      <c r="T43" s="177">
        <f>'Prep Partner Performance'!P49</f>
        <v>0</v>
      </c>
      <c r="U43" s="177">
        <f>'Prep Partner Performance'!Q49</f>
        <v>0</v>
      </c>
      <c r="V43" s="177">
        <f>'Prep Partner Performance'!R49</f>
        <v>0</v>
      </c>
      <c r="W43" s="177">
        <f>'Prep Partner Performance'!S49</f>
        <v>0</v>
      </c>
      <c r="X43" s="177">
        <f>'Prep Partner Performance'!T49</f>
        <v>0</v>
      </c>
      <c r="Y43" s="177">
        <f>'Prep Partner Performance'!U49</f>
        <v>0</v>
      </c>
      <c r="Z43" s="177">
        <f>'Prep Partner Performance'!V49</f>
        <v>0</v>
      </c>
      <c r="AA43" s="177">
        <f>'Prep Partner Performance'!W49</f>
        <v>0</v>
      </c>
      <c r="AB43" s="177">
        <f>'Prep Partner Performance'!X49</f>
        <v>0</v>
      </c>
      <c r="AC43" s="177">
        <f>'Prep Partner Performance'!Y49</f>
        <v>0</v>
      </c>
      <c r="AD43" s="177">
        <f>'Prep Partner Performance'!Z49</f>
        <v>0</v>
      </c>
      <c r="AE43" s="177">
        <f>'Prep Partner Performance'!AA49</f>
        <v>0</v>
      </c>
      <c r="AF43" s="177">
        <f>'Prep Partner Performance'!AB49</f>
        <v>0</v>
      </c>
      <c r="AG43" s="177">
        <f>'Prep Partner Performance'!AC49</f>
        <v>0</v>
      </c>
      <c r="AH43" s="177">
        <f>'Prep Partner Performance'!AD49</f>
        <v>0</v>
      </c>
      <c r="AI43" s="177">
        <f>'Prep Partner Performance'!AE49</f>
        <v>0</v>
      </c>
      <c r="AJ43" s="177">
        <f>'Prep Partner Performance'!AF49</f>
        <v>0</v>
      </c>
      <c r="AK43" s="177">
        <f>'Prep Partner Performance'!AG49</f>
        <v>0</v>
      </c>
      <c r="AL43" s="177">
        <f>'Prep Partner Performance'!AH49</f>
        <v>0</v>
      </c>
      <c r="AM43" s="178">
        <f t="shared" si="1"/>
        <v>0</v>
      </c>
      <c r="AN43" s="177" t="str">
        <f>'Prep Partner Performance'!B$3</f>
        <v>PrEP Partner Performance Tool version 2.0.0</v>
      </c>
      <c r="AO43" s="199" t="str">
        <f>'Prep Partner Performance'!AJ49</f>
        <v/>
      </c>
    </row>
    <row r="44" spans="1:41" x14ac:dyDescent="0.25">
      <c r="A44" s="178" t="str">
        <f t="shared" si="0"/>
        <v>202205</v>
      </c>
      <c r="B44" s="179">
        <f>'Prep Partner Performance'!AE$2</f>
        <v>2022</v>
      </c>
      <c r="C44" s="180" t="str">
        <f>'Prep Partner Performance'!Z$2</f>
        <v>05</v>
      </c>
      <c r="D44" s="178">
        <f>'Prep Partner Performance'!G$2</f>
        <v>14943</v>
      </c>
      <c r="E44" s="177" t="str">
        <f>'Prep Partner Performance'!C$2</f>
        <v>Kisima Health Centre</v>
      </c>
      <c r="F44" s="199" t="str">
        <f>'Prep Partner Performance'!B$44</f>
        <v>Number Restarting PrEP</v>
      </c>
      <c r="G44" s="177" t="str">
        <f>'Prep Partner Performance'!C50</f>
        <v>Other Women</v>
      </c>
      <c r="H44" s="177" t="str">
        <f>'Prep Partner Performance'!D50</f>
        <v>P01-43</v>
      </c>
      <c r="I44" s="177">
        <f>'Prep Partner Performance'!E50</f>
        <v>0</v>
      </c>
      <c r="J44" s="177">
        <f>'Prep Partner Performance'!F50</f>
        <v>0</v>
      </c>
      <c r="K44" s="177">
        <f>'Prep Partner Performance'!G50</f>
        <v>0</v>
      </c>
      <c r="L44" s="177">
        <f>'Prep Partner Performance'!H50</f>
        <v>0</v>
      </c>
      <c r="M44" s="177">
        <f>'Prep Partner Performance'!I50</f>
        <v>0</v>
      </c>
      <c r="N44" s="177">
        <f>'Prep Partner Performance'!J50</f>
        <v>0</v>
      </c>
      <c r="O44" s="177">
        <f>'Prep Partner Performance'!K50</f>
        <v>0</v>
      </c>
      <c r="P44" s="177">
        <f>'Prep Partner Performance'!L50</f>
        <v>0</v>
      </c>
      <c r="Q44" s="177">
        <f>'Prep Partner Performance'!M50</f>
        <v>0</v>
      </c>
      <c r="R44" s="177">
        <f>'Prep Partner Performance'!N50</f>
        <v>0</v>
      </c>
      <c r="S44" s="177">
        <f>'Prep Partner Performance'!O50</f>
        <v>0</v>
      </c>
      <c r="T44" s="177">
        <f>'Prep Partner Performance'!P50</f>
        <v>0</v>
      </c>
      <c r="U44" s="177">
        <f>'Prep Partner Performance'!Q50</f>
        <v>0</v>
      </c>
      <c r="V44" s="177">
        <f>'Prep Partner Performance'!R50</f>
        <v>0</v>
      </c>
      <c r="W44" s="177">
        <f>'Prep Partner Performance'!S50</f>
        <v>0</v>
      </c>
      <c r="X44" s="177">
        <f>'Prep Partner Performance'!T50</f>
        <v>0</v>
      </c>
      <c r="Y44" s="177">
        <f>'Prep Partner Performance'!U50</f>
        <v>0</v>
      </c>
      <c r="Z44" s="177">
        <f>'Prep Partner Performance'!V50</f>
        <v>0</v>
      </c>
      <c r="AA44" s="177">
        <f>'Prep Partner Performance'!W50</f>
        <v>0</v>
      </c>
      <c r="AB44" s="177">
        <f>'Prep Partner Performance'!X50</f>
        <v>0</v>
      </c>
      <c r="AC44" s="177">
        <f>'Prep Partner Performance'!Y50</f>
        <v>0</v>
      </c>
      <c r="AD44" s="177">
        <f>'Prep Partner Performance'!Z50</f>
        <v>0</v>
      </c>
      <c r="AE44" s="177">
        <f>'Prep Partner Performance'!AA50</f>
        <v>0</v>
      </c>
      <c r="AF44" s="177">
        <f>'Prep Partner Performance'!AB50</f>
        <v>0</v>
      </c>
      <c r="AG44" s="177">
        <f>'Prep Partner Performance'!AC50</f>
        <v>0</v>
      </c>
      <c r="AH44" s="177">
        <f>'Prep Partner Performance'!AD50</f>
        <v>0</v>
      </c>
      <c r="AI44" s="177">
        <f>'Prep Partner Performance'!AE50</f>
        <v>0</v>
      </c>
      <c r="AJ44" s="177">
        <f>'Prep Partner Performance'!AF50</f>
        <v>0</v>
      </c>
      <c r="AK44" s="177">
        <f>'Prep Partner Performance'!AG50</f>
        <v>0</v>
      </c>
      <c r="AL44" s="177">
        <f>'Prep Partner Performance'!AH50</f>
        <v>0</v>
      </c>
      <c r="AM44" s="178">
        <f t="shared" si="1"/>
        <v>0</v>
      </c>
      <c r="AN44" s="177" t="str">
        <f>'Prep Partner Performance'!B$3</f>
        <v>PrEP Partner Performance Tool version 2.0.0</v>
      </c>
      <c r="AO44" s="199" t="str">
        <f>'Prep Partner Performance'!AJ50</f>
        <v/>
      </c>
    </row>
    <row r="45" spans="1:41" x14ac:dyDescent="0.25">
      <c r="A45" s="178" t="str">
        <f t="shared" si="0"/>
        <v>202205</v>
      </c>
      <c r="B45" s="179">
        <f>'Prep Partner Performance'!AE$2</f>
        <v>2022</v>
      </c>
      <c r="C45" s="180" t="str">
        <f>'Prep Partner Performance'!Z$2</f>
        <v>05</v>
      </c>
      <c r="D45" s="178">
        <f>'Prep Partner Performance'!G$2</f>
        <v>14943</v>
      </c>
      <c r="E45" s="177" t="str">
        <f>'Prep Partner Performance'!C$2</f>
        <v>Kisima Health Centre</v>
      </c>
      <c r="F45" s="199" t="str">
        <f>'Prep Partner Performance'!B$44</f>
        <v>Number Restarting PrEP</v>
      </c>
      <c r="G45" s="177" t="str">
        <f>'Prep Partner Performance'!C51</f>
        <v>Serodiscordant Couple</v>
      </c>
      <c r="H45" s="177" t="str">
        <f>'Prep Partner Performance'!D51</f>
        <v>P01-44</v>
      </c>
      <c r="I45" s="177">
        <f>'Prep Partner Performance'!E51</f>
        <v>0</v>
      </c>
      <c r="J45" s="177">
        <f>'Prep Partner Performance'!F51</f>
        <v>0</v>
      </c>
      <c r="K45" s="177">
        <f>'Prep Partner Performance'!G51</f>
        <v>0</v>
      </c>
      <c r="L45" s="177">
        <f>'Prep Partner Performance'!H51</f>
        <v>0</v>
      </c>
      <c r="M45" s="177">
        <f>'Prep Partner Performance'!I51</f>
        <v>0</v>
      </c>
      <c r="N45" s="177">
        <f>'Prep Partner Performance'!J51</f>
        <v>0</v>
      </c>
      <c r="O45" s="177">
        <f>'Prep Partner Performance'!K51</f>
        <v>0</v>
      </c>
      <c r="P45" s="177">
        <f>'Prep Partner Performance'!L51</f>
        <v>0</v>
      </c>
      <c r="Q45" s="177">
        <f>'Prep Partner Performance'!M51</f>
        <v>0</v>
      </c>
      <c r="R45" s="177">
        <f>'Prep Partner Performance'!N51</f>
        <v>0</v>
      </c>
      <c r="S45" s="177">
        <f>'Prep Partner Performance'!O51</f>
        <v>0</v>
      </c>
      <c r="T45" s="177">
        <f>'Prep Partner Performance'!P51</f>
        <v>0</v>
      </c>
      <c r="U45" s="177">
        <f>'Prep Partner Performance'!Q51</f>
        <v>0</v>
      </c>
      <c r="V45" s="177">
        <f>'Prep Partner Performance'!R51</f>
        <v>0</v>
      </c>
      <c r="W45" s="177">
        <f>'Prep Partner Performance'!S51</f>
        <v>0</v>
      </c>
      <c r="X45" s="177">
        <f>'Prep Partner Performance'!T51</f>
        <v>0</v>
      </c>
      <c r="Y45" s="177">
        <f>'Prep Partner Performance'!U51</f>
        <v>0</v>
      </c>
      <c r="Z45" s="177">
        <f>'Prep Partner Performance'!V51</f>
        <v>0</v>
      </c>
      <c r="AA45" s="177">
        <f>'Prep Partner Performance'!W51</f>
        <v>0</v>
      </c>
      <c r="AB45" s="177">
        <f>'Prep Partner Performance'!X51</f>
        <v>0</v>
      </c>
      <c r="AC45" s="177">
        <f>'Prep Partner Performance'!Y51</f>
        <v>0</v>
      </c>
      <c r="AD45" s="177">
        <f>'Prep Partner Performance'!Z51</f>
        <v>0</v>
      </c>
      <c r="AE45" s="177">
        <f>'Prep Partner Performance'!AA51</f>
        <v>0</v>
      </c>
      <c r="AF45" s="177">
        <f>'Prep Partner Performance'!AB51</f>
        <v>0</v>
      </c>
      <c r="AG45" s="177">
        <f>'Prep Partner Performance'!AC51</f>
        <v>0</v>
      </c>
      <c r="AH45" s="177">
        <f>'Prep Partner Performance'!AD51</f>
        <v>0</v>
      </c>
      <c r="AI45" s="177">
        <f>'Prep Partner Performance'!AE51</f>
        <v>0</v>
      </c>
      <c r="AJ45" s="177">
        <f>'Prep Partner Performance'!AF51</f>
        <v>0</v>
      </c>
      <c r="AK45" s="177">
        <f>'Prep Partner Performance'!AG51</f>
        <v>0</v>
      </c>
      <c r="AL45" s="177">
        <f>'Prep Partner Performance'!AH51</f>
        <v>0</v>
      </c>
      <c r="AM45" s="178">
        <f t="shared" si="1"/>
        <v>0</v>
      </c>
      <c r="AN45" s="177" t="str">
        <f>'Prep Partner Performance'!B$3</f>
        <v>PrEP Partner Performance Tool version 2.0.0</v>
      </c>
      <c r="AO45" s="199" t="str">
        <f>'Prep Partner Performance'!AJ51</f>
        <v/>
      </c>
    </row>
    <row r="46" spans="1:41" x14ac:dyDescent="0.25">
      <c r="A46" s="178" t="str">
        <f t="shared" si="0"/>
        <v>202205</v>
      </c>
      <c r="B46" s="179">
        <f>'Prep Partner Performance'!AE$2</f>
        <v>2022</v>
      </c>
      <c r="C46" s="180" t="str">
        <f>'Prep Partner Performance'!Z$2</f>
        <v>05</v>
      </c>
      <c r="D46" s="178">
        <f>'Prep Partner Performance'!G$2</f>
        <v>14943</v>
      </c>
      <c r="E46" s="177" t="str">
        <f>'Prep Partner Performance'!C$2</f>
        <v>Kisima Health Centre</v>
      </c>
      <c r="F46" s="199" t="str">
        <f>'Prep Partner Performance'!B$44</f>
        <v>Number Restarting PrEP</v>
      </c>
      <c r="G46" s="177" t="str">
        <f>'Prep Partner Performance'!C52</f>
        <v>Pregnant and Breast Feeding Women</v>
      </c>
      <c r="H46" s="177" t="str">
        <f>'Prep Partner Performance'!D52</f>
        <v>P01-45</v>
      </c>
      <c r="I46" s="177">
        <f>'Prep Partner Performance'!E52</f>
        <v>0</v>
      </c>
      <c r="J46" s="177">
        <f>'Prep Partner Performance'!F52</f>
        <v>0</v>
      </c>
      <c r="K46" s="177">
        <f>'Prep Partner Performance'!G52</f>
        <v>0</v>
      </c>
      <c r="L46" s="177">
        <f>'Prep Partner Performance'!H52</f>
        <v>0</v>
      </c>
      <c r="M46" s="177">
        <f>'Prep Partner Performance'!I52</f>
        <v>0</v>
      </c>
      <c r="N46" s="177">
        <f>'Prep Partner Performance'!J52</f>
        <v>0</v>
      </c>
      <c r="O46" s="177">
        <f>'Prep Partner Performance'!K52</f>
        <v>0</v>
      </c>
      <c r="P46" s="177">
        <f>'Prep Partner Performance'!L52</f>
        <v>0</v>
      </c>
      <c r="Q46" s="177">
        <f>'Prep Partner Performance'!M52</f>
        <v>0</v>
      </c>
      <c r="R46" s="177">
        <f>'Prep Partner Performance'!N52</f>
        <v>0</v>
      </c>
      <c r="S46" s="177">
        <f>'Prep Partner Performance'!O52</f>
        <v>0</v>
      </c>
      <c r="T46" s="177">
        <f>'Prep Partner Performance'!P52</f>
        <v>0</v>
      </c>
      <c r="U46" s="177">
        <f>'Prep Partner Performance'!Q52</f>
        <v>0</v>
      </c>
      <c r="V46" s="177">
        <f>'Prep Partner Performance'!R52</f>
        <v>0</v>
      </c>
      <c r="W46" s="177">
        <f>'Prep Partner Performance'!S52</f>
        <v>0</v>
      </c>
      <c r="X46" s="177">
        <f>'Prep Partner Performance'!T52</f>
        <v>0</v>
      </c>
      <c r="Y46" s="177">
        <f>'Prep Partner Performance'!U52</f>
        <v>0</v>
      </c>
      <c r="Z46" s="177">
        <f>'Prep Partner Performance'!V52</f>
        <v>0</v>
      </c>
      <c r="AA46" s="177">
        <f>'Prep Partner Performance'!W52</f>
        <v>0</v>
      </c>
      <c r="AB46" s="177">
        <f>'Prep Partner Performance'!X52</f>
        <v>0</v>
      </c>
      <c r="AC46" s="177">
        <f>'Prep Partner Performance'!Y52</f>
        <v>0</v>
      </c>
      <c r="AD46" s="177">
        <f>'Prep Partner Performance'!Z52</f>
        <v>0</v>
      </c>
      <c r="AE46" s="177">
        <f>'Prep Partner Performance'!AA52</f>
        <v>0</v>
      </c>
      <c r="AF46" s="177">
        <f>'Prep Partner Performance'!AB52</f>
        <v>0</v>
      </c>
      <c r="AG46" s="177">
        <f>'Prep Partner Performance'!AC52</f>
        <v>0</v>
      </c>
      <c r="AH46" s="177">
        <f>'Prep Partner Performance'!AD52</f>
        <v>0</v>
      </c>
      <c r="AI46" s="177">
        <f>'Prep Partner Performance'!AE52</f>
        <v>0</v>
      </c>
      <c r="AJ46" s="177">
        <f>'Prep Partner Performance'!AF52</f>
        <v>0</v>
      </c>
      <c r="AK46" s="177">
        <f>'Prep Partner Performance'!AG52</f>
        <v>0</v>
      </c>
      <c r="AL46" s="177">
        <f>'Prep Partner Performance'!AH52</f>
        <v>0</v>
      </c>
      <c r="AM46" s="178">
        <f t="shared" si="1"/>
        <v>0</v>
      </c>
      <c r="AN46" s="177" t="str">
        <f>'Prep Partner Performance'!B$3</f>
        <v>PrEP Partner Performance Tool version 2.0.0</v>
      </c>
      <c r="AO46" s="199" t="str">
        <f>'Prep Partner Performance'!AJ52</f>
        <v/>
      </c>
    </row>
    <row r="47" spans="1:41" x14ac:dyDescent="0.25">
      <c r="A47" s="178" t="str">
        <f t="shared" si="0"/>
        <v>202205</v>
      </c>
      <c r="B47" s="179">
        <f>'Prep Partner Performance'!AE$2</f>
        <v>2022</v>
      </c>
      <c r="C47" s="180" t="str">
        <f>'Prep Partner Performance'!Z$2</f>
        <v>05</v>
      </c>
      <c r="D47" s="178">
        <f>'Prep Partner Performance'!G$2</f>
        <v>14943</v>
      </c>
      <c r="E47" s="177" t="str">
        <f>'Prep Partner Performance'!C$2</f>
        <v>Kisima Health Centre</v>
      </c>
      <c r="F47" s="199" t="str">
        <f>'Prep Partner Performance'!B53</f>
        <v>Number of Clients who had a Refill at  Month 1</v>
      </c>
      <c r="G47" s="177" t="str">
        <f>'Prep Partner Performance'!C53</f>
        <v>Transgender</v>
      </c>
      <c r="H47" s="177" t="str">
        <f>'Prep Partner Performance'!D53</f>
        <v>P01-46</v>
      </c>
      <c r="I47" s="177">
        <f>'Prep Partner Performance'!E53</f>
        <v>0</v>
      </c>
      <c r="J47" s="177">
        <f>'Prep Partner Performance'!F53</f>
        <v>0</v>
      </c>
      <c r="K47" s="177">
        <f>'Prep Partner Performance'!G53</f>
        <v>0</v>
      </c>
      <c r="L47" s="177">
        <f>'Prep Partner Performance'!H53</f>
        <v>0</v>
      </c>
      <c r="M47" s="177">
        <f>'Prep Partner Performance'!I53</f>
        <v>0</v>
      </c>
      <c r="N47" s="177">
        <f>'Prep Partner Performance'!J53</f>
        <v>0</v>
      </c>
      <c r="O47" s="177">
        <f>'Prep Partner Performance'!K53</f>
        <v>0</v>
      </c>
      <c r="P47" s="177">
        <f>'Prep Partner Performance'!L53</f>
        <v>0</v>
      </c>
      <c r="Q47" s="177">
        <f>'Prep Partner Performance'!M53</f>
        <v>0</v>
      </c>
      <c r="R47" s="177">
        <f>'Prep Partner Performance'!N53</f>
        <v>0</v>
      </c>
      <c r="S47" s="177">
        <f>'Prep Partner Performance'!O53</f>
        <v>0</v>
      </c>
      <c r="T47" s="177">
        <f>'Prep Partner Performance'!P53</f>
        <v>0</v>
      </c>
      <c r="U47" s="177">
        <f>'Prep Partner Performance'!Q53</f>
        <v>0</v>
      </c>
      <c r="V47" s="177">
        <f>'Prep Partner Performance'!R53</f>
        <v>0</v>
      </c>
      <c r="W47" s="177">
        <f>'Prep Partner Performance'!S53</f>
        <v>0</v>
      </c>
      <c r="X47" s="177">
        <f>'Prep Partner Performance'!T53</f>
        <v>0</v>
      </c>
      <c r="Y47" s="177">
        <f>'Prep Partner Performance'!U53</f>
        <v>0</v>
      </c>
      <c r="Z47" s="177">
        <f>'Prep Partner Performance'!V53</f>
        <v>0</v>
      </c>
      <c r="AA47" s="177">
        <f>'Prep Partner Performance'!W53</f>
        <v>0</v>
      </c>
      <c r="AB47" s="177">
        <f>'Prep Partner Performance'!X53</f>
        <v>0</v>
      </c>
      <c r="AC47" s="177">
        <f>'Prep Partner Performance'!Y53</f>
        <v>0</v>
      </c>
      <c r="AD47" s="177">
        <f>'Prep Partner Performance'!Z53</f>
        <v>0</v>
      </c>
      <c r="AE47" s="177">
        <f>'Prep Partner Performance'!AA53</f>
        <v>0</v>
      </c>
      <c r="AF47" s="177">
        <f>'Prep Partner Performance'!AB53</f>
        <v>0</v>
      </c>
      <c r="AG47" s="177">
        <f>'Prep Partner Performance'!AC53</f>
        <v>0</v>
      </c>
      <c r="AH47" s="177">
        <f>'Prep Partner Performance'!AD53</f>
        <v>0</v>
      </c>
      <c r="AI47" s="177">
        <f>'Prep Partner Performance'!AE53</f>
        <v>0</v>
      </c>
      <c r="AJ47" s="177">
        <f>'Prep Partner Performance'!AF53</f>
        <v>0</v>
      </c>
      <c r="AK47" s="177">
        <f>'Prep Partner Performance'!AG53</f>
        <v>0</v>
      </c>
      <c r="AL47" s="177">
        <f>'Prep Partner Performance'!AH53</f>
        <v>0</v>
      </c>
      <c r="AM47" s="178">
        <f t="shared" si="1"/>
        <v>0</v>
      </c>
      <c r="AN47" s="177" t="str">
        <f>'Prep Partner Performance'!B$3</f>
        <v>PrEP Partner Performance Tool version 2.0.0</v>
      </c>
      <c r="AO47" s="199" t="str">
        <f>'Prep Partner Performance'!AJ53</f>
        <v/>
      </c>
    </row>
    <row r="48" spans="1:41" x14ac:dyDescent="0.25">
      <c r="A48" s="178" t="str">
        <f t="shared" si="0"/>
        <v>202205</v>
      </c>
      <c r="B48" s="179">
        <f>'Prep Partner Performance'!AE$2</f>
        <v>2022</v>
      </c>
      <c r="C48" s="180" t="str">
        <f>'Prep Partner Performance'!Z$2</f>
        <v>05</v>
      </c>
      <c r="D48" s="178">
        <f>'Prep Partner Performance'!G$2</f>
        <v>14943</v>
      </c>
      <c r="E48" s="177" t="str">
        <f>'Prep Partner Performance'!C$2</f>
        <v>Kisima Health Centre</v>
      </c>
      <c r="F48" s="199" t="str">
        <f>'Prep Partner Performance'!B$53</f>
        <v>Number of Clients who had a Refill at  Month 1</v>
      </c>
      <c r="G48" s="177" t="str">
        <f>'Prep Partner Performance'!C54</f>
        <v>Adolescent Girls and Young Women</v>
      </c>
      <c r="H48" s="177" t="str">
        <f>'Prep Partner Performance'!D54</f>
        <v>P01-47</v>
      </c>
      <c r="I48" s="177">
        <f>'Prep Partner Performance'!E54</f>
        <v>0</v>
      </c>
      <c r="J48" s="177">
        <f>'Prep Partner Performance'!F54</f>
        <v>0</v>
      </c>
      <c r="K48" s="177">
        <f>'Prep Partner Performance'!G54</f>
        <v>0</v>
      </c>
      <c r="L48" s="177">
        <f>'Prep Partner Performance'!H54</f>
        <v>0</v>
      </c>
      <c r="M48" s="177">
        <f>'Prep Partner Performance'!I54</f>
        <v>0</v>
      </c>
      <c r="N48" s="177">
        <f>'Prep Partner Performance'!J54</f>
        <v>0</v>
      </c>
      <c r="O48" s="177">
        <f>'Prep Partner Performance'!K54</f>
        <v>0</v>
      </c>
      <c r="P48" s="177">
        <f>'Prep Partner Performance'!L54</f>
        <v>0</v>
      </c>
      <c r="Q48" s="177">
        <f>'Prep Partner Performance'!M54</f>
        <v>0</v>
      </c>
      <c r="R48" s="177">
        <f>'Prep Partner Performance'!N54</f>
        <v>0</v>
      </c>
      <c r="S48" s="177">
        <f>'Prep Partner Performance'!O54</f>
        <v>0</v>
      </c>
      <c r="T48" s="177">
        <f>'Prep Partner Performance'!P54</f>
        <v>0</v>
      </c>
      <c r="U48" s="177">
        <f>'Prep Partner Performance'!Q54</f>
        <v>0</v>
      </c>
      <c r="V48" s="177">
        <f>'Prep Partner Performance'!R54</f>
        <v>0</v>
      </c>
      <c r="W48" s="177">
        <f>'Prep Partner Performance'!S54</f>
        <v>0</v>
      </c>
      <c r="X48" s="177">
        <f>'Prep Partner Performance'!T54</f>
        <v>0</v>
      </c>
      <c r="Y48" s="177">
        <f>'Prep Partner Performance'!U54</f>
        <v>0</v>
      </c>
      <c r="Z48" s="177">
        <f>'Prep Partner Performance'!V54</f>
        <v>0</v>
      </c>
      <c r="AA48" s="177">
        <f>'Prep Partner Performance'!W54</f>
        <v>0</v>
      </c>
      <c r="AB48" s="177">
        <f>'Prep Partner Performance'!X54</f>
        <v>0</v>
      </c>
      <c r="AC48" s="177">
        <f>'Prep Partner Performance'!Y54</f>
        <v>0</v>
      </c>
      <c r="AD48" s="177">
        <f>'Prep Partner Performance'!Z54</f>
        <v>0</v>
      </c>
      <c r="AE48" s="177">
        <f>'Prep Partner Performance'!AA54</f>
        <v>0</v>
      </c>
      <c r="AF48" s="177">
        <f>'Prep Partner Performance'!AB54</f>
        <v>0</v>
      </c>
      <c r="AG48" s="177">
        <f>'Prep Partner Performance'!AC54</f>
        <v>0</v>
      </c>
      <c r="AH48" s="177">
        <f>'Prep Partner Performance'!AD54</f>
        <v>0</v>
      </c>
      <c r="AI48" s="177">
        <f>'Prep Partner Performance'!AE54</f>
        <v>0</v>
      </c>
      <c r="AJ48" s="177">
        <f>'Prep Partner Performance'!AF54</f>
        <v>0</v>
      </c>
      <c r="AK48" s="177">
        <f>'Prep Partner Performance'!AG54</f>
        <v>0</v>
      </c>
      <c r="AL48" s="177">
        <f>'Prep Partner Performance'!AH54</f>
        <v>0</v>
      </c>
      <c r="AM48" s="178">
        <f t="shared" si="1"/>
        <v>0</v>
      </c>
      <c r="AN48" s="177" t="str">
        <f>'Prep Partner Performance'!B$3</f>
        <v>PrEP Partner Performance Tool version 2.0.0</v>
      </c>
      <c r="AO48" s="199" t="str">
        <f>'Prep Partner Performance'!AJ54</f>
        <v/>
      </c>
    </row>
    <row r="49" spans="1:41" x14ac:dyDescent="0.25">
      <c r="A49" s="178" t="str">
        <f t="shared" si="0"/>
        <v>202205</v>
      </c>
      <c r="B49" s="179">
        <f>'Prep Partner Performance'!AE$2</f>
        <v>2022</v>
      </c>
      <c r="C49" s="180" t="str">
        <f>'Prep Partner Performance'!Z$2</f>
        <v>05</v>
      </c>
      <c r="D49" s="178">
        <f>'Prep Partner Performance'!G$2</f>
        <v>14943</v>
      </c>
      <c r="E49" s="177" t="str">
        <f>'Prep Partner Performance'!C$2</f>
        <v>Kisima Health Centre</v>
      </c>
      <c r="F49" s="199" t="str">
        <f>'Prep Partner Performance'!B$53</f>
        <v>Number of Clients who had a Refill at  Month 1</v>
      </c>
      <c r="G49" s="177" t="str">
        <f>'Prep Partner Performance'!C55</f>
        <v>Men who have Sex With Men</v>
      </c>
      <c r="H49" s="177" t="str">
        <f>'Prep Partner Performance'!D55</f>
        <v>P01-48</v>
      </c>
      <c r="I49" s="177">
        <f>'Prep Partner Performance'!E55</f>
        <v>0</v>
      </c>
      <c r="J49" s="177">
        <f>'Prep Partner Performance'!F55</f>
        <v>0</v>
      </c>
      <c r="K49" s="177">
        <f>'Prep Partner Performance'!G55</f>
        <v>0</v>
      </c>
      <c r="L49" s="177">
        <f>'Prep Partner Performance'!H55</f>
        <v>0</v>
      </c>
      <c r="M49" s="177">
        <f>'Prep Partner Performance'!I55</f>
        <v>0</v>
      </c>
      <c r="N49" s="177">
        <f>'Prep Partner Performance'!J55</f>
        <v>0</v>
      </c>
      <c r="O49" s="177">
        <f>'Prep Partner Performance'!K55</f>
        <v>0</v>
      </c>
      <c r="P49" s="177">
        <f>'Prep Partner Performance'!L55</f>
        <v>0</v>
      </c>
      <c r="Q49" s="177">
        <f>'Prep Partner Performance'!M55</f>
        <v>0</v>
      </c>
      <c r="R49" s="177">
        <f>'Prep Partner Performance'!N55</f>
        <v>0</v>
      </c>
      <c r="S49" s="177">
        <f>'Prep Partner Performance'!O55</f>
        <v>0</v>
      </c>
      <c r="T49" s="177">
        <f>'Prep Partner Performance'!P55</f>
        <v>0</v>
      </c>
      <c r="U49" s="177">
        <f>'Prep Partner Performance'!Q55</f>
        <v>0</v>
      </c>
      <c r="V49" s="177">
        <f>'Prep Partner Performance'!R55</f>
        <v>0</v>
      </c>
      <c r="W49" s="177">
        <f>'Prep Partner Performance'!S55</f>
        <v>0</v>
      </c>
      <c r="X49" s="177">
        <f>'Prep Partner Performance'!T55</f>
        <v>0</v>
      </c>
      <c r="Y49" s="177">
        <f>'Prep Partner Performance'!U55</f>
        <v>0</v>
      </c>
      <c r="Z49" s="177">
        <f>'Prep Partner Performance'!V55</f>
        <v>0</v>
      </c>
      <c r="AA49" s="177">
        <f>'Prep Partner Performance'!W55</f>
        <v>0</v>
      </c>
      <c r="AB49" s="177">
        <f>'Prep Partner Performance'!X55</f>
        <v>0</v>
      </c>
      <c r="AC49" s="177">
        <f>'Prep Partner Performance'!Y55</f>
        <v>0</v>
      </c>
      <c r="AD49" s="177">
        <f>'Prep Partner Performance'!Z55</f>
        <v>0</v>
      </c>
      <c r="AE49" s="177">
        <f>'Prep Partner Performance'!AA55</f>
        <v>0</v>
      </c>
      <c r="AF49" s="177">
        <f>'Prep Partner Performance'!AB55</f>
        <v>0</v>
      </c>
      <c r="AG49" s="177">
        <f>'Prep Partner Performance'!AC55</f>
        <v>0</v>
      </c>
      <c r="AH49" s="177">
        <f>'Prep Partner Performance'!AD55</f>
        <v>0</v>
      </c>
      <c r="AI49" s="177">
        <f>'Prep Partner Performance'!AE55</f>
        <v>0</v>
      </c>
      <c r="AJ49" s="177">
        <f>'Prep Partner Performance'!AF55</f>
        <v>0</v>
      </c>
      <c r="AK49" s="177">
        <f>'Prep Partner Performance'!AG55</f>
        <v>0</v>
      </c>
      <c r="AL49" s="177">
        <f>'Prep Partner Performance'!AH55</f>
        <v>0</v>
      </c>
      <c r="AM49" s="178">
        <f t="shared" si="1"/>
        <v>0</v>
      </c>
      <c r="AN49" s="177" t="str">
        <f>'Prep Partner Performance'!B$3</f>
        <v>PrEP Partner Performance Tool version 2.0.0</v>
      </c>
      <c r="AO49" s="199" t="str">
        <f>'Prep Partner Performance'!AJ55</f>
        <v/>
      </c>
    </row>
    <row r="50" spans="1:41" x14ac:dyDescent="0.25">
      <c r="A50" s="178" t="str">
        <f t="shared" si="0"/>
        <v>202205</v>
      </c>
      <c r="B50" s="179">
        <f>'Prep Partner Performance'!AE$2</f>
        <v>2022</v>
      </c>
      <c r="C50" s="180" t="str">
        <f>'Prep Partner Performance'!Z$2</f>
        <v>05</v>
      </c>
      <c r="D50" s="178">
        <f>'Prep Partner Performance'!G$2</f>
        <v>14943</v>
      </c>
      <c r="E50" s="177" t="str">
        <f>'Prep Partner Performance'!C$2</f>
        <v>Kisima Health Centre</v>
      </c>
      <c r="F50" s="199" t="str">
        <f>'Prep Partner Performance'!B$53</f>
        <v>Number of Clients who had a Refill at  Month 1</v>
      </c>
      <c r="G50" s="177" t="str">
        <f>'Prep Partner Performance'!C56</f>
        <v>Men at high risk</v>
      </c>
      <c r="H50" s="177" t="str">
        <f>'Prep Partner Performance'!D56</f>
        <v>P01-49</v>
      </c>
      <c r="I50" s="177">
        <f>'Prep Partner Performance'!E56</f>
        <v>0</v>
      </c>
      <c r="J50" s="177">
        <f>'Prep Partner Performance'!F56</f>
        <v>0</v>
      </c>
      <c r="K50" s="177">
        <f>'Prep Partner Performance'!G56</f>
        <v>0</v>
      </c>
      <c r="L50" s="177">
        <f>'Prep Partner Performance'!H56</f>
        <v>0</v>
      </c>
      <c r="M50" s="177">
        <f>'Prep Partner Performance'!I56</f>
        <v>0</v>
      </c>
      <c r="N50" s="177">
        <f>'Prep Partner Performance'!J56</f>
        <v>0</v>
      </c>
      <c r="O50" s="177">
        <f>'Prep Partner Performance'!K56</f>
        <v>0</v>
      </c>
      <c r="P50" s="177">
        <f>'Prep Partner Performance'!L56</f>
        <v>0</v>
      </c>
      <c r="Q50" s="177">
        <f>'Prep Partner Performance'!M56</f>
        <v>0</v>
      </c>
      <c r="R50" s="177">
        <f>'Prep Partner Performance'!N56</f>
        <v>0</v>
      </c>
      <c r="S50" s="177">
        <f>'Prep Partner Performance'!O56</f>
        <v>0</v>
      </c>
      <c r="T50" s="177">
        <f>'Prep Partner Performance'!P56</f>
        <v>0</v>
      </c>
      <c r="U50" s="177">
        <f>'Prep Partner Performance'!Q56</f>
        <v>0</v>
      </c>
      <c r="V50" s="177">
        <f>'Prep Partner Performance'!R56</f>
        <v>0</v>
      </c>
      <c r="W50" s="177">
        <f>'Prep Partner Performance'!S56</f>
        <v>0</v>
      </c>
      <c r="X50" s="177">
        <f>'Prep Partner Performance'!T56</f>
        <v>0</v>
      </c>
      <c r="Y50" s="177">
        <f>'Prep Partner Performance'!U56</f>
        <v>0</v>
      </c>
      <c r="Z50" s="177">
        <f>'Prep Partner Performance'!V56</f>
        <v>0</v>
      </c>
      <c r="AA50" s="177">
        <f>'Prep Partner Performance'!W56</f>
        <v>0</v>
      </c>
      <c r="AB50" s="177">
        <f>'Prep Partner Performance'!X56</f>
        <v>0</v>
      </c>
      <c r="AC50" s="177">
        <f>'Prep Partner Performance'!Y56</f>
        <v>0</v>
      </c>
      <c r="AD50" s="177">
        <f>'Prep Partner Performance'!Z56</f>
        <v>0</v>
      </c>
      <c r="AE50" s="177">
        <f>'Prep Partner Performance'!AA56</f>
        <v>0</v>
      </c>
      <c r="AF50" s="177">
        <f>'Prep Partner Performance'!AB56</f>
        <v>0</v>
      </c>
      <c r="AG50" s="177">
        <f>'Prep Partner Performance'!AC56</f>
        <v>0</v>
      </c>
      <c r="AH50" s="177">
        <f>'Prep Partner Performance'!AD56</f>
        <v>0</v>
      </c>
      <c r="AI50" s="177">
        <f>'Prep Partner Performance'!AE56</f>
        <v>0</v>
      </c>
      <c r="AJ50" s="177">
        <f>'Prep Partner Performance'!AF56</f>
        <v>0</v>
      </c>
      <c r="AK50" s="177">
        <f>'Prep Partner Performance'!AG56</f>
        <v>0</v>
      </c>
      <c r="AL50" s="177">
        <f>'Prep Partner Performance'!AH56</f>
        <v>0</v>
      </c>
      <c r="AM50" s="178">
        <f t="shared" si="1"/>
        <v>0</v>
      </c>
      <c r="AN50" s="177" t="str">
        <f>'Prep Partner Performance'!B$3</f>
        <v>PrEP Partner Performance Tool version 2.0.0</v>
      </c>
      <c r="AO50" s="199" t="str">
        <f>'Prep Partner Performance'!AJ56</f>
        <v/>
      </c>
    </row>
    <row r="51" spans="1:41" x14ac:dyDescent="0.25">
      <c r="A51" s="178" t="str">
        <f t="shared" si="0"/>
        <v>202205</v>
      </c>
      <c r="B51" s="179">
        <f>'Prep Partner Performance'!AE$2</f>
        <v>2022</v>
      </c>
      <c r="C51" s="180" t="str">
        <f>'Prep Partner Performance'!Z$2</f>
        <v>05</v>
      </c>
      <c r="D51" s="178">
        <f>'Prep Partner Performance'!G$2</f>
        <v>14943</v>
      </c>
      <c r="E51" s="177" t="str">
        <f>'Prep Partner Performance'!C$2</f>
        <v>Kisima Health Centre</v>
      </c>
      <c r="F51" s="199" t="str">
        <f>'Prep Partner Performance'!B$53</f>
        <v>Number of Clients who had a Refill at  Month 1</v>
      </c>
      <c r="G51" s="177" t="str">
        <f>'Prep Partner Performance'!C57</f>
        <v>Female Sex Workers</v>
      </c>
      <c r="H51" s="177" t="str">
        <f>'Prep Partner Performance'!D57</f>
        <v>P01-50</v>
      </c>
      <c r="I51" s="177">
        <f>'Prep Partner Performance'!E57</f>
        <v>0</v>
      </c>
      <c r="J51" s="177">
        <f>'Prep Partner Performance'!F57</f>
        <v>0</v>
      </c>
      <c r="K51" s="177">
        <f>'Prep Partner Performance'!G57</f>
        <v>0</v>
      </c>
      <c r="L51" s="177">
        <f>'Prep Partner Performance'!H57</f>
        <v>0</v>
      </c>
      <c r="M51" s="177">
        <f>'Prep Partner Performance'!I57</f>
        <v>0</v>
      </c>
      <c r="N51" s="177">
        <f>'Prep Partner Performance'!J57</f>
        <v>0</v>
      </c>
      <c r="O51" s="177">
        <f>'Prep Partner Performance'!K57</f>
        <v>0</v>
      </c>
      <c r="P51" s="177">
        <f>'Prep Partner Performance'!L57</f>
        <v>0</v>
      </c>
      <c r="Q51" s="177">
        <f>'Prep Partner Performance'!M57</f>
        <v>0</v>
      </c>
      <c r="R51" s="177">
        <f>'Prep Partner Performance'!N57</f>
        <v>0</v>
      </c>
      <c r="S51" s="177">
        <f>'Prep Partner Performance'!O57</f>
        <v>0</v>
      </c>
      <c r="T51" s="177">
        <f>'Prep Partner Performance'!P57</f>
        <v>0</v>
      </c>
      <c r="U51" s="177">
        <f>'Prep Partner Performance'!Q57</f>
        <v>0</v>
      </c>
      <c r="V51" s="177">
        <f>'Prep Partner Performance'!R57</f>
        <v>0</v>
      </c>
      <c r="W51" s="177">
        <f>'Prep Partner Performance'!S57</f>
        <v>0</v>
      </c>
      <c r="X51" s="177">
        <f>'Prep Partner Performance'!T57</f>
        <v>0</v>
      </c>
      <c r="Y51" s="177">
        <f>'Prep Partner Performance'!U57</f>
        <v>0</v>
      </c>
      <c r="Z51" s="177">
        <f>'Prep Partner Performance'!V57</f>
        <v>0</v>
      </c>
      <c r="AA51" s="177">
        <f>'Prep Partner Performance'!W57</f>
        <v>0</v>
      </c>
      <c r="AB51" s="177">
        <f>'Prep Partner Performance'!X57</f>
        <v>0</v>
      </c>
      <c r="AC51" s="177">
        <f>'Prep Partner Performance'!Y57</f>
        <v>0</v>
      </c>
      <c r="AD51" s="177">
        <f>'Prep Partner Performance'!Z57</f>
        <v>0</v>
      </c>
      <c r="AE51" s="177">
        <f>'Prep Partner Performance'!AA57</f>
        <v>0</v>
      </c>
      <c r="AF51" s="177">
        <f>'Prep Partner Performance'!AB57</f>
        <v>0</v>
      </c>
      <c r="AG51" s="177">
        <f>'Prep Partner Performance'!AC57</f>
        <v>0</v>
      </c>
      <c r="AH51" s="177">
        <f>'Prep Partner Performance'!AD57</f>
        <v>0</v>
      </c>
      <c r="AI51" s="177">
        <f>'Prep Partner Performance'!AE57</f>
        <v>0</v>
      </c>
      <c r="AJ51" s="177">
        <f>'Prep Partner Performance'!AF57</f>
        <v>0</v>
      </c>
      <c r="AK51" s="177">
        <f>'Prep Partner Performance'!AG57</f>
        <v>0</v>
      </c>
      <c r="AL51" s="177">
        <f>'Prep Partner Performance'!AH57</f>
        <v>0</v>
      </c>
      <c r="AM51" s="178">
        <f t="shared" si="1"/>
        <v>0</v>
      </c>
      <c r="AN51" s="177" t="str">
        <f>'Prep Partner Performance'!B$3</f>
        <v>PrEP Partner Performance Tool version 2.0.0</v>
      </c>
      <c r="AO51" s="199" t="str">
        <f>'Prep Partner Performance'!AJ57</f>
        <v/>
      </c>
    </row>
    <row r="52" spans="1:41" x14ac:dyDescent="0.25">
      <c r="A52" s="178" t="str">
        <f t="shared" si="0"/>
        <v>202205</v>
      </c>
      <c r="B52" s="179">
        <f>'Prep Partner Performance'!AE$2</f>
        <v>2022</v>
      </c>
      <c r="C52" s="180" t="str">
        <f>'Prep Partner Performance'!Z$2</f>
        <v>05</v>
      </c>
      <c r="D52" s="178">
        <f>'Prep Partner Performance'!G$2</f>
        <v>14943</v>
      </c>
      <c r="E52" s="177" t="str">
        <f>'Prep Partner Performance'!C$2</f>
        <v>Kisima Health Centre</v>
      </c>
      <c r="F52" s="199" t="str">
        <f>'Prep Partner Performance'!B$53</f>
        <v>Number of Clients who had a Refill at  Month 1</v>
      </c>
      <c r="G52" s="177" t="str">
        <f>'Prep Partner Performance'!C58</f>
        <v>People who Inject Drugs</v>
      </c>
      <c r="H52" s="177" t="str">
        <f>'Prep Partner Performance'!D58</f>
        <v>P01-51</v>
      </c>
      <c r="I52" s="177">
        <f>'Prep Partner Performance'!E58</f>
        <v>0</v>
      </c>
      <c r="J52" s="177">
        <f>'Prep Partner Performance'!F58</f>
        <v>0</v>
      </c>
      <c r="K52" s="177">
        <f>'Prep Partner Performance'!G58</f>
        <v>0</v>
      </c>
      <c r="L52" s="177">
        <f>'Prep Partner Performance'!H58</f>
        <v>0</v>
      </c>
      <c r="M52" s="177">
        <f>'Prep Partner Performance'!I58</f>
        <v>0</v>
      </c>
      <c r="N52" s="177">
        <f>'Prep Partner Performance'!J58</f>
        <v>0</v>
      </c>
      <c r="O52" s="177">
        <f>'Prep Partner Performance'!K58</f>
        <v>0</v>
      </c>
      <c r="P52" s="177">
        <f>'Prep Partner Performance'!L58</f>
        <v>0</v>
      </c>
      <c r="Q52" s="177">
        <f>'Prep Partner Performance'!M58</f>
        <v>0</v>
      </c>
      <c r="R52" s="177">
        <f>'Prep Partner Performance'!N58</f>
        <v>0</v>
      </c>
      <c r="S52" s="177">
        <f>'Prep Partner Performance'!O58</f>
        <v>0</v>
      </c>
      <c r="T52" s="177">
        <f>'Prep Partner Performance'!P58</f>
        <v>0</v>
      </c>
      <c r="U52" s="177">
        <f>'Prep Partner Performance'!Q58</f>
        <v>0</v>
      </c>
      <c r="V52" s="177">
        <f>'Prep Partner Performance'!R58</f>
        <v>0</v>
      </c>
      <c r="W52" s="177">
        <f>'Prep Partner Performance'!S58</f>
        <v>0</v>
      </c>
      <c r="X52" s="177">
        <f>'Prep Partner Performance'!T58</f>
        <v>0</v>
      </c>
      <c r="Y52" s="177">
        <f>'Prep Partner Performance'!U58</f>
        <v>0</v>
      </c>
      <c r="Z52" s="177">
        <f>'Prep Partner Performance'!V58</f>
        <v>0</v>
      </c>
      <c r="AA52" s="177">
        <f>'Prep Partner Performance'!W58</f>
        <v>0</v>
      </c>
      <c r="AB52" s="177">
        <f>'Prep Partner Performance'!X58</f>
        <v>0</v>
      </c>
      <c r="AC52" s="177">
        <f>'Prep Partner Performance'!Y58</f>
        <v>0</v>
      </c>
      <c r="AD52" s="177">
        <f>'Prep Partner Performance'!Z58</f>
        <v>0</v>
      </c>
      <c r="AE52" s="177">
        <f>'Prep Partner Performance'!AA58</f>
        <v>0</v>
      </c>
      <c r="AF52" s="177">
        <f>'Prep Partner Performance'!AB58</f>
        <v>0</v>
      </c>
      <c r="AG52" s="177">
        <f>'Prep Partner Performance'!AC58</f>
        <v>0</v>
      </c>
      <c r="AH52" s="177">
        <f>'Prep Partner Performance'!AD58</f>
        <v>0</v>
      </c>
      <c r="AI52" s="177">
        <f>'Prep Partner Performance'!AE58</f>
        <v>0</v>
      </c>
      <c r="AJ52" s="177">
        <f>'Prep Partner Performance'!AF58</f>
        <v>0</v>
      </c>
      <c r="AK52" s="177">
        <f>'Prep Partner Performance'!AG58</f>
        <v>0</v>
      </c>
      <c r="AL52" s="177">
        <f>'Prep Partner Performance'!AH58</f>
        <v>0</v>
      </c>
      <c r="AM52" s="178">
        <f t="shared" si="1"/>
        <v>0</v>
      </c>
      <c r="AN52" s="177" t="str">
        <f>'Prep Partner Performance'!B$3</f>
        <v>PrEP Partner Performance Tool version 2.0.0</v>
      </c>
      <c r="AO52" s="199" t="str">
        <f>'Prep Partner Performance'!AJ58</f>
        <v/>
      </c>
    </row>
    <row r="53" spans="1:41" x14ac:dyDescent="0.25">
      <c r="A53" s="178" t="str">
        <f t="shared" si="0"/>
        <v>202205</v>
      </c>
      <c r="B53" s="179">
        <f>'Prep Partner Performance'!AE$2</f>
        <v>2022</v>
      </c>
      <c r="C53" s="180" t="str">
        <f>'Prep Partner Performance'!Z$2</f>
        <v>05</v>
      </c>
      <c r="D53" s="178">
        <f>'Prep Partner Performance'!G$2</f>
        <v>14943</v>
      </c>
      <c r="E53" s="177" t="str">
        <f>'Prep Partner Performance'!C$2</f>
        <v>Kisima Health Centre</v>
      </c>
      <c r="F53" s="199" t="str">
        <f>'Prep Partner Performance'!B$53</f>
        <v>Number of Clients who had a Refill at  Month 1</v>
      </c>
      <c r="G53" s="177" t="str">
        <f>'Prep Partner Performance'!C59</f>
        <v>Other Women</v>
      </c>
      <c r="H53" s="177" t="str">
        <f>'Prep Partner Performance'!D59</f>
        <v>P01-52</v>
      </c>
      <c r="I53" s="177">
        <f>'Prep Partner Performance'!E59</f>
        <v>0</v>
      </c>
      <c r="J53" s="177">
        <f>'Prep Partner Performance'!F59</f>
        <v>0</v>
      </c>
      <c r="K53" s="177">
        <f>'Prep Partner Performance'!G59</f>
        <v>0</v>
      </c>
      <c r="L53" s="177">
        <f>'Prep Partner Performance'!H59</f>
        <v>0</v>
      </c>
      <c r="M53" s="177">
        <f>'Prep Partner Performance'!I59</f>
        <v>0</v>
      </c>
      <c r="N53" s="177">
        <f>'Prep Partner Performance'!J59</f>
        <v>0</v>
      </c>
      <c r="O53" s="177">
        <f>'Prep Partner Performance'!K59</f>
        <v>0</v>
      </c>
      <c r="P53" s="177">
        <f>'Prep Partner Performance'!L59</f>
        <v>0</v>
      </c>
      <c r="Q53" s="177">
        <f>'Prep Partner Performance'!M59</f>
        <v>0</v>
      </c>
      <c r="R53" s="177">
        <f>'Prep Partner Performance'!N59</f>
        <v>0</v>
      </c>
      <c r="S53" s="177">
        <f>'Prep Partner Performance'!O59</f>
        <v>0</v>
      </c>
      <c r="T53" s="177">
        <f>'Prep Partner Performance'!P59</f>
        <v>0</v>
      </c>
      <c r="U53" s="177">
        <f>'Prep Partner Performance'!Q59</f>
        <v>0</v>
      </c>
      <c r="V53" s="177">
        <f>'Prep Partner Performance'!R59</f>
        <v>0</v>
      </c>
      <c r="W53" s="177">
        <f>'Prep Partner Performance'!S59</f>
        <v>0</v>
      </c>
      <c r="X53" s="177">
        <f>'Prep Partner Performance'!T59</f>
        <v>0</v>
      </c>
      <c r="Y53" s="177">
        <f>'Prep Partner Performance'!U59</f>
        <v>0</v>
      </c>
      <c r="Z53" s="177">
        <f>'Prep Partner Performance'!V59</f>
        <v>0</v>
      </c>
      <c r="AA53" s="177">
        <f>'Prep Partner Performance'!W59</f>
        <v>0</v>
      </c>
      <c r="AB53" s="177">
        <f>'Prep Partner Performance'!X59</f>
        <v>0</v>
      </c>
      <c r="AC53" s="177">
        <f>'Prep Partner Performance'!Y59</f>
        <v>0</v>
      </c>
      <c r="AD53" s="177">
        <f>'Prep Partner Performance'!Z59</f>
        <v>0</v>
      </c>
      <c r="AE53" s="177">
        <f>'Prep Partner Performance'!AA59</f>
        <v>0</v>
      </c>
      <c r="AF53" s="177">
        <f>'Prep Partner Performance'!AB59</f>
        <v>0</v>
      </c>
      <c r="AG53" s="177">
        <f>'Prep Partner Performance'!AC59</f>
        <v>0</v>
      </c>
      <c r="AH53" s="177">
        <f>'Prep Partner Performance'!AD59</f>
        <v>0</v>
      </c>
      <c r="AI53" s="177">
        <f>'Prep Partner Performance'!AE59</f>
        <v>0</v>
      </c>
      <c r="AJ53" s="177">
        <f>'Prep Partner Performance'!AF59</f>
        <v>0</v>
      </c>
      <c r="AK53" s="177">
        <f>'Prep Partner Performance'!AG59</f>
        <v>0</v>
      </c>
      <c r="AL53" s="177">
        <f>'Prep Partner Performance'!AH59</f>
        <v>0</v>
      </c>
      <c r="AM53" s="178">
        <f t="shared" si="1"/>
        <v>0</v>
      </c>
      <c r="AN53" s="177" t="str">
        <f>'Prep Partner Performance'!B$3</f>
        <v>PrEP Partner Performance Tool version 2.0.0</v>
      </c>
      <c r="AO53" s="199" t="str">
        <f>'Prep Partner Performance'!AJ59</f>
        <v/>
      </c>
    </row>
    <row r="54" spans="1:41" x14ac:dyDescent="0.25">
      <c r="A54" s="178" t="str">
        <f t="shared" si="0"/>
        <v>202205</v>
      </c>
      <c r="B54" s="179">
        <f>'Prep Partner Performance'!AE$2</f>
        <v>2022</v>
      </c>
      <c r="C54" s="180" t="str">
        <f>'Prep Partner Performance'!Z$2</f>
        <v>05</v>
      </c>
      <c r="D54" s="178">
        <f>'Prep Partner Performance'!G$2</f>
        <v>14943</v>
      </c>
      <c r="E54" s="177" t="str">
        <f>'Prep Partner Performance'!C$2</f>
        <v>Kisima Health Centre</v>
      </c>
      <c r="F54" s="199" t="str">
        <f>'Prep Partner Performance'!B$53</f>
        <v>Number of Clients who had a Refill at  Month 1</v>
      </c>
      <c r="G54" s="177" t="str">
        <f>'Prep Partner Performance'!C60</f>
        <v>Serodiscordant Couple</v>
      </c>
      <c r="H54" s="177" t="str">
        <f>'Prep Partner Performance'!D60</f>
        <v>P01-53</v>
      </c>
      <c r="I54" s="177">
        <f>'Prep Partner Performance'!E60</f>
        <v>0</v>
      </c>
      <c r="J54" s="177">
        <f>'Prep Partner Performance'!F60</f>
        <v>0</v>
      </c>
      <c r="K54" s="177">
        <f>'Prep Partner Performance'!G60</f>
        <v>0</v>
      </c>
      <c r="L54" s="177">
        <f>'Prep Partner Performance'!H60</f>
        <v>0</v>
      </c>
      <c r="M54" s="177">
        <f>'Prep Partner Performance'!I60</f>
        <v>0</v>
      </c>
      <c r="N54" s="177">
        <f>'Prep Partner Performance'!J60</f>
        <v>0</v>
      </c>
      <c r="O54" s="177">
        <f>'Prep Partner Performance'!K60</f>
        <v>0</v>
      </c>
      <c r="P54" s="177">
        <f>'Prep Partner Performance'!L60</f>
        <v>0</v>
      </c>
      <c r="Q54" s="177">
        <f>'Prep Partner Performance'!M60</f>
        <v>0</v>
      </c>
      <c r="R54" s="177">
        <f>'Prep Partner Performance'!N60</f>
        <v>0</v>
      </c>
      <c r="S54" s="177">
        <f>'Prep Partner Performance'!O60</f>
        <v>0</v>
      </c>
      <c r="T54" s="177">
        <f>'Prep Partner Performance'!P60</f>
        <v>0</v>
      </c>
      <c r="U54" s="177">
        <f>'Prep Partner Performance'!Q60</f>
        <v>0</v>
      </c>
      <c r="V54" s="177">
        <f>'Prep Partner Performance'!R60</f>
        <v>0</v>
      </c>
      <c r="W54" s="177">
        <f>'Prep Partner Performance'!S60</f>
        <v>0</v>
      </c>
      <c r="X54" s="177">
        <f>'Prep Partner Performance'!T60</f>
        <v>0</v>
      </c>
      <c r="Y54" s="177">
        <f>'Prep Partner Performance'!U60</f>
        <v>0</v>
      </c>
      <c r="Z54" s="177">
        <f>'Prep Partner Performance'!V60</f>
        <v>0</v>
      </c>
      <c r="AA54" s="177">
        <f>'Prep Partner Performance'!W60</f>
        <v>0</v>
      </c>
      <c r="AB54" s="177">
        <f>'Prep Partner Performance'!X60</f>
        <v>0</v>
      </c>
      <c r="AC54" s="177">
        <f>'Prep Partner Performance'!Y60</f>
        <v>0</v>
      </c>
      <c r="AD54" s="177">
        <f>'Prep Partner Performance'!Z60</f>
        <v>0</v>
      </c>
      <c r="AE54" s="177">
        <f>'Prep Partner Performance'!AA60</f>
        <v>0</v>
      </c>
      <c r="AF54" s="177">
        <f>'Prep Partner Performance'!AB60</f>
        <v>0</v>
      </c>
      <c r="AG54" s="177">
        <f>'Prep Partner Performance'!AC60</f>
        <v>0</v>
      </c>
      <c r="AH54" s="177">
        <f>'Prep Partner Performance'!AD60</f>
        <v>0</v>
      </c>
      <c r="AI54" s="177">
        <f>'Prep Partner Performance'!AE60</f>
        <v>0</v>
      </c>
      <c r="AJ54" s="177">
        <f>'Prep Partner Performance'!AF60</f>
        <v>0</v>
      </c>
      <c r="AK54" s="177">
        <f>'Prep Partner Performance'!AG60</f>
        <v>0</v>
      </c>
      <c r="AL54" s="177">
        <f>'Prep Partner Performance'!AH60</f>
        <v>0</v>
      </c>
      <c r="AM54" s="178">
        <f t="shared" si="1"/>
        <v>0</v>
      </c>
      <c r="AN54" s="177" t="str">
        <f>'Prep Partner Performance'!B$3</f>
        <v>PrEP Partner Performance Tool version 2.0.0</v>
      </c>
      <c r="AO54" s="199" t="str">
        <f>'Prep Partner Performance'!AJ60</f>
        <v/>
      </c>
    </row>
    <row r="55" spans="1:41" x14ac:dyDescent="0.25">
      <c r="A55" s="178" t="str">
        <f t="shared" si="0"/>
        <v>202205</v>
      </c>
      <c r="B55" s="179">
        <f>'Prep Partner Performance'!AE$2</f>
        <v>2022</v>
      </c>
      <c r="C55" s="180" t="str">
        <f>'Prep Partner Performance'!Z$2</f>
        <v>05</v>
      </c>
      <c r="D55" s="178">
        <f>'Prep Partner Performance'!G$2</f>
        <v>14943</v>
      </c>
      <c r="E55" s="177" t="str">
        <f>'Prep Partner Performance'!C$2</f>
        <v>Kisima Health Centre</v>
      </c>
      <c r="F55" s="199" t="str">
        <f>'Prep Partner Performance'!B$53</f>
        <v>Number of Clients who had a Refill at  Month 1</v>
      </c>
      <c r="G55" s="177" t="str">
        <f>'Prep Partner Performance'!C61</f>
        <v>Pregnant and Breast Feeding Women</v>
      </c>
      <c r="H55" s="177" t="str">
        <f>'Prep Partner Performance'!D61</f>
        <v>P01-54</v>
      </c>
      <c r="I55" s="177">
        <f>'Prep Partner Performance'!E61</f>
        <v>0</v>
      </c>
      <c r="J55" s="177">
        <f>'Prep Partner Performance'!F61</f>
        <v>0</v>
      </c>
      <c r="K55" s="177">
        <f>'Prep Partner Performance'!G61</f>
        <v>0</v>
      </c>
      <c r="L55" s="177">
        <f>'Prep Partner Performance'!H61</f>
        <v>0</v>
      </c>
      <c r="M55" s="177">
        <f>'Prep Partner Performance'!I61</f>
        <v>0</v>
      </c>
      <c r="N55" s="177">
        <f>'Prep Partner Performance'!J61</f>
        <v>0</v>
      </c>
      <c r="O55" s="177">
        <f>'Prep Partner Performance'!K61</f>
        <v>0</v>
      </c>
      <c r="P55" s="177">
        <f>'Prep Partner Performance'!L61</f>
        <v>0</v>
      </c>
      <c r="Q55" s="177">
        <f>'Prep Partner Performance'!M61</f>
        <v>0</v>
      </c>
      <c r="R55" s="177">
        <f>'Prep Partner Performance'!N61</f>
        <v>0</v>
      </c>
      <c r="S55" s="177">
        <f>'Prep Partner Performance'!O61</f>
        <v>0</v>
      </c>
      <c r="T55" s="177">
        <f>'Prep Partner Performance'!P61</f>
        <v>0</v>
      </c>
      <c r="U55" s="177">
        <f>'Prep Partner Performance'!Q61</f>
        <v>0</v>
      </c>
      <c r="V55" s="177">
        <f>'Prep Partner Performance'!R61</f>
        <v>0</v>
      </c>
      <c r="W55" s="177">
        <f>'Prep Partner Performance'!S61</f>
        <v>0</v>
      </c>
      <c r="X55" s="177">
        <f>'Prep Partner Performance'!T61</f>
        <v>0</v>
      </c>
      <c r="Y55" s="177">
        <f>'Prep Partner Performance'!U61</f>
        <v>0</v>
      </c>
      <c r="Z55" s="177">
        <f>'Prep Partner Performance'!V61</f>
        <v>0</v>
      </c>
      <c r="AA55" s="177">
        <f>'Prep Partner Performance'!W61</f>
        <v>0</v>
      </c>
      <c r="AB55" s="177">
        <f>'Prep Partner Performance'!X61</f>
        <v>0</v>
      </c>
      <c r="AC55" s="177">
        <f>'Prep Partner Performance'!Y61</f>
        <v>0</v>
      </c>
      <c r="AD55" s="177">
        <f>'Prep Partner Performance'!Z61</f>
        <v>0</v>
      </c>
      <c r="AE55" s="177">
        <f>'Prep Partner Performance'!AA61</f>
        <v>0</v>
      </c>
      <c r="AF55" s="177">
        <f>'Prep Partner Performance'!AB61</f>
        <v>0</v>
      </c>
      <c r="AG55" s="177">
        <f>'Prep Partner Performance'!AC61</f>
        <v>0</v>
      </c>
      <c r="AH55" s="177">
        <f>'Prep Partner Performance'!AD61</f>
        <v>0</v>
      </c>
      <c r="AI55" s="177">
        <f>'Prep Partner Performance'!AE61</f>
        <v>0</v>
      </c>
      <c r="AJ55" s="177">
        <f>'Prep Partner Performance'!AF61</f>
        <v>0</v>
      </c>
      <c r="AK55" s="177">
        <f>'Prep Partner Performance'!AG61</f>
        <v>0</v>
      </c>
      <c r="AL55" s="177">
        <f>'Prep Partner Performance'!AH61</f>
        <v>0</v>
      </c>
      <c r="AM55" s="178">
        <f t="shared" si="1"/>
        <v>0</v>
      </c>
      <c r="AN55" s="177" t="str">
        <f>'Prep Partner Performance'!B$3</f>
        <v>PrEP Partner Performance Tool version 2.0.0</v>
      </c>
      <c r="AO55" s="199" t="str">
        <f>'Prep Partner Performance'!AJ61</f>
        <v/>
      </c>
    </row>
    <row r="56" spans="1:41" x14ac:dyDescent="0.25">
      <c r="A56" s="178" t="str">
        <f t="shared" si="0"/>
        <v>202205</v>
      </c>
      <c r="B56" s="179">
        <f>'Prep Partner Performance'!AE$2</f>
        <v>2022</v>
      </c>
      <c r="C56" s="180" t="str">
        <f>'Prep Partner Performance'!Z$2</f>
        <v>05</v>
      </c>
      <c r="D56" s="178">
        <f>'Prep Partner Performance'!G$2</f>
        <v>14943</v>
      </c>
      <c r="E56" s="177" t="str">
        <f>'Prep Partner Performance'!C$2</f>
        <v>Kisima Health Centre</v>
      </c>
      <c r="F56" s="199" t="str">
        <f>'Prep Partner Performance'!B62</f>
        <v>Number Tested for HIV at Month 1 Re-fill</v>
      </c>
      <c r="G56" s="177" t="str">
        <f>'Prep Partner Performance'!C62</f>
        <v>Transgender</v>
      </c>
      <c r="H56" s="177" t="str">
        <f>'Prep Partner Performance'!D62</f>
        <v>P01-55</v>
      </c>
      <c r="I56" s="177">
        <f>'Prep Partner Performance'!E62</f>
        <v>0</v>
      </c>
      <c r="J56" s="177">
        <f>'Prep Partner Performance'!F62</f>
        <v>0</v>
      </c>
      <c r="K56" s="177">
        <f>'Prep Partner Performance'!G62</f>
        <v>0</v>
      </c>
      <c r="L56" s="177">
        <f>'Prep Partner Performance'!H62</f>
        <v>0</v>
      </c>
      <c r="M56" s="177">
        <f>'Prep Partner Performance'!I62</f>
        <v>0</v>
      </c>
      <c r="N56" s="177">
        <f>'Prep Partner Performance'!J62</f>
        <v>0</v>
      </c>
      <c r="O56" s="177">
        <f>'Prep Partner Performance'!K62</f>
        <v>0</v>
      </c>
      <c r="P56" s="177">
        <f>'Prep Partner Performance'!L62</f>
        <v>0</v>
      </c>
      <c r="Q56" s="177">
        <f>'Prep Partner Performance'!M62</f>
        <v>0</v>
      </c>
      <c r="R56" s="177">
        <f>'Prep Partner Performance'!N62</f>
        <v>0</v>
      </c>
      <c r="S56" s="177">
        <f>'Prep Partner Performance'!O62</f>
        <v>0</v>
      </c>
      <c r="T56" s="177">
        <f>'Prep Partner Performance'!P62</f>
        <v>0</v>
      </c>
      <c r="U56" s="177">
        <f>'Prep Partner Performance'!Q62</f>
        <v>0</v>
      </c>
      <c r="V56" s="177">
        <f>'Prep Partner Performance'!R62</f>
        <v>0</v>
      </c>
      <c r="W56" s="177">
        <f>'Prep Partner Performance'!S62</f>
        <v>0</v>
      </c>
      <c r="X56" s="177">
        <f>'Prep Partner Performance'!T62</f>
        <v>0</v>
      </c>
      <c r="Y56" s="177">
        <f>'Prep Partner Performance'!U62</f>
        <v>0</v>
      </c>
      <c r="Z56" s="177">
        <f>'Prep Partner Performance'!V62</f>
        <v>0</v>
      </c>
      <c r="AA56" s="177">
        <f>'Prep Partner Performance'!W62</f>
        <v>0</v>
      </c>
      <c r="AB56" s="177">
        <f>'Prep Partner Performance'!X62</f>
        <v>0</v>
      </c>
      <c r="AC56" s="177">
        <f>'Prep Partner Performance'!Y62</f>
        <v>0</v>
      </c>
      <c r="AD56" s="177">
        <f>'Prep Partner Performance'!Z62</f>
        <v>0</v>
      </c>
      <c r="AE56" s="177">
        <f>'Prep Partner Performance'!AA62</f>
        <v>0</v>
      </c>
      <c r="AF56" s="177">
        <f>'Prep Partner Performance'!AB62</f>
        <v>0</v>
      </c>
      <c r="AG56" s="177">
        <f>'Prep Partner Performance'!AC62</f>
        <v>0</v>
      </c>
      <c r="AH56" s="177">
        <f>'Prep Partner Performance'!AD62</f>
        <v>0</v>
      </c>
      <c r="AI56" s="177">
        <f>'Prep Partner Performance'!AE62</f>
        <v>0</v>
      </c>
      <c r="AJ56" s="177">
        <f>'Prep Partner Performance'!AF62</f>
        <v>0</v>
      </c>
      <c r="AK56" s="177">
        <f>'Prep Partner Performance'!AG62</f>
        <v>0</v>
      </c>
      <c r="AL56" s="177">
        <f>'Prep Partner Performance'!AH62</f>
        <v>0</v>
      </c>
      <c r="AM56" s="178">
        <f t="shared" si="1"/>
        <v>0</v>
      </c>
      <c r="AN56" s="177" t="str">
        <f>'Prep Partner Performance'!B$3</f>
        <v>PrEP Partner Performance Tool version 2.0.0</v>
      </c>
      <c r="AO56" s="199" t="str">
        <f>'Prep Partner Performance'!AJ62</f>
        <v/>
      </c>
    </row>
    <row r="57" spans="1:41" x14ac:dyDescent="0.25">
      <c r="A57" s="178" t="str">
        <f t="shared" si="0"/>
        <v>202205</v>
      </c>
      <c r="B57" s="179">
        <f>'Prep Partner Performance'!AE$2</f>
        <v>2022</v>
      </c>
      <c r="C57" s="180" t="str">
        <f>'Prep Partner Performance'!Z$2</f>
        <v>05</v>
      </c>
      <c r="D57" s="178">
        <f>'Prep Partner Performance'!G$2</f>
        <v>14943</v>
      </c>
      <c r="E57" s="177" t="str">
        <f>'Prep Partner Performance'!C$2</f>
        <v>Kisima Health Centre</v>
      </c>
      <c r="F57" s="199" t="str">
        <f>'Prep Partner Performance'!B$62</f>
        <v>Number Tested for HIV at Month 1 Re-fill</v>
      </c>
      <c r="G57" s="177" t="str">
        <f>'Prep Partner Performance'!C63</f>
        <v>Adolescent Girls and Young Women</v>
      </c>
      <c r="H57" s="177" t="str">
        <f>'Prep Partner Performance'!D63</f>
        <v>P01-56</v>
      </c>
      <c r="I57" s="177">
        <f>'Prep Partner Performance'!E63</f>
        <v>0</v>
      </c>
      <c r="J57" s="177">
        <f>'Prep Partner Performance'!F63</f>
        <v>0</v>
      </c>
      <c r="K57" s="177">
        <f>'Prep Partner Performance'!G63</f>
        <v>0</v>
      </c>
      <c r="L57" s="177">
        <f>'Prep Partner Performance'!H63</f>
        <v>0</v>
      </c>
      <c r="M57" s="177">
        <f>'Prep Partner Performance'!I63</f>
        <v>0</v>
      </c>
      <c r="N57" s="177">
        <f>'Prep Partner Performance'!J63</f>
        <v>0</v>
      </c>
      <c r="O57" s="177">
        <f>'Prep Partner Performance'!K63</f>
        <v>0</v>
      </c>
      <c r="P57" s="177">
        <f>'Prep Partner Performance'!L63</f>
        <v>0</v>
      </c>
      <c r="Q57" s="177">
        <f>'Prep Partner Performance'!M63</f>
        <v>0</v>
      </c>
      <c r="R57" s="177">
        <f>'Prep Partner Performance'!N63</f>
        <v>0</v>
      </c>
      <c r="S57" s="177">
        <f>'Prep Partner Performance'!O63</f>
        <v>0</v>
      </c>
      <c r="T57" s="177">
        <f>'Prep Partner Performance'!P63</f>
        <v>0</v>
      </c>
      <c r="U57" s="177">
        <f>'Prep Partner Performance'!Q63</f>
        <v>0</v>
      </c>
      <c r="V57" s="177">
        <f>'Prep Partner Performance'!R63</f>
        <v>0</v>
      </c>
      <c r="W57" s="177">
        <f>'Prep Partner Performance'!S63</f>
        <v>0</v>
      </c>
      <c r="X57" s="177">
        <f>'Prep Partner Performance'!T63</f>
        <v>0</v>
      </c>
      <c r="Y57" s="177">
        <f>'Prep Partner Performance'!U63</f>
        <v>0</v>
      </c>
      <c r="Z57" s="177">
        <f>'Prep Partner Performance'!V63</f>
        <v>0</v>
      </c>
      <c r="AA57" s="177">
        <f>'Prep Partner Performance'!W63</f>
        <v>0</v>
      </c>
      <c r="AB57" s="177">
        <f>'Prep Partner Performance'!X63</f>
        <v>0</v>
      </c>
      <c r="AC57" s="177">
        <f>'Prep Partner Performance'!Y63</f>
        <v>0</v>
      </c>
      <c r="AD57" s="177">
        <f>'Prep Partner Performance'!Z63</f>
        <v>0</v>
      </c>
      <c r="AE57" s="177">
        <f>'Prep Partner Performance'!AA63</f>
        <v>0</v>
      </c>
      <c r="AF57" s="177">
        <f>'Prep Partner Performance'!AB63</f>
        <v>0</v>
      </c>
      <c r="AG57" s="177">
        <f>'Prep Partner Performance'!AC63</f>
        <v>0</v>
      </c>
      <c r="AH57" s="177">
        <f>'Prep Partner Performance'!AD63</f>
        <v>0</v>
      </c>
      <c r="AI57" s="177">
        <f>'Prep Partner Performance'!AE63</f>
        <v>0</v>
      </c>
      <c r="AJ57" s="177">
        <f>'Prep Partner Performance'!AF63</f>
        <v>0</v>
      </c>
      <c r="AK57" s="177">
        <f>'Prep Partner Performance'!AG63</f>
        <v>0</v>
      </c>
      <c r="AL57" s="177">
        <f>'Prep Partner Performance'!AH63</f>
        <v>0</v>
      </c>
      <c r="AM57" s="178">
        <f t="shared" si="1"/>
        <v>0</v>
      </c>
      <c r="AN57" s="177" t="str">
        <f>'Prep Partner Performance'!B$3</f>
        <v>PrEP Partner Performance Tool version 2.0.0</v>
      </c>
      <c r="AO57" s="199" t="str">
        <f>'Prep Partner Performance'!AJ63</f>
        <v/>
      </c>
    </row>
    <row r="58" spans="1:41" x14ac:dyDescent="0.25">
      <c r="A58" s="178" t="str">
        <f t="shared" si="0"/>
        <v>202205</v>
      </c>
      <c r="B58" s="179">
        <f>'Prep Partner Performance'!AE$2</f>
        <v>2022</v>
      </c>
      <c r="C58" s="180" t="str">
        <f>'Prep Partner Performance'!Z$2</f>
        <v>05</v>
      </c>
      <c r="D58" s="178">
        <f>'Prep Partner Performance'!G$2</f>
        <v>14943</v>
      </c>
      <c r="E58" s="177" t="str">
        <f>'Prep Partner Performance'!C$2</f>
        <v>Kisima Health Centre</v>
      </c>
      <c r="F58" s="199" t="str">
        <f>'Prep Partner Performance'!B$62</f>
        <v>Number Tested for HIV at Month 1 Re-fill</v>
      </c>
      <c r="G58" s="177" t="str">
        <f>'Prep Partner Performance'!C64</f>
        <v>Men who have Sex With Men</v>
      </c>
      <c r="H58" s="177" t="str">
        <f>'Prep Partner Performance'!D64</f>
        <v>P01-57</v>
      </c>
      <c r="I58" s="177">
        <f>'Prep Partner Performance'!E64</f>
        <v>0</v>
      </c>
      <c r="J58" s="177">
        <f>'Prep Partner Performance'!F64</f>
        <v>0</v>
      </c>
      <c r="K58" s="177">
        <f>'Prep Partner Performance'!G64</f>
        <v>0</v>
      </c>
      <c r="L58" s="177">
        <f>'Prep Partner Performance'!H64</f>
        <v>0</v>
      </c>
      <c r="M58" s="177">
        <f>'Prep Partner Performance'!I64</f>
        <v>0</v>
      </c>
      <c r="N58" s="177">
        <f>'Prep Partner Performance'!J64</f>
        <v>0</v>
      </c>
      <c r="O58" s="177">
        <f>'Prep Partner Performance'!K64</f>
        <v>0</v>
      </c>
      <c r="P58" s="177">
        <f>'Prep Partner Performance'!L64</f>
        <v>0</v>
      </c>
      <c r="Q58" s="177">
        <f>'Prep Partner Performance'!M64</f>
        <v>0</v>
      </c>
      <c r="R58" s="177">
        <f>'Prep Partner Performance'!N64</f>
        <v>0</v>
      </c>
      <c r="S58" s="177">
        <f>'Prep Partner Performance'!O64</f>
        <v>0</v>
      </c>
      <c r="T58" s="177">
        <f>'Prep Partner Performance'!P64</f>
        <v>0</v>
      </c>
      <c r="U58" s="177">
        <f>'Prep Partner Performance'!Q64</f>
        <v>0</v>
      </c>
      <c r="V58" s="177">
        <f>'Prep Partner Performance'!R64</f>
        <v>0</v>
      </c>
      <c r="W58" s="177">
        <f>'Prep Partner Performance'!S64</f>
        <v>0</v>
      </c>
      <c r="X58" s="177">
        <f>'Prep Partner Performance'!T64</f>
        <v>0</v>
      </c>
      <c r="Y58" s="177">
        <f>'Prep Partner Performance'!U64</f>
        <v>0</v>
      </c>
      <c r="Z58" s="177">
        <f>'Prep Partner Performance'!V64</f>
        <v>0</v>
      </c>
      <c r="AA58" s="177">
        <f>'Prep Partner Performance'!W64</f>
        <v>0</v>
      </c>
      <c r="AB58" s="177">
        <f>'Prep Partner Performance'!X64</f>
        <v>0</v>
      </c>
      <c r="AC58" s="177">
        <f>'Prep Partner Performance'!Y64</f>
        <v>0</v>
      </c>
      <c r="AD58" s="177">
        <f>'Prep Partner Performance'!Z64</f>
        <v>0</v>
      </c>
      <c r="AE58" s="177">
        <f>'Prep Partner Performance'!AA64</f>
        <v>0</v>
      </c>
      <c r="AF58" s="177">
        <f>'Prep Partner Performance'!AB64</f>
        <v>0</v>
      </c>
      <c r="AG58" s="177">
        <f>'Prep Partner Performance'!AC64</f>
        <v>0</v>
      </c>
      <c r="AH58" s="177">
        <f>'Prep Partner Performance'!AD64</f>
        <v>0</v>
      </c>
      <c r="AI58" s="177">
        <f>'Prep Partner Performance'!AE64</f>
        <v>0</v>
      </c>
      <c r="AJ58" s="177">
        <f>'Prep Partner Performance'!AF64</f>
        <v>0</v>
      </c>
      <c r="AK58" s="177">
        <f>'Prep Partner Performance'!AG64</f>
        <v>0</v>
      </c>
      <c r="AL58" s="177">
        <f>'Prep Partner Performance'!AH64</f>
        <v>0</v>
      </c>
      <c r="AM58" s="178">
        <f t="shared" si="1"/>
        <v>0</v>
      </c>
      <c r="AN58" s="177" t="str">
        <f>'Prep Partner Performance'!B$3</f>
        <v>PrEP Partner Performance Tool version 2.0.0</v>
      </c>
      <c r="AO58" s="199" t="str">
        <f>'Prep Partner Performance'!AJ64</f>
        <v/>
      </c>
    </row>
    <row r="59" spans="1:41" x14ac:dyDescent="0.25">
      <c r="A59" s="178" t="str">
        <f t="shared" si="0"/>
        <v>202205</v>
      </c>
      <c r="B59" s="179">
        <f>'Prep Partner Performance'!AE$2</f>
        <v>2022</v>
      </c>
      <c r="C59" s="180" t="str">
        <f>'Prep Partner Performance'!Z$2</f>
        <v>05</v>
      </c>
      <c r="D59" s="178">
        <f>'Prep Partner Performance'!G$2</f>
        <v>14943</v>
      </c>
      <c r="E59" s="177" t="str">
        <f>'Prep Partner Performance'!C$2</f>
        <v>Kisima Health Centre</v>
      </c>
      <c r="F59" s="199" t="str">
        <f>'Prep Partner Performance'!B$62</f>
        <v>Number Tested for HIV at Month 1 Re-fill</v>
      </c>
      <c r="G59" s="177" t="str">
        <f>'Prep Partner Performance'!C65</f>
        <v>Men at high risk</v>
      </c>
      <c r="H59" s="177" t="str">
        <f>'Prep Partner Performance'!D65</f>
        <v>P01-58</v>
      </c>
      <c r="I59" s="177">
        <f>'Prep Partner Performance'!E65</f>
        <v>0</v>
      </c>
      <c r="J59" s="177">
        <f>'Prep Partner Performance'!F65</f>
        <v>0</v>
      </c>
      <c r="K59" s="177">
        <f>'Prep Partner Performance'!G65</f>
        <v>0</v>
      </c>
      <c r="L59" s="177">
        <f>'Prep Partner Performance'!H65</f>
        <v>0</v>
      </c>
      <c r="M59" s="177">
        <f>'Prep Partner Performance'!I65</f>
        <v>0</v>
      </c>
      <c r="N59" s="177">
        <f>'Prep Partner Performance'!J65</f>
        <v>0</v>
      </c>
      <c r="O59" s="177">
        <f>'Prep Partner Performance'!K65</f>
        <v>0</v>
      </c>
      <c r="P59" s="177">
        <f>'Prep Partner Performance'!L65</f>
        <v>0</v>
      </c>
      <c r="Q59" s="177">
        <f>'Prep Partner Performance'!M65</f>
        <v>0</v>
      </c>
      <c r="R59" s="177">
        <f>'Prep Partner Performance'!N65</f>
        <v>0</v>
      </c>
      <c r="S59" s="177">
        <f>'Prep Partner Performance'!O65</f>
        <v>0</v>
      </c>
      <c r="T59" s="177">
        <f>'Prep Partner Performance'!P65</f>
        <v>0</v>
      </c>
      <c r="U59" s="177">
        <f>'Prep Partner Performance'!Q65</f>
        <v>0</v>
      </c>
      <c r="V59" s="177">
        <f>'Prep Partner Performance'!R65</f>
        <v>0</v>
      </c>
      <c r="W59" s="177">
        <f>'Prep Partner Performance'!S65</f>
        <v>0</v>
      </c>
      <c r="X59" s="177">
        <f>'Prep Partner Performance'!T65</f>
        <v>0</v>
      </c>
      <c r="Y59" s="177">
        <f>'Prep Partner Performance'!U65</f>
        <v>0</v>
      </c>
      <c r="Z59" s="177">
        <f>'Prep Partner Performance'!V65</f>
        <v>0</v>
      </c>
      <c r="AA59" s="177">
        <f>'Prep Partner Performance'!W65</f>
        <v>0</v>
      </c>
      <c r="AB59" s="177">
        <f>'Prep Partner Performance'!X65</f>
        <v>0</v>
      </c>
      <c r="AC59" s="177">
        <f>'Prep Partner Performance'!Y65</f>
        <v>0</v>
      </c>
      <c r="AD59" s="177">
        <f>'Prep Partner Performance'!Z65</f>
        <v>0</v>
      </c>
      <c r="AE59" s="177">
        <f>'Prep Partner Performance'!AA65</f>
        <v>0</v>
      </c>
      <c r="AF59" s="177">
        <f>'Prep Partner Performance'!AB65</f>
        <v>0</v>
      </c>
      <c r="AG59" s="177">
        <f>'Prep Partner Performance'!AC65</f>
        <v>0</v>
      </c>
      <c r="AH59" s="177">
        <f>'Prep Partner Performance'!AD65</f>
        <v>0</v>
      </c>
      <c r="AI59" s="177">
        <f>'Prep Partner Performance'!AE65</f>
        <v>0</v>
      </c>
      <c r="AJ59" s="177">
        <f>'Prep Partner Performance'!AF65</f>
        <v>0</v>
      </c>
      <c r="AK59" s="177">
        <f>'Prep Partner Performance'!AG65</f>
        <v>0</v>
      </c>
      <c r="AL59" s="177">
        <f>'Prep Partner Performance'!AH65</f>
        <v>0</v>
      </c>
      <c r="AM59" s="178">
        <f t="shared" si="1"/>
        <v>0</v>
      </c>
      <c r="AN59" s="177" t="str">
        <f>'Prep Partner Performance'!B$3</f>
        <v>PrEP Partner Performance Tool version 2.0.0</v>
      </c>
      <c r="AO59" s="199" t="str">
        <f>'Prep Partner Performance'!AJ65</f>
        <v/>
      </c>
    </row>
    <row r="60" spans="1:41" x14ac:dyDescent="0.25">
      <c r="A60" s="178" t="str">
        <f t="shared" si="0"/>
        <v>202205</v>
      </c>
      <c r="B60" s="179">
        <f>'Prep Partner Performance'!AE$2</f>
        <v>2022</v>
      </c>
      <c r="C60" s="180" t="str">
        <f>'Prep Partner Performance'!Z$2</f>
        <v>05</v>
      </c>
      <c r="D60" s="178">
        <f>'Prep Partner Performance'!G$2</f>
        <v>14943</v>
      </c>
      <c r="E60" s="177" t="str">
        <f>'Prep Partner Performance'!C$2</f>
        <v>Kisima Health Centre</v>
      </c>
      <c r="F60" s="199" t="str">
        <f>'Prep Partner Performance'!B$62</f>
        <v>Number Tested for HIV at Month 1 Re-fill</v>
      </c>
      <c r="G60" s="177" t="str">
        <f>'Prep Partner Performance'!C66</f>
        <v>Female Sex Workers</v>
      </c>
      <c r="H60" s="177" t="str">
        <f>'Prep Partner Performance'!D66</f>
        <v>P01-59</v>
      </c>
      <c r="I60" s="177">
        <f>'Prep Partner Performance'!E66</f>
        <v>0</v>
      </c>
      <c r="J60" s="177">
        <f>'Prep Partner Performance'!F66</f>
        <v>0</v>
      </c>
      <c r="K60" s="177">
        <f>'Prep Partner Performance'!G66</f>
        <v>0</v>
      </c>
      <c r="L60" s="177">
        <f>'Prep Partner Performance'!H66</f>
        <v>0</v>
      </c>
      <c r="M60" s="177">
        <f>'Prep Partner Performance'!I66</f>
        <v>0</v>
      </c>
      <c r="N60" s="177">
        <f>'Prep Partner Performance'!J66</f>
        <v>0</v>
      </c>
      <c r="O60" s="177">
        <f>'Prep Partner Performance'!K66</f>
        <v>0</v>
      </c>
      <c r="P60" s="177">
        <f>'Prep Partner Performance'!L66</f>
        <v>0</v>
      </c>
      <c r="Q60" s="177">
        <f>'Prep Partner Performance'!M66</f>
        <v>0</v>
      </c>
      <c r="R60" s="177">
        <f>'Prep Partner Performance'!N66</f>
        <v>0</v>
      </c>
      <c r="S60" s="177">
        <f>'Prep Partner Performance'!O66</f>
        <v>0</v>
      </c>
      <c r="T60" s="177">
        <f>'Prep Partner Performance'!P66</f>
        <v>0</v>
      </c>
      <c r="U60" s="177">
        <f>'Prep Partner Performance'!Q66</f>
        <v>0</v>
      </c>
      <c r="V60" s="177">
        <f>'Prep Partner Performance'!R66</f>
        <v>0</v>
      </c>
      <c r="W60" s="177">
        <f>'Prep Partner Performance'!S66</f>
        <v>0</v>
      </c>
      <c r="X60" s="177">
        <f>'Prep Partner Performance'!T66</f>
        <v>0</v>
      </c>
      <c r="Y60" s="177">
        <f>'Prep Partner Performance'!U66</f>
        <v>0</v>
      </c>
      <c r="Z60" s="177">
        <f>'Prep Partner Performance'!V66</f>
        <v>0</v>
      </c>
      <c r="AA60" s="177">
        <f>'Prep Partner Performance'!W66</f>
        <v>0</v>
      </c>
      <c r="AB60" s="177">
        <f>'Prep Partner Performance'!X66</f>
        <v>0</v>
      </c>
      <c r="AC60" s="177">
        <f>'Prep Partner Performance'!Y66</f>
        <v>0</v>
      </c>
      <c r="AD60" s="177">
        <f>'Prep Partner Performance'!Z66</f>
        <v>0</v>
      </c>
      <c r="AE60" s="177">
        <f>'Prep Partner Performance'!AA66</f>
        <v>0</v>
      </c>
      <c r="AF60" s="177">
        <f>'Prep Partner Performance'!AB66</f>
        <v>0</v>
      </c>
      <c r="AG60" s="177">
        <f>'Prep Partner Performance'!AC66</f>
        <v>0</v>
      </c>
      <c r="AH60" s="177">
        <f>'Prep Partner Performance'!AD66</f>
        <v>0</v>
      </c>
      <c r="AI60" s="177">
        <f>'Prep Partner Performance'!AE66</f>
        <v>0</v>
      </c>
      <c r="AJ60" s="177">
        <f>'Prep Partner Performance'!AF66</f>
        <v>0</v>
      </c>
      <c r="AK60" s="177">
        <f>'Prep Partner Performance'!AG66</f>
        <v>0</v>
      </c>
      <c r="AL60" s="177">
        <f>'Prep Partner Performance'!AH66</f>
        <v>0</v>
      </c>
      <c r="AM60" s="178">
        <f t="shared" si="1"/>
        <v>0</v>
      </c>
      <c r="AN60" s="177" t="str">
        <f>'Prep Partner Performance'!B$3</f>
        <v>PrEP Partner Performance Tool version 2.0.0</v>
      </c>
      <c r="AO60" s="199" t="str">
        <f>'Prep Partner Performance'!AJ66</f>
        <v/>
      </c>
    </row>
    <row r="61" spans="1:41" x14ac:dyDescent="0.25">
      <c r="A61" s="178" t="str">
        <f t="shared" si="0"/>
        <v>202205</v>
      </c>
      <c r="B61" s="179">
        <f>'Prep Partner Performance'!AE$2</f>
        <v>2022</v>
      </c>
      <c r="C61" s="180" t="str">
        <f>'Prep Partner Performance'!Z$2</f>
        <v>05</v>
      </c>
      <c r="D61" s="178">
        <f>'Prep Partner Performance'!G$2</f>
        <v>14943</v>
      </c>
      <c r="E61" s="177" t="str">
        <f>'Prep Partner Performance'!C$2</f>
        <v>Kisima Health Centre</v>
      </c>
      <c r="F61" s="199" t="str">
        <f>'Prep Partner Performance'!B$62</f>
        <v>Number Tested for HIV at Month 1 Re-fill</v>
      </c>
      <c r="G61" s="177" t="str">
        <f>'Prep Partner Performance'!C67</f>
        <v>People who Inject Drugs</v>
      </c>
      <c r="H61" s="177" t="str">
        <f>'Prep Partner Performance'!D67</f>
        <v>P01-60</v>
      </c>
      <c r="I61" s="177">
        <f>'Prep Partner Performance'!E67</f>
        <v>0</v>
      </c>
      <c r="J61" s="177">
        <f>'Prep Partner Performance'!F67</f>
        <v>0</v>
      </c>
      <c r="K61" s="177">
        <f>'Prep Partner Performance'!G67</f>
        <v>0</v>
      </c>
      <c r="L61" s="177">
        <f>'Prep Partner Performance'!H67</f>
        <v>0</v>
      </c>
      <c r="M61" s="177">
        <f>'Prep Partner Performance'!I67</f>
        <v>0</v>
      </c>
      <c r="N61" s="177">
        <f>'Prep Partner Performance'!J67</f>
        <v>0</v>
      </c>
      <c r="O61" s="177">
        <f>'Prep Partner Performance'!K67</f>
        <v>0</v>
      </c>
      <c r="P61" s="177">
        <f>'Prep Partner Performance'!L67</f>
        <v>0</v>
      </c>
      <c r="Q61" s="177">
        <f>'Prep Partner Performance'!M67</f>
        <v>0</v>
      </c>
      <c r="R61" s="177">
        <f>'Prep Partner Performance'!N67</f>
        <v>0</v>
      </c>
      <c r="S61" s="177">
        <f>'Prep Partner Performance'!O67</f>
        <v>0</v>
      </c>
      <c r="T61" s="177">
        <f>'Prep Partner Performance'!P67</f>
        <v>0</v>
      </c>
      <c r="U61" s="177">
        <f>'Prep Partner Performance'!Q67</f>
        <v>0</v>
      </c>
      <c r="V61" s="177">
        <f>'Prep Partner Performance'!R67</f>
        <v>0</v>
      </c>
      <c r="W61" s="177">
        <f>'Prep Partner Performance'!S67</f>
        <v>0</v>
      </c>
      <c r="X61" s="177">
        <f>'Prep Partner Performance'!T67</f>
        <v>0</v>
      </c>
      <c r="Y61" s="177">
        <f>'Prep Partner Performance'!U67</f>
        <v>0</v>
      </c>
      <c r="Z61" s="177">
        <f>'Prep Partner Performance'!V67</f>
        <v>0</v>
      </c>
      <c r="AA61" s="177">
        <f>'Prep Partner Performance'!W67</f>
        <v>0</v>
      </c>
      <c r="AB61" s="177">
        <f>'Prep Partner Performance'!X67</f>
        <v>0</v>
      </c>
      <c r="AC61" s="177">
        <f>'Prep Partner Performance'!Y67</f>
        <v>0</v>
      </c>
      <c r="AD61" s="177">
        <f>'Prep Partner Performance'!Z67</f>
        <v>0</v>
      </c>
      <c r="AE61" s="177">
        <f>'Prep Partner Performance'!AA67</f>
        <v>0</v>
      </c>
      <c r="AF61" s="177">
        <f>'Prep Partner Performance'!AB67</f>
        <v>0</v>
      </c>
      <c r="AG61" s="177">
        <f>'Prep Partner Performance'!AC67</f>
        <v>0</v>
      </c>
      <c r="AH61" s="177">
        <f>'Prep Partner Performance'!AD67</f>
        <v>0</v>
      </c>
      <c r="AI61" s="177">
        <f>'Prep Partner Performance'!AE67</f>
        <v>0</v>
      </c>
      <c r="AJ61" s="177">
        <f>'Prep Partner Performance'!AF67</f>
        <v>0</v>
      </c>
      <c r="AK61" s="177">
        <f>'Prep Partner Performance'!AG67</f>
        <v>0</v>
      </c>
      <c r="AL61" s="177">
        <f>'Prep Partner Performance'!AH67</f>
        <v>0</v>
      </c>
      <c r="AM61" s="178">
        <f t="shared" si="1"/>
        <v>0</v>
      </c>
      <c r="AN61" s="177" t="str">
        <f>'Prep Partner Performance'!B$3</f>
        <v>PrEP Partner Performance Tool version 2.0.0</v>
      </c>
      <c r="AO61" s="199" t="str">
        <f>'Prep Partner Performance'!AJ67</f>
        <v/>
      </c>
    </row>
    <row r="62" spans="1:41" x14ac:dyDescent="0.25">
      <c r="A62" s="178" t="str">
        <f t="shared" si="0"/>
        <v>202205</v>
      </c>
      <c r="B62" s="179">
        <f>'Prep Partner Performance'!AE$2</f>
        <v>2022</v>
      </c>
      <c r="C62" s="180" t="str">
        <f>'Prep Partner Performance'!Z$2</f>
        <v>05</v>
      </c>
      <c r="D62" s="178">
        <f>'Prep Partner Performance'!G$2</f>
        <v>14943</v>
      </c>
      <c r="E62" s="177" t="str">
        <f>'Prep Partner Performance'!C$2</f>
        <v>Kisima Health Centre</v>
      </c>
      <c r="F62" s="199" t="str">
        <f>'Prep Partner Performance'!B$62</f>
        <v>Number Tested for HIV at Month 1 Re-fill</v>
      </c>
      <c r="G62" s="177" t="str">
        <f>'Prep Partner Performance'!C68</f>
        <v>Other Women</v>
      </c>
      <c r="H62" s="177" t="str">
        <f>'Prep Partner Performance'!D68</f>
        <v>P01-61</v>
      </c>
      <c r="I62" s="177">
        <f>'Prep Partner Performance'!E68</f>
        <v>0</v>
      </c>
      <c r="J62" s="177">
        <f>'Prep Partner Performance'!F68</f>
        <v>0</v>
      </c>
      <c r="K62" s="177">
        <f>'Prep Partner Performance'!G68</f>
        <v>0</v>
      </c>
      <c r="L62" s="177">
        <f>'Prep Partner Performance'!H68</f>
        <v>0</v>
      </c>
      <c r="M62" s="177">
        <f>'Prep Partner Performance'!I68</f>
        <v>0</v>
      </c>
      <c r="N62" s="177">
        <f>'Prep Partner Performance'!J68</f>
        <v>0</v>
      </c>
      <c r="O62" s="177">
        <f>'Prep Partner Performance'!K68</f>
        <v>0</v>
      </c>
      <c r="P62" s="177">
        <f>'Prep Partner Performance'!L68</f>
        <v>0</v>
      </c>
      <c r="Q62" s="177">
        <f>'Prep Partner Performance'!M68</f>
        <v>0</v>
      </c>
      <c r="R62" s="177">
        <f>'Prep Partner Performance'!N68</f>
        <v>0</v>
      </c>
      <c r="S62" s="177">
        <f>'Prep Partner Performance'!O68</f>
        <v>0</v>
      </c>
      <c r="T62" s="177">
        <f>'Prep Partner Performance'!P68</f>
        <v>0</v>
      </c>
      <c r="U62" s="177">
        <f>'Prep Partner Performance'!Q68</f>
        <v>0</v>
      </c>
      <c r="V62" s="177">
        <f>'Prep Partner Performance'!R68</f>
        <v>0</v>
      </c>
      <c r="W62" s="177">
        <f>'Prep Partner Performance'!S68</f>
        <v>0</v>
      </c>
      <c r="X62" s="177">
        <f>'Prep Partner Performance'!T68</f>
        <v>0</v>
      </c>
      <c r="Y62" s="177">
        <f>'Prep Partner Performance'!U68</f>
        <v>0</v>
      </c>
      <c r="Z62" s="177">
        <f>'Prep Partner Performance'!V68</f>
        <v>0</v>
      </c>
      <c r="AA62" s="177">
        <f>'Prep Partner Performance'!W68</f>
        <v>0</v>
      </c>
      <c r="AB62" s="177">
        <f>'Prep Partner Performance'!X68</f>
        <v>0</v>
      </c>
      <c r="AC62" s="177">
        <f>'Prep Partner Performance'!Y68</f>
        <v>0</v>
      </c>
      <c r="AD62" s="177">
        <f>'Prep Partner Performance'!Z68</f>
        <v>0</v>
      </c>
      <c r="AE62" s="177">
        <f>'Prep Partner Performance'!AA68</f>
        <v>0</v>
      </c>
      <c r="AF62" s="177">
        <f>'Prep Partner Performance'!AB68</f>
        <v>0</v>
      </c>
      <c r="AG62" s="177">
        <f>'Prep Partner Performance'!AC68</f>
        <v>0</v>
      </c>
      <c r="AH62" s="177">
        <f>'Prep Partner Performance'!AD68</f>
        <v>0</v>
      </c>
      <c r="AI62" s="177">
        <f>'Prep Partner Performance'!AE68</f>
        <v>0</v>
      </c>
      <c r="AJ62" s="177">
        <f>'Prep Partner Performance'!AF68</f>
        <v>0</v>
      </c>
      <c r="AK62" s="177">
        <f>'Prep Partner Performance'!AG68</f>
        <v>0</v>
      </c>
      <c r="AL62" s="177">
        <f>'Prep Partner Performance'!AH68</f>
        <v>0</v>
      </c>
      <c r="AM62" s="178">
        <f t="shared" si="1"/>
        <v>0</v>
      </c>
      <c r="AN62" s="177" t="str">
        <f>'Prep Partner Performance'!B$3</f>
        <v>PrEP Partner Performance Tool version 2.0.0</v>
      </c>
      <c r="AO62" s="199" t="str">
        <f>'Prep Partner Performance'!AJ68</f>
        <v/>
      </c>
    </row>
    <row r="63" spans="1:41" x14ac:dyDescent="0.25">
      <c r="A63" s="178" t="str">
        <f t="shared" si="0"/>
        <v>202205</v>
      </c>
      <c r="B63" s="179">
        <f>'Prep Partner Performance'!AE$2</f>
        <v>2022</v>
      </c>
      <c r="C63" s="180" t="str">
        <f>'Prep Partner Performance'!Z$2</f>
        <v>05</v>
      </c>
      <c r="D63" s="178">
        <f>'Prep Partner Performance'!G$2</f>
        <v>14943</v>
      </c>
      <c r="E63" s="177" t="str">
        <f>'Prep Partner Performance'!C$2</f>
        <v>Kisima Health Centre</v>
      </c>
      <c r="F63" s="199" t="str">
        <f>'Prep Partner Performance'!B$62</f>
        <v>Number Tested for HIV at Month 1 Re-fill</v>
      </c>
      <c r="G63" s="177" t="str">
        <f>'Prep Partner Performance'!C69</f>
        <v>Serodiscordant Couple</v>
      </c>
      <c r="H63" s="177" t="str">
        <f>'Prep Partner Performance'!D69</f>
        <v>P01-62</v>
      </c>
      <c r="I63" s="177">
        <f>'Prep Partner Performance'!E69</f>
        <v>0</v>
      </c>
      <c r="J63" s="177">
        <f>'Prep Partner Performance'!F69</f>
        <v>0</v>
      </c>
      <c r="K63" s="177">
        <f>'Prep Partner Performance'!G69</f>
        <v>0</v>
      </c>
      <c r="L63" s="177">
        <f>'Prep Partner Performance'!H69</f>
        <v>0</v>
      </c>
      <c r="M63" s="177">
        <f>'Prep Partner Performance'!I69</f>
        <v>0</v>
      </c>
      <c r="N63" s="177">
        <f>'Prep Partner Performance'!J69</f>
        <v>0</v>
      </c>
      <c r="O63" s="177">
        <f>'Prep Partner Performance'!K69</f>
        <v>0</v>
      </c>
      <c r="P63" s="177">
        <f>'Prep Partner Performance'!L69</f>
        <v>0</v>
      </c>
      <c r="Q63" s="177">
        <f>'Prep Partner Performance'!M69</f>
        <v>0</v>
      </c>
      <c r="R63" s="177">
        <f>'Prep Partner Performance'!N69</f>
        <v>0</v>
      </c>
      <c r="S63" s="177">
        <f>'Prep Partner Performance'!O69</f>
        <v>0</v>
      </c>
      <c r="T63" s="177">
        <f>'Prep Partner Performance'!P69</f>
        <v>0</v>
      </c>
      <c r="U63" s="177">
        <f>'Prep Partner Performance'!Q69</f>
        <v>0</v>
      </c>
      <c r="V63" s="177">
        <f>'Prep Partner Performance'!R69</f>
        <v>0</v>
      </c>
      <c r="W63" s="177">
        <f>'Prep Partner Performance'!S69</f>
        <v>0</v>
      </c>
      <c r="X63" s="177">
        <f>'Prep Partner Performance'!T69</f>
        <v>0</v>
      </c>
      <c r="Y63" s="177">
        <f>'Prep Partner Performance'!U69</f>
        <v>0</v>
      </c>
      <c r="Z63" s="177">
        <f>'Prep Partner Performance'!V69</f>
        <v>0</v>
      </c>
      <c r="AA63" s="177">
        <f>'Prep Partner Performance'!W69</f>
        <v>0</v>
      </c>
      <c r="AB63" s="177">
        <f>'Prep Partner Performance'!X69</f>
        <v>0</v>
      </c>
      <c r="AC63" s="177">
        <f>'Prep Partner Performance'!Y69</f>
        <v>0</v>
      </c>
      <c r="AD63" s="177">
        <f>'Prep Partner Performance'!Z69</f>
        <v>0</v>
      </c>
      <c r="AE63" s="177">
        <f>'Prep Partner Performance'!AA69</f>
        <v>0</v>
      </c>
      <c r="AF63" s="177">
        <f>'Prep Partner Performance'!AB69</f>
        <v>0</v>
      </c>
      <c r="AG63" s="177">
        <f>'Prep Partner Performance'!AC69</f>
        <v>0</v>
      </c>
      <c r="AH63" s="177">
        <f>'Prep Partner Performance'!AD69</f>
        <v>0</v>
      </c>
      <c r="AI63" s="177">
        <f>'Prep Partner Performance'!AE69</f>
        <v>0</v>
      </c>
      <c r="AJ63" s="177">
        <f>'Prep Partner Performance'!AF69</f>
        <v>0</v>
      </c>
      <c r="AK63" s="177">
        <f>'Prep Partner Performance'!AG69</f>
        <v>0</v>
      </c>
      <c r="AL63" s="177">
        <f>'Prep Partner Performance'!AH69</f>
        <v>0</v>
      </c>
      <c r="AM63" s="178">
        <f t="shared" si="1"/>
        <v>0</v>
      </c>
      <c r="AN63" s="177" t="str">
        <f>'Prep Partner Performance'!B$3</f>
        <v>PrEP Partner Performance Tool version 2.0.0</v>
      </c>
      <c r="AO63" s="199" t="str">
        <f>'Prep Partner Performance'!AJ69</f>
        <v/>
      </c>
    </row>
    <row r="64" spans="1:41" x14ac:dyDescent="0.25">
      <c r="A64" s="178" t="str">
        <f t="shared" si="0"/>
        <v>202205</v>
      </c>
      <c r="B64" s="179">
        <f>'Prep Partner Performance'!AE$2</f>
        <v>2022</v>
      </c>
      <c r="C64" s="180" t="str">
        <f>'Prep Partner Performance'!Z$2</f>
        <v>05</v>
      </c>
      <c r="D64" s="178">
        <f>'Prep Partner Performance'!G$2</f>
        <v>14943</v>
      </c>
      <c r="E64" s="177" t="str">
        <f>'Prep Partner Performance'!C$2</f>
        <v>Kisima Health Centre</v>
      </c>
      <c r="F64" s="199" t="str">
        <f>'Prep Partner Performance'!B$62</f>
        <v>Number Tested for HIV at Month 1 Re-fill</v>
      </c>
      <c r="G64" s="177" t="str">
        <f>'Prep Partner Performance'!C70</f>
        <v>Pregnant and Breast Feeding Women</v>
      </c>
      <c r="H64" s="177" t="str">
        <f>'Prep Partner Performance'!D70</f>
        <v>P01-63</v>
      </c>
      <c r="I64" s="177">
        <f>'Prep Partner Performance'!E70</f>
        <v>0</v>
      </c>
      <c r="J64" s="177">
        <f>'Prep Partner Performance'!F70</f>
        <v>0</v>
      </c>
      <c r="K64" s="177">
        <f>'Prep Partner Performance'!G70</f>
        <v>0</v>
      </c>
      <c r="L64" s="177">
        <f>'Prep Partner Performance'!H70</f>
        <v>0</v>
      </c>
      <c r="M64" s="177">
        <f>'Prep Partner Performance'!I70</f>
        <v>0</v>
      </c>
      <c r="N64" s="177">
        <f>'Prep Partner Performance'!J70</f>
        <v>0</v>
      </c>
      <c r="O64" s="177">
        <f>'Prep Partner Performance'!K70</f>
        <v>0</v>
      </c>
      <c r="P64" s="177">
        <f>'Prep Partner Performance'!L70</f>
        <v>0</v>
      </c>
      <c r="Q64" s="177">
        <f>'Prep Partner Performance'!M70</f>
        <v>0</v>
      </c>
      <c r="R64" s="177">
        <f>'Prep Partner Performance'!N70</f>
        <v>0</v>
      </c>
      <c r="S64" s="177">
        <f>'Prep Partner Performance'!O70</f>
        <v>0</v>
      </c>
      <c r="T64" s="177">
        <f>'Prep Partner Performance'!P70</f>
        <v>0</v>
      </c>
      <c r="U64" s="177">
        <f>'Prep Partner Performance'!Q70</f>
        <v>0</v>
      </c>
      <c r="V64" s="177">
        <f>'Prep Partner Performance'!R70</f>
        <v>0</v>
      </c>
      <c r="W64" s="177">
        <f>'Prep Partner Performance'!S70</f>
        <v>0</v>
      </c>
      <c r="X64" s="177">
        <f>'Prep Partner Performance'!T70</f>
        <v>0</v>
      </c>
      <c r="Y64" s="177">
        <f>'Prep Partner Performance'!U70</f>
        <v>0</v>
      </c>
      <c r="Z64" s="177">
        <f>'Prep Partner Performance'!V70</f>
        <v>0</v>
      </c>
      <c r="AA64" s="177">
        <f>'Prep Partner Performance'!W70</f>
        <v>0</v>
      </c>
      <c r="AB64" s="177">
        <f>'Prep Partner Performance'!X70</f>
        <v>0</v>
      </c>
      <c r="AC64" s="177">
        <f>'Prep Partner Performance'!Y70</f>
        <v>0</v>
      </c>
      <c r="AD64" s="177">
        <f>'Prep Partner Performance'!Z70</f>
        <v>0</v>
      </c>
      <c r="AE64" s="177">
        <f>'Prep Partner Performance'!AA70</f>
        <v>0</v>
      </c>
      <c r="AF64" s="177">
        <f>'Prep Partner Performance'!AB70</f>
        <v>0</v>
      </c>
      <c r="AG64" s="177">
        <f>'Prep Partner Performance'!AC70</f>
        <v>0</v>
      </c>
      <c r="AH64" s="177">
        <f>'Prep Partner Performance'!AD70</f>
        <v>0</v>
      </c>
      <c r="AI64" s="177">
        <f>'Prep Partner Performance'!AE70</f>
        <v>0</v>
      </c>
      <c r="AJ64" s="177">
        <f>'Prep Partner Performance'!AF70</f>
        <v>0</v>
      </c>
      <c r="AK64" s="177">
        <f>'Prep Partner Performance'!AG70</f>
        <v>0</v>
      </c>
      <c r="AL64" s="177">
        <f>'Prep Partner Performance'!AH70</f>
        <v>0</v>
      </c>
      <c r="AM64" s="178">
        <f t="shared" si="1"/>
        <v>0</v>
      </c>
      <c r="AN64" s="177" t="str">
        <f>'Prep Partner Performance'!B$3</f>
        <v>PrEP Partner Performance Tool version 2.0.0</v>
      </c>
      <c r="AO64" s="199" t="str">
        <f>'Prep Partner Performance'!AJ70</f>
        <v/>
      </c>
    </row>
    <row r="65" spans="1:41" x14ac:dyDescent="0.25">
      <c r="A65" s="178" t="str">
        <f t="shared" si="0"/>
        <v>202205</v>
      </c>
      <c r="B65" s="179">
        <f>'Prep Partner Performance'!AE$2</f>
        <v>2022</v>
      </c>
      <c r="C65" s="180" t="str">
        <f>'Prep Partner Performance'!Z$2</f>
        <v>05</v>
      </c>
      <c r="D65" s="178">
        <f>'Prep Partner Performance'!G$2</f>
        <v>14943</v>
      </c>
      <c r="E65" s="177" t="str">
        <f>'Prep Partner Performance'!C$2</f>
        <v>Kisima Health Centre</v>
      </c>
      <c r="F65" s="199" t="str">
        <f>'Prep Partner Performance'!B71</f>
        <v>Number Tested HIV Positive at month 1 re-fill</v>
      </c>
      <c r="G65" s="177" t="str">
        <f>'Prep Partner Performance'!C71</f>
        <v>Transgender</v>
      </c>
      <c r="H65" s="177" t="str">
        <f>'Prep Partner Performance'!D71</f>
        <v>P01-64</v>
      </c>
      <c r="I65" s="177">
        <f>'Prep Partner Performance'!E71</f>
        <v>0</v>
      </c>
      <c r="J65" s="177">
        <f>'Prep Partner Performance'!F71</f>
        <v>0</v>
      </c>
      <c r="K65" s="177">
        <f>'Prep Partner Performance'!G71</f>
        <v>0</v>
      </c>
      <c r="L65" s="177">
        <f>'Prep Partner Performance'!H71</f>
        <v>0</v>
      </c>
      <c r="M65" s="177">
        <f>'Prep Partner Performance'!I71</f>
        <v>0</v>
      </c>
      <c r="N65" s="177">
        <f>'Prep Partner Performance'!J71</f>
        <v>0</v>
      </c>
      <c r="O65" s="177">
        <f>'Prep Partner Performance'!K71</f>
        <v>0</v>
      </c>
      <c r="P65" s="177">
        <f>'Prep Partner Performance'!L71</f>
        <v>0</v>
      </c>
      <c r="Q65" s="177">
        <f>'Prep Partner Performance'!M71</f>
        <v>0</v>
      </c>
      <c r="R65" s="177">
        <f>'Prep Partner Performance'!N71</f>
        <v>0</v>
      </c>
      <c r="S65" s="177">
        <f>'Prep Partner Performance'!O71</f>
        <v>0</v>
      </c>
      <c r="T65" s="177">
        <f>'Prep Partner Performance'!P71</f>
        <v>0</v>
      </c>
      <c r="U65" s="177">
        <f>'Prep Partner Performance'!Q71</f>
        <v>0</v>
      </c>
      <c r="V65" s="177">
        <f>'Prep Partner Performance'!R71</f>
        <v>0</v>
      </c>
      <c r="W65" s="177">
        <f>'Prep Partner Performance'!S71</f>
        <v>0</v>
      </c>
      <c r="X65" s="177">
        <f>'Prep Partner Performance'!T71</f>
        <v>0</v>
      </c>
      <c r="Y65" s="177">
        <f>'Prep Partner Performance'!U71</f>
        <v>0</v>
      </c>
      <c r="Z65" s="177">
        <f>'Prep Partner Performance'!V71</f>
        <v>0</v>
      </c>
      <c r="AA65" s="177">
        <f>'Prep Partner Performance'!W71</f>
        <v>0</v>
      </c>
      <c r="AB65" s="177">
        <f>'Prep Partner Performance'!X71</f>
        <v>0</v>
      </c>
      <c r="AC65" s="177">
        <f>'Prep Partner Performance'!Y71</f>
        <v>0</v>
      </c>
      <c r="AD65" s="177">
        <f>'Prep Partner Performance'!Z71</f>
        <v>0</v>
      </c>
      <c r="AE65" s="177">
        <f>'Prep Partner Performance'!AA71</f>
        <v>0</v>
      </c>
      <c r="AF65" s="177">
        <f>'Prep Partner Performance'!AB71</f>
        <v>0</v>
      </c>
      <c r="AG65" s="177">
        <f>'Prep Partner Performance'!AC71</f>
        <v>0</v>
      </c>
      <c r="AH65" s="177">
        <f>'Prep Partner Performance'!AD71</f>
        <v>0</v>
      </c>
      <c r="AI65" s="177">
        <f>'Prep Partner Performance'!AE71</f>
        <v>0</v>
      </c>
      <c r="AJ65" s="177">
        <f>'Prep Partner Performance'!AF71</f>
        <v>0</v>
      </c>
      <c r="AK65" s="177">
        <f>'Prep Partner Performance'!AG71</f>
        <v>0</v>
      </c>
      <c r="AL65" s="177">
        <f>'Prep Partner Performance'!AH71</f>
        <v>0</v>
      </c>
      <c r="AM65" s="178">
        <f t="shared" si="1"/>
        <v>0</v>
      </c>
      <c r="AN65" s="177" t="str">
        <f>'Prep Partner Performance'!B$3</f>
        <v>PrEP Partner Performance Tool version 2.0.0</v>
      </c>
      <c r="AO65" s="199">
        <f>'Prep Partner Performance'!AJ71</f>
        <v>0</v>
      </c>
    </row>
    <row r="66" spans="1:41" x14ac:dyDescent="0.25">
      <c r="A66" s="178" t="str">
        <f t="shared" si="0"/>
        <v>202205</v>
      </c>
      <c r="B66" s="179">
        <f>'Prep Partner Performance'!AE$2</f>
        <v>2022</v>
      </c>
      <c r="C66" s="180" t="str">
        <f>'Prep Partner Performance'!Z$2</f>
        <v>05</v>
      </c>
      <c r="D66" s="178">
        <f>'Prep Partner Performance'!G$2</f>
        <v>14943</v>
      </c>
      <c r="E66" s="177" t="str">
        <f>'Prep Partner Performance'!C$2</f>
        <v>Kisima Health Centre</v>
      </c>
      <c r="F66" s="199" t="str">
        <f>'Prep Partner Performance'!B$71</f>
        <v>Number Tested HIV Positive at month 1 re-fill</v>
      </c>
      <c r="G66" s="177" t="str">
        <f>'Prep Partner Performance'!C72</f>
        <v>Adolescent Girls and Young Women</v>
      </c>
      <c r="H66" s="177" t="str">
        <f>'Prep Partner Performance'!D72</f>
        <v>P01-65</v>
      </c>
      <c r="I66" s="177">
        <f>'Prep Partner Performance'!E72</f>
        <v>0</v>
      </c>
      <c r="J66" s="177">
        <f>'Prep Partner Performance'!F72</f>
        <v>0</v>
      </c>
      <c r="K66" s="177">
        <f>'Prep Partner Performance'!G72</f>
        <v>0</v>
      </c>
      <c r="L66" s="177">
        <f>'Prep Partner Performance'!H72</f>
        <v>0</v>
      </c>
      <c r="M66" s="177">
        <f>'Prep Partner Performance'!I72</f>
        <v>0</v>
      </c>
      <c r="N66" s="177">
        <f>'Prep Partner Performance'!J72</f>
        <v>0</v>
      </c>
      <c r="O66" s="177">
        <f>'Prep Partner Performance'!K72</f>
        <v>0</v>
      </c>
      <c r="P66" s="177">
        <f>'Prep Partner Performance'!L72</f>
        <v>0</v>
      </c>
      <c r="Q66" s="177">
        <f>'Prep Partner Performance'!M72</f>
        <v>0</v>
      </c>
      <c r="R66" s="177">
        <f>'Prep Partner Performance'!N72</f>
        <v>0</v>
      </c>
      <c r="S66" s="177">
        <f>'Prep Partner Performance'!O72</f>
        <v>0</v>
      </c>
      <c r="T66" s="177">
        <f>'Prep Partner Performance'!P72</f>
        <v>0</v>
      </c>
      <c r="U66" s="177">
        <f>'Prep Partner Performance'!Q72</f>
        <v>0</v>
      </c>
      <c r="V66" s="177">
        <f>'Prep Partner Performance'!R72</f>
        <v>0</v>
      </c>
      <c r="W66" s="177">
        <f>'Prep Partner Performance'!S72</f>
        <v>0</v>
      </c>
      <c r="X66" s="177">
        <f>'Prep Partner Performance'!T72</f>
        <v>0</v>
      </c>
      <c r="Y66" s="177">
        <f>'Prep Partner Performance'!U72</f>
        <v>0</v>
      </c>
      <c r="Z66" s="177">
        <f>'Prep Partner Performance'!V72</f>
        <v>0</v>
      </c>
      <c r="AA66" s="177">
        <f>'Prep Partner Performance'!W72</f>
        <v>0</v>
      </c>
      <c r="AB66" s="177">
        <f>'Prep Partner Performance'!X72</f>
        <v>0</v>
      </c>
      <c r="AC66" s="177">
        <f>'Prep Partner Performance'!Y72</f>
        <v>0</v>
      </c>
      <c r="AD66" s="177">
        <f>'Prep Partner Performance'!Z72</f>
        <v>0</v>
      </c>
      <c r="AE66" s="177">
        <f>'Prep Partner Performance'!AA72</f>
        <v>0</v>
      </c>
      <c r="AF66" s="177">
        <f>'Prep Partner Performance'!AB72</f>
        <v>0</v>
      </c>
      <c r="AG66" s="177">
        <f>'Prep Partner Performance'!AC72</f>
        <v>0</v>
      </c>
      <c r="AH66" s="177">
        <f>'Prep Partner Performance'!AD72</f>
        <v>0</v>
      </c>
      <c r="AI66" s="177">
        <f>'Prep Partner Performance'!AE72</f>
        <v>0</v>
      </c>
      <c r="AJ66" s="177">
        <f>'Prep Partner Performance'!AF72</f>
        <v>0</v>
      </c>
      <c r="AK66" s="177">
        <f>'Prep Partner Performance'!AG72</f>
        <v>0</v>
      </c>
      <c r="AL66" s="177">
        <f>'Prep Partner Performance'!AH72</f>
        <v>0</v>
      </c>
      <c r="AM66" s="178">
        <f t="shared" si="1"/>
        <v>0</v>
      </c>
      <c r="AN66" s="177" t="str">
        <f>'Prep Partner Performance'!B$3</f>
        <v>PrEP Partner Performance Tool version 2.0.0</v>
      </c>
      <c r="AO66" s="199">
        <f>'Prep Partner Performance'!AJ72</f>
        <v>0</v>
      </c>
    </row>
    <row r="67" spans="1:41" x14ac:dyDescent="0.25">
      <c r="A67" s="178" t="str">
        <f t="shared" ref="A67:A130" si="2">B67&amp;C67</f>
        <v>202205</v>
      </c>
      <c r="B67" s="179">
        <f>'Prep Partner Performance'!AE$2</f>
        <v>2022</v>
      </c>
      <c r="C67" s="180" t="str">
        <f>'Prep Partner Performance'!Z$2</f>
        <v>05</v>
      </c>
      <c r="D67" s="178">
        <f>'Prep Partner Performance'!G$2</f>
        <v>14943</v>
      </c>
      <c r="E67" s="177" t="str">
        <f>'Prep Partner Performance'!C$2</f>
        <v>Kisima Health Centre</v>
      </c>
      <c r="F67" s="199" t="str">
        <f>'Prep Partner Performance'!B$71</f>
        <v>Number Tested HIV Positive at month 1 re-fill</v>
      </c>
      <c r="G67" s="177" t="str">
        <f>'Prep Partner Performance'!C73</f>
        <v>Men who have Sex With Men</v>
      </c>
      <c r="H67" s="177" t="str">
        <f>'Prep Partner Performance'!D73</f>
        <v>P01-66</v>
      </c>
      <c r="I67" s="177">
        <f>'Prep Partner Performance'!E73</f>
        <v>0</v>
      </c>
      <c r="J67" s="177">
        <f>'Prep Partner Performance'!F73</f>
        <v>0</v>
      </c>
      <c r="K67" s="177">
        <f>'Prep Partner Performance'!G73</f>
        <v>0</v>
      </c>
      <c r="L67" s="177">
        <f>'Prep Partner Performance'!H73</f>
        <v>0</v>
      </c>
      <c r="M67" s="177">
        <f>'Prep Partner Performance'!I73</f>
        <v>0</v>
      </c>
      <c r="N67" s="177">
        <f>'Prep Partner Performance'!J73</f>
        <v>0</v>
      </c>
      <c r="O67" s="177">
        <f>'Prep Partner Performance'!K73</f>
        <v>0</v>
      </c>
      <c r="P67" s="177">
        <f>'Prep Partner Performance'!L73</f>
        <v>0</v>
      </c>
      <c r="Q67" s="177">
        <f>'Prep Partner Performance'!M73</f>
        <v>0</v>
      </c>
      <c r="R67" s="177">
        <f>'Prep Partner Performance'!N73</f>
        <v>0</v>
      </c>
      <c r="S67" s="177">
        <f>'Prep Partner Performance'!O73</f>
        <v>0</v>
      </c>
      <c r="T67" s="177">
        <f>'Prep Partner Performance'!P73</f>
        <v>0</v>
      </c>
      <c r="U67" s="177">
        <f>'Prep Partner Performance'!Q73</f>
        <v>0</v>
      </c>
      <c r="V67" s="177">
        <f>'Prep Partner Performance'!R73</f>
        <v>0</v>
      </c>
      <c r="W67" s="177">
        <f>'Prep Partner Performance'!S73</f>
        <v>0</v>
      </c>
      <c r="X67" s="177">
        <f>'Prep Partner Performance'!T73</f>
        <v>0</v>
      </c>
      <c r="Y67" s="177">
        <f>'Prep Partner Performance'!U73</f>
        <v>0</v>
      </c>
      <c r="Z67" s="177">
        <f>'Prep Partner Performance'!V73</f>
        <v>0</v>
      </c>
      <c r="AA67" s="177">
        <f>'Prep Partner Performance'!W73</f>
        <v>0</v>
      </c>
      <c r="AB67" s="177">
        <f>'Prep Partner Performance'!X73</f>
        <v>0</v>
      </c>
      <c r="AC67" s="177">
        <f>'Prep Partner Performance'!Y73</f>
        <v>0</v>
      </c>
      <c r="AD67" s="177">
        <f>'Prep Partner Performance'!Z73</f>
        <v>0</v>
      </c>
      <c r="AE67" s="177">
        <f>'Prep Partner Performance'!AA73</f>
        <v>0</v>
      </c>
      <c r="AF67" s="177">
        <f>'Prep Partner Performance'!AB73</f>
        <v>0</v>
      </c>
      <c r="AG67" s="177">
        <f>'Prep Partner Performance'!AC73</f>
        <v>0</v>
      </c>
      <c r="AH67" s="177">
        <f>'Prep Partner Performance'!AD73</f>
        <v>0</v>
      </c>
      <c r="AI67" s="177">
        <f>'Prep Partner Performance'!AE73</f>
        <v>0</v>
      </c>
      <c r="AJ67" s="177">
        <f>'Prep Partner Performance'!AF73</f>
        <v>0</v>
      </c>
      <c r="AK67" s="177">
        <f>'Prep Partner Performance'!AG73</f>
        <v>0</v>
      </c>
      <c r="AL67" s="177">
        <f>'Prep Partner Performance'!AH73</f>
        <v>0</v>
      </c>
      <c r="AM67" s="178">
        <f t="shared" ref="AM67:AM130" si="3">SUM(I67:AL67)</f>
        <v>0</v>
      </c>
      <c r="AN67" s="177" t="str">
        <f>'Prep Partner Performance'!B$3</f>
        <v>PrEP Partner Performance Tool version 2.0.0</v>
      </c>
      <c r="AO67" s="199">
        <f>'Prep Partner Performance'!AJ73</f>
        <v>0</v>
      </c>
    </row>
    <row r="68" spans="1:41" x14ac:dyDescent="0.25">
      <c r="A68" s="178" t="str">
        <f t="shared" si="2"/>
        <v>202205</v>
      </c>
      <c r="B68" s="179">
        <f>'Prep Partner Performance'!AE$2</f>
        <v>2022</v>
      </c>
      <c r="C68" s="180" t="str">
        <f>'Prep Partner Performance'!Z$2</f>
        <v>05</v>
      </c>
      <c r="D68" s="178">
        <f>'Prep Partner Performance'!G$2</f>
        <v>14943</v>
      </c>
      <c r="E68" s="177" t="str">
        <f>'Prep Partner Performance'!C$2</f>
        <v>Kisima Health Centre</v>
      </c>
      <c r="F68" s="199" t="str">
        <f>'Prep Partner Performance'!B$71</f>
        <v>Number Tested HIV Positive at month 1 re-fill</v>
      </c>
      <c r="G68" s="177" t="str">
        <f>'Prep Partner Performance'!C74</f>
        <v>Men at high risk</v>
      </c>
      <c r="H68" s="177" t="str">
        <f>'Prep Partner Performance'!D74</f>
        <v>P01-67</v>
      </c>
      <c r="I68" s="177">
        <f>'Prep Partner Performance'!E74</f>
        <v>0</v>
      </c>
      <c r="J68" s="177">
        <f>'Prep Partner Performance'!F74</f>
        <v>0</v>
      </c>
      <c r="K68" s="177">
        <f>'Prep Partner Performance'!G74</f>
        <v>0</v>
      </c>
      <c r="L68" s="177">
        <f>'Prep Partner Performance'!H74</f>
        <v>0</v>
      </c>
      <c r="M68" s="177">
        <f>'Prep Partner Performance'!I74</f>
        <v>0</v>
      </c>
      <c r="N68" s="177">
        <f>'Prep Partner Performance'!J74</f>
        <v>0</v>
      </c>
      <c r="O68" s="177">
        <f>'Prep Partner Performance'!K74</f>
        <v>0</v>
      </c>
      <c r="P68" s="177">
        <f>'Prep Partner Performance'!L74</f>
        <v>0</v>
      </c>
      <c r="Q68" s="177">
        <f>'Prep Partner Performance'!M74</f>
        <v>0</v>
      </c>
      <c r="R68" s="177">
        <f>'Prep Partner Performance'!N74</f>
        <v>0</v>
      </c>
      <c r="S68" s="177">
        <f>'Prep Partner Performance'!O74</f>
        <v>0</v>
      </c>
      <c r="T68" s="177">
        <f>'Prep Partner Performance'!P74</f>
        <v>0</v>
      </c>
      <c r="U68" s="177">
        <f>'Prep Partner Performance'!Q74</f>
        <v>0</v>
      </c>
      <c r="V68" s="177">
        <f>'Prep Partner Performance'!R74</f>
        <v>0</v>
      </c>
      <c r="W68" s="177">
        <f>'Prep Partner Performance'!S74</f>
        <v>0</v>
      </c>
      <c r="X68" s="177">
        <f>'Prep Partner Performance'!T74</f>
        <v>0</v>
      </c>
      <c r="Y68" s="177">
        <f>'Prep Partner Performance'!U74</f>
        <v>0</v>
      </c>
      <c r="Z68" s="177">
        <f>'Prep Partner Performance'!V74</f>
        <v>0</v>
      </c>
      <c r="AA68" s="177">
        <f>'Prep Partner Performance'!W74</f>
        <v>0</v>
      </c>
      <c r="AB68" s="177">
        <f>'Prep Partner Performance'!X74</f>
        <v>0</v>
      </c>
      <c r="AC68" s="177">
        <f>'Prep Partner Performance'!Y74</f>
        <v>0</v>
      </c>
      <c r="AD68" s="177">
        <f>'Prep Partner Performance'!Z74</f>
        <v>0</v>
      </c>
      <c r="AE68" s="177">
        <f>'Prep Partner Performance'!AA74</f>
        <v>0</v>
      </c>
      <c r="AF68" s="177">
        <f>'Prep Partner Performance'!AB74</f>
        <v>0</v>
      </c>
      <c r="AG68" s="177">
        <f>'Prep Partner Performance'!AC74</f>
        <v>0</v>
      </c>
      <c r="AH68" s="177">
        <f>'Prep Partner Performance'!AD74</f>
        <v>0</v>
      </c>
      <c r="AI68" s="177">
        <f>'Prep Partner Performance'!AE74</f>
        <v>0</v>
      </c>
      <c r="AJ68" s="177">
        <f>'Prep Partner Performance'!AF74</f>
        <v>0</v>
      </c>
      <c r="AK68" s="177">
        <f>'Prep Partner Performance'!AG74</f>
        <v>0</v>
      </c>
      <c r="AL68" s="177">
        <f>'Prep Partner Performance'!AH74</f>
        <v>0</v>
      </c>
      <c r="AM68" s="178">
        <f t="shared" si="3"/>
        <v>0</v>
      </c>
      <c r="AN68" s="177" t="str">
        <f>'Prep Partner Performance'!B$3</f>
        <v>PrEP Partner Performance Tool version 2.0.0</v>
      </c>
      <c r="AO68" s="199">
        <f>'Prep Partner Performance'!AJ74</f>
        <v>0</v>
      </c>
    </row>
    <row r="69" spans="1:41" x14ac:dyDescent="0.25">
      <c r="A69" s="178" t="str">
        <f t="shared" si="2"/>
        <v>202205</v>
      </c>
      <c r="B69" s="179">
        <f>'Prep Partner Performance'!AE$2</f>
        <v>2022</v>
      </c>
      <c r="C69" s="180" t="str">
        <f>'Prep Partner Performance'!Z$2</f>
        <v>05</v>
      </c>
      <c r="D69" s="178">
        <f>'Prep Partner Performance'!G$2</f>
        <v>14943</v>
      </c>
      <c r="E69" s="177" t="str">
        <f>'Prep Partner Performance'!C$2</f>
        <v>Kisima Health Centre</v>
      </c>
      <c r="F69" s="199" t="str">
        <f>'Prep Partner Performance'!B$71</f>
        <v>Number Tested HIV Positive at month 1 re-fill</v>
      </c>
      <c r="G69" s="177" t="str">
        <f>'Prep Partner Performance'!C75</f>
        <v>Female Sex Workers</v>
      </c>
      <c r="H69" s="177" t="str">
        <f>'Prep Partner Performance'!D75</f>
        <v>P01-68</v>
      </c>
      <c r="I69" s="177">
        <f>'Prep Partner Performance'!E75</f>
        <v>0</v>
      </c>
      <c r="J69" s="177">
        <f>'Prep Partner Performance'!F75</f>
        <v>0</v>
      </c>
      <c r="K69" s="177">
        <f>'Prep Partner Performance'!G75</f>
        <v>0</v>
      </c>
      <c r="L69" s="177">
        <f>'Prep Partner Performance'!H75</f>
        <v>0</v>
      </c>
      <c r="M69" s="177">
        <f>'Prep Partner Performance'!I75</f>
        <v>0</v>
      </c>
      <c r="N69" s="177">
        <f>'Prep Partner Performance'!J75</f>
        <v>0</v>
      </c>
      <c r="O69" s="177">
        <f>'Prep Partner Performance'!K75</f>
        <v>0</v>
      </c>
      <c r="P69" s="177">
        <f>'Prep Partner Performance'!L75</f>
        <v>0</v>
      </c>
      <c r="Q69" s="177">
        <f>'Prep Partner Performance'!M75</f>
        <v>0</v>
      </c>
      <c r="R69" s="177">
        <f>'Prep Partner Performance'!N75</f>
        <v>0</v>
      </c>
      <c r="S69" s="177">
        <f>'Prep Partner Performance'!O75</f>
        <v>0</v>
      </c>
      <c r="T69" s="177">
        <f>'Prep Partner Performance'!P75</f>
        <v>0</v>
      </c>
      <c r="U69" s="177">
        <f>'Prep Partner Performance'!Q75</f>
        <v>0</v>
      </c>
      <c r="V69" s="177">
        <f>'Prep Partner Performance'!R75</f>
        <v>0</v>
      </c>
      <c r="W69" s="177">
        <f>'Prep Partner Performance'!S75</f>
        <v>0</v>
      </c>
      <c r="X69" s="177">
        <f>'Prep Partner Performance'!T75</f>
        <v>0</v>
      </c>
      <c r="Y69" s="177">
        <f>'Prep Partner Performance'!U75</f>
        <v>0</v>
      </c>
      <c r="Z69" s="177">
        <f>'Prep Partner Performance'!V75</f>
        <v>0</v>
      </c>
      <c r="AA69" s="177">
        <f>'Prep Partner Performance'!W75</f>
        <v>0</v>
      </c>
      <c r="AB69" s="177">
        <f>'Prep Partner Performance'!X75</f>
        <v>0</v>
      </c>
      <c r="AC69" s="177">
        <f>'Prep Partner Performance'!Y75</f>
        <v>0</v>
      </c>
      <c r="AD69" s="177">
        <f>'Prep Partner Performance'!Z75</f>
        <v>0</v>
      </c>
      <c r="AE69" s="177">
        <f>'Prep Partner Performance'!AA75</f>
        <v>0</v>
      </c>
      <c r="AF69" s="177">
        <f>'Prep Partner Performance'!AB75</f>
        <v>0</v>
      </c>
      <c r="AG69" s="177">
        <f>'Prep Partner Performance'!AC75</f>
        <v>0</v>
      </c>
      <c r="AH69" s="177">
        <f>'Prep Partner Performance'!AD75</f>
        <v>0</v>
      </c>
      <c r="AI69" s="177">
        <f>'Prep Partner Performance'!AE75</f>
        <v>0</v>
      </c>
      <c r="AJ69" s="177">
        <f>'Prep Partner Performance'!AF75</f>
        <v>0</v>
      </c>
      <c r="AK69" s="177">
        <f>'Prep Partner Performance'!AG75</f>
        <v>0</v>
      </c>
      <c r="AL69" s="177">
        <f>'Prep Partner Performance'!AH75</f>
        <v>0</v>
      </c>
      <c r="AM69" s="178">
        <f t="shared" si="3"/>
        <v>0</v>
      </c>
      <c r="AN69" s="177" t="str">
        <f>'Prep Partner Performance'!B$3</f>
        <v>PrEP Partner Performance Tool version 2.0.0</v>
      </c>
      <c r="AO69" s="199">
        <f>'Prep Partner Performance'!AJ75</f>
        <v>0</v>
      </c>
    </row>
    <row r="70" spans="1:41" x14ac:dyDescent="0.25">
      <c r="A70" s="178" t="str">
        <f t="shared" si="2"/>
        <v>202205</v>
      </c>
      <c r="B70" s="179">
        <f>'Prep Partner Performance'!AE$2</f>
        <v>2022</v>
      </c>
      <c r="C70" s="180" t="str">
        <f>'Prep Partner Performance'!Z$2</f>
        <v>05</v>
      </c>
      <c r="D70" s="178">
        <f>'Prep Partner Performance'!G$2</f>
        <v>14943</v>
      </c>
      <c r="E70" s="177" t="str">
        <f>'Prep Partner Performance'!C$2</f>
        <v>Kisima Health Centre</v>
      </c>
      <c r="F70" s="199" t="str">
        <f>'Prep Partner Performance'!B$71</f>
        <v>Number Tested HIV Positive at month 1 re-fill</v>
      </c>
      <c r="G70" s="177" t="str">
        <f>'Prep Partner Performance'!C76</f>
        <v>People who Inject Drugs</v>
      </c>
      <c r="H70" s="177" t="str">
        <f>'Prep Partner Performance'!D76</f>
        <v>P01-69</v>
      </c>
      <c r="I70" s="177">
        <f>'Prep Partner Performance'!E76</f>
        <v>0</v>
      </c>
      <c r="J70" s="177">
        <f>'Prep Partner Performance'!F76</f>
        <v>0</v>
      </c>
      <c r="K70" s="177">
        <f>'Prep Partner Performance'!G76</f>
        <v>0</v>
      </c>
      <c r="L70" s="177">
        <f>'Prep Partner Performance'!H76</f>
        <v>0</v>
      </c>
      <c r="M70" s="177">
        <f>'Prep Partner Performance'!I76</f>
        <v>0</v>
      </c>
      <c r="N70" s="177">
        <f>'Prep Partner Performance'!J76</f>
        <v>0</v>
      </c>
      <c r="O70" s="177">
        <f>'Prep Partner Performance'!K76</f>
        <v>0</v>
      </c>
      <c r="P70" s="177">
        <f>'Prep Partner Performance'!L76</f>
        <v>0</v>
      </c>
      <c r="Q70" s="177">
        <f>'Prep Partner Performance'!M76</f>
        <v>0</v>
      </c>
      <c r="R70" s="177">
        <f>'Prep Partner Performance'!N76</f>
        <v>0</v>
      </c>
      <c r="S70" s="177">
        <f>'Prep Partner Performance'!O76</f>
        <v>0</v>
      </c>
      <c r="T70" s="177">
        <f>'Prep Partner Performance'!P76</f>
        <v>0</v>
      </c>
      <c r="U70" s="177">
        <f>'Prep Partner Performance'!Q76</f>
        <v>0</v>
      </c>
      <c r="V70" s="177">
        <f>'Prep Partner Performance'!R76</f>
        <v>0</v>
      </c>
      <c r="W70" s="177">
        <f>'Prep Partner Performance'!S76</f>
        <v>0</v>
      </c>
      <c r="X70" s="177">
        <f>'Prep Partner Performance'!T76</f>
        <v>0</v>
      </c>
      <c r="Y70" s="177">
        <f>'Prep Partner Performance'!U76</f>
        <v>0</v>
      </c>
      <c r="Z70" s="177">
        <f>'Prep Partner Performance'!V76</f>
        <v>0</v>
      </c>
      <c r="AA70" s="177">
        <f>'Prep Partner Performance'!W76</f>
        <v>0</v>
      </c>
      <c r="AB70" s="177">
        <f>'Prep Partner Performance'!X76</f>
        <v>0</v>
      </c>
      <c r="AC70" s="177">
        <f>'Prep Partner Performance'!Y76</f>
        <v>0</v>
      </c>
      <c r="AD70" s="177">
        <f>'Prep Partner Performance'!Z76</f>
        <v>0</v>
      </c>
      <c r="AE70" s="177">
        <f>'Prep Partner Performance'!AA76</f>
        <v>0</v>
      </c>
      <c r="AF70" s="177">
        <f>'Prep Partner Performance'!AB76</f>
        <v>0</v>
      </c>
      <c r="AG70" s="177">
        <f>'Prep Partner Performance'!AC76</f>
        <v>0</v>
      </c>
      <c r="AH70" s="177">
        <f>'Prep Partner Performance'!AD76</f>
        <v>0</v>
      </c>
      <c r="AI70" s="177">
        <f>'Prep Partner Performance'!AE76</f>
        <v>0</v>
      </c>
      <c r="AJ70" s="177">
        <f>'Prep Partner Performance'!AF76</f>
        <v>0</v>
      </c>
      <c r="AK70" s="177">
        <f>'Prep Partner Performance'!AG76</f>
        <v>0</v>
      </c>
      <c r="AL70" s="177">
        <f>'Prep Partner Performance'!AH76</f>
        <v>0</v>
      </c>
      <c r="AM70" s="178">
        <f t="shared" si="3"/>
        <v>0</v>
      </c>
      <c r="AN70" s="177" t="str">
        <f>'Prep Partner Performance'!B$3</f>
        <v>PrEP Partner Performance Tool version 2.0.0</v>
      </c>
      <c r="AO70" s="199">
        <f>'Prep Partner Performance'!AJ76</f>
        <v>0</v>
      </c>
    </row>
    <row r="71" spans="1:41" x14ac:dyDescent="0.25">
      <c r="A71" s="178" t="str">
        <f t="shared" si="2"/>
        <v>202205</v>
      </c>
      <c r="B71" s="179">
        <f>'Prep Partner Performance'!AE$2</f>
        <v>2022</v>
      </c>
      <c r="C71" s="180" t="str">
        <f>'Prep Partner Performance'!Z$2</f>
        <v>05</v>
      </c>
      <c r="D71" s="178">
        <f>'Prep Partner Performance'!G$2</f>
        <v>14943</v>
      </c>
      <c r="E71" s="177" t="str">
        <f>'Prep Partner Performance'!C$2</f>
        <v>Kisima Health Centre</v>
      </c>
      <c r="F71" s="199" t="str">
        <f>'Prep Partner Performance'!B$71</f>
        <v>Number Tested HIV Positive at month 1 re-fill</v>
      </c>
      <c r="G71" s="177" t="str">
        <f>'Prep Partner Performance'!C77</f>
        <v>Other Women</v>
      </c>
      <c r="H71" s="177" t="str">
        <f>'Prep Partner Performance'!D77</f>
        <v>P01-70</v>
      </c>
      <c r="I71" s="177">
        <f>'Prep Partner Performance'!E77</f>
        <v>0</v>
      </c>
      <c r="J71" s="177">
        <f>'Prep Partner Performance'!F77</f>
        <v>0</v>
      </c>
      <c r="K71" s="177">
        <f>'Prep Partner Performance'!G77</f>
        <v>0</v>
      </c>
      <c r="L71" s="177">
        <f>'Prep Partner Performance'!H77</f>
        <v>0</v>
      </c>
      <c r="M71" s="177">
        <f>'Prep Partner Performance'!I77</f>
        <v>0</v>
      </c>
      <c r="N71" s="177">
        <f>'Prep Partner Performance'!J77</f>
        <v>0</v>
      </c>
      <c r="O71" s="177">
        <f>'Prep Partner Performance'!K77</f>
        <v>0</v>
      </c>
      <c r="P71" s="177">
        <f>'Prep Partner Performance'!L77</f>
        <v>0</v>
      </c>
      <c r="Q71" s="177">
        <f>'Prep Partner Performance'!M77</f>
        <v>0</v>
      </c>
      <c r="R71" s="177">
        <f>'Prep Partner Performance'!N77</f>
        <v>0</v>
      </c>
      <c r="S71" s="177">
        <f>'Prep Partner Performance'!O77</f>
        <v>0</v>
      </c>
      <c r="T71" s="177">
        <f>'Prep Partner Performance'!P77</f>
        <v>0</v>
      </c>
      <c r="U71" s="177">
        <f>'Prep Partner Performance'!Q77</f>
        <v>0</v>
      </c>
      <c r="V71" s="177">
        <f>'Prep Partner Performance'!R77</f>
        <v>0</v>
      </c>
      <c r="W71" s="177">
        <f>'Prep Partner Performance'!S77</f>
        <v>0</v>
      </c>
      <c r="X71" s="177">
        <f>'Prep Partner Performance'!T77</f>
        <v>0</v>
      </c>
      <c r="Y71" s="177">
        <f>'Prep Partner Performance'!U77</f>
        <v>0</v>
      </c>
      <c r="Z71" s="177">
        <f>'Prep Partner Performance'!V77</f>
        <v>0</v>
      </c>
      <c r="AA71" s="177">
        <f>'Prep Partner Performance'!W77</f>
        <v>0</v>
      </c>
      <c r="AB71" s="177">
        <f>'Prep Partner Performance'!X77</f>
        <v>0</v>
      </c>
      <c r="AC71" s="177">
        <f>'Prep Partner Performance'!Y77</f>
        <v>0</v>
      </c>
      <c r="AD71" s="177">
        <f>'Prep Partner Performance'!Z77</f>
        <v>0</v>
      </c>
      <c r="AE71" s="177">
        <f>'Prep Partner Performance'!AA77</f>
        <v>0</v>
      </c>
      <c r="AF71" s="177">
        <f>'Prep Partner Performance'!AB77</f>
        <v>0</v>
      </c>
      <c r="AG71" s="177">
        <f>'Prep Partner Performance'!AC77</f>
        <v>0</v>
      </c>
      <c r="AH71" s="177">
        <f>'Prep Partner Performance'!AD77</f>
        <v>0</v>
      </c>
      <c r="AI71" s="177">
        <f>'Prep Partner Performance'!AE77</f>
        <v>0</v>
      </c>
      <c r="AJ71" s="177">
        <f>'Prep Partner Performance'!AF77</f>
        <v>0</v>
      </c>
      <c r="AK71" s="177">
        <f>'Prep Partner Performance'!AG77</f>
        <v>0</v>
      </c>
      <c r="AL71" s="177">
        <f>'Prep Partner Performance'!AH77</f>
        <v>0</v>
      </c>
      <c r="AM71" s="178">
        <f t="shared" si="3"/>
        <v>0</v>
      </c>
      <c r="AN71" s="177" t="str">
        <f>'Prep Partner Performance'!B$3</f>
        <v>PrEP Partner Performance Tool version 2.0.0</v>
      </c>
      <c r="AO71" s="199">
        <f>'Prep Partner Performance'!AJ77</f>
        <v>0</v>
      </c>
    </row>
    <row r="72" spans="1:41" x14ac:dyDescent="0.25">
      <c r="A72" s="178" t="str">
        <f t="shared" si="2"/>
        <v>202205</v>
      </c>
      <c r="B72" s="179">
        <f>'Prep Partner Performance'!AE$2</f>
        <v>2022</v>
      </c>
      <c r="C72" s="180" t="str">
        <f>'Prep Partner Performance'!Z$2</f>
        <v>05</v>
      </c>
      <c r="D72" s="178">
        <f>'Prep Partner Performance'!G$2</f>
        <v>14943</v>
      </c>
      <c r="E72" s="177" t="str">
        <f>'Prep Partner Performance'!C$2</f>
        <v>Kisima Health Centre</v>
      </c>
      <c r="F72" s="199" t="str">
        <f>'Prep Partner Performance'!B$71</f>
        <v>Number Tested HIV Positive at month 1 re-fill</v>
      </c>
      <c r="G72" s="177" t="str">
        <f>'Prep Partner Performance'!C78</f>
        <v>Serodiscordant Couple</v>
      </c>
      <c r="H72" s="177" t="str">
        <f>'Prep Partner Performance'!D78</f>
        <v>P01-71</v>
      </c>
      <c r="I72" s="177">
        <f>'Prep Partner Performance'!E78</f>
        <v>0</v>
      </c>
      <c r="J72" s="177">
        <f>'Prep Partner Performance'!F78</f>
        <v>0</v>
      </c>
      <c r="K72" s="177">
        <f>'Prep Partner Performance'!G78</f>
        <v>0</v>
      </c>
      <c r="L72" s="177">
        <f>'Prep Partner Performance'!H78</f>
        <v>0</v>
      </c>
      <c r="M72" s="177">
        <f>'Prep Partner Performance'!I78</f>
        <v>0</v>
      </c>
      <c r="N72" s="177">
        <f>'Prep Partner Performance'!J78</f>
        <v>0</v>
      </c>
      <c r="O72" s="177">
        <f>'Prep Partner Performance'!K78</f>
        <v>0</v>
      </c>
      <c r="P72" s="177">
        <f>'Prep Partner Performance'!L78</f>
        <v>0</v>
      </c>
      <c r="Q72" s="177">
        <f>'Prep Partner Performance'!M78</f>
        <v>0</v>
      </c>
      <c r="R72" s="177">
        <f>'Prep Partner Performance'!N78</f>
        <v>0</v>
      </c>
      <c r="S72" s="177">
        <f>'Prep Partner Performance'!O78</f>
        <v>0</v>
      </c>
      <c r="T72" s="177">
        <f>'Prep Partner Performance'!P78</f>
        <v>0</v>
      </c>
      <c r="U72" s="177">
        <f>'Prep Partner Performance'!Q78</f>
        <v>0</v>
      </c>
      <c r="V72" s="177">
        <f>'Prep Partner Performance'!R78</f>
        <v>0</v>
      </c>
      <c r="W72" s="177">
        <f>'Prep Partner Performance'!S78</f>
        <v>0</v>
      </c>
      <c r="X72" s="177">
        <f>'Prep Partner Performance'!T78</f>
        <v>0</v>
      </c>
      <c r="Y72" s="177">
        <f>'Prep Partner Performance'!U78</f>
        <v>0</v>
      </c>
      <c r="Z72" s="177">
        <f>'Prep Partner Performance'!V78</f>
        <v>0</v>
      </c>
      <c r="AA72" s="177">
        <f>'Prep Partner Performance'!W78</f>
        <v>0</v>
      </c>
      <c r="AB72" s="177">
        <f>'Prep Partner Performance'!X78</f>
        <v>0</v>
      </c>
      <c r="AC72" s="177">
        <f>'Prep Partner Performance'!Y78</f>
        <v>0</v>
      </c>
      <c r="AD72" s="177">
        <f>'Prep Partner Performance'!Z78</f>
        <v>0</v>
      </c>
      <c r="AE72" s="177">
        <f>'Prep Partner Performance'!AA78</f>
        <v>0</v>
      </c>
      <c r="AF72" s="177">
        <f>'Prep Partner Performance'!AB78</f>
        <v>0</v>
      </c>
      <c r="AG72" s="177">
        <f>'Prep Partner Performance'!AC78</f>
        <v>0</v>
      </c>
      <c r="AH72" s="177">
        <f>'Prep Partner Performance'!AD78</f>
        <v>0</v>
      </c>
      <c r="AI72" s="177">
        <f>'Prep Partner Performance'!AE78</f>
        <v>0</v>
      </c>
      <c r="AJ72" s="177">
        <f>'Prep Partner Performance'!AF78</f>
        <v>0</v>
      </c>
      <c r="AK72" s="177">
        <f>'Prep Partner Performance'!AG78</f>
        <v>0</v>
      </c>
      <c r="AL72" s="177">
        <f>'Prep Partner Performance'!AH78</f>
        <v>0</v>
      </c>
      <c r="AM72" s="178">
        <f t="shared" si="3"/>
        <v>0</v>
      </c>
      <c r="AN72" s="177" t="str">
        <f>'Prep Partner Performance'!B$3</f>
        <v>PrEP Partner Performance Tool version 2.0.0</v>
      </c>
      <c r="AO72" s="199">
        <f>'Prep Partner Performance'!AJ78</f>
        <v>0</v>
      </c>
    </row>
    <row r="73" spans="1:41" x14ac:dyDescent="0.25">
      <c r="A73" s="178" t="str">
        <f t="shared" si="2"/>
        <v>202205</v>
      </c>
      <c r="B73" s="179">
        <f>'Prep Partner Performance'!AE$2</f>
        <v>2022</v>
      </c>
      <c r="C73" s="180" t="str">
        <f>'Prep Partner Performance'!Z$2</f>
        <v>05</v>
      </c>
      <c r="D73" s="178">
        <f>'Prep Partner Performance'!G$2</f>
        <v>14943</v>
      </c>
      <c r="E73" s="177" t="str">
        <f>'Prep Partner Performance'!C$2</f>
        <v>Kisima Health Centre</v>
      </c>
      <c r="F73" s="199" t="str">
        <f>'Prep Partner Performance'!B$71</f>
        <v>Number Tested HIV Positive at month 1 re-fill</v>
      </c>
      <c r="G73" s="177" t="str">
        <f>'Prep Partner Performance'!C79</f>
        <v>Pregnant and Breast Feeding Women</v>
      </c>
      <c r="H73" s="177" t="str">
        <f>'Prep Partner Performance'!D79</f>
        <v>P01-72</v>
      </c>
      <c r="I73" s="177">
        <f>'Prep Partner Performance'!E79</f>
        <v>0</v>
      </c>
      <c r="J73" s="177">
        <f>'Prep Partner Performance'!F79</f>
        <v>0</v>
      </c>
      <c r="K73" s="177">
        <f>'Prep Partner Performance'!G79</f>
        <v>0</v>
      </c>
      <c r="L73" s="177">
        <f>'Prep Partner Performance'!H79</f>
        <v>0</v>
      </c>
      <c r="M73" s="177">
        <f>'Prep Partner Performance'!I79</f>
        <v>0</v>
      </c>
      <c r="N73" s="177">
        <f>'Prep Partner Performance'!J79</f>
        <v>0</v>
      </c>
      <c r="O73" s="177">
        <f>'Prep Partner Performance'!K79</f>
        <v>0</v>
      </c>
      <c r="P73" s="177">
        <f>'Prep Partner Performance'!L79</f>
        <v>0</v>
      </c>
      <c r="Q73" s="177">
        <f>'Prep Partner Performance'!M79</f>
        <v>0</v>
      </c>
      <c r="R73" s="177">
        <f>'Prep Partner Performance'!N79</f>
        <v>0</v>
      </c>
      <c r="S73" s="177">
        <f>'Prep Partner Performance'!O79</f>
        <v>0</v>
      </c>
      <c r="T73" s="177">
        <f>'Prep Partner Performance'!P79</f>
        <v>0</v>
      </c>
      <c r="U73" s="177">
        <f>'Prep Partner Performance'!Q79</f>
        <v>0</v>
      </c>
      <c r="V73" s="177">
        <f>'Prep Partner Performance'!R79</f>
        <v>0</v>
      </c>
      <c r="W73" s="177">
        <f>'Prep Partner Performance'!S79</f>
        <v>0</v>
      </c>
      <c r="X73" s="177">
        <f>'Prep Partner Performance'!T79</f>
        <v>0</v>
      </c>
      <c r="Y73" s="177">
        <f>'Prep Partner Performance'!U79</f>
        <v>0</v>
      </c>
      <c r="Z73" s="177">
        <f>'Prep Partner Performance'!V79</f>
        <v>0</v>
      </c>
      <c r="AA73" s="177">
        <f>'Prep Partner Performance'!W79</f>
        <v>0</v>
      </c>
      <c r="AB73" s="177">
        <f>'Prep Partner Performance'!X79</f>
        <v>0</v>
      </c>
      <c r="AC73" s="177">
        <f>'Prep Partner Performance'!Y79</f>
        <v>0</v>
      </c>
      <c r="AD73" s="177">
        <f>'Prep Partner Performance'!Z79</f>
        <v>0</v>
      </c>
      <c r="AE73" s="177">
        <f>'Prep Partner Performance'!AA79</f>
        <v>0</v>
      </c>
      <c r="AF73" s="177">
        <f>'Prep Partner Performance'!AB79</f>
        <v>0</v>
      </c>
      <c r="AG73" s="177">
        <f>'Prep Partner Performance'!AC79</f>
        <v>0</v>
      </c>
      <c r="AH73" s="177">
        <f>'Prep Partner Performance'!AD79</f>
        <v>0</v>
      </c>
      <c r="AI73" s="177">
        <f>'Prep Partner Performance'!AE79</f>
        <v>0</v>
      </c>
      <c r="AJ73" s="177">
        <f>'Prep Partner Performance'!AF79</f>
        <v>0</v>
      </c>
      <c r="AK73" s="177">
        <f>'Prep Partner Performance'!AG79</f>
        <v>0</v>
      </c>
      <c r="AL73" s="177">
        <f>'Prep Partner Performance'!AH79</f>
        <v>0</v>
      </c>
      <c r="AM73" s="178">
        <f t="shared" si="3"/>
        <v>0</v>
      </c>
      <c r="AN73" s="177" t="str">
        <f>'Prep Partner Performance'!B$3</f>
        <v>PrEP Partner Performance Tool version 2.0.0</v>
      </c>
      <c r="AO73" s="199">
        <f>'Prep Partner Performance'!AJ79</f>
        <v>0</v>
      </c>
    </row>
    <row r="74" spans="1:41" x14ac:dyDescent="0.25">
      <c r="A74" s="178" t="str">
        <f t="shared" si="2"/>
        <v>202205</v>
      </c>
      <c r="B74" s="179">
        <f>'Prep Partner Performance'!AE$2</f>
        <v>2022</v>
      </c>
      <c r="C74" s="180" t="str">
        <f>'Prep Partner Performance'!Z$2</f>
        <v>05</v>
      </c>
      <c r="D74" s="178">
        <f>'Prep Partner Performance'!G$2</f>
        <v>14943</v>
      </c>
      <c r="E74" s="177" t="str">
        <f>'Prep Partner Performance'!C$2</f>
        <v>Kisima Health Centre</v>
      </c>
      <c r="F74" s="199" t="str">
        <f>'Prep Partner Performance'!B80</f>
        <v>Number of Clients who had a Refill at Month 3</v>
      </c>
      <c r="G74" s="177" t="str">
        <f>'Prep Partner Performance'!C80</f>
        <v>Transgender</v>
      </c>
      <c r="H74" s="177" t="str">
        <f>'Prep Partner Performance'!D80</f>
        <v>P01-73</v>
      </c>
      <c r="I74" s="177">
        <f>'Prep Partner Performance'!E80</f>
        <v>0</v>
      </c>
      <c r="J74" s="177">
        <f>'Prep Partner Performance'!F80</f>
        <v>0</v>
      </c>
      <c r="K74" s="177">
        <f>'Prep Partner Performance'!G80</f>
        <v>0</v>
      </c>
      <c r="L74" s="177">
        <f>'Prep Partner Performance'!H80</f>
        <v>0</v>
      </c>
      <c r="M74" s="177">
        <f>'Prep Partner Performance'!I80</f>
        <v>0</v>
      </c>
      <c r="N74" s="177">
        <f>'Prep Partner Performance'!J80</f>
        <v>0</v>
      </c>
      <c r="O74" s="177">
        <f>'Prep Partner Performance'!K80</f>
        <v>0</v>
      </c>
      <c r="P74" s="177">
        <f>'Prep Partner Performance'!L80</f>
        <v>0</v>
      </c>
      <c r="Q74" s="177">
        <f>'Prep Partner Performance'!M80</f>
        <v>0</v>
      </c>
      <c r="R74" s="177">
        <f>'Prep Partner Performance'!N80</f>
        <v>0</v>
      </c>
      <c r="S74" s="177">
        <f>'Prep Partner Performance'!O80</f>
        <v>0</v>
      </c>
      <c r="T74" s="177">
        <f>'Prep Partner Performance'!P80</f>
        <v>0</v>
      </c>
      <c r="U74" s="177">
        <f>'Prep Partner Performance'!Q80</f>
        <v>0</v>
      </c>
      <c r="V74" s="177">
        <f>'Prep Partner Performance'!R80</f>
        <v>0</v>
      </c>
      <c r="W74" s="177">
        <f>'Prep Partner Performance'!S80</f>
        <v>0</v>
      </c>
      <c r="X74" s="177">
        <f>'Prep Partner Performance'!T80</f>
        <v>0</v>
      </c>
      <c r="Y74" s="177">
        <f>'Prep Partner Performance'!U80</f>
        <v>0</v>
      </c>
      <c r="Z74" s="177">
        <f>'Prep Partner Performance'!V80</f>
        <v>0</v>
      </c>
      <c r="AA74" s="177">
        <f>'Prep Partner Performance'!W80</f>
        <v>0</v>
      </c>
      <c r="AB74" s="177">
        <f>'Prep Partner Performance'!X80</f>
        <v>0</v>
      </c>
      <c r="AC74" s="177">
        <f>'Prep Partner Performance'!Y80</f>
        <v>0</v>
      </c>
      <c r="AD74" s="177">
        <f>'Prep Partner Performance'!Z80</f>
        <v>0</v>
      </c>
      <c r="AE74" s="177">
        <f>'Prep Partner Performance'!AA80</f>
        <v>0</v>
      </c>
      <c r="AF74" s="177">
        <f>'Prep Partner Performance'!AB80</f>
        <v>0</v>
      </c>
      <c r="AG74" s="177">
        <f>'Prep Partner Performance'!AC80</f>
        <v>0</v>
      </c>
      <c r="AH74" s="177">
        <f>'Prep Partner Performance'!AD80</f>
        <v>0</v>
      </c>
      <c r="AI74" s="177">
        <f>'Prep Partner Performance'!AE80</f>
        <v>0</v>
      </c>
      <c r="AJ74" s="177">
        <f>'Prep Partner Performance'!AF80</f>
        <v>0</v>
      </c>
      <c r="AK74" s="177">
        <f>'Prep Partner Performance'!AG80</f>
        <v>0</v>
      </c>
      <c r="AL74" s="177">
        <f>'Prep Partner Performance'!AH80</f>
        <v>0</v>
      </c>
      <c r="AM74" s="178">
        <f t="shared" si="3"/>
        <v>0</v>
      </c>
      <c r="AN74" s="177" t="str">
        <f>'Prep Partner Performance'!B$3</f>
        <v>PrEP Partner Performance Tool version 2.0.0</v>
      </c>
      <c r="AO74" s="199" t="str">
        <f>'Prep Partner Performance'!AJ80</f>
        <v/>
      </c>
    </row>
    <row r="75" spans="1:41" x14ac:dyDescent="0.25">
      <c r="A75" s="178" t="str">
        <f t="shared" si="2"/>
        <v>202205</v>
      </c>
      <c r="B75" s="179">
        <f>'Prep Partner Performance'!AE$2</f>
        <v>2022</v>
      </c>
      <c r="C75" s="180" t="str">
        <f>'Prep Partner Performance'!Z$2</f>
        <v>05</v>
      </c>
      <c r="D75" s="178">
        <f>'Prep Partner Performance'!G$2</f>
        <v>14943</v>
      </c>
      <c r="E75" s="177" t="str">
        <f>'Prep Partner Performance'!C$2</f>
        <v>Kisima Health Centre</v>
      </c>
      <c r="F75" s="199" t="str">
        <f>'Prep Partner Performance'!B$80</f>
        <v>Number of Clients who had a Refill at Month 3</v>
      </c>
      <c r="G75" s="177" t="str">
        <f>'Prep Partner Performance'!C81</f>
        <v>Adolescent Girls and Young Women</v>
      </c>
      <c r="H75" s="177" t="str">
        <f>'Prep Partner Performance'!D81</f>
        <v>P01-74</v>
      </c>
      <c r="I75" s="177">
        <f>'Prep Partner Performance'!E81</f>
        <v>0</v>
      </c>
      <c r="J75" s="177">
        <f>'Prep Partner Performance'!F81</f>
        <v>0</v>
      </c>
      <c r="K75" s="177">
        <f>'Prep Partner Performance'!G81</f>
        <v>0</v>
      </c>
      <c r="L75" s="177">
        <f>'Prep Partner Performance'!H81</f>
        <v>0</v>
      </c>
      <c r="M75" s="177">
        <f>'Prep Partner Performance'!I81</f>
        <v>0</v>
      </c>
      <c r="N75" s="177">
        <f>'Prep Partner Performance'!J81</f>
        <v>0</v>
      </c>
      <c r="O75" s="177">
        <f>'Prep Partner Performance'!K81</f>
        <v>0</v>
      </c>
      <c r="P75" s="177">
        <f>'Prep Partner Performance'!L81</f>
        <v>0</v>
      </c>
      <c r="Q75" s="177">
        <f>'Prep Partner Performance'!M81</f>
        <v>0</v>
      </c>
      <c r="R75" s="177">
        <f>'Prep Partner Performance'!N81</f>
        <v>0</v>
      </c>
      <c r="S75" s="177">
        <f>'Prep Partner Performance'!O81</f>
        <v>0</v>
      </c>
      <c r="T75" s="177">
        <f>'Prep Partner Performance'!P81</f>
        <v>0</v>
      </c>
      <c r="U75" s="177">
        <f>'Prep Partner Performance'!Q81</f>
        <v>0</v>
      </c>
      <c r="V75" s="177">
        <f>'Prep Partner Performance'!R81</f>
        <v>0</v>
      </c>
      <c r="W75" s="177">
        <f>'Prep Partner Performance'!S81</f>
        <v>0</v>
      </c>
      <c r="X75" s="177">
        <f>'Prep Partner Performance'!T81</f>
        <v>0</v>
      </c>
      <c r="Y75" s="177">
        <f>'Prep Partner Performance'!U81</f>
        <v>0</v>
      </c>
      <c r="Z75" s="177">
        <f>'Prep Partner Performance'!V81</f>
        <v>0</v>
      </c>
      <c r="AA75" s="177">
        <f>'Prep Partner Performance'!W81</f>
        <v>0</v>
      </c>
      <c r="AB75" s="177">
        <f>'Prep Partner Performance'!X81</f>
        <v>0</v>
      </c>
      <c r="AC75" s="177">
        <f>'Prep Partner Performance'!Y81</f>
        <v>0</v>
      </c>
      <c r="AD75" s="177">
        <f>'Prep Partner Performance'!Z81</f>
        <v>0</v>
      </c>
      <c r="AE75" s="177">
        <f>'Prep Partner Performance'!AA81</f>
        <v>0</v>
      </c>
      <c r="AF75" s="177">
        <f>'Prep Partner Performance'!AB81</f>
        <v>0</v>
      </c>
      <c r="AG75" s="177">
        <f>'Prep Partner Performance'!AC81</f>
        <v>0</v>
      </c>
      <c r="AH75" s="177">
        <f>'Prep Partner Performance'!AD81</f>
        <v>0</v>
      </c>
      <c r="AI75" s="177">
        <f>'Prep Partner Performance'!AE81</f>
        <v>0</v>
      </c>
      <c r="AJ75" s="177">
        <f>'Prep Partner Performance'!AF81</f>
        <v>0</v>
      </c>
      <c r="AK75" s="177">
        <f>'Prep Partner Performance'!AG81</f>
        <v>0</v>
      </c>
      <c r="AL75" s="177">
        <f>'Prep Partner Performance'!AH81</f>
        <v>0</v>
      </c>
      <c r="AM75" s="178">
        <f t="shared" si="3"/>
        <v>0</v>
      </c>
      <c r="AN75" s="177" t="str">
        <f>'Prep Partner Performance'!B$3</f>
        <v>PrEP Partner Performance Tool version 2.0.0</v>
      </c>
      <c r="AO75" s="199" t="str">
        <f>'Prep Partner Performance'!AJ81</f>
        <v/>
      </c>
    </row>
    <row r="76" spans="1:41" x14ac:dyDescent="0.25">
      <c r="A76" s="178" t="str">
        <f t="shared" si="2"/>
        <v>202205</v>
      </c>
      <c r="B76" s="179">
        <f>'Prep Partner Performance'!AE$2</f>
        <v>2022</v>
      </c>
      <c r="C76" s="180" t="str">
        <f>'Prep Partner Performance'!Z$2</f>
        <v>05</v>
      </c>
      <c r="D76" s="178">
        <f>'Prep Partner Performance'!G$2</f>
        <v>14943</v>
      </c>
      <c r="E76" s="177" t="str">
        <f>'Prep Partner Performance'!C$2</f>
        <v>Kisima Health Centre</v>
      </c>
      <c r="F76" s="199" t="str">
        <f>'Prep Partner Performance'!B$80</f>
        <v>Number of Clients who had a Refill at Month 3</v>
      </c>
      <c r="G76" s="177" t="str">
        <f>'Prep Partner Performance'!C82</f>
        <v>Men who have Sex With Men</v>
      </c>
      <c r="H76" s="177" t="str">
        <f>'Prep Partner Performance'!D82</f>
        <v>P01-75</v>
      </c>
      <c r="I76" s="177">
        <f>'Prep Partner Performance'!E82</f>
        <v>0</v>
      </c>
      <c r="J76" s="177">
        <f>'Prep Partner Performance'!F82</f>
        <v>0</v>
      </c>
      <c r="K76" s="177">
        <f>'Prep Partner Performance'!G82</f>
        <v>0</v>
      </c>
      <c r="L76" s="177">
        <f>'Prep Partner Performance'!H82</f>
        <v>0</v>
      </c>
      <c r="M76" s="177">
        <f>'Prep Partner Performance'!I82</f>
        <v>0</v>
      </c>
      <c r="N76" s="177">
        <f>'Prep Partner Performance'!J82</f>
        <v>0</v>
      </c>
      <c r="O76" s="177">
        <f>'Prep Partner Performance'!K82</f>
        <v>0</v>
      </c>
      <c r="P76" s="177">
        <f>'Prep Partner Performance'!L82</f>
        <v>0</v>
      </c>
      <c r="Q76" s="177">
        <f>'Prep Partner Performance'!M82</f>
        <v>0</v>
      </c>
      <c r="R76" s="177">
        <f>'Prep Partner Performance'!N82</f>
        <v>0</v>
      </c>
      <c r="S76" s="177">
        <f>'Prep Partner Performance'!O82</f>
        <v>0</v>
      </c>
      <c r="T76" s="177">
        <f>'Prep Partner Performance'!P82</f>
        <v>0</v>
      </c>
      <c r="U76" s="177">
        <f>'Prep Partner Performance'!Q82</f>
        <v>0</v>
      </c>
      <c r="V76" s="177">
        <f>'Prep Partner Performance'!R82</f>
        <v>0</v>
      </c>
      <c r="W76" s="177">
        <f>'Prep Partner Performance'!S82</f>
        <v>0</v>
      </c>
      <c r="X76" s="177">
        <f>'Prep Partner Performance'!T82</f>
        <v>0</v>
      </c>
      <c r="Y76" s="177">
        <f>'Prep Partner Performance'!U82</f>
        <v>0</v>
      </c>
      <c r="Z76" s="177">
        <f>'Prep Partner Performance'!V82</f>
        <v>0</v>
      </c>
      <c r="AA76" s="177">
        <f>'Prep Partner Performance'!W82</f>
        <v>0</v>
      </c>
      <c r="AB76" s="177">
        <f>'Prep Partner Performance'!X82</f>
        <v>0</v>
      </c>
      <c r="AC76" s="177">
        <f>'Prep Partner Performance'!Y82</f>
        <v>0</v>
      </c>
      <c r="AD76" s="177">
        <f>'Prep Partner Performance'!Z82</f>
        <v>0</v>
      </c>
      <c r="AE76" s="177">
        <f>'Prep Partner Performance'!AA82</f>
        <v>0</v>
      </c>
      <c r="AF76" s="177">
        <f>'Prep Partner Performance'!AB82</f>
        <v>0</v>
      </c>
      <c r="AG76" s="177">
        <f>'Prep Partner Performance'!AC82</f>
        <v>0</v>
      </c>
      <c r="AH76" s="177">
        <f>'Prep Partner Performance'!AD82</f>
        <v>0</v>
      </c>
      <c r="AI76" s="177">
        <f>'Prep Partner Performance'!AE82</f>
        <v>0</v>
      </c>
      <c r="AJ76" s="177">
        <f>'Prep Partner Performance'!AF82</f>
        <v>0</v>
      </c>
      <c r="AK76" s="177">
        <f>'Prep Partner Performance'!AG82</f>
        <v>0</v>
      </c>
      <c r="AL76" s="177">
        <f>'Prep Partner Performance'!AH82</f>
        <v>0</v>
      </c>
      <c r="AM76" s="178">
        <f t="shared" si="3"/>
        <v>0</v>
      </c>
      <c r="AN76" s="177" t="str">
        <f>'Prep Partner Performance'!B$3</f>
        <v>PrEP Partner Performance Tool version 2.0.0</v>
      </c>
      <c r="AO76" s="199" t="str">
        <f>'Prep Partner Performance'!AJ82</f>
        <v/>
      </c>
    </row>
    <row r="77" spans="1:41" x14ac:dyDescent="0.25">
      <c r="A77" s="178" t="str">
        <f t="shared" si="2"/>
        <v>202205</v>
      </c>
      <c r="B77" s="179">
        <f>'Prep Partner Performance'!AE$2</f>
        <v>2022</v>
      </c>
      <c r="C77" s="180" t="str">
        <f>'Prep Partner Performance'!Z$2</f>
        <v>05</v>
      </c>
      <c r="D77" s="178">
        <f>'Prep Partner Performance'!G$2</f>
        <v>14943</v>
      </c>
      <c r="E77" s="177" t="str">
        <f>'Prep Partner Performance'!C$2</f>
        <v>Kisima Health Centre</v>
      </c>
      <c r="F77" s="199" t="str">
        <f>'Prep Partner Performance'!B$80</f>
        <v>Number of Clients who had a Refill at Month 3</v>
      </c>
      <c r="G77" s="177" t="str">
        <f>'Prep Partner Performance'!C83</f>
        <v>Men at high risk</v>
      </c>
      <c r="H77" s="177" t="str">
        <f>'Prep Partner Performance'!D83</f>
        <v>P01-76</v>
      </c>
      <c r="I77" s="177">
        <f>'Prep Partner Performance'!E83</f>
        <v>0</v>
      </c>
      <c r="J77" s="177">
        <f>'Prep Partner Performance'!F83</f>
        <v>0</v>
      </c>
      <c r="K77" s="177">
        <f>'Prep Partner Performance'!G83</f>
        <v>0</v>
      </c>
      <c r="L77" s="177">
        <f>'Prep Partner Performance'!H83</f>
        <v>0</v>
      </c>
      <c r="M77" s="177">
        <f>'Prep Partner Performance'!I83</f>
        <v>0</v>
      </c>
      <c r="N77" s="177">
        <f>'Prep Partner Performance'!J83</f>
        <v>0</v>
      </c>
      <c r="O77" s="177">
        <f>'Prep Partner Performance'!K83</f>
        <v>0</v>
      </c>
      <c r="P77" s="177">
        <f>'Prep Partner Performance'!L83</f>
        <v>0</v>
      </c>
      <c r="Q77" s="177">
        <f>'Prep Partner Performance'!M83</f>
        <v>0</v>
      </c>
      <c r="R77" s="177">
        <f>'Prep Partner Performance'!N83</f>
        <v>0</v>
      </c>
      <c r="S77" s="177">
        <f>'Prep Partner Performance'!O83</f>
        <v>0</v>
      </c>
      <c r="T77" s="177">
        <f>'Prep Partner Performance'!P83</f>
        <v>0</v>
      </c>
      <c r="U77" s="177">
        <f>'Prep Partner Performance'!Q83</f>
        <v>0</v>
      </c>
      <c r="V77" s="177">
        <f>'Prep Partner Performance'!R83</f>
        <v>0</v>
      </c>
      <c r="W77" s="177">
        <f>'Prep Partner Performance'!S83</f>
        <v>0</v>
      </c>
      <c r="X77" s="177">
        <f>'Prep Partner Performance'!T83</f>
        <v>0</v>
      </c>
      <c r="Y77" s="177">
        <f>'Prep Partner Performance'!U83</f>
        <v>0</v>
      </c>
      <c r="Z77" s="177">
        <f>'Prep Partner Performance'!V83</f>
        <v>0</v>
      </c>
      <c r="AA77" s="177">
        <f>'Prep Partner Performance'!W83</f>
        <v>0</v>
      </c>
      <c r="AB77" s="177">
        <f>'Prep Partner Performance'!X83</f>
        <v>0</v>
      </c>
      <c r="AC77" s="177">
        <f>'Prep Partner Performance'!Y83</f>
        <v>0</v>
      </c>
      <c r="AD77" s="177">
        <f>'Prep Partner Performance'!Z83</f>
        <v>0</v>
      </c>
      <c r="AE77" s="177">
        <f>'Prep Partner Performance'!AA83</f>
        <v>0</v>
      </c>
      <c r="AF77" s="177">
        <f>'Prep Partner Performance'!AB83</f>
        <v>0</v>
      </c>
      <c r="AG77" s="177">
        <f>'Prep Partner Performance'!AC83</f>
        <v>0</v>
      </c>
      <c r="AH77" s="177">
        <f>'Prep Partner Performance'!AD83</f>
        <v>0</v>
      </c>
      <c r="AI77" s="177">
        <f>'Prep Partner Performance'!AE83</f>
        <v>0</v>
      </c>
      <c r="AJ77" s="177">
        <f>'Prep Partner Performance'!AF83</f>
        <v>0</v>
      </c>
      <c r="AK77" s="177">
        <f>'Prep Partner Performance'!AG83</f>
        <v>0</v>
      </c>
      <c r="AL77" s="177">
        <f>'Prep Partner Performance'!AH83</f>
        <v>0</v>
      </c>
      <c r="AM77" s="178">
        <f t="shared" si="3"/>
        <v>0</v>
      </c>
      <c r="AN77" s="177" t="str">
        <f>'Prep Partner Performance'!B$3</f>
        <v>PrEP Partner Performance Tool version 2.0.0</v>
      </c>
      <c r="AO77" s="199" t="str">
        <f>'Prep Partner Performance'!AJ83</f>
        <v/>
      </c>
    </row>
    <row r="78" spans="1:41" x14ac:dyDescent="0.25">
      <c r="A78" s="178" t="str">
        <f t="shared" si="2"/>
        <v>202205</v>
      </c>
      <c r="B78" s="179">
        <f>'Prep Partner Performance'!AE$2</f>
        <v>2022</v>
      </c>
      <c r="C78" s="180" t="str">
        <f>'Prep Partner Performance'!Z$2</f>
        <v>05</v>
      </c>
      <c r="D78" s="178">
        <f>'Prep Partner Performance'!G$2</f>
        <v>14943</v>
      </c>
      <c r="E78" s="177" t="str">
        <f>'Prep Partner Performance'!C$2</f>
        <v>Kisima Health Centre</v>
      </c>
      <c r="F78" s="199" t="str">
        <f>'Prep Partner Performance'!B$80</f>
        <v>Number of Clients who had a Refill at Month 3</v>
      </c>
      <c r="G78" s="177" t="str">
        <f>'Prep Partner Performance'!C84</f>
        <v>Female Sex Workers</v>
      </c>
      <c r="H78" s="177" t="str">
        <f>'Prep Partner Performance'!D84</f>
        <v>P01-77</v>
      </c>
      <c r="I78" s="177">
        <f>'Prep Partner Performance'!E84</f>
        <v>0</v>
      </c>
      <c r="J78" s="177">
        <f>'Prep Partner Performance'!F84</f>
        <v>0</v>
      </c>
      <c r="K78" s="177">
        <f>'Prep Partner Performance'!G84</f>
        <v>0</v>
      </c>
      <c r="L78" s="177">
        <f>'Prep Partner Performance'!H84</f>
        <v>0</v>
      </c>
      <c r="M78" s="177">
        <f>'Prep Partner Performance'!I84</f>
        <v>0</v>
      </c>
      <c r="N78" s="177">
        <f>'Prep Partner Performance'!J84</f>
        <v>0</v>
      </c>
      <c r="O78" s="177">
        <f>'Prep Partner Performance'!K84</f>
        <v>0</v>
      </c>
      <c r="P78" s="177">
        <f>'Prep Partner Performance'!L84</f>
        <v>0</v>
      </c>
      <c r="Q78" s="177">
        <f>'Prep Partner Performance'!M84</f>
        <v>0</v>
      </c>
      <c r="R78" s="177">
        <f>'Prep Partner Performance'!N84</f>
        <v>0</v>
      </c>
      <c r="S78" s="177">
        <f>'Prep Partner Performance'!O84</f>
        <v>0</v>
      </c>
      <c r="T78" s="177">
        <f>'Prep Partner Performance'!P84</f>
        <v>0</v>
      </c>
      <c r="U78" s="177">
        <f>'Prep Partner Performance'!Q84</f>
        <v>0</v>
      </c>
      <c r="V78" s="177">
        <f>'Prep Partner Performance'!R84</f>
        <v>0</v>
      </c>
      <c r="W78" s="177">
        <f>'Prep Partner Performance'!S84</f>
        <v>0</v>
      </c>
      <c r="X78" s="177">
        <f>'Prep Partner Performance'!T84</f>
        <v>0</v>
      </c>
      <c r="Y78" s="177">
        <f>'Prep Partner Performance'!U84</f>
        <v>0</v>
      </c>
      <c r="Z78" s="177">
        <f>'Prep Partner Performance'!V84</f>
        <v>0</v>
      </c>
      <c r="AA78" s="177">
        <f>'Prep Partner Performance'!W84</f>
        <v>0</v>
      </c>
      <c r="AB78" s="177">
        <f>'Prep Partner Performance'!X84</f>
        <v>0</v>
      </c>
      <c r="AC78" s="177">
        <f>'Prep Partner Performance'!Y84</f>
        <v>0</v>
      </c>
      <c r="AD78" s="177">
        <f>'Prep Partner Performance'!Z84</f>
        <v>0</v>
      </c>
      <c r="AE78" s="177">
        <f>'Prep Partner Performance'!AA84</f>
        <v>0</v>
      </c>
      <c r="AF78" s="177">
        <f>'Prep Partner Performance'!AB84</f>
        <v>0</v>
      </c>
      <c r="AG78" s="177">
        <f>'Prep Partner Performance'!AC84</f>
        <v>0</v>
      </c>
      <c r="AH78" s="177">
        <f>'Prep Partner Performance'!AD84</f>
        <v>0</v>
      </c>
      <c r="AI78" s="177">
        <f>'Prep Partner Performance'!AE84</f>
        <v>0</v>
      </c>
      <c r="AJ78" s="177">
        <f>'Prep Partner Performance'!AF84</f>
        <v>0</v>
      </c>
      <c r="AK78" s="177">
        <f>'Prep Partner Performance'!AG84</f>
        <v>0</v>
      </c>
      <c r="AL78" s="177">
        <f>'Prep Partner Performance'!AH84</f>
        <v>0</v>
      </c>
      <c r="AM78" s="178">
        <f t="shared" si="3"/>
        <v>0</v>
      </c>
      <c r="AN78" s="177" t="str">
        <f>'Prep Partner Performance'!B$3</f>
        <v>PrEP Partner Performance Tool version 2.0.0</v>
      </c>
      <c r="AO78" s="199" t="str">
        <f>'Prep Partner Performance'!AJ84</f>
        <v/>
      </c>
    </row>
    <row r="79" spans="1:41" x14ac:dyDescent="0.25">
      <c r="A79" s="178" t="str">
        <f t="shared" si="2"/>
        <v>202205</v>
      </c>
      <c r="B79" s="179">
        <f>'Prep Partner Performance'!AE$2</f>
        <v>2022</v>
      </c>
      <c r="C79" s="180" t="str">
        <f>'Prep Partner Performance'!Z$2</f>
        <v>05</v>
      </c>
      <c r="D79" s="178">
        <f>'Prep Partner Performance'!G$2</f>
        <v>14943</v>
      </c>
      <c r="E79" s="177" t="str">
        <f>'Prep Partner Performance'!C$2</f>
        <v>Kisima Health Centre</v>
      </c>
      <c r="F79" s="199" t="str">
        <f>'Prep Partner Performance'!B$80</f>
        <v>Number of Clients who had a Refill at Month 3</v>
      </c>
      <c r="G79" s="177" t="str">
        <f>'Prep Partner Performance'!C85</f>
        <v>People who Inject Drugs</v>
      </c>
      <c r="H79" s="177" t="str">
        <f>'Prep Partner Performance'!D85</f>
        <v>P01-78</v>
      </c>
      <c r="I79" s="177">
        <f>'Prep Partner Performance'!E85</f>
        <v>0</v>
      </c>
      <c r="J79" s="177">
        <f>'Prep Partner Performance'!F85</f>
        <v>0</v>
      </c>
      <c r="K79" s="177">
        <f>'Prep Partner Performance'!G85</f>
        <v>0</v>
      </c>
      <c r="L79" s="177">
        <f>'Prep Partner Performance'!H85</f>
        <v>0</v>
      </c>
      <c r="M79" s="177">
        <f>'Prep Partner Performance'!I85</f>
        <v>0</v>
      </c>
      <c r="N79" s="177">
        <f>'Prep Partner Performance'!J85</f>
        <v>0</v>
      </c>
      <c r="O79" s="177">
        <f>'Prep Partner Performance'!K85</f>
        <v>0</v>
      </c>
      <c r="P79" s="177">
        <f>'Prep Partner Performance'!L85</f>
        <v>0</v>
      </c>
      <c r="Q79" s="177">
        <f>'Prep Partner Performance'!M85</f>
        <v>0</v>
      </c>
      <c r="R79" s="177">
        <f>'Prep Partner Performance'!N85</f>
        <v>0</v>
      </c>
      <c r="S79" s="177">
        <f>'Prep Partner Performance'!O85</f>
        <v>0</v>
      </c>
      <c r="T79" s="177">
        <f>'Prep Partner Performance'!P85</f>
        <v>0</v>
      </c>
      <c r="U79" s="177">
        <f>'Prep Partner Performance'!Q85</f>
        <v>0</v>
      </c>
      <c r="V79" s="177">
        <f>'Prep Partner Performance'!R85</f>
        <v>0</v>
      </c>
      <c r="W79" s="177">
        <f>'Prep Partner Performance'!S85</f>
        <v>0</v>
      </c>
      <c r="X79" s="177">
        <f>'Prep Partner Performance'!T85</f>
        <v>0</v>
      </c>
      <c r="Y79" s="177">
        <f>'Prep Partner Performance'!U85</f>
        <v>0</v>
      </c>
      <c r="Z79" s="177">
        <f>'Prep Partner Performance'!V85</f>
        <v>0</v>
      </c>
      <c r="AA79" s="177">
        <f>'Prep Partner Performance'!W85</f>
        <v>0</v>
      </c>
      <c r="AB79" s="177">
        <f>'Prep Partner Performance'!X85</f>
        <v>0</v>
      </c>
      <c r="AC79" s="177">
        <f>'Prep Partner Performance'!Y85</f>
        <v>0</v>
      </c>
      <c r="AD79" s="177">
        <f>'Prep Partner Performance'!Z85</f>
        <v>0</v>
      </c>
      <c r="AE79" s="177">
        <f>'Prep Partner Performance'!AA85</f>
        <v>0</v>
      </c>
      <c r="AF79" s="177">
        <f>'Prep Partner Performance'!AB85</f>
        <v>0</v>
      </c>
      <c r="AG79" s="177">
        <f>'Prep Partner Performance'!AC85</f>
        <v>0</v>
      </c>
      <c r="AH79" s="177">
        <f>'Prep Partner Performance'!AD85</f>
        <v>0</v>
      </c>
      <c r="AI79" s="177">
        <f>'Prep Partner Performance'!AE85</f>
        <v>0</v>
      </c>
      <c r="AJ79" s="177">
        <f>'Prep Partner Performance'!AF85</f>
        <v>0</v>
      </c>
      <c r="AK79" s="177">
        <f>'Prep Partner Performance'!AG85</f>
        <v>0</v>
      </c>
      <c r="AL79" s="177">
        <f>'Prep Partner Performance'!AH85</f>
        <v>0</v>
      </c>
      <c r="AM79" s="178">
        <f t="shared" si="3"/>
        <v>0</v>
      </c>
      <c r="AN79" s="177" t="str">
        <f>'Prep Partner Performance'!B$3</f>
        <v>PrEP Partner Performance Tool version 2.0.0</v>
      </c>
      <c r="AO79" s="199" t="str">
        <f>'Prep Partner Performance'!AJ85</f>
        <v/>
      </c>
    </row>
    <row r="80" spans="1:41" x14ac:dyDescent="0.25">
      <c r="A80" s="178" t="str">
        <f t="shared" si="2"/>
        <v>202205</v>
      </c>
      <c r="B80" s="179">
        <f>'Prep Partner Performance'!AE$2</f>
        <v>2022</v>
      </c>
      <c r="C80" s="180" t="str">
        <f>'Prep Partner Performance'!Z$2</f>
        <v>05</v>
      </c>
      <c r="D80" s="178">
        <f>'Prep Partner Performance'!G$2</f>
        <v>14943</v>
      </c>
      <c r="E80" s="177" t="str">
        <f>'Prep Partner Performance'!C$2</f>
        <v>Kisima Health Centre</v>
      </c>
      <c r="F80" s="199" t="str">
        <f>'Prep Partner Performance'!B$80</f>
        <v>Number of Clients who had a Refill at Month 3</v>
      </c>
      <c r="G80" s="177" t="str">
        <f>'Prep Partner Performance'!C86</f>
        <v>Other Women</v>
      </c>
      <c r="H80" s="177" t="str">
        <f>'Prep Partner Performance'!D86</f>
        <v>P01-79</v>
      </c>
      <c r="I80" s="177">
        <f>'Prep Partner Performance'!E86</f>
        <v>0</v>
      </c>
      <c r="J80" s="177">
        <f>'Prep Partner Performance'!F86</f>
        <v>0</v>
      </c>
      <c r="K80" s="177">
        <f>'Prep Partner Performance'!G86</f>
        <v>0</v>
      </c>
      <c r="L80" s="177">
        <f>'Prep Partner Performance'!H86</f>
        <v>0</v>
      </c>
      <c r="M80" s="177">
        <f>'Prep Partner Performance'!I86</f>
        <v>0</v>
      </c>
      <c r="N80" s="177">
        <f>'Prep Partner Performance'!J86</f>
        <v>0</v>
      </c>
      <c r="O80" s="177">
        <f>'Prep Partner Performance'!K86</f>
        <v>0</v>
      </c>
      <c r="P80" s="177">
        <f>'Prep Partner Performance'!L86</f>
        <v>0</v>
      </c>
      <c r="Q80" s="177">
        <f>'Prep Partner Performance'!M86</f>
        <v>0</v>
      </c>
      <c r="R80" s="177">
        <f>'Prep Partner Performance'!N86</f>
        <v>0</v>
      </c>
      <c r="S80" s="177">
        <f>'Prep Partner Performance'!O86</f>
        <v>0</v>
      </c>
      <c r="T80" s="177">
        <f>'Prep Partner Performance'!P86</f>
        <v>0</v>
      </c>
      <c r="U80" s="177">
        <f>'Prep Partner Performance'!Q86</f>
        <v>0</v>
      </c>
      <c r="V80" s="177">
        <f>'Prep Partner Performance'!R86</f>
        <v>0</v>
      </c>
      <c r="W80" s="177">
        <f>'Prep Partner Performance'!S86</f>
        <v>0</v>
      </c>
      <c r="X80" s="177">
        <f>'Prep Partner Performance'!T86</f>
        <v>0</v>
      </c>
      <c r="Y80" s="177">
        <f>'Prep Partner Performance'!U86</f>
        <v>0</v>
      </c>
      <c r="Z80" s="177">
        <f>'Prep Partner Performance'!V86</f>
        <v>0</v>
      </c>
      <c r="AA80" s="177">
        <f>'Prep Partner Performance'!W86</f>
        <v>0</v>
      </c>
      <c r="AB80" s="177">
        <f>'Prep Partner Performance'!X86</f>
        <v>0</v>
      </c>
      <c r="AC80" s="177">
        <f>'Prep Partner Performance'!Y86</f>
        <v>0</v>
      </c>
      <c r="AD80" s="177">
        <f>'Prep Partner Performance'!Z86</f>
        <v>0</v>
      </c>
      <c r="AE80" s="177">
        <f>'Prep Partner Performance'!AA86</f>
        <v>0</v>
      </c>
      <c r="AF80" s="177">
        <f>'Prep Partner Performance'!AB86</f>
        <v>0</v>
      </c>
      <c r="AG80" s="177">
        <f>'Prep Partner Performance'!AC86</f>
        <v>0</v>
      </c>
      <c r="AH80" s="177">
        <f>'Prep Partner Performance'!AD86</f>
        <v>0</v>
      </c>
      <c r="AI80" s="177">
        <f>'Prep Partner Performance'!AE86</f>
        <v>0</v>
      </c>
      <c r="AJ80" s="177">
        <f>'Prep Partner Performance'!AF86</f>
        <v>0</v>
      </c>
      <c r="AK80" s="177">
        <f>'Prep Partner Performance'!AG86</f>
        <v>0</v>
      </c>
      <c r="AL80" s="177">
        <f>'Prep Partner Performance'!AH86</f>
        <v>0</v>
      </c>
      <c r="AM80" s="178">
        <f t="shared" si="3"/>
        <v>0</v>
      </c>
      <c r="AN80" s="177" t="str">
        <f>'Prep Partner Performance'!B$3</f>
        <v>PrEP Partner Performance Tool version 2.0.0</v>
      </c>
      <c r="AO80" s="199" t="str">
        <f>'Prep Partner Performance'!AJ86</f>
        <v/>
      </c>
    </row>
    <row r="81" spans="1:41" x14ac:dyDescent="0.25">
      <c r="A81" s="178" t="str">
        <f t="shared" si="2"/>
        <v>202205</v>
      </c>
      <c r="B81" s="179">
        <f>'Prep Partner Performance'!AE$2</f>
        <v>2022</v>
      </c>
      <c r="C81" s="180" t="str">
        <f>'Prep Partner Performance'!Z$2</f>
        <v>05</v>
      </c>
      <c r="D81" s="178">
        <f>'Prep Partner Performance'!G$2</f>
        <v>14943</v>
      </c>
      <c r="E81" s="177" t="str">
        <f>'Prep Partner Performance'!C$2</f>
        <v>Kisima Health Centre</v>
      </c>
      <c r="F81" s="199" t="str">
        <f>'Prep Partner Performance'!B$80</f>
        <v>Number of Clients who had a Refill at Month 3</v>
      </c>
      <c r="G81" s="177" t="str">
        <f>'Prep Partner Performance'!C87</f>
        <v>Serodiscordant Couple</v>
      </c>
      <c r="H81" s="177" t="str">
        <f>'Prep Partner Performance'!D87</f>
        <v>P01-80</v>
      </c>
      <c r="I81" s="177">
        <f>'Prep Partner Performance'!E87</f>
        <v>0</v>
      </c>
      <c r="J81" s="177">
        <f>'Prep Partner Performance'!F87</f>
        <v>0</v>
      </c>
      <c r="K81" s="177">
        <f>'Prep Partner Performance'!G87</f>
        <v>0</v>
      </c>
      <c r="L81" s="177">
        <f>'Prep Partner Performance'!H87</f>
        <v>0</v>
      </c>
      <c r="M81" s="177">
        <f>'Prep Partner Performance'!I87</f>
        <v>0</v>
      </c>
      <c r="N81" s="177">
        <f>'Prep Partner Performance'!J87</f>
        <v>0</v>
      </c>
      <c r="O81" s="177">
        <f>'Prep Partner Performance'!K87</f>
        <v>0</v>
      </c>
      <c r="P81" s="177">
        <f>'Prep Partner Performance'!L87</f>
        <v>0</v>
      </c>
      <c r="Q81" s="177">
        <f>'Prep Partner Performance'!M87</f>
        <v>0</v>
      </c>
      <c r="R81" s="177">
        <f>'Prep Partner Performance'!N87</f>
        <v>0</v>
      </c>
      <c r="S81" s="177">
        <f>'Prep Partner Performance'!O87</f>
        <v>0</v>
      </c>
      <c r="T81" s="177">
        <f>'Prep Partner Performance'!P87</f>
        <v>0</v>
      </c>
      <c r="U81" s="177">
        <f>'Prep Partner Performance'!Q87</f>
        <v>0</v>
      </c>
      <c r="V81" s="177">
        <f>'Prep Partner Performance'!R87</f>
        <v>0</v>
      </c>
      <c r="W81" s="177">
        <f>'Prep Partner Performance'!S87</f>
        <v>0</v>
      </c>
      <c r="X81" s="177">
        <f>'Prep Partner Performance'!T87</f>
        <v>0</v>
      </c>
      <c r="Y81" s="177">
        <f>'Prep Partner Performance'!U87</f>
        <v>0</v>
      </c>
      <c r="Z81" s="177">
        <f>'Prep Partner Performance'!V87</f>
        <v>0</v>
      </c>
      <c r="AA81" s="177">
        <f>'Prep Partner Performance'!W87</f>
        <v>0</v>
      </c>
      <c r="AB81" s="177">
        <f>'Prep Partner Performance'!X87</f>
        <v>0</v>
      </c>
      <c r="AC81" s="177">
        <f>'Prep Partner Performance'!Y87</f>
        <v>0</v>
      </c>
      <c r="AD81" s="177">
        <f>'Prep Partner Performance'!Z87</f>
        <v>0</v>
      </c>
      <c r="AE81" s="177">
        <f>'Prep Partner Performance'!AA87</f>
        <v>0</v>
      </c>
      <c r="AF81" s="177">
        <f>'Prep Partner Performance'!AB87</f>
        <v>0</v>
      </c>
      <c r="AG81" s="177">
        <f>'Prep Partner Performance'!AC87</f>
        <v>0</v>
      </c>
      <c r="AH81" s="177">
        <f>'Prep Partner Performance'!AD87</f>
        <v>0</v>
      </c>
      <c r="AI81" s="177">
        <f>'Prep Partner Performance'!AE87</f>
        <v>0</v>
      </c>
      <c r="AJ81" s="177">
        <f>'Prep Partner Performance'!AF87</f>
        <v>0</v>
      </c>
      <c r="AK81" s="177">
        <f>'Prep Partner Performance'!AG87</f>
        <v>0</v>
      </c>
      <c r="AL81" s="177">
        <f>'Prep Partner Performance'!AH87</f>
        <v>0</v>
      </c>
      <c r="AM81" s="178">
        <f t="shared" si="3"/>
        <v>0</v>
      </c>
      <c r="AN81" s="177" t="str">
        <f>'Prep Partner Performance'!B$3</f>
        <v>PrEP Partner Performance Tool version 2.0.0</v>
      </c>
      <c r="AO81" s="199" t="str">
        <f>'Prep Partner Performance'!AJ87</f>
        <v/>
      </c>
    </row>
    <row r="82" spans="1:41" x14ac:dyDescent="0.25">
      <c r="A82" s="178" t="str">
        <f t="shared" si="2"/>
        <v>202205</v>
      </c>
      <c r="B82" s="179">
        <f>'Prep Partner Performance'!AE$2</f>
        <v>2022</v>
      </c>
      <c r="C82" s="180" t="str">
        <f>'Prep Partner Performance'!Z$2</f>
        <v>05</v>
      </c>
      <c r="D82" s="178">
        <f>'Prep Partner Performance'!G$2</f>
        <v>14943</v>
      </c>
      <c r="E82" s="177" t="str">
        <f>'Prep Partner Performance'!C$2</f>
        <v>Kisima Health Centre</v>
      </c>
      <c r="F82" s="199" t="str">
        <f>'Prep Partner Performance'!B$80</f>
        <v>Number of Clients who had a Refill at Month 3</v>
      </c>
      <c r="G82" s="177" t="str">
        <f>'Prep Partner Performance'!C88</f>
        <v>Pregnant and Breast Feeding Women</v>
      </c>
      <c r="H82" s="177" t="str">
        <f>'Prep Partner Performance'!D88</f>
        <v>P01-81</v>
      </c>
      <c r="I82" s="177">
        <f>'Prep Partner Performance'!E88</f>
        <v>0</v>
      </c>
      <c r="J82" s="177">
        <f>'Prep Partner Performance'!F88</f>
        <v>0</v>
      </c>
      <c r="K82" s="177">
        <f>'Prep Partner Performance'!G88</f>
        <v>0</v>
      </c>
      <c r="L82" s="177">
        <f>'Prep Partner Performance'!H88</f>
        <v>0</v>
      </c>
      <c r="M82" s="177">
        <f>'Prep Partner Performance'!I88</f>
        <v>0</v>
      </c>
      <c r="N82" s="177">
        <f>'Prep Partner Performance'!J88</f>
        <v>0</v>
      </c>
      <c r="O82" s="177">
        <f>'Prep Partner Performance'!K88</f>
        <v>0</v>
      </c>
      <c r="P82" s="177">
        <f>'Prep Partner Performance'!L88</f>
        <v>0</v>
      </c>
      <c r="Q82" s="177">
        <f>'Prep Partner Performance'!M88</f>
        <v>0</v>
      </c>
      <c r="R82" s="177">
        <f>'Prep Partner Performance'!N88</f>
        <v>0</v>
      </c>
      <c r="S82" s="177">
        <f>'Prep Partner Performance'!O88</f>
        <v>0</v>
      </c>
      <c r="T82" s="177">
        <f>'Prep Partner Performance'!P88</f>
        <v>0</v>
      </c>
      <c r="U82" s="177">
        <f>'Prep Partner Performance'!Q88</f>
        <v>0</v>
      </c>
      <c r="V82" s="177">
        <f>'Prep Partner Performance'!R88</f>
        <v>0</v>
      </c>
      <c r="W82" s="177">
        <f>'Prep Partner Performance'!S88</f>
        <v>0</v>
      </c>
      <c r="X82" s="177">
        <f>'Prep Partner Performance'!T88</f>
        <v>0</v>
      </c>
      <c r="Y82" s="177">
        <f>'Prep Partner Performance'!U88</f>
        <v>0</v>
      </c>
      <c r="Z82" s="177">
        <f>'Prep Partner Performance'!V88</f>
        <v>0</v>
      </c>
      <c r="AA82" s="177">
        <f>'Prep Partner Performance'!W88</f>
        <v>0</v>
      </c>
      <c r="AB82" s="177">
        <f>'Prep Partner Performance'!X88</f>
        <v>0</v>
      </c>
      <c r="AC82" s="177">
        <f>'Prep Partner Performance'!Y88</f>
        <v>0</v>
      </c>
      <c r="AD82" s="177">
        <f>'Prep Partner Performance'!Z88</f>
        <v>0</v>
      </c>
      <c r="AE82" s="177">
        <f>'Prep Partner Performance'!AA88</f>
        <v>0</v>
      </c>
      <c r="AF82" s="177">
        <f>'Prep Partner Performance'!AB88</f>
        <v>0</v>
      </c>
      <c r="AG82" s="177">
        <f>'Prep Partner Performance'!AC88</f>
        <v>0</v>
      </c>
      <c r="AH82" s="177">
        <f>'Prep Partner Performance'!AD88</f>
        <v>0</v>
      </c>
      <c r="AI82" s="177">
        <f>'Prep Partner Performance'!AE88</f>
        <v>0</v>
      </c>
      <c r="AJ82" s="177">
        <f>'Prep Partner Performance'!AF88</f>
        <v>0</v>
      </c>
      <c r="AK82" s="177">
        <f>'Prep Partner Performance'!AG88</f>
        <v>0</v>
      </c>
      <c r="AL82" s="177">
        <f>'Prep Partner Performance'!AH88</f>
        <v>0</v>
      </c>
      <c r="AM82" s="178">
        <f t="shared" si="3"/>
        <v>0</v>
      </c>
      <c r="AN82" s="177" t="str">
        <f>'Prep Partner Performance'!B$3</f>
        <v>PrEP Partner Performance Tool version 2.0.0</v>
      </c>
      <c r="AO82" s="199" t="str">
        <f>'Prep Partner Performance'!AJ88</f>
        <v/>
      </c>
    </row>
    <row r="83" spans="1:41" x14ac:dyDescent="0.25">
      <c r="A83" s="178" t="str">
        <f t="shared" si="2"/>
        <v>202205</v>
      </c>
      <c r="B83" s="179">
        <f>'Prep Partner Performance'!AE$2</f>
        <v>2022</v>
      </c>
      <c r="C83" s="180" t="str">
        <f>'Prep Partner Performance'!Z$2</f>
        <v>05</v>
      </c>
      <c r="D83" s="178">
        <f>'Prep Partner Performance'!G$2</f>
        <v>14943</v>
      </c>
      <c r="E83" s="177" t="str">
        <f>'Prep Partner Performance'!C$2</f>
        <v>Kisima Health Centre</v>
      </c>
      <c r="F83" s="199" t="str">
        <f>'Prep Partner Performance'!B89</f>
        <v>Number Tested for HIV at Month 3 Re-fill</v>
      </c>
      <c r="G83" s="177" t="str">
        <f>'Prep Partner Performance'!C89</f>
        <v>Transgender</v>
      </c>
      <c r="H83" s="177" t="str">
        <f>'Prep Partner Performance'!D89</f>
        <v>P01-82</v>
      </c>
      <c r="I83" s="177">
        <f>'Prep Partner Performance'!E89</f>
        <v>0</v>
      </c>
      <c r="J83" s="177">
        <f>'Prep Partner Performance'!F89</f>
        <v>0</v>
      </c>
      <c r="K83" s="177">
        <f>'Prep Partner Performance'!G89</f>
        <v>0</v>
      </c>
      <c r="L83" s="177">
        <f>'Prep Partner Performance'!H89</f>
        <v>0</v>
      </c>
      <c r="M83" s="177">
        <f>'Prep Partner Performance'!I89</f>
        <v>0</v>
      </c>
      <c r="N83" s="177">
        <f>'Prep Partner Performance'!J89</f>
        <v>0</v>
      </c>
      <c r="O83" s="177">
        <f>'Prep Partner Performance'!K89</f>
        <v>0</v>
      </c>
      <c r="P83" s="177">
        <f>'Prep Partner Performance'!L89</f>
        <v>0</v>
      </c>
      <c r="Q83" s="177">
        <f>'Prep Partner Performance'!M89</f>
        <v>0</v>
      </c>
      <c r="R83" s="177">
        <f>'Prep Partner Performance'!N89</f>
        <v>0</v>
      </c>
      <c r="S83" s="177">
        <f>'Prep Partner Performance'!O89</f>
        <v>0</v>
      </c>
      <c r="T83" s="177">
        <f>'Prep Partner Performance'!P89</f>
        <v>0</v>
      </c>
      <c r="U83" s="177">
        <f>'Prep Partner Performance'!Q89</f>
        <v>0</v>
      </c>
      <c r="V83" s="177">
        <f>'Prep Partner Performance'!R89</f>
        <v>0</v>
      </c>
      <c r="W83" s="177">
        <f>'Prep Partner Performance'!S89</f>
        <v>0</v>
      </c>
      <c r="X83" s="177">
        <f>'Prep Partner Performance'!T89</f>
        <v>0</v>
      </c>
      <c r="Y83" s="177">
        <f>'Prep Partner Performance'!U89</f>
        <v>0</v>
      </c>
      <c r="Z83" s="177">
        <f>'Prep Partner Performance'!V89</f>
        <v>0</v>
      </c>
      <c r="AA83" s="177">
        <f>'Prep Partner Performance'!W89</f>
        <v>0</v>
      </c>
      <c r="AB83" s="177">
        <f>'Prep Partner Performance'!X89</f>
        <v>0</v>
      </c>
      <c r="AC83" s="177">
        <f>'Prep Partner Performance'!Y89</f>
        <v>0</v>
      </c>
      <c r="AD83" s="177">
        <f>'Prep Partner Performance'!Z89</f>
        <v>0</v>
      </c>
      <c r="AE83" s="177">
        <f>'Prep Partner Performance'!AA89</f>
        <v>0</v>
      </c>
      <c r="AF83" s="177">
        <f>'Prep Partner Performance'!AB89</f>
        <v>0</v>
      </c>
      <c r="AG83" s="177">
        <f>'Prep Partner Performance'!AC89</f>
        <v>0</v>
      </c>
      <c r="AH83" s="177">
        <f>'Prep Partner Performance'!AD89</f>
        <v>0</v>
      </c>
      <c r="AI83" s="177">
        <f>'Prep Partner Performance'!AE89</f>
        <v>0</v>
      </c>
      <c r="AJ83" s="177">
        <f>'Prep Partner Performance'!AF89</f>
        <v>0</v>
      </c>
      <c r="AK83" s="177">
        <f>'Prep Partner Performance'!AG89</f>
        <v>0</v>
      </c>
      <c r="AL83" s="177">
        <f>'Prep Partner Performance'!AH89</f>
        <v>0</v>
      </c>
      <c r="AM83" s="178">
        <f t="shared" si="3"/>
        <v>0</v>
      </c>
      <c r="AN83" s="177" t="str">
        <f>'Prep Partner Performance'!B$3</f>
        <v>PrEP Partner Performance Tool version 2.0.0</v>
      </c>
      <c r="AO83" s="199" t="str">
        <f>'Prep Partner Performance'!AJ89</f>
        <v/>
      </c>
    </row>
    <row r="84" spans="1:41" x14ac:dyDescent="0.25">
      <c r="A84" s="178" t="str">
        <f t="shared" si="2"/>
        <v>202205</v>
      </c>
      <c r="B84" s="179">
        <f>'Prep Partner Performance'!AE$2</f>
        <v>2022</v>
      </c>
      <c r="C84" s="180" t="str">
        <f>'Prep Partner Performance'!Z$2</f>
        <v>05</v>
      </c>
      <c r="D84" s="178">
        <f>'Prep Partner Performance'!G$2</f>
        <v>14943</v>
      </c>
      <c r="E84" s="177" t="str">
        <f>'Prep Partner Performance'!C$2</f>
        <v>Kisima Health Centre</v>
      </c>
      <c r="F84" s="199" t="str">
        <f>'Prep Partner Performance'!B$89</f>
        <v>Number Tested for HIV at Month 3 Re-fill</v>
      </c>
      <c r="G84" s="177" t="str">
        <f>'Prep Partner Performance'!C90</f>
        <v>Adolescent Girls and Young Women</v>
      </c>
      <c r="H84" s="177" t="str">
        <f>'Prep Partner Performance'!D90</f>
        <v>P01-83</v>
      </c>
      <c r="I84" s="177">
        <f>'Prep Partner Performance'!E90</f>
        <v>0</v>
      </c>
      <c r="J84" s="177">
        <f>'Prep Partner Performance'!F90</f>
        <v>0</v>
      </c>
      <c r="K84" s="177">
        <f>'Prep Partner Performance'!G90</f>
        <v>0</v>
      </c>
      <c r="L84" s="177">
        <f>'Prep Partner Performance'!H90</f>
        <v>0</v>
      </c>
      <c r="M84" s="177">
        <f>'Prep Partner Performance'!I90</f>
        <v>0</v>
      </c>
      <c r="N84" s="177">
        <f>'Prep Partner Performance'!J90</f>
        <v>0</v>
      </c>
      <c r="O84" s="177">
        <f>'Prep Partner Performance'!K90</f>
        <v>0</v>
      </c>
      <c r="P84" s="177">
        <f>'Prep Partner Performance'!L90</f>
        <v>0</v>
      </c>
      <c r="Q84" s="177">
        <f>'Prep Partner Performance'!M90</f>
        <v>0</v>
      </c>
      <c r="R84" s="177">
        <f>'Prep Partner Performance'!N90</f>
        <v>0</v>
      </c>
      <c r="S84" s="177">
        <f>'Prep Partner Performance'!O90</f>
        <v>0</v>
      </c>
      <c r="T84" s="177">
        <f>'Prep Partner Performance'!P90</f>
        <v>0</v>
      </c>
      <c r="U84" s="177">
        <f>'Prep Partner Performance'!Q90</f>
        <v>0</v>
      </c>
      <c r="V84" s="177">
        <f>'Prep Partner Performance'!R90</f>
        <v>0</v>
      </c>
      <c r="W84" s="177">
        <f>'Prep Partner Performance'!S90</f>
        <v>0</v>
      </c>
      <c r="X84" s="177">
        <f>'Prep Partner Performance'!T90</f>
        <v>0</v>
      </c>
      <c r="Y84" s="177">
        <f>'Prep Partner Performance'!U90</f>
        <v>0</v>
      </c>
      <c r="Z84" s="177">
        <f>'Prep Partner Performance'!V90</f>
        <v>0</v>
      </c>
      <c r="AA84" s="177">
        <f>'Prep Partner Performance'!W90</f>
        <v>0</v>
      </c>
      <c r="AB84" s="177">
        <f>'Prep Partner Performance'!X90</f>
        <v>0</v>
      </c>
      <c r="AC84" s="177">
        <f>'Prep Partner Performance'!Y90</f>
        <v>0</v>
      </c>
      <c r="AD84" s="177">
        <f>'Prep Partner Performance'!Z90</f>
        <v>0</v>
      </c>
      <c r="AE84" s="177">
        <f>'Prep Partner Performance'!AA90</f>
        <v>0</v>
      </c>
      <c r="AF84" s="177">
        <f>'Prep Partner Performance'!AB90</f>
        <v>0</v>
      </c>
      <c r="AG84" s="177">
        <f>'Prep Partner Performance'!AC90</f>
        <v>0</v>
      </c>
      <c r="AH84" s="177">
        <f>'Prep Partner Performance'!AD90</f>
        <v>0</v>
      </c>
      <c r="AI84" s="177">
        <f>'Prep Partner Performance'!AE90</f>
        <v>0</v>
      </c>
      <c r="AJ84" s="177">
        <f>'Prep Partner Performance'!AF90</f>
        <v>0</v>
      </c>
      <c r="AK84" s="177">
        <f>'Prep Partner Performance'!AG90</f>
        <v>0</v>
      </c>
      <c r="AL84" s="177">
        <f>'Prep Partner Performance'!AH90</f>
        <v>0</v>
      </c>
      <c r="AM84" s="178">
        <f t="shared" si="3"/>
        <v>0</v>
      </c>
      <c r="AN84" s="177" t="str">
        <f>'Prep Partner Performance'!B$3</f>
        <v>PrEP Partner Performance Tool version 2.0.0</v>
      </c>
      <c r="AO84" s="199" t="str">
        <f>'Prep Partner Performance'!AJ90</f>
        <v/>
      </c>
    </row>
    <row r="85" spans="1:41" x14ac:dyDescent="0.25">
      <c r="A85" s="178" t="str">
        <f t="shared" si="2"/>
        <v>202205</v>
      </c>
      <c r="B85" s="179">
        <f>'Prep Partner Performance'!AE$2</f>
        <v>2022</v>
      </c>
      <c r="C85" s="180" t="str">
        <f>'Prep Partner Performance'!Z$2</f>
        <v>05</v>
      </c>
      <c r="D85" s="178">
        <f>'Prep Partner Performance'!G$2</f>
        <v>14943</v>
      </c>
      <c r="E85" s="177" t="str">
        <f>'Prep Partner Performance'!C$2</f>
        <v>Kisima Health Centre</v>
      </c>
      <c r="F85" s="199" t="str">
        <f>'Prep Partner Performance'!B$89</f>
        <v>Number Tested for HIV at Month 3 Re-fill</v>
      </c>
      <c r="G85" s="177" t="str">
        <f>'Prep Partner Performance'!C91</f>
        <v>Men who have Sex With Men</v>
      </c>
      <c r="H85" s="177" t="str">
        <f>'Prep Partner Performance'!D91</f>
        <v>P01-84</v>
      </c>
      <c r="I85" s="177">
        <f>'Prep Partner Performance'!E91</f>
        <v>0</v>
      </c>
      <c r="J85" s="177">
        <f>'Prep Partner Performance'!F91</f>
        <v>0</v>
      </c>
      <c r="K85" s="177">
        <f>'Prep Partner Performance'!G91</f>
        <v>0</v>
      </c>
      <c r="L85" s="177">
        <f>'Prep Partner Performance'!H91</f>
        <v>0</v>
      </c>
      <c r="M85" s="177">
        <f>'Prep Partner Performance'!I91</f>
        <v>0</v>
      </c>
      <c r="N85" s="177">
        <f>'Prep Partner Performance'!J91</f>
        <v>0</v>
      </c>
      <c r="O85" s="177">
        <f>'Prep Partner Performance'!K91</f>
        <v>0</v>
      </c>
      <c r="P85" s="177">
        <f>'Prep Partner Performance'!L91</f>
        <v>0</v>
      </c>
      <c r="Q85" s="177">
        <f>'Prep Partner Performance'!M91</f>
        <v>0</v>
      </c>
      <c r="R85" s="177">
        <f>'Prep Partner Performance'!N91</f>
        <v>0</v>
      </c>
      <c r="S85" s="177">
        <f>'Prep Partner Performance'!O91</f>
        <v>0</v>
      </c>
      <c r="T85" s="177">
        <f>'Prep Partner Performance'!P91</f>
        <v>0</v>
      </c>
      <c r="U85" s="177">
        <f>'Prep Partner Performance'!Q91</f>
        <v>0</v>
      </c>
      <c r="V85" s="177">
        <f>'Prep Partner Performance'!R91</f>
        <v>0</v>
      </c>
      <c r="W85" s="177">
        <f>'Prep Partner Performance'!S91</f>
        <v>0</v>
      </c>
      <c r="X85" s="177">
        <f>'Prep Partner Performance'!T91</f>
        <v>0</v>
      </c>
      <c r="Y85" s="177">
        <f>'Prep Partner Performance'!U91</f>
        <v>0</v>
      </c>
      <c r="Z85" s="177">
        <f>'Prep Partner Performance'!V91</f>
        <v>0</v>
      </c>
      <c r="AA85" s="177">
        <f>'Prep Partner Performance'!W91</f>
        <v>0</v>
      </c>
      <c r="AB85" s="177">
        <f>'Prep Partner Performance'!X91</f>
        <v>0</v>
      </c>
      <c r="AC85" s="177">
        <f>'Prep Partner Performance'!Y91</f>
        <v>0</v>
      </c>
      <c r="AD85" s="177">
        <f>'Prep Partner Performance'!Z91</f>
        <v>0</v>
      </c>
      <c r="AE85" s="177">
        <f>'Prep Partner Performance'!AA91</f>
        <v>0</v>
      </c>
      <c r="AF85" s="177">
        <f>'Prep Partner Performance'!AB91</f>
        <v>0</v>
      </c>
      <c r="AG85" s="177">
        <f>'Prep Partner Performance'!AC91</f>
        <v>0</v>
      </c>
      <c r="AH85" s="177">
        <f>'Prep Partner Performance'!AD91</f>
        <v>0</v>
      </c>
      <c r="AI85" s="177">
        <f>'Prep Partner Performance'!AE91</f>
        <v>0</v>
      </c>
      <c r="AJ85" s="177">
        <f>'Prep Partner Performance'!AF91</f>
        <v>0</v>
      </c>
      <c r="AK85" s="177">
        <f>'Prep Partner Performance'!AG91</f>
        <v>0</v>
      </c>
      <c r="AL85" s="177">
        <f>'Prep Partner Performance'!AH91</f>
        <v>0</v>
      </c>
      <c r="AM85" s="178">
        <f t="shared" si="3"/>
        <v>0</v>
      </c>
      <c r="AN85" s="177" t="str">
        <f>'Prep Partner Performance'!B$3</f>
        <v>PrEP Partner Performance Tool version 2.0.0</v>
      </c>
      <c r="AO85" s="199" t="str">
        <f>'Prep Partner Performance'!AJ91</f>
        <v/>
      </c>
    </row>
    <row r="86" spans="1:41" x14ac:dyDescent="0.25">
      <c r="A86" s="178" t="str">
        <f t="shared" si="2"/>
        <v>202205</v>
      </c>
      <c r="B86" s="179">
        <f>'Prep Partner Performance'!AE$2</f>
        <v>2022</v>
      </c>
      <c r="C86" s="180" t="str">
        <f>'Prep Partner Performance'!Z$2</f>
        <v>05</v>
      </c>
      <c r="D86" s="178">
        <f>'Prep Partner Performance'!G$2</f>
        <v>14943</v>
      </c>
      <c r="E86" s="177" t="str">
        <f>'Prep Partner Performance'!C$2</f>
        <v>Kisima Health Centre</v>
      </c>
      <c r="F86" s="199" t="str">
        <f>'Prep Partner Performance'!B$89</f>
        <v>Number Tested for HIV at Month 3 Re-fill</v>
      </c>
      <c r="G86" s="177" t="str">
        <f>'Prep Partner Performance'!C92</f>
        <v>Men at high risk</v>
      </c>
      <c r="H86" s="177" t="str">
        <f>'Prep Partner Performance'!D92</f>
        <v>P01-85</v>
      </c>
      <c r="I86" s="177">
        <f>'Prep Partner Performance'!E92</f>
        <v>0</v>
      </c>
      <c r="J86" s="177">
        <f>'Prep Partner Performance'!F92</f>
        <v>0</v>
      </c>
      <c r="K86" s="177">
        <f>'Prep Partner Performance'!G92</f>
        <v>0</v>
      </c>
      <c r="L86" s="177">
        <f>'Prep Partner Performance'!H92</f>
        <v>0</v>
      </c>
      <c r="M86" s="177">
        <f>'Prep Partner Performance'!I92</f>
        <v>0</v>
      </c>
      <c r="N86" s="177">
        <f>'Prep Partner Performance'!J92</f>
        <v>0</v>
      </c>
      <c r="O86" s="177">
        <f>'Prep Partner Performance'!K92</f>
        <v>0</v>
      </c>
      <c r="P86" s="177">
        <f>'Prep Partner Performance'!L92</f>
        <v>0</v>
      </c>
      <c r="Q86" s="177">
        <f>'Prep Partner Performance'!M92</f>
        <v>0</v>
      </c>
      <c r="R86" s="177">
        <f>'Prep Partner Performance'!N92</f>
        <v>0</v>
      </c>
      <c r="S86" s="177">
        <f>'Prep Partner Performance'!O92</f>
        <v>0</v>
      </c>
      <c r="T86" s="177">
        <f>'Prep Partner Performance'!P92</f>
        <v>0</v>
      </c>
      <c r="U86" s="177">
        <f>'Prep Partner Performance'!Q92</f>
        <v>0</v>
      </c>
      <c r="V86" s="177">
        <f>'Prep Partner Performance'!R92</f>
        <v>0</v>
      </c>
      <c r="W86" s="177">
        <f>'Prep Partner Performance'!S92</f>
        <v>0</v>
      </c>
      <c r="X86" s="177">
        <f>'Prep Partner Performance'!T92</f>
        <v>0</v>
      </c>
      <c r="Y86" s="177">
        <f>'Prep Partner Performance'!U92</f>
        <v>0</v>
      </c>
      <c r="Z86" s="177">
        <f>'Prep Partner Performance'!V92</f>
        <v>0</v>
      </c>
      <c r="AA86" s="177">
        <f>'Prep Partner Performance'!W92</f>
        <v>0</v>
      </c>
      <c r="AB86" s="177">
        <f>'Prep Partner Performance'!X92</f>
        <v>0</v>
      </c>
      <c r="AC86" s="177">
        <f>'Prep Partner Performance'!Y92</f>
        <v>0</v>
      </c>
      <c r="AD86" s="177">
        <f>'Prep Partner Performance'!Z92</f>
        <v>0</v>
      </c>
      <c r="AE86" s="177">
        <f>'Prep Partner Performance'!AA92</f>
        <v>0</v>
      </c>
      <c r="AF86" s="177">
        <f>'Prep Partner Performance'!AB92</f>
        <v>0</v>
      </c>
      <c r="AG86" s="177">
        <f>'Prep Partner Performance'!AC92</f>
        <v>0</v>
      </c>
      <c r="AH86" s="177">
        <f>'Prep Partner Performance'!AD92</f>
        <v>0</v>
      </c>
      <c r="AI86" s="177">
        <f>'Prep Partner Performance'!AE92</f>
        <v>0</v>
      </c>
      <c r="AJ86" s="177">
        <f>'Prep Partner Performance'!AF92</f>
        <v>0</v>
      </c>
      <c r="AK86" s="177">
        <f>'Prep Partner Performance'!AG92</f>
        <v>0</v>
      </c>
      <c r="AL86" s="177">
        <f>'Prep Partner Performance'!AH92</f>
        <v>0</v>
      </c>
      <c r="AM86" s="178">
        <f t="shared" si="3"/>
        <v>0</v>
      </c>
      <c r="AN86" s="177" t="str">
        <f>'Prep Partner Performance'!B$3</f>
        <v>PrEP Partner Performance Tool version 2.0.0</v>
      </c>
      <c r="AO86" s="199" t="str">
        <f>'Prep Partner Performance'!AJ92</f>
        <v/>
      </c>
    </row>
    <row r="87" spans="1:41" x14ac:dyDescent="0.25">
      <c r="A87" s="178" t="str">
        <f t="shared" si="2"/>
        <v>202205</v>
      </c>
      <c r="B87" s="179">
        <f>'Prep Partner Performance'!AE$2</f>
        <v>2022</v>
      </c>
      <c r="C87" s="180" t="str">
        <f>'Prep Partner Performance'!Z$2</f>
        <v>05</v>
      </c>
      <c r="D87" s="178">
        <f>'Prep Partner Performance'!G$2</f>
        <v>14943</v>
      </c>
      <c r="E87" s="177" t="str">
        <f>'Prep Partner Performance'!C$2</f>
        <v>Kisima Health Centre</v>
      </c>
      <c r="F87" s="199" t="str">
        <f>'Prep Partner Performance'!B$89</f>
        <v>Number Tested for HIV at Month 3 Re-fill</v>
      </c>
      <c r="G87" s="177" t="str">
        <f>'Prep Partner Performance'!C93</f>
        <v>Female Sex Workers</v>
      </c>
      <c r="H87" s="177" t="str">
        <f>'Prep Partner Performance'!D93</f>
        <v>P01-86</v>
      </c>
      <c r="I87" s="177">
        <f>'Prep Partner Performance'!E93</f>
        <v>0</v>
      </c>
      <c r="J87" s="177">
        <f>'Prep Partner Performance'!F93</f>
        <v>0</v>
      </c>
      <c r="K87" s="177">
        <f>'Prep Partner Performance'!G93</f>
        <v>0</v>
      </c>
      <c r="L87" s="177">
        <f>'Prep Partner Performance'!H93</f>
        <v>0</v>
      </c>
      <c r="M87" s="177">
        <f>'Prep Partner Performance'!I93</f>
        <v>0</v>
      </c>
      <c r="N87" s="177">
        <f>'Prep Partner Performance'!J93</f>
        <v>0</v>
      </c>
      <c r="O87" s="177">
        <f>'Prep Partner Performance'!K93</f>
        <v>0</v>
      </c>
      <c r="P87" s="177">
        <f>'Prep Partner Performance'!L93</f>
        <v>0</v>
      </c>
      <c r="Q87" s="177">
        <f>'Prep Partner Performance'!M93</f>
        <v>0</v>
      </c>
      <c r="R87" s="177">
        <f>'Prep Partner Performance'!N93</f>
        <v>0</v>
      </c>
      <c r="S87" s="177">
        <f>'Prep Partner Performance'!O93</f>
        <v>0</v>
      </c>
      <c r="T87" s="177">
        <f>'Prep Partner Performance'!P93</f>
        <v>0</v>
      </c>
      <c r="U87" s="177">
        <f>'Prep Partner Performance'!Q93</f>
        <v>0</v>
      </c>
      <c r="V87" s="177">
        <f>'Prep Partner Performance'!R93</f>
        <v>0</v>
      </c>
      <c r="W87" s="177">
        <f>'Prep Partner Performance'!S93</f>
        <v>0</v>
      </c>
      <c r="X87" s="177">
        <f>'Prep Partner Performance'!T93</f>
        <v>0</v>
      </c>
      <c r="Y87" s="177">
        <f>'Prep Partner Performance'!U93</f>
        <v>0</v>
      </c>
      <c r="Z87" s="177">
        <f>'Prep Partner Performance'!V93</f>
        <v>0</v>
      </c>
      <c r="AA87" s="177">
        <f>'Prep Partner Performance'!W93</f>
        <v>0</v>
      </c>
      <c r="AB87" s="177">
        <f>'Prep Partner Performance'!X93</f>
        <v>0</v>
      </c>
      <c r="AC87" s="177">
        <f>'Prep Partner Performance'!Y93</f>
        <v>0</v>
      </c>
      <c r="AD87" s="177">
        <f>'Prep Partner Performance'!Z93</f>
        <v>0</v>
      </c>
      <c r="AE87" s="177">
        <f>'Prep Partner Performance'!AA93</f>
        <v>0</v>
      </c>
      <c r="AF87" s="177">
        <f>'Prep Partner Performance'!AB93</f>
        <v>0</v>
      </c>
      <c r="AG87" s="177">
        <f>'Prep Partner Performance'!AC93</f>
        <v>0</v>
      </c>
      <c r="AH87" s="177">
        <f>'Prep Partner Performance'!AD93</f>
        <v>0</v>
      </c>
      <c r="AI87" s="177">
        <f>'Prep Partner Performance'!AE93</f>
        <v>0</v>
      </c>
      <c r="AJ87" s="177">
        <f>'Prep Partner Performance'!AF93</f>
        <v>0</v>
      </c>
      <c r="AK87" s="177">
        <f>'Prep Partner Performance'!AG93</f>
        <v>0</v>
      </c>
      <c r="AL87" s="177">
        <f>'Prep Partner Performance'!AH93</f>
        <v>0</v>
      </c>
      <c r="AM87" s="178">
        <f t="shared" si="3"/>
        <v>0</v>
      </c>
      <c r="AN87" s="177" t="str">
        <f>'Prep Partner Performance'!B$3</f>
        <v>PrEP Partner Performance Tool version 2.0.0</v>
      </c>
      <c r="AO87" s="199" t="str">
        <f>'Prep Partner Performance'!AJ93</f>
        <v/>
      </c>
    </row>
    <row r="88" spans="1:41" x14ac:dyDescent="0.25">
      <c r="A88" s="178" t="str">
        <f t="shared" si="2"/>
        <v>202205</v>
      </c>
      <c r="B88" s="179">
        <f>'Prep Partner Performance'!AE$2</f>
        <v>2022</v>
      </c>
      <c r="C88" s="180" t="str">
        <f>'Prep Partner Performance'!Z$2</f>
        <v>05</v>
      </c>
      <c r="D88" s="178">
        <f>'Prep Partner Performance'!G$2</f>
        <v>14943</v>
      </c>
      <c r="E88" s="177" t="str">
        <f>'Prep Partner Performance'!C$2</f>
        <v>Kisima Health Centre</v>
      </c>
      <c r="F88" s="199" t="str">
        <f>'Prep Partner Performance'!B$89</f>
        <v>Number Tested for HIV at Month 3 Re-fill</v>
      </c>
      <c r="G88" s="177" t="str">
        <f>'Prep Partner Performance'!C94</f>
        <v>People who Inject Drugs</v>
      </c>
      <c r="H88" s="177" t="str">
        <f>'Prep Partner Performance'!D94</f>
        <v>P01-87</v>
      </c>
      <c r="I88" s="177">
        <f>'Prep Partner Performance'!E94</f>
        <v>0</v>
      </c>
      <c r="J88" s="177">
        <f>'Prep Partner Performance'!F94</f>
        <v>0</v>
      </c>
      <c r="K88" s="177">
        <f>'Prep Partner Performance'!G94</f>
        <v>0</v>
      </c>
      <c r="L88" s="177">
        <f>'Prep Partner Performance'!H94</f>
        <v>0</v>
      </c>
      <c r="M88" s="177">
        <f>'Prep Partner Performance'!I94</f>
        <v>0</v>
      </c>
      <c r="N88" s="177">
        <f>'Prep Partner Performance'!J94</f>
        <v>0</v>
      </c>
      <c r="O88" s="177">
        <f>'Prep Partner Performance'!K94</f>
        <v>0</v>
      </c>
      <c r="P88" s="177">
        <f>'Prep Partner Performance'!L94</f>
        <v>0</v>
      </c>
      <c r="Q88" s="177">
        <f>'Prep Partner Performance'!M94</f>
        <v>0</v>
      </c>
      <c r="R88" s="177">
        <f>'Prep Partner Performance'!N94</f>
        <v>0</v>
      </c>
      <c r="S88" s="177">
        <f>'Prep Partner Performance'!O94</f>
        <v>0</v>
      </c>
      <c r="T88" s="177">
        <f>'Prep Partner Performance'!P94</f>
        <v>0</v>
      </c>
      <c r="U88" s="177">
        <f>'Prep Partner Performance'!Q94</f>
        <v>0</v>
      </c>
      <c r="V88" s="177">
        <f>'Prep Partner Performance'!R94</f>
        <v>0</v>
      </c>
      <c r="W88" s="177">
        <f>'Prep Partner Performance'!S94</f>
        <v>0</v>
      </c>
      <c r="X88" s="177">
        <f>'Prep Partner Performance'!T94</f>
        <v>0</v>
      </c>
      <c r="Y88" s="177">
        <f>'Prep Partner Performance'!U94</f>
        <v>0</v>
      </c>
      <c r="Z88" s="177">
        <f>'Prep Partner Performance'!V94</f>
        <v>0</v>
      </c>
      <c r="AA88" s="177">
        <f>'Prep Partner Performance'!W94</f>
        <v>0</v>
      </c>
      <c r="AB88" s="177">
        <f>'Prep Partner Performance'!X94</f>
        <v>0</v>
      </c>
      <c r="AC88" s="177">
        <f>'Prep Partner Performance'!Y94</f>
        <v>0</v>
      </c>
      <c r="AD88" s="177">
        <f>'Prep Partner Performance'!Z94</f>
        <v>0</v>
      </c>
      <c r="AE88" s="177">
        <f>'Prep Partner Performance'!AA94</f>
        <v>0</v>
      </c>
      <c r="AF88" s="177">
        <f>'Prep Partner Performance'!AB94</f>
        <v>0</v>
      </c>
      <c r="AG88" s="177">
        <f>'Prep Partner Performance'!AC94</f>
        <v>0</v>
      </c>
      <c r="AH88" s="177">
        <f>'Prep Partner Performance'!AD94</f>
        <v>0</v>
      </c>
      <c r="AI88" s="177">
        <f>'Prep Partner Performance'!AE94</f>
        <v>0</v>
      </c>
      <c r="AJ88" s="177">
        <f>'Prep Partner Performance'!AF94</f>
        <v>0</v>
      </c>
      <c r="AK88" s="177">
        <f>'Prep Partner Performance'!AG94</f>
        <v>0</v>
      </c>
      <c r="AL88" s="177">
        <f>'Prep Partner Performance'!AH94</f>
        <v>0</v>
      </c>
      <c r="AM88" s="178">
        <f t="shared" si="3"/>
        <v>0</v>
      </c>
      <c r="AN88" s="177" t="str">
        <f>'Prep Partner Performance'!B$3</f>
        <v>PrEP Partner Performance Tool version 2.0.0</v>
      </c>
      <c r="AO88" s="199" t="str">
        <f>'Prep Partner Performance'!AJ94</f>
        <v/>
      </c>
    </row>
    <row r="89" spans="1:41" x14ac:dyDescent="0.25">
      <c r="A89" s="178" t="str">
        <f t="shared" si="2"/>
        <v>202205</v>
      </c>
      <c r="B89" s="179">
        <f>'Prep Partner Performance'!AE$2</f>
        <v>2022</v>
      </c>
      <c r="C89" s="180" t="str">
        <f>'Prep Partner Performance'!Z$2</f>
        <v>05</v>
      </c>
      <c r="D89" s="178">
        <f>'Prep Partner Performance'!G$2</f>
        <v>14943</v>
      </c>
      <c r="E89" s="177" t="str">
        <f>'Prep Partner Performance'!C$2</f>
        <v>Kisima Health Centre</v>
      </c>
      <c r="F89" s="199" t="str">
        <f>'Prep Partner Performance'!B$89</f>
        <v>Number Tested for HIV at Month 3 Re-fill</v>
      </c>
      <c r="G89" s="177" t="str">
        <f>'Prep Partner Performance'!C95</f>
        <v>Other Women</v>
      </c>
      <c r="H89" s="177" t="str">
        <f>'Prep Partner Performance'!D95</f>
        <v>P01-88</v>
      </c>
      <c r="I89" s="177">
        <f>'Prep Partner Performance'!E95</f>
        <v>0</v>
      </c>
      <c r="J89" s="177">
        <f>'Prep Partner Performance'!F95</f>
        <v>0</v>
      </c>
      <c r="K89" s="177">
        <f>'Prep Partner Performance'!G95</f>
        <v>0</v>
      </c>
      <c r="L89" s="177">
        <f>'Prep Partner Performance'!H95</f>
        <v>0</v>
      </c>
      <c r="M89" s="177">
        <f>'Prep Partner Performance'!I95</f>
        <v>0</v>
      </c>
      <c r="N89" s="177">
        <f>'Prep Partner Performance'!J95</f>
        <v>0</v>
      </c>
      <c r="O89" s="177">
        <f>'Prep Partner Performance'!K95</f>
        <v>0</v>
      </c>
      <c r="P89" s="177">
        <f>'Prep Partner Performance'!L95</f>
        <v>0</v>
      </c>
      <c r="Q89" s="177">
        <f>'Prep Partner Performance'!M95</f>
        <v>0</v>
      </c>
      <c r="R89" s="177">
        <f>'Prep Partner Performance'!N95</f>
        <v>0</v>
      </c>
      <c r="S89" s="177">
        <f>'Prep Partner Performance'!O95</f>
        <v>0</v>
      </c>
      <c r="T89" s="177">
        <f>'Prep Partner Performance'!P95</f>
        <v>0</v>
      </c>
      <c r="U89" s="177">
        <f>'Prep Partner Performance'!Q95</f>
        <v>0</v>
      </c>
      <c r="V89" s="177">
        <f>'Prep Partner Performance'!R95</f>
        <v>0</v>
      </c>
      <c r="W89" s="177">
        <f>'Prep Partner Performance'!S95</f>
        <v>0</v>
      </c>
      <c r="X89" s="177">
        <f>'Prep Partner Performance'!T95</f>
        <v>0</v>
      </c>
      <c r="Y89" s="177">
        <f>'Prep Partner Performance'!U95</f>
        <v>0</v>
      </c>
      <c r="Z89" s="177">
        <f>'Prep Partner Performance'!V95</f>
        <v>0</v>
      </c>
      <c r="AA89" s="177">
        <f>'Prep Partner Performance'!W95</f>
        <v>0</v>
      </c>
      <c r="AB89" s="177">
        <f>'Prep Partner Performance'!X95</f>
        <v>0</v>
      </c>
      <c r="AC89" s="177">
        <f>'Prep Partner Performance'!Y95</f>
        <v>0</v>
      </c>
      <c r="AD89" s="177">
        <f>'Prep Partner Performance'!Z95</f>
        <v>0</v>
      </c>
      <c r="AE89" s="177">
        <f>'Prep Partner Performance'!AA95</f>
        <v>0</v>
      </c>
      <c r="AF89" s="177">
        <f>'Prep Partner Performance'!AB95</f>
        <v>0</v>
      </c>
      <c r="AG89" s="177">
        <f>'Prep Partner Performance'!AC95</f>
        <v>0</v>
      </c>
      <c r="AH89" s="177">
        <f>'Prep Partner Performance'!AD95</f>
        <v>0</v>
      </c>
      <c r="AI89" s="177">
        <f>'Prep Partner Performance'!AE95</f>
        <v>0</v>
      </c>
      <c r="AJ89" s="177">
        <f>'Prep Partner Performance'!AF95</f>
        <v>0</v>
      </c>
      <c r="AK89" s="177">
        <f>'Prep Partner Performance'!AG95</f>
        <v>0</v>
      </c>
      <c r="AL89" s="177">
        <f>'Prep Partner Performance'!AH95</f>
        <v>0</v>
      </c>
      <c r="AM89" s="178">
        <f t="shared" si="3"/>
        <v>0</v>
      </c>
      <c r="AN89" s="177" t="str">
        <f>'Prep Partner Performance'!B$3</f>
        <v>PrEP Partner Performance Tool version 2.0.0</v>
      </c>
      <c r="AO89" s="199" t="str">
        <f>'Prep Partner Performance'!AJ95</f>
        <v/>
      </c>
    </row>
    <row r="90" spans="1:41" x14ac:dyDescent="0.25">
      <c r="A90" s="178" t="str">
        <f t="shared" si="2"/>
        <v>202205</v>
      </c>
      <c r="B90" s="179">
        <f>'Prep Partner Performance'!AE$2</f>
        <v>2022</v>
      </c>
      <c r="C90" s="180" t="str">
        <f>'Prep Partner Performance'!Z$2</f>
        <v>05</v>
      </c>
      <c r="D90" s="178">
        <f>'Prep Partner Performance'!G$2</f>
        <v>14943</v>
      </c>
      <c r="E90" s="177" t="str">
        <f>'Prep Partner Performance'!C$2</f>
        <v>Kisima Health Centre</v>
      </c>
      <c r="F90" s="199" t="str">
        <f>'Prep Partner Performance'!B$89</f>
        <v>Number Tested for HIV at Month 3 Re-fill</v>
      </c>
      <c r="G90" s="177" t="str">
        <f>'Prep Partner Performance'!C96</f>
        <v>Serodiscordant Couple</v>
      </c>
      <c r="H90" s="177" t="str">
        <f>'Prep Partner Performance'!D96</f>
        <v>P01-89</v>
      </c>
      <c r="I90" s="177">
        <f>'Prep Partner Performance'!E96</f>
        <v>0</v>
      </c>
      <c r="J90" s="177">
        <f>'Prep Partner Performance'!F96</f>
        <v>0</v>
      </c>
      <c r="K90" s="177">
        <f>'Prep Partner Performance'!G96</f>
        <v>0</v>
      </c>
      <c r="L90" s="177">
        <f>'Prep Partner Performance'!H96</f>
        <v>0</v>
      </c>
      <c r="M90" s="177">
        <f>'Prep Partner Performance'!I96</f>
        <v>0</v>
      </c>
      <c r="N90" s="177">
        <f>'Prep Partner Performance'!J96</f>
        <v>0</v>
      </c>
      <c r="O90" s="177">
        <f>'Prep Partner Performance'!K96</f>
        <v>0</v>
      </c>
      <c r="P90" s="177">
        <f>'Prep Partner Performance'!L96</f>
        <v>0</v>
      </c>
      <c r="Q90" s="177">
        <f>'Prep Partner Performance'!M96</f>
        <v>0</v>
      </c>
      <c r="R90" s="177">
        <f>'Prep Partner Performance'!N96</f>
        <v>0</v>
      </c>
      <c r="S90" s="177">
        <f>'Prep Partner Performance'!O96</f>
        <v>0</v>
      </c>
      <c r="T90" s="177">
        <f>'Prep Partner Performance'!P96</f>
        <v>0</v>
      </c>
      <c r="U90" s="177">
        <f>'Prep Partner Performance'!Q96</f>
        <v>0</v>
      </c>
      <c r="V90" s="177">
        <f>'Prep Partner Performance'!R96</f>
        <v>0</v>
      </c>
      <c r="W90" s="177">
        <f>'Prep Partner Performance'!S96</f>
        <v>0</v>
      </c>
      <c r="X90" s="177">
        <f>'Prep Partner Performance'!T96</f>
        <v>0</v>
      </c>
      <c r="Y90" s="177">
        <f>'Prep Partner Performance'!U96</f>
        <v>0</v>
      </c>
      <c r="Z90" s="177">
        <f>'Prep Partner Performance'!V96</f>
        <v>0</v>
      </c>
      <c r="AA90" s="177">
        <f>'Prep Partner Performance'!W96</f>
        <v>0</v>
      </c>
      <c r="AB90" s="177">
        <f>'Prep Partner Performance'!X96</f>
        <v>0</v>
      </c>
      <c r="AC90" s="177">
        <f>'Prep Partner Performance'!Y96</f>
        <v>0</v>
      </c>
      <c r="AD90" s="177">
        <f>'Prep Partner Performance'!Z96</f>
        <v>0</v>
      </c>
      <c r="AE90" s="177">
        <f>'Prep Partner Performance'!AA96</f>
        <v>0</v>
      </c>
      <c r="AF90" s="177">
        <f>'Prep Partner Performance'!AB96</f>
        <v>0</v>
      </c>
      <c r="AG90" s="177">
        <f>'Prep Partner Performance'!AC96</f>
        <v>0</v>
      </c>
      <c r="AH90" s="177">
        <f>'Prep Partner Performance'!AD96</f>
        <v>0</v>
      </c>
      <c r="AI90" s="177">
        <f>'Prep Partner Performance'!AE96</f>
        <v>0</v>
      </c>
      <c r="AJ90" s="177">
        <f>'Prep Partner Performance'!AF96</f>
        <v>0</v>
      </c>
      <c r="AK90" s="177">
        <f>'Prep Partner Performance'!AG96</f>
        <v>0</v>
      </c>
      <c r="AL90" s="177">
        <f>'Prep Partner Performance'!AH96</f>
        <v>0</v>
      </c>
      <c r="AM90" s="178">
        <f t="shared" si="3"/>
        <v>0</v>
      </c>
      <c r="AN90" s="177" t="str">
        <f>'Prep Partner Performance'!B$3</f>
        <v>PrEP Partner Performance Tool version 2.0.0</v>
      </c>
      <c r="AO90" s="199" t="str">
        <f>'Prep Partner Performance'!AJ96</f>
        <v/>
      </c>
    </row>
    <row r="91" spans="1:41" x14ac:dyDescent="0.25">
      <c r="A91" s="178" t="str">
        <f t="shared" si="2"/>
        <v>202205</v>
      </c>
      <c r="B91" s="179">
        <f>'Prep Partner Performance'!AE$2</f>
        <v>2022</v>
      </c>
      <c r="C91" s="180" t="str">
        <f>'Prep Partner Performance'!Z$2</f>
        <v>05</v>
      </c>
      <c r="D91" s="178">
        <f>'Prep Partner Performance'!G$2</f>
        <v>14943</v>
      </c>
      <c r="E91" s="177" t="str">
        <f>'Prep Partner Performance'!C$2</f>
        <v>Kisima Health Centre</v>
      </c>
      <c r="F91" s="199" t="str">
        <f>'Prep Partner Performance'!B$89</f>
        <v>Number Tested for HIV at Month 3 Re-fill</v>
      </c>
      <c r="G91" s="177" t="str">
        <f>'Prep Partner Performance'!C97</f>
        <v>Pregnant and Breast Feeding Women</v>
      </c>
      <c r="H91" s="177" t="str">
        <f>'Prep Partner Performance'!D97</f>
        <v>P01-90</v>
      </c>
      <c r="I91" s="177">
        <f>'Prep Partner Performance'!E97</f>
        <v>0</v>
      </c>
      <c r="J91" s="177">
        <f>'Prep Partner Performance'!F97</f>
        <v>0</v>
      </c>
      <c r="K91" s="177">
        <f>'Prep Partner Performance'!G97</f>
        <v>0</v>
      </c>
      <c r="L91" s="177">
        <f>'Prep Partner Performance'!H97</f>
        <v>0</v>
      </c>
      <c r="M91" s="177">
        <f>'Prep Partner Performance'!I97</f>
        <v>0</v>
      </c>
      <c r="N91" s="177">
        <f>'Prep Partner Performance'!J97</f>
        <v>0</v>
      </c>
      <c r="O91" s="177">
        <f>'Prep Partner Performance'!K97</f>
        <v>0</v>
      </c>
      <c r="P91" s="177">
        <f>'Prep Partner Performance'!L97</f>
        <v>0</v>
      </c>
      <c r="Q91" s="177">
        <f>'Prep Partner Performance'!M97</f>
        <v>0</v>
      </c>
      <c r="R91" s="177">
        <f>'Prep Partner Performance'!N97</f>
        <v>0</v>
      </c>
      <c r="S91" s="177">
        <f>'Prep Partner Performance'!O97</f>
        <v>0</v>
      </c>
      <c r="T91" s="177">
        <f>'Prep Partner Performance'!P97</f>
        <v>0</v>
      </c>
      <c r="U91" s="177">
        <f>'Prep Partner Performance'!Q97</f>
        <v>0</v>
      </c>
      <c r="V91" s="177">
        <f>'Prep Partner Performance'!R97</f>
        <v>0</v>
      </c>
      <c r="W91" s="177">
        <f>'Prep Partner Performance'!S97</f>
        <v>0</v>
      </c>
      <c r="X91" s="177">
        <f>'Prep Partner Performance'!T97</f>
        <v>0</v>
      </c>
      <c r="Y91" s="177">
        <f>'Prep Partner Performance'!U97</f>
        <v>0</v>
      </c>
      <c r="Z91" s="177">
        <f>'Prep Partner Performance'!V97</f>
        <v>0</v>
      </c>
      <c r="AA91" s="177">
        <f>'Prep Partner Performance'!W97</f>
        <v>0</v>
      </c>
      <c r="AB91" s="177">
        <f>'Prep Partner Performance'!X97</f>
        <v>0</v>
      </c>
      <c r="AC91" s="177">
        <f>'Prep Partner Performance'!Y97</f>
        <v>0</v>
      </c>
      <c r="AD91" s="177">
        <f>'Prep Partner Performance'!Z97</f>
        <v>0</v>
      </c>
      <c r="AE91" s="177">
        <f>'Prep Partner Performance'!AA97</f>
        <v>0</v>
      </c>
      <c r="AF91" s="177">
        <f>'Prep Partner Performance'!AB97</f>
        <v>0</v>
      </c>
      <c r="AG91" s="177">
        <f>'Prep Partner Performance'!AC97</f>
        <v>0</v>
      </c>
      <c r="AH91" s="177">
        <f>'Prep Partner Performance'!AD97</f>
        <v>0</v>
      </c>
      <c r="AI91" s="177">
        <f>'Prep Partner Performance'!AE97</f>
        <v>0</v>
      </c>
      <c r="AJ91" s="177">
        <f>'Prep Partner Performance'!AF97</f>
        <v>0</v>
      </c>
      <c r="AK91" s="177">
        <f>'Prep Partner Performance'!AG97</f>
        <v>0</v>
      </c>
      <c r="AL91" s="177">
        <f>'Prep Partner Performance'!AH97</f>
        <v>0</v>
      </c>
      <c r="AM91" s="178">
        <f t="shared" si="3"/>
        <v>0</v>
      </c>
      <c r="AN91" s="177" t="str">
        <f>'Prep Partner Performance'!B$3</f>
        <v>PrEP Partner Performance Tool version 2.0.0</v>
      </c>
      <c r="AO91" s="199" t="str">
        <f>'Prep Partner Performance'!AJ97</f>
        <v/>
      </c>
    </row>
    <row r="92" spans="1:41" x14ac:dyDescent="0.25">
      <c r="A92" s="178" t="str">
        <f t="shared" si="2"/>
        <v>202205</v>
      </c>
      <c r="B92" s="179">
        <f>'Prep Partner Performance'!AE$2</f>
        <v>2022</v>
      </c>
      <c r="C92" s="180" t="str">
        <f>'Prep Partner Performance'!Z$2</f>
        <v>05</v>
      </c>
      <c r="D92" s="178">
        <f>'Prep Partner Performance'!G$2</f>
        <v>14943</v>
      </c>
      <c r="E92" s="177" t="str">
        <f>'Prep Partner Performance'!C$2</f>
        <v>Kisima Health Centre</v>
      </c>
      <c r="F92" s="199" t="str">
        <f>'Prep Partner Performance'!B98</f>
        <v>Number Tested HIV Positive at month 3 re-fill</v>
      </c>
      <c r="G92" s="177" t="str">
        <f>'Prep Partner Performance'!C98</f>
        <v>Transgender</v>
      </c>
      <c r="H92" s="177" t="str">
        <f>'Prep Partner Performance'!D98</f>
        <v>P01-91</v>
      </c>
      <c r="I92" s="177">
        <f>'Prep Partner Performance'!E98</f>
        <v>0</v>
      </c>
      <c r="J92" s="177">
        <f>'Prep Partner Performance'!F98</f>
        <v>0</v>
      </c>
      <c r="K92" s="177">
        <f>'Prep Partner Performance'!G98</f>
        <v>0</v>
      </c>
      <c r="L92" s="177">
        <f>'Prep Partner Performance'!H98</f>
        <v>0</v>
      </c>
      <c r="M92" s="177">
        <f>'Prep Partner Performance'!I98</f>
        <v>0</v>
      </c>
      <c r="N92" s="177">
        <f>'Prep Partner Performance'!J98</f>
        <v>0</v>
      </c>
      <c r="O92" s="177">
        <f>'Prep Partner Performance'!K98</f>
        <v>0</v>
      </c>
      <c r="P92" s="177">
        <f>'Prep Partner Performance'!L98</f>
        <v>0</v>
      </c>
      <c r="Q92" s="177">
        <f>'Prep Partner Performance'!M98</f>
        <v>0</v>
      </c>
      <c r="R92" s="177">
        <f>'Prep Partner Performance'!N98</f>
        <v>0</v>
      </c>
      <c r="S92" s="177">
        <f>'Prep Partner Performance'!O98</f>
        <v>0</v>
      </c>
      <c r="T92" s="177">
        <f>'Prep Partner Performance'!P98</f>
        <v>0</v>
      </c>
      <c r="U92" s="177">
        <f>'Prep Partner Performance'!Q98</f>
        <v>0</v>
      </c>
      <c r="V92" s="177">
        <f>'Prep Partner Performance'!R98</f>
        <v>0</v>
      </c>
      <c r="W92" s="177">
        <f>'Prep Partner Performance'!S98</f>
        <v>0</v>
      </c>
      <c r="X92" s="177">
        <f>'Prep Partner Performance'!T98</f>
        <v>0</v>
      </c>
      <c r="Y92" s="177">
        <f>'Prep Partner Performance'!U98</f>
        <v>0</v>
      </c>
      <c r="Z92" s="177">
        <f>'Prep Partner Performance'!V98</f>
        <v>0</v>
      </c>
      <c r="AA92" s="177">
        <f>'Prep Partner Performance'!W98</f>
        <v>0</v>
      </c>
      <c r="AB92" s="177">
        <f>'Prep Partner Performance'!X98</f>
        <v>0</v>
      </c>
      <c r="AC92" s="177">
        <f>'Prep Partner Performance'!Y98</f>
        <v>0</v>
      </c>
      <c r="AD92" s="177">
        <f>'Prep Partner Performance'!Z98</f>
        <v>0</v>
      </c>
      <c r="AE92" s="177">
        <f>'Prep Partner Performance'!AA98</f>
        <v>0</v>
      </c>
      <c r="AF92" s="177">
        <f>'Prep Partner Performance'!AB98</f>
        <v>0</v>
      </c>
      <c r="AG92" s="177">
        <f>'Prep Partner Performance'!AC98</f>
        <v>0</v>
      </c>
      <c r="AH92" s="177">
        <f>'Prep Partner Performance'!AD98</f>
        <v>0</v>
      </c>
      <c r="AI92" s="177">
        <f>'Prep Partner Performance'!AE98</f>
        <v>0</v>
      </c>
      <c r="AJ92" s="177">
        <f>'Prep Partner Performance'!AF98</f>
        <v>0</v>
      </c>
      <c r="AK92" s="177">
        <f>'Prep Partner Performance'!AG98</f>
        <v>0</v>
      </c>
      <c r="AL92" s="177">
        <f>'Prep Partner Performance'!AH98</f>
        <v>0</v>
      </c>
      <c r="AM92" s="178">
        <f t="shared" si="3"/>
        <v>0</v>
      </c>
      <c r="AN92" s="177" t="str">
        <f>'Prep Partner Performance'!B$3</f>
        <v>PrEP Partner Performance Tool version 2.0.0</v>
      </c>
      <c r="AO92" s="199" t="str">
        <f>'Prep Partner Performance'!AJ98</f>
        <v/>
      </c>
    </row>
    <row r="93" spans="1:41" x14ac:dyDescent="0.25">
      <c r="A93" s="178" t="str">
        <f t="shared" si="2"/>
        <v>202205</v>
      </c>
      <c r="B93" s="179">
        <f>'Prep Partner Performance'!AE$2</f>
        <v>2022</v>
      </c>
      <c r="C93" s="180" t="str">
        <f>'Prep Partner Performance'!Z$2</f>
        <v>05</v>
      </c>
      <c r="D93" s="178">
        <f>'Prep Partner Performance'!G$2</f>
        <v>14943</v>
      </c>
      <c r="E93" s="177" t="str">
        <f>'Prep Partner Performance'!C$2</f>
        <v>Kisima Health Centre</v>
      </c>
      <c r="F93" s="199" t="str">
        <f>'Prep Partner Performance'!B$98</f>
        <v>Number Tested HIV Positive at month 3 re-fill</v>
      </c>
      <c r="G93" s="177" t="str">
        <f>'Prep Partner Performance'!C99</f>
        <v>Adolescent Girls and Young Women</v>
      </c>
      <c r="H93" s="177" t="str">
        <f>'Prep Partner Performance'!D99</f>
        <v>P01-92</v>
      </c>
      <c r="I93" s="177">
        <f>'Prep Partner Performance'!E99</f>
        <v>0</v>
      </c>
      <c r="J93" s="177">
        <f>'Prep Partner Performance'!F99</f>
        <v>0</v>
      </c>
      <c r="K93" s="177">
        <f>'Prep Partner Performance'!G99</f>
        <v>0</v>
      </c>
      <c r="L93" s="177">
        <f>'Prep Partner Performance'!H99</f>
        <v>0</v>
      </c>
      <c r="M93" s="177">
        <f>'Prep Partner Performance'!I99</f>
        <v>0</v>
      </c>
      <c r="N93" s="177">
        <f>'Prep Partner Performance'!J99</f>
        <v>0</v>
      </c>
      <c r="O93" s="177">
        <f>'Prep Partner Performance'!K99</f>
        <v>0</v>
      </c>
      <c r="P93" s="177">
        <f>'Prep Partner Performance'!L99</f>
        <v>0</v>
      </c>
      <c r="Q93" s="177">
        <f>'Prep Partner Performance'!M99</f>
        <v>0</v>
      </c>
      <c r="R93" s="177">
        <f>'Prep Partner Performance'!N99</f>
        <v>0</v>
      </c>
      <c r="S93" s="177">
        <f>'Prep Partner Performance'!O99</f>
        <v>0</v>
      </c>
      <c r="T93" s="177">
        <f>'Prep Partner Performance'!P99</f>
        <v>0</v>
      </c>
      <c r="U93" s="177">
        <f>'Prep Partner Performance'!Q99</f>
        <v>0</v>
      </c>
      <c r="V93" s="177">
        <f>'Prep Partner Performance'!R99</f>
        <v>0</v>
      </c>
      <c r="W93" s="177">
        <f>'Prep Partner Performance'!S99</f>
        <v>0</v>
      </c>
      <c r="X93" s="177">
        <f>'Prep Partner Performance'!T99</f>
        <v>0</v>
      </c>
      <c r="Y93" s="177">
        <f>'Prep Partner Performance'!U99</f>
        <v>0</v>
      </c>
      <c r="Z93" s="177">
        <f>'Prep Partner Performance'!V99</f>
        <v>0</v>
      </c>
      <c r="AA93" s="177">
        <f>'Prep Partner Performance'!W99</f>
        <v>0</v>
      </c>
      <c r="AB93" s="177">
        <f>'Prep Partner Performance'!X99</f>
        <v>0</v>
      </c>
      <c r="AC93" s="177">
        <f>'Prep Partner Performance'!Y99</f>
        <v>0</v>
      </c>
      <c r="AD93" s="177">
        <f>'Prep Partner Performance'!Z99</f>
        <v>0</v>
      </c>
      <c r="AE93" s="177">
        <f>'Prep Partner Performance'!AA99</f>
        <v>0</v>
      </c>
      <c r="AF93" s="177">
        <f>'Prep Partner Performance'!AB99</f>
        <v>0</v>
      </c>
      <c r="AG93" s="177">
        <f>'Prep Partner Performance'!AC99</f>
        <v>0</v>
      </c>
      <c r="AH93" s="177">
        <f>'Prep Partner Performance'!AD99</f>
        <v>0</v>
      </c>
      <c r="AI93" s="177">
        <f>'Prep Partner Performance'!AE99</f>
        <v>0</v>
      </c>
      <c r="AJ93" s="177">
        <f>'Prep Partner Performance'!AF99</f>
        <v>0</v>
      </c>
      <c r="AK93" s="177">
        <f>'Prep Partner Performance'!AG99</f>
        <v>0</v>
      </c>
      <c r="AL93" s="177">
        <f>'Prep Partner Performance'!AH99</f>
        <v>0</v>
      </c>
      <c r="AM93" s="178">
        <f t="shared" si="3"/>
        <v>0</v>
      </c>
      <c r="AN93" s="177" t="str">
        <f>'Prep Partner Performance'!B$3</f>
        <v>PrEP Partner Performance Tool version 2.0.0</v>
      </c>
      <c r="AO93" s="199" t="str">
        <f>'Prep Partner Performance'!AJ99</f>
        <v/>
      </c>
    </row>
    <row r="94" spans="1:41" x14ac:dyDescent="0.25">
      <c r="A94" s="178" t="str">
        <f t="shared" si="2"/>
        <v>202205</v>
      </c>
      <c r="B94" s="179">
        <f>'Prep Partner Performance'!AE$2</f>
        <v>2022</v>
      </c>
      <c r="C94" s="180" t="str">
        <f>'Prep Partner Performance'!Z$2</f>
        <v>05</v>
      </c>
      <c r="D94" s="178">
        <f>'Prep Partner Performance'!G$2</f>
        <v>14943</v>
      </c>
      <c r="E94" s="177" t="str">
        <f>'Prep Partner Performance'!C$2</f>
        <v>Kisima Health Centre</v>
      </c>
      <c r="F94" s="199" t="str">
        <f>'Prep Partner Performance'!B$98</f>
        <v>Number Tested HIV Positive at month 3 re-fill</v>
      </c>
      <c r="G94" s="177" t="str">
        <f>'Prep Partner Performance'!C100</f>
        <v>Men who have Sex With Men</v>
      </c>
      <c r="H94" s="177" t="str">
        <f>'Prep Partner Performance'!D100</f>
        <v>P01-93</v>
      </c>
      <c r="I94" s="177">
        <f>'Prep Partner Performance'!E100</f>
        <v>0</v>
      </c>
      <c r="J94" s="177">
        <f>'Prep Partner Performance'!F100</f>
        <v>0</v>
      </c>
      <c r="K94" s="177">
        <f>'Prep Partner Performance'!G100</f>
        <v>0</v>
      </c>
      <c r="L94" s="177">
        <f>'Prep Partner Performance'!H100</f>
        <v>0</v>
      </c>
      <c r="M94" s="177">
        <f>'Prep Partner Performance'!I100</f>
        <v>0</v>
      </c>
      <c r="N94" s="177">
        <f>'Prep Partner Performance'!J100</f>
        <v>0</v>
      </c>
      <c r="O94" s="177">
        <f>'Prep Partner Performance'!K100</f>
        <v>0</v>
      </c>
      <c r="P94" s="177">
        <f>'Prep Partner Performance'!L100</f>
        <v>0</v>
      </c>
      <c r="Q94" s="177">
        <f>'Prep Partner Performance'!M100</f>
        <v>0</v>
      </c>
      <c r="R94" s="177">
        <f>'Prep Partner Performance'!N100</f>
        <v>0</v>
      </c>
      <c r="S94" s="177">
        <f>'Prep Partner Performance'!O100</f>
        <v>0</v>
      </c>
      <c r="T94" s="177">
        <f>'Prep Partner Performance'!P100</f>
        <v>0</v>
      </c>
      <c r="U94" s="177">
        <f>'Prep Partner Performance'!Q100</f>
        <v>0</v>
      </c>
      <c r="V94" s="177">
        <f>'Prep Partner Performance'!R100</f>
        <v>0</v>
      </c>
      <c r="W94" s="177">
        <f>'Prep Partner Performance'!S100</f>
        <v>0</v>
      </c>
      <c r="X94" s="177">
        <f>'Prep Partner Performance'!T100</f>
        <v>0</v>
      </c>
      <c r="Y94" s="177">
        <f>'Prep Partner Performance'!U100</f>
        <v>0</v>
      </c>
      <c r="Z94" s="177">
        <f>'Prep Partner Performance'!V100</f>
        <v>0</v>
      </c>
      <c r="AA94" s="177">
        <f>'Prep Partner Performance'!W100</f>
        <v>0</v>
      </c>
      <c r="AB94" s="177">
        <f>'Prep Partner Performance'!X100</f>
        <v>0</v>
      </c>
      <c r="AC94" s="177">
        <f>'Prep Partner Performance'!Y100</f>
        <v>0</v>
      </c>
      <c r="AD94" s="177">
        <f>'Prep Partner Performance'!Z100</f>
        <v>0</v>
      </c>
      <c r="AE94" s="177">
        <f>'Prep Partner Performance'!AA100</f>
        <v>0</v>
      </c>
      <c r="AF94" s="177">
        <f>'Prep Partner Performance'!AB100</f>
        <v>0</v>
      </c>
      <c r="AG94" s="177">
        <f>'Prep Partner Performance'!AC100</f>
        <v>0</v>
      </c>
      <c r="AH94" s="177">
        <f>'Prep Partner Performance'!AD100</f>
        <v>0</v>
      </c>
      <c r="AI94" s="177">
        <f>'Prep Partner Performance'!AE100</f>
        <v>0</v>
      </c>
      <c r="AJ94" s="177">
        <f>'Prep Partner Performance'!AF100</f>
        <v>0</v>
      </c>
      <c r="AK94" s="177">
        <f>'Prep Partner Performance'!AG100</f>
        <v>0</v>
      </c>
      <c r="AL94" s="177">
        <f>'Prep Partner Performance'!AH100</f>
        <v>0</v>
      </c>
      <c r="AM94" s="178">
        <f t="shared" si="3"/>
        <v>0</v>
      </c>
      <c r="AN94" s="177" t="str">
        <f>'Prep Partner Performance'!B$3</f>
        <v>PrEP Partner Performance Tool version 2.0.0</v>
      </c>
      <c r="AO94" s="199" t="str">
        <f>'Prep Partner Performance'!AJ100</f>
        <v/>
      </c>
    </row>
    <row r="95" spans="1:41" x14ac:dyDescent="0.25">
      <c r="A95" s="178" t="str">
        <f t="shared" si="2"/>
        <v>202205</v>
      </c>
      <c r="B95" s="179">
        <f>'Prep Partner Performance'!AE$2</f>
        <v>2022</v>
      </c>
      <c r="C95" s="180" t="str">
        <f>'Prep Partner Performance'!Z$2</f>
        <v>05</v>
      </c>
      <c r="D95" s="178">
        <f>'Prep Partner Performance'!G$2</f>
        <v>14943</v>
      </c>
      <c r="E95" s="177" t="str">
        <f>'Prep Partner Performance'!C$2</f>
        <v>Kisima Health Centre</v>
      </c>
      <c r="F95" s="199" t="str">
        <f>'Prep Partner Performance'!B$98</f>
        <v>Number Tested HIV Positive at month 3 re-fill</v>
      </c>
      <c r="G95" s="177" t="str">
        <f>'Prep Partner Performance'!C101</f>
        <v>Men at high risk</v>
      </c>
      <c r="H95" s="177" t="str">
        <f>'Prep Partner Performance'!D101</f>
        <v>P01-94</v>
      </c>
      <c r="I95" s="177">
        <f>'Prep Partner Performance'!E101</f>
        <v>0</v>
      </c>
      <c r="J95" s="177">
        <f>'Prep Partner Performance'!F101</f>
        <v>0</v>
      </c>
      <c r="K95" s="177">
        <f>'Prep Partner Performance'!G101</f>
        <v>0</v>
      </c>
      <c r="L95" s="177">
        <f>'Prep Partner Performance'!H101</f>
        <v>0</v>
      </c>
      <c r="M95" s="177">
        <f>'Prep Partner Performance'!I101</f>
        <v>0</v>
      </c>
      <c r="N95" s="177">
        <f>'Prep Partner Performance'!J101</f>
        <v>0</v>
      </c>
      <c r="O95" s="177">
        <f>'Prep Partner Performance'!K101</f>
        <v>0</v>
      </c>
      <c r="P95" s="177">
        <f>'Prep Partner Performance'!L101</f>
        <v>0</v>
      </c>
      <c r="Q95" s="177">
        <f>'Prep Partner Performance'!M101</f>
        <v>0</v>
      </c>
      <c r="R95" s="177">
        <f>'Prep Partner Performance'!N101</f>
        <v>0</v>
      </c>
      <c r="S95" s="177">
        <f>'Prep Partner Performance'!O101</f>
        <v>0</v>
      </c>
      <c r="T95" s="177">
        <f>'Prep Partner Performance'!P101</f>
        <v>0</v>
      </c>
      <c r="U95" s="177">
        <f>'Prep Partner Performance'!Q101</f>
        <v>0</v>
      </c>
      <c r="V95" s="177">
        <f>'Prep Partner Performance'!R101</f>
        <v>0</v>
      </c>
      <c r="W95" s="177">
        <f>'Prep Partner Performance'!S101</f>
        <v>0</v>
      </c>
      <c r="X95" s="177">
        <f>'Prep Partner Performance'!T101</f>
        <v>0</v>
      </c>
      <c r="Y95" s="177">
        <f>'Prep Partner Performance'!U101</f>
        <v>0</v>
      </c>
      <c r="Z95" s="177">
        <f>'Prep Partner Performance'!V101</f>
        <v>0</v>
      </c>
      <c r="AA95" s="177">
        <f>'Prep Partner Performance'!W101</f>
        <v>0</v>
      </c>
      <c r="AB95" s="177">
        <f>'Prep Partner Performance'!X101</f>
        <v>0</v>
      </c>
      <c r="AC95" s="177">
        <f>'Prep Partner Performance'!Y101</f>
        <v>0</v>
      </c>
      <c r="AD95" s="177">
        <f>'Prep Partner Performance'!Z101</f>
        <v>0</v>
      </c>
      <c r="AE95" s="177">
        <f>'Prep Partner Performance'!AA101</f>
        <v>0</v>
      </c>
      <c r="AF95" s="177">
        <f>'Prep Partner Performance'!AB101</f>
        <v>0</v>
      </c>
      <c r="AG95" s="177">
        <f>'Prep Partner Performance'!AC101</f>
        <v>0</v>
      </c>
      <c r="AH95" s="177">
        <f>'Prep Partner Performance'!AD101</f>
        <v>0</v>
      </c>
      <c r="AI95" s="177">
        <f>'Prep Partner Performance'!AE101</f>
        <v>0</v>
      </c>
      <c r="AJ95" s="177">
        <f>'Prep Partner Performance'!AF101</f>
        <v>0</v>
      </c>
      <c r="AK95" s="177">
        <f>'Prep Partner Performance'!AG101</f>
        <v>0</v>
      </c>
      <c r="AL95" s="177">
        <f>'Prep Partner Performance'!AH101</f>
        <v>0</v>
      </c>
      <c r="AM95" s="178">
        <f t="shared" si="3"/>
        <v>0</v>
      </c>
      <c r="AN95" s="177" t="str">
        <f>'Prep Partner Performance'!B$3</f>
        <v>PrEP Partner Performance Tool version 2.0.0</v>
      </c>
      <c r="AO95" s="199" t="str">
        <f>'Prep Partner Performance'!AJ101</f>
        <v/>
      </c>
    </row>
    <row r="96" spans="1:41" x14ac:dyDescent="0.25">
      <c r="A96" s="178" t="str">
        <f t="shared" si="2"/>
        <v>202205</v>
      </c>
      <c r="B96" s="179">
        <f>'Prep Partner Performance'!AE$2</f>
        <v>2022</v>
      </c>
      <c r="C96" s="180" t="str">
        <f>'Prep Partner Performance'!Z$2</f>
        <v>05</v>
      </c>
      <c r="D96" s="178">
        <f>'Prep Partner Performance'!G$2</f>
        <v>14943</v>
      </c>
      <c r="E96" s="177" t="str">
        <f>'Prep Partner Performance'!C$2</f>
        <v>Kisima Health Centre</v>
      </c>
      <c r="F96" s="199" t="str">
        <f>'Prep Partner Performance'!B$98</f>
        <v>Number Tested HIV Positive at month 3 re-fill</v>
      </c>
      <c r="G96" s="177" t="str">
        <f>'Prep Partner Performance'!C102</f>
        <v>Female Sex Workers</v>
      </c>
      <c r="H96" s="177" t="str">
        <f>'Prep Partner Performance'!D102</f>
        <v>P01-95</v>
      </c>
      <c r="I96" s="177">
        <f>'Prep Partner Performance'!E102</f>
        <v>0</v>
      </c>
      <c r="J96" s="177">
        <f>'Prep Partner Performance'!F102</f>
        <v>0</v>
      </c>
      <c r="K96" s="177">
        <f>'Prep Partner Performance'!G102</f>
        <v>0</v>
      </c>
      <c r="L96" s="177">
        <f>'Prep Partner Performance'!H102</f>
        <v>0</v>
      </c>
      <c r="M96" s="177">
        <f>'Prep Partner Performance'!I102</f>
        <v>0</v>
      </c>
      <c r="N96" s="177">
        <f>'Prep Partner Performance'!J102</f>
        <v>0</v>
      </c>
      <c r="O96" s="177">
        <f>'Prep Partner Performance'!K102</f>
        <v>0</v>
      </c>
      <c r="P96" s="177">
        <f>'Prep Partner Performance'!L102</f>
        <v>0</v>
      </c>
      <c r="Q96" s="177">
        <f>'Prep Partner Performance'!M102</f>
        <v>0</v>
      </c>
      <c r="R96" s="177">
        <f>'Prep Partner Performance'!N102</f>
        <v>0</v>
      </c>
      <c r="S96" s="177">
        <f>'Prep Partner Performance'!O102</f>
        <v>0</v>
      </c>
      <c r="T96" s="177">
        <f>'Prep Partner Performance'!P102</f>
        <v>0</v>
      </c>
      <c r="U96" s="177">
        <f>'Prep Partner Performance'!Q102</f>
        <v>0</v>
      </c>
      <c r="V96" s="177">
        <f>'Prep Partner Performance'!R102</f>
        <v>0</v>
      </c>
      <c r="W96" s="177">
        <f>'Prep Partner Performance'!S102</f>
        <v>0</v>
      </c>
      <c r="X96" s="177">
        <f>'Prep Partner Performance'!T102</f>
        <v>0</v>
      </c>
      <c r="Y96" s="177">
        <f>'Prep Partner Performance'!U102</f>
        <v>0</v>
      </c>
      <c r="Z96" s="177">
        <f>'Prep Partner Performance'!V102</f>
        <v>0</v>
      </c>
      <c r="AA96" s="177">
        <f>'Prep Partner Performance'!W102</f>
        <v>0</v>
      </c>
      <c r="AB96" s="177">
        <f>'Prep Partner Performance'!X102</f>
        <v>0</v>
      </c>
      <c r="AC96" s="177">
        <f>'Prep Partner Performance'!Y102</f>
        <v>0</v>
      </c>
      <c r="AD96" s="177">
        <f>'Prep Partner Performance'!Z102</f>
        <v>0</v>
      </c>
      <c r="AE96" s="177">
        <f>'Prep Partner Performance'!AA102</f>
        <v>0</v>
      </c>
      <c r="AF96" s="177">
        <f>'Prep Partner Performance'!AB102</f>
        <v>0</v>
      </c>
      <c r="AG96" s="177">
        <f>'Prep Partner Performance'!AC102</f>
        <v>0</v>
      </c>
      <c r="AH96" s="177">
        <f>'Prep Partner Performance'!AD102</f>
        <v>0</v>
      </c>
      <c r="AI96" s="177">
        <f>'Prep Partner Performance'!AE102</f>
        <v>0</v>
      </c>
      <c r="AJ96" s="177">
        <f>'Prep Partner Performance'!AF102</f>
        <v>0</v>
      </c>
      <c r="AK96" s="177">
        <f>'Prep Partner Performance'!AG102</f>
        <v>0</v>
      </c>
      <c r="AL96" s="177">
        <f>'Prep Partner Performance'!AH102</f>
        <v>0</v>
      </c>
      <c r="AM96" s="178">
        <f t="shared" si="3"/>
        <v>0</v>
      </c>
      <c r="AN96" s="177" t="str">
        <f>'Prep Partner Performance'!B$3</f>
        <v>PrEP Partner Performance Tool version 2.0.0</v>
      </c>
      <c r="AO96" s="199" t="str">
        <f>'Prep Partner Performance'!AJ102</f>
        <v/>
      </c>
    </row>
    <row r="97" spans="1:41" x14ac:dyDescent="0.25">
      <c r="A97" s="178" t="str">
        <f t="shared" si="2"/>
        <v>202205</v>
      </c>
      <c r="B97" s="179">
        <f>'Prep Partner Performance'!AE$2</f>
        <v>2022</v>
      </c>
      <c r="C97" s="180" t="str">
        <f>'Prep Partner Performance'!Z$2</f>
        <v>05</v>
      </c>
      <c r="D97" s="178">
        <f>'Prep Partner Performance'!G$2</f>
        <v>14943</v>
      </c>
      <c r="E97" s="177" t="str">
        <f>'Prep Partner Performance'!C$2</f>
        <v>Kisima Health Centre</v>
      </c>
      <c r="F97" s="199" t="str">
        <f>'Prep Partner Performance'!B$98</f>
        <v>Number Tested HIV Positive at month 3 re-fill</v>
      </c>
      <c r="G97" s="177" t="str">
        <f>'Prep Partner Performance'!C103</f>
        <v>People who Inject Drugs</v>
      </c>
      <c r="H97" s="177" t="str">
        <f>'Prep Partner Performance'!D103</f>
        <v>P01-96</v>
      </c>
      <c r="I97" s="177">
        <f>'Prep Partner Performance'!E103</f>
        <v>0</v>
      </c>
      <c r="J97" s="177">
        <f>'Prep Partner Performance'!F103</f>
        <v>0</v>
      </c>
      <c r="K97" s="177">
        <f>'Prep Partner Performance'!G103</f>
        <v>0</v>
      </c>
      <c r="L97" s="177">
        <f>'Prep Partner Performance'!H103</f>
        <v>0</v>
      </c>
      <c r="M97" s="177">
        <f>'Prep Partner Performance'!I103</f>
        <v>0</v>
      </c>
      <c r="N97" s="177">
        <f>'Prep Partner Performance'!J103</f>
        <v>0</v>
      </c>
      <c r="O97" s="177">
        <f>'Prep Partner Performance'!K103</f>
        <v>0</v>
      </c>
      <c r="P97" s="177">
        <f>'Prep Partner Performance'!L103</f>
        <v>0</v>
      </c>
      <c r="Q97" s="177">
        <f>'Prep Partner Performance'!M103</f>
        <v>0</v>
      </c>
      <c r="R97" s="177">
        <f>'Prep Partner Performance'!N103</f>
        <v>0</v>
      </c>
      <c r="S97" s="177">
        <f>'Prep Partner Performance'!O103</f>
        <v>0</v>
      </c>
      <c r="T97" s="177">
        <f>'Prep Partner Performance'!P103</f>
        <v>0</v>
      </c>
      <c r="U97" s="177">
        <f>'Prep Partner Performance'!Q103</f>
        <v>0</v>
      </c>
      <c r="V97" s="177">
        <f>'Prep Partner Performance'!R103</f>
        <v>0</v>
      </c>
      <c r="W97" s="177">
        <f>'Prep Partner Performance'!S103</f>
        <v>0</v>
      </c>
      <c r="X97" s="177">
        <f>'Prep Partner Performance'!T103</f>
        <v>0</v>
      </c>
      <c r="Y97" s="177">
        <f>'Prep Partner Performance'!U103</f>
        <v>0</v>
      </c>
      <c r="Z97" s="177">
        <f>'Prep Partner Performance'!V103</f>
        <v>0</v>
      </c>
      <c r="AA97" s="177">
        <f>'Prep Partner Performance'!W103</f>
        <v>0</v>
      </c>
      <c r="AB97" s="177">
        <f>'Prep Partner Performance'!X103</f>
        <v>0</v>
      </c>
      <c r="AC97" s="177">
        <f>'Prep Partner Performance'!Y103</f>
        <v>0</v>
      </c>
      <c r="AD97" s="177">
        <f>'Prep Partner Performance'!Z103</f>
        <v>0</v>
      </c>
      <c r="AE97" s="177">
        <f>'Prep Partner Performance'!AA103</f>
        <v>0</v>
      </c>
      <c r="AF97" s="177">
        <f>'Prep Partner Performance'!AB103</f>
        <v>0</v>
      </c>
      <c r="AG97" s="177">
        <f>'Prep Partner Performance'!AC103</f>
        <v>0</v>
      </c>
      <c r="AH97" s="177">
        <f>'Prep Partner Performance'!AD103</f>
        <v>0</v>
      </c>
      <c r="AI97" s="177">
        <f>'Prep Partner Performance'!AE103</f>
        <v>0</v>
      </c>
      <c r="AJ97" s="177">
        <f>'Prep Partner Performance'!AF103</f>
        <v>0</v>
      </c>
      <c r="AK97" s="177">
        <f>'Prep Partner Performance'!AG103</f>
        <v>0</v>
      </c>
      <c r="AL97" s="177">
        <f>'Prep Partner Performance'!AH103</f>
        <v>0</v>
      </c>
      <c r="AM97" s="178">
        <f t="shared" si="3"/>
        <v>0</v>
      </c>
      <c r="AN97" s="177" t="str">
        <f>'Prep Partner Performance'!B$3</f>
        <v>PrEP Partner Performance Tool version 2.0.0</v>
      </c>
      <c r="AO97" s="199" t="str">
        <f>'Prep Partner Performance'!AJ103</f>
        <v/>
      </c>
    </row>
    <row r="98" spans="1:41" x14ac:dyDescent="0.25">
      <c r="A98" s="178" t="str">
        <f t="shared" si="2"/>
        <v>202205</v>
      </c>
      <c r="B98" s="179">
        <f>'Prep Partner Performance'!AE$2</f>
        <v>2022</v>
      </c>
      <c r="C98" s="180" t="str">
        <f>'Prep Partner Performance'!Z$2</f>
        <v>05</v>
      </c>
      <c r="D98" s="178">
        <f>'Prep Partner Performance'!G$2</f>
        <v>14943</v>
      </c>
      <c r="E98" s="177" t="str">
        <f>'Prep Partner Performance'!C$2</f>
        <v>Kisima Health Centre</v>
      </c>
      <c r="F98" s="199" t="str">
        <f>'Prep Partner Performance'!B$98</f>
        <v>Number Tested HIV Positive at month 3 re-fill</v>
      </c>
      <c r="G98" s="177" t="str">
        <f>'Prep Partner Performance'!C104</f>
        <v>Other Women</v>
      </c>
      <c r="H98" s="177" t="str">
        <f>'Prep Partner Performance'!D104</f>
        <v>P01-97</v>
      </c>
      <c r="I98" s="177">
        <f>'Prep Partner Performance'!E104</f>
        <v>0</v>
      </c>
      <c r="J98" s="177">
        <f>'Prep Partner Performance'!F104</f>
        <v>0</v>
      </c>
      <c r="K98" s="177">
        <f>'Prep Partner Performance'!G104</f>
        <v>0</v>
      </c>
      <c r="L98" s="177">
        <f>'Prep Partner Performance'!H104</f>
        <v>0</v>
      </c>
      <c r="M98" s="177">
        <f>'Prep Partner Performance'!I104</f>
        <v>0</v>
      </c>
      <c r="N98" s="177">
        <f>'Prep Partner Performance'!J104</f>
        <v>0</v>
      </c>
      <c r="O98" s="177">
        <f>'Prep Partner Performance'!K104</f>
        <v>0</v>
      </c>
      <c r="P98" s="177">
        <f>'Prep Partner Performance'!L104</f>
        <v>0</v>
      </c>
      <c r="Q98" s="177">
        <f>'Prep Partner Performance'!M104</f>
        <v>0</v>
      </c>
      <c r="R98" s="177">
        <f>'Prep Partner Performance'!N104</f>
        <v>0</v>
      </c>
      <c r="S98" s="177">
        <f>'Prep Partner Performance'!O104</f>
        <v>0</v>
      </c>
      <c r="T98" s="177">
        <f>'Prep Partner Performance'!P104</f>
        <v>0</v>
      </c>
      <c r="U98" s="177">
        <f>'Prep Partner Performance'!Q104</f>
        <v>0</v>
      </c>
      <c r="V98" s="177">
        <f>'Prep Partner Performance'!R104</f>
        <v>0</v>
      </c>
      <c r="W98" s="177">
        <f>'Prep Partner Performance'!S104</f>
        <v>0</v>
      </c>
      <c r="X98" s="177">
        <f>'Prep Partner Performance'!T104</f>
        <v>0</v>
      </c>
      <c r="Y98" s="177">
        <f>'Prep Partner Performance'!U104</f>
        <v>0</v>
      </c>
      <c r="Z98" s="177">
        <f>'Prep Partner Performance'!V104</f>
        <v>0</v>
      </c>
      <c r="AA98" s="177">
        <f>'Prep Partner Performance'!W104</f>
        <v>0</v>
      </c>
      <c r="AB98" s="177">
        <f>'Prep Partner Performance'!X104</f>
        <v>0</v>
      </c>
      <c r="AC98" s="177">
        <f>'Prep Partner Performance'!Y104</f>
        <v>0</v>
      </c>
      <c r="AD98" s="177">
        <f>'Prep Partner Performance'!Z104</f>
        <v>0</v>
      </c>
      <c r="AE98" s="177">
        <f>'Prep Partner Performance'!AA104</f>
        <v>0</v>
      </c>
      <c r="AF98" s="177">
        <f>'Prep Partner Performance'!AB104</f>
        <v>0</v>
      </c>
      <c r="AG98" s="177">
        <f>'Prep Partner Performance'!AC104</f>
        <v>0</v>
      </c>
      <c r="AH98" s="177">
        <f>'Prep Partner Performance'!AD104</f>
        <v>0</v>
      </c>
      <c r="AI98" s="177">
        <f>'Prep Partner Performance'!AE104</f>
        <v>0</v>
      </c>
      <c r="AJ98" s="177">
        <f>'Prep Partner Performance'!AF104</f>
        <v>0</v>
      </c>
      <c r="AK98" s="177">
        <f>'Prep Partner Performance'!AG104</f>
        <v>0</v>
      </c>
      <c r="AL98" s="177">
        <f>'Prep Partner Performance'!AH104</f>
        <v>0</v>
      </c>
      <c r="AM98" s="178">
        <f t="shared" si="3"/>
        <v>0</v>
      </c>
      <c r="AN98" s="177" t="str">
        <f>'Prep Partner Performance'!B$3</f>
        <v>PrEP Partner Performance Tool version 2.0.0</v>
      </c>
      <c r="AO98" s="199" t="str">
        <f>'Prep Partner Performance'!AJ104</f>
        <v/>
      </c>
    </row>
    <row r="99" spans="1:41" x14ac:dyDescent="0.25">
      <c r="A99" s="178" t="str">
        <f t="shared" si="2"/>
        <v>202205</v>
      </c>
      <c r="B99" s="179">
        <f>'Prep Partner Performance'!AE$2</f>
        <v>2022</v>
      </c>
      <c r="C99" s="180" t="str">
        <f>'Prep Partner Performance'!Z$2</f>
        <v>05</v>
      </c>
      <c r="D99" s="178">
        <f>'Prep Partner Performance'!G$2</f>
        <v>14943</v>
      </c>
      <c r="E99" s="177" t="str">
        <f>'Prep Partner Performance'!C$2</f>
        <v>Kisima Health Centre</v>
      </c>
      <c r="F99" s="199" t="str">
        <f>'Prep Partner Performance'!B$98</f>
        <v>Number Tested HIV Positive at month 3 re-fill</v>
      </c>
      <c r="G99" s="177" t="str">
        <f>'Prep Partner Performance'!C105</f>
        <v>Serodiscordant Couple</v>
      </c>
      <c r="H99" s="177" t="str">
        <f>'Prep Partner Performance'!D105</f>
        <v>P01-98</v>
      </c>
      <c r="I99" s="177">
        <f>'Prep Partner Performance'!E105</f>
        <v>0</v>
      </c>
      <c r="J99" s="177">
        <f>'Prep Partner Performance'!F105</f>
        <v>0</v>
      </c>
      <c r="K99" s="177">
        <f>'Prep Partner Performance'!G105</f>
        <v>0</v>
      </c>
      <c r="L99" s="177">
        <f>'Prep Partner Performance'!H105</f>
        <v>0</v>
      </c>
      <c r="M99" s="177">
        <f>'Prep Partner Performance'!I105</f>
        <v>0</v>
      </c>
      <c r="N99" s="177">
        <f>'Prep Partner Performance'!J105</f>
        <v>0</v>
      </c>
      <c r="O99" s="177">
        <f>'Prep Partner Performance'!K105</f>
        <v>0</v>
      </c>
      <c r="P99" s="177">
        <f>'Prep Partner Performance'!L105</f>
        <v>0</v>
      </c>
      <c r="Q99" s="177">
        <f>'Prep Partner Performance'!M105</f>
        <v>0</v>
      </c>
      <c r="R99" s="177">
        <f>'Prep Partner Performance'!N105</f>
        <v>0</v>
      </c>
      <c r="S99" s="177">
        <f>'Prep Partner Performance'!O105</f>
        <v>0</v>
      </c>
      <c r="T99" s="177">
        <f>'Prep Partner Performance'!P105</f>
        <v>0</v>
      </c>
      <c r="U99" s="177">
        <f>'Prep Partner Performance'!Q105</f>
        <v>0</v>
      </c>
      <c r="V99" s="177">
        <f>'Prep Partner Performance'!R105</f>
        <v>0</v>
      </c>
      <c r="W99" s="177">
        <f>'Prep Partner Performance'!S105</f>
        <v>0</v>
      </c>
      <c r="X99" s="177">
        <f>'Prep Partner Performance'!T105</f>
        <v>0</v>
      </c>
      <c r="Y99" s="177">
        <f>'Prep Partner Performance'!U105</f>
        <v>0</v>
      </c>
      <c r="Z99" s="177">
        <f>'Prep Partner Performance'!V105</f>
        <v>0</v>
      </c>
      <c r="AA99" s="177">
        <f>'Prep Partner Performance'!W105</f>
        <v>0</v>
      </c>
      <c r="AB99" s="177">
        <f>'Prep Partner Performance'!X105</f>
        <v>0</v>
      </c>
      <c r="AC99" s="177">
        <f>'Prep Partner Performance'!Y105</f>
        <v>0</v>
      </c>
      <c r="AD99" s="177">
        <f>'Prep Partner Performance'!Z105</f>
        <v>0</v>
      </c>
      <c r="AE99" s="177">
        <f>'Prep Partner Performance'!AA105</f>
        <v>0</v>
      </c>
      <c r="AF99" s="177">
        <f>'Prep Partner Performance'!AB105</f>
        <v>0</v>
      </c>
      <c r="AG99" s="177">
        <f>'Prep Partner Performance'!AC105</f>
        <v>0</v>
      </c>
      <c r="AH99" s="177">
        <f>'Prep Partner Performance'!AD105</f>
        <v>0</v>
      </c>
      <c r="AI99" s="177">
        <f>'Prep Partner Performance'!AE105</f>
        <v>0</v>
      </c>
      <c r="AJ99" s="177">
        <f>'Prep Partner Performance'!AF105</f>
        <v>0</v>
      </c>
      <c r="AK99" s="177">
        <f>'Prep Partner Performance'!AG105</f>
        <v>0</v>
      </c>
      <c r="AL99" s="177">
        <f>'Prep Partner Performance'!AH105</f>
        <v>0</v>
      </c>
      <c r="AM99" s="178">
        <f t="shared" si="3"/>
        <v>0</v>
      </c>
      <c r="AN99" s="177" t="str">
        <f>'Prep Partner Performance'!B$3</f>
        <v>PrEP Partner Performance Tool version 2.0.0</v>
      </c>
      <c r="AO99" s="199" t="str">
        <f>'Prep Partner Performance'!AJ105</f>
        <v/>
      </c>
    </row>
    <row r="100" spans="1:41" x14ac:dyDescent="0.25">
      <c r="A100" s="178" t="str">
        <f t="shared" si="2"/>
        <v>202205</v>
      </c>
      <c r="B100" s="179">
        <f>'Prep Partner Performance'!AE$2</f>
        <v>2022</v>
      </c>
      <c r="C100" s="180" t="str">
        <f>'Prep Partner Performance'!Z$2</f>
        <v>05</v>
      </c>
      <c r="D100" s="178">
        <f>'Prep Partner Performance'!G$2</f>
        <v>14943</v>
      </c>
      <c r="E100" s="177" t="str">
        <f>'Prep Partner Performance'!C$2</f>
        <v>Kisima Health Centre</v>
      </c>
      <c r="F100" s="199" t="str">
        <f>'Prep Partner Performance'!B$98</f>
        <v>Number Tested HIV Positive at month 3 re-fill</v>
      </c>
      <c r="G100" s="177" t="str">
        <f>'Prep Partner Performance'!C106</f>
        <v>Pregnant and Breast Feeding Women</v>
      </c>
      <c r="H100" s="177" t="str">
        <f>'Prep Partner Performance'!D106</f>
        <v>P01-99</v>
      </c>
      <c r="I100" s="177">
        <f>'Prep Partner Performance'!E106</f>
        <v>0</v>
      </c>
      <c r="J100" s="177">
        <f>'Prep Partner Performance'!F106</f>
        <v>0</v>
      </c>
      <c r="K100" s="177">
        <f>'Prep Partner Performance'!G106</f>
        <v>0</v>
      </c>
      <c r="L100" s="177">
        <f>'Prep Partner Performance'!H106</f>
        <v>0</v>
      </c>
      <c r="M100" s="177">
        <f>'Prep Partner Performance'!I106</f>
        <v>0</v>
      </c>
      <c r="N100" s="177">
        <f>'Prep Partner Performance'!J106</f>
        <v>0</v>
      </c>
      <c r="O100" s="177">
        <f>'Prep Partner Performance'!K106</f>
        <v>0</v>
      </c>
      <c r="P100" s="177">
        <f>'Prep Partner Performance'!L106</f>
        <v>0</v>
      </c>
      <c r="Q100" s="177">
        <f>'Prep Partner Performance'!M106</f>
        <v>0</v>
      </c>
      <c r="R100" s="177">
        <f>'Prep Partner Performance'!N106</f>
        <v>0</v>
      </c>
      <c r="S100" s="177">
        <f>'Prep Partner Performance'!O106</f>
        <v>0</v>
      </c>
      <c r="T100" s="177">
        <f>'Prep Partner Performance'!P106</f>
        <v>0</v>
      </c>
      <c r="U100" s="177">
        <f>'Prep Partner Performance'!Q106</f>
        <v>0</v>
      </c>
      <c r="V100" s="177">
        <f>'Prep Partner Performance'!R106</f>
        <v>0</v>
      </c>
      <c r="W100" s="177">
        <f>'Prep Partner Performance'!S106</f>
        <v>0</v>
      </c>
      <c r="X100" s="177">
        <f>'Prep Partner Performance'!T106</f>
        <v>0</v>
      </c>
      <c r="Y100" s="177">
        <f>'Prep Partner Performance'!U106</f>
        <v>0</v>
      </c>
      <c r="Z100" s="177">
        <f>'Prep Partner Performance'!V106</f>
        <v>0</v>
      </c>
      <c r="AA100" s="177">
        <f>'Prep Partner Performance'!W106</f>
        <v>0</v>
      </c>
      <c r="AB100" s="177">
        <f>'Prep Partner Performance'!X106</f>
        <v>0</v>
      </c>
      <c r="AC100" s="177">
        <f>'Prep Partner Performance'!Y106</f>
        <v>0</v>
      </c>
      <c r="AD100" s="177">
        <f>'Prep Partner Performance'!Z106</f>
        <v>0</v>
      </c>
      <c r="AE100" s="177">
        <f>'Prep Partner Performance'!AA106</f>
        <v>0</v>
      </c>
      <c r="AF100" s="177">
        <f>'Prep Partner Performance'!AB106</f>
        <v>0</v>
      </c>
      <c r="AG100" s="177">
        <f>'Prep Partner Performance'!AC106</f>
        <v>0</v>
      </c>
      <c r="AH100" s="177">
        <f>'Prep Partner Performance'!AD106</f>
        <v>0</v>
      </c>
      <c r="AI100" s="177">
        <f>'Prep Partner Performance'!AE106</f>
        <v>0</v>
      </c>
      <c r="AJ100" s="177">
        <f>'Prep Partner Performance'!AF106</f>
        <v>0</v>
      </c>
      <c r="AK100" s="177">
        <f>'Prep Partner Performance'!AG106</f>
        <v>0</v>
      </c>
      <c r="AL100" s="177">
        <f>'Prep Partner Performance'!AH106</f>
        <v>0</v>
      </c>
      <c r="AM100" s="178">
        <f t="shared" si="3"/>
        <v>0</v>
      </c>
      <c r="AN100" s="177" t="str">
        <f>'Prep Partner Performance'!B$3</f>
        <v>PrEP Partner Performance Tool version 2.0.0</v>
      </c>
      <c r="AO100" s="199" t="str">
        <f>'Prep Partner Performance'!AJ106</f>
        <v/>
      </c>
    </row>
    <row r="101" spans="1:41" x14ac:dyDescent="0.25">
      <c r="A101" s="178" t="str">
        <f t="shared" si="2"/>
        <v>202205</v>
      </c>
      <c r="B101" s="179">
        <f>'Prep Partner Performance'!AE$2</f>
        <v>2022</v>
      </c>
      <c r="C101" s="180" t="str">
        <f>'Prep Partner Performance'!Z$2</f>
        <v>05</v>
      </c>
      <c r="D101" s="178">
        <f>'Prep Partner Performance'!G$2</f>
        <v>14943</v>
      </c>
      <c r="E101" s="177" t="str">
        <f>'Prep Partner Performance'!C$2</f>
        <v>Kisima Health Centre</v>
      </c>
      <c r="F101" s="199" t="str">
        <f>'Prep Partner Performance'!B107</f>
        <v>Number Tested HIV Positive While on PrEP</v>
      </c>
      <c r="G101" s="177" t="str">
        <f>'Prep Partner Performance'!C107</f>
        <v>Transgender</v>
      </c>
      <c r="H101" s="177" t="str">
        <f>'Prep Partner Performance'!D107</f>
        <v>P01-100</v>
      </c>
      <c r="I101" s="177">
        <f>'Prep Partner Performance'!E107</f>
        <v>0</v>
      </c>
      <c r="J101" s="177">
        <f>'Prep Partner Performance'!F107</f>
        <v>0</v>
      </c>
      <c r="K101" s="177">
        <f>'Prep Partner Performance'!G107</f>
        <v>0</v>
      </c>
      <c r="L101" s="177">
        <f>'Prep Partner Performance'!H107</f>
        <v>0</v>
      </c>
      <c r="M101" s="177">
        <f>'Prep Partner Performance'!I107</f>
        <v>0</v>
      </c>
      <c r="N101" s="177">
        <f>'Prep Partner Performance'!J107</f>
        <v>0</v>
      </c>
      <c r="O101" s="177">
        <f>'Prep Partner Performance'!K107</f>
        <v>0</v>
      </c>
      <c r="P101" s="177">
        <f>'Prep Partner Performance'!L107</f>
        <v>0</v>
      </c>
      <c r="Q101" s="177">
        <f>'Prep Partner Performance'!M107</f>
        <v>0</v>
      </c>
      <c r="R101" s="177">
        <f>'Prep Partner Performance'!N107</f>
        <v>0</v>
      </c>
      <c r="S101" s="177">
        <f>'Prep Partner Performance'!O107</f>
        <v>0</v>
      </c>
      <c r="T101" s="177">
        <f>'Prep Partner Performance'!P107</f>
        <v>0</v>
      </c>
      <c r="U101" s="177">
        <f>'Prep Partner Performance'!Q107</f>
        <v>0</v>
      </c>
      <c r="V101" s="177">
        <f>'Prep Partner Performance'!R107</f>
        <v>0</v>
      </c>
      <c r="W101" s="177">
        <f>'Prep Partner Performance'!S107</f>
        <v>0</v>
      </c>
      <c r="X101" s="177">
        <f>'Prep Partner Performance'!T107</f>
        <v>0</v>
      </c>
      <c r="Y101" s="177">
        <f>'Prep Partner Performance'!U107</f>
        <v>0</v>
      </c>
      <c r="Z101" s="177">
        <f>'Prep Partner Performance'!V107</f>
        <v>0</v>
      </c>
      <c r="AA101" s="177">
        <f>'Prep Partner Performance'!W107</f>
        <v>0</v>
      </c>
      <c r="AB101" s="177">
        <f>'Prep Partner Performance'!X107</f>
        <v>0</v>
      </c>
      <c r="AC101" s="177">
        <f>'Prep Partner Performance'!Y107</f>
        <v>0</v>
      </c>
      <c r="AD101" s="177">
        <f>'Prep Partner Performance'!Z107</f>
        <v>0</v>
      </c>
      <c r="AE101" s="177">
        <f>'Prep Partner Performance'!AA107</f>
        <v>0</v>
      </c>
      <c r="AF101" s="177">
        <f>'Prep Partner Performance'!AB107</f>
        <v>0</v>
      </c>
      <c r="AG101" s="177">
        <f>'Prep Partner Performance'!AC107</f>
        <v>0</v>
      </c>
      <c r="AH101" s="177">
        <f>'Prep Partner Performance'!AD107</f>
        <v>0</v>
      </c>
      <c r="AI101" s="177">
        <f>'Prep Partner Performance'!AE107</f>
        <v>0</v>
      </c>
      <c r="AJ101" s="177">
        <f>'Prep Partner Performance'!AF107</f>
        <v>0</v>
      </c>
      <c r="AK101" s="177">
        <f>'Prep Partner Performance'!AG107</f>
        <v>0</v>
      </c>
      <c r="AL101" s="177">
        <f>'Prep Partner Performance'!AH107</f>
        <v>0</v>
      </c>
      <c r="AM101" s="178">
        <f t="shared" si="3"/>
        <v>0</v>
      </c>
      <c r="AN101" s="177" t="str">
        <f>'Prep Partner Performance'!B$3</f>
        <v>PrEP Partner Performance Tool version 2.0.0</v>
      </c>
      <c r="AO101" s="199" t="str">
        <f>'Prep Partner Performance'!AJ107</f>
        <v/>
      </c>
    </row>
    <row r="102" spans="1:41" x14ac:dyDescent="0.25">
      <c r="A102" s="178" t="str">
        <f t="shared" si="2"/>
        <v>202205</v>
      </c>
      <c r="B102" s="179">
        <f>'Prep Partner Performance'!AE$2</f>
        <v>2022</v>
      </c>
      <c r="C102" s="180" t="str">
        <f>'Prep Partner Performance'!Z$2</f>
        <v>05</v>
      </c>
      <c r="D102" s="178">
        <f>'Prep Partner Performance'!G$2</f>
        <v>14943</v>
      </c>
      <c r="E102" s="177" t="str">
        <f>'Prep Partner Performance'!C$2</f>
        <v>Kisima Health Centre</v>
      </c>
      <c r="F102" s="199" t="str">
        <f>'Prep Partner Performance'!B$107</f>
        <v>Number Tested HIV Positive While on PrEP</v>
      </c>
      <c r="G102" s="177" t="str">
        <f>'Prep Partner Performance'!C108</f>
        <v>Adolescent Girls and Young Women</v>
      </c>
      <c r="H102" s="177" t="str">
        <f>'Prep Partner Performance'!D108</f>
        <v>P01-101</v>
      </c>
      <c r="I102" s="177">
        <f>'Prep Partner Performance'!E108</f>
        <v>0</v>
      </c>
      <c r="J102" s="177">
        <f>'Prep Partner Performance'!F108</f>
        <v>0</v>
      </c>
      <c r="K102" s="177">
        <f>'Prep Partner Performance'!G108</f>
        <v>0</v>
      </c>
      <c r="L102" s="177">
        <f>'Prep Partner Performance'!H108</f>
        <v>0</v>
      </c>
      <c r="M102" s="177">
        <f>'Prep Partner Performance'!I108</f>
        <v>0</v>
      </c>
      <c r="N102" s="177">
        <f>'Prep Partner Performance'!J108</f>
        <v>0</v>
      </c>
      <c r="O102" s="177">
        <f>'Prep Partner Performance'!K108</f>
        <v>0</v>
      </c>
      <c r="P102" s="177">
        <f>'Prep Partner Performance'!L108</f>
        <v>0</v>
      </c>
      <c r="Q102" s="177">
        <f>'Prep Partner Performance'!M108</f>
        <v>0</v>
      </c>
      <c r="R102" s="177">
        <f>'Prep Partner Performance'!N108</f>
        <v>0</v>
      </c>
      <c r="S102" s="177">
        <f>'Prep Partner Performance'!O108</f>
        <v>0</v>
      </c>
      <c r="T102" s="177">
        <f>'Prep Partner Performance'!P108</f>
        <v>0</v>
      </c>
      <c r="U102" s="177">
        <f>'Prep Partner Performance'!Q108</f>
        <v>0</v>
      </c>
      <c r="V102" s="177">
        <f>'Prep Partner Performance'!R108</f>
        <v>0</v>
      </c>
      <c r="W102" s="177">
        <f>'Prep Partner Performance'!S108</f>
        <v>0</v>
      </c>
      <c r="X102" s="177">
        <f>'Prep Partner Performance'!T108</f>
        <v>0</v>
      </c>
      <c r="Y102" s="177">
        <f>'Prep Partner Performance'!U108</f>
        <v>0</v>
      </c>
      <c r="Z102" s="177">
        <f>'Prep Partner Performance'!V108</f>
        <v>0</v>
      </c>
      <c r="AA102" s="177">
        <f>'Prep Partner Performance'!W108</f>
        <v>0</v>
      </c>
      <c r="AB102" s="177">
        <f>'Prep Partner Performance'!X108</f>
        <v>0</v>
      </c>
      <c r="AC102" s="177">
        <f>'Prep Partner Performance'!Y108</f>
        <v>0</v>
      </c>
      <c r="AD102" s="177">
        <f>'Prep Partner Performance'!Z108</f>
        <v>0</v>
      </c>
      <c r="AE102" s="177">
        <f>'Prep Partner Performance'!AA108</f>
        <v>0</v>
      </c>
      <c r="AF102" s="177">
        <f>'Prep Partner Performance'!AB108</f>
        <v>0</v>
      </c>
      <c r="AG102" s="177">
        <f>'Prep Partner Performance'!AC108</f>
        <v>0</v>
      </c>
      <c r="AH102" s="177">
        <f>'Prep Partner Performance'!AD108</f>
        <v>0</v>
      </c>
      <c r="AI102" s="177">
        <f>'Prep Partner Performance'!AE108</f>
        <v>0</v>
      </c>
      <c r="AJ102" s="177">
        <f>'Prep Partner Performance'!AF108</f>
        <v>0</v>
      </c>
      <c r="AK102" s="177">
        <f>'Prep Partner Performance'!AG108</f>
        <v>0</v>
      </c>
      <c r="AL102" s="177">
        <f>'Prep Partner Performance'!AH108</f>
        <v>0</v>
      </c>
      <c r="AM102" s="178">
        <f t="shared" si="3"/>
        <v>0</v>
      </c>
      <c r="AN102" s="177" t="str">
        <f>'Prep Partner Performance'!B$3</f>
        <v>PrEP Partner Performance Tool version 2.0.0</v>
      </c>
      <c r="AO102" s="199" t="str">
        <f>'Prep Partner Performance'!AJ108</f>
        <v/>
      </c>
    </row>
    <row r="103" spans="1:41" x14ac:dyDescent="0.25">
      <c r="A103" s="178" t="str">
        <f t="shared" si="2"/>
        <v>202205</v>
      </c>
      <c r="B103" s="179">
        <f>'Prep Partner Performance'!AE$2</f>
        <v>2022</v>
      </c>
      <c r="C103" s="180" t="str">
        <f>'Prep Partner Performance'!Z$2</f>
        <v>05</v>
      </c>
      <c r="D103" s="178">
        <f>'Prep Partner Performance'!G$2</f>
        <v>14943</v>
      </c>
      <c r="E103" s="177" t="str">
        <f>'Prep Partner Performance'!C$2</f>
        <v>Kisima Health Centre</v>
      </c>
      <c r="F103" s="199" t="str">
        <f>'Prep Partner Performance'!B$107</f>
        <v>Number Tested HIV Positive While on PrEP</v>
      </c>
      <c r="G103" s="177" t="str">
        <f>'Prep Partner Performance'!C109</f>
        <v>Men who have Sex With Men</v>
      </c>
      <c r="H103" s="177" t="str">
        <f>'Prep Partner Performance'!D109</f>
        <v>P01-102</v>
      </c>
      <c r="I103" s="177">
        <f>'Prep Partner Performance'!E109</f>
        <v>0</v>
      </c>
      <c r="J103" s="177">
        <f>'Prep Partner Performance'!F109</f>
        <v>0</v>
      </c>
      <c r="K103" s="177">
        <f>'Prep Partner Performance'!G109</f>
        <v>0</v>
      </c>
      <c r="L103" s="177">
        <f>'Prep Partner Performance'!H109</f>
        <v>0</v>
      </c>
      <c r="M103" s="177">
        <f>'Prep Partner Performance'!I109</f>
        <v>0</v>
      </c>
      <c r="N103" s="177">
        <f>'Prep Partner Performance'!J109</f>
        <v>0</v>
      </c>
      <c r="O103" s="177">
        <f>'Prep Partner Performance'!K109</f>
        <v>0</v>
      </c>
      <c r="P103" s="177">
        <f>'Prep Partner Performance'!L109</f>
        <v>0</v>
      </c>
      <c r="Q103" s="177">
        <f>'Prep Partner Performance'!M109</f>
        <v>0</v>
      </c>
      <c r="R103" s="177">
        <f>'Prep Partner Performance'!N109</f>
        <v>0</v>
      </c>
      <c r="S103" s="177">
        <f>'Prep Partner Performance'!O109</f>
        <v>0</v>
      </c>
      <c r="T103" s="177">
        <f>'Prep Partner Performance'!P109</f>
        <v>0</v>
      </c>
      <c r="U103" s="177">
        <f>'Prep Partner Performance'!Q109</f>
        <v>0</v>
      </c>
      <c r="V103" s="177">
        <f>'Prep Partner Performance'!R109</f>
        <v>0</v>
      </c>
      <c r="W103" s="177">
        <f>'Prep Partner Performance'!S109</f>
        <v>0</v>
      </c>
      <c r="X103" s="177">
        <f>'Prep Partner Performance'!T109</f>
        <v>0</v>
      </c>
      <c r="Y103" s="177">
        <f>'Prep Partner Performance'!U109</f>
        <v>0</v>
      </c>
      <c r="Z103" s="177">
        <f>'Prep Partner Performance'!V109</f>
        <v>0</v>
      </c>
      <c r="AA103" s="177">
        <f>'Prep Partner Performance'!W109</f>
        <v>0</v>
      </c>
      <c r="AB103" s="177">
        <f>'Prep Partner Performance'!X109</f>
        <v>0</v>
      </c>
      <c r="AC103" s="177">
        <f>'Prep Partner Performance'!Y109</f>
        <v>0</v>
      </c>
      <c r="AD103" s="177">
        <f>'Prep Partner Performance'!Z109</f>
        <v>0</v>
      </c>
      <c r="AE103" s="177">
        <f>'Prep Partner Performance'!AA109</f>
        <v>0</v>
      </c>
      <c r="AF103" s="177">
        <f>'Prep Partner Performance'!AB109</f>
        <v>0</v>
      </c>
      <c r="AG103" s="177">
        <f>'Prep Partner Performance'!AC109</f>
        <v>0</v>
      </c>
      <c r="AH103" s="177">
        <f>'Prep Partner Performance'!AD109</f>
        <v>0</v>
      </c>
      <c r="AI103" s="177">
        <f>'Prep Partner Performance'!AE109</f>
        <v>0</v>
      </c>
      <c r="AJ103" s="177">
        <f>'Prep Partner Performance'!AF109</f>
        <v>0</v>
      </c>
      <c r="AK103" s="177">
        <f>'Prep Partner Performance'!AG109</f>
        <v>0</v>
      </c>
      <c r="AL103" s="177">
        <f>'Prep Partner Performance'!AH109</f>
        <v>0</v>
      </c>
      <c r="AM103" s="178">
        <f t="shared" si="3"/>
        <v>0</v>
      </c>
      <c r="AN103" s="177" t="str">
        <f>'Prep Partner Performance'!B$3</f>
        <v>PrEP Partner Performance Tool version 2.0.0</v>
      </c>
      <c r="AO103" s="199" t="str">
        <f>'Prep Partner Performance'!AJ109</f>
        <v/>
      </c>
    </row>
    <row r="104" spans="1:41" x14ac:dyDescent="0.25">
      <c r="A104" s="178" t="str">
        <f t="shared" si="2"/>
        <v>202205</v>
      </c>
      <c r="B104" s="179">
        <f>'Prep Partner Performance'!AE$2</f>
        <v>2022</v>
      </c>
      <c r="C104" s="180" t="str">
        <f>'Prep Partner Performance'!Z$2</f>
        <v>05</v>
      </c>
      <c r="D104" s="178">
        <f>'Prep Partner Performance'!G$2</f>
        <v>14943</v>
      </c>
      <c r="E104" s="177" t="str">
        <f>'Prep Partner Performance'!C$2</f>
        <v>Kisima Health Centre</v>
      </c>
      <c r="F104" s="199" t="str">
        <f>'Prep Partner Performance'!B$107</f>
        <v>Number Tested HIV Positive While on PrEP</v>
      </c>
      <c r="G104" s="177" t="str">
        <f>'Prep Partner Performance'!C110</f>
        <v>Men at high risk</v>
      </c>
      <c r="H104" s="177" t="str">
        <f>'Prep Partner Performance'!D110</f>
        <v>P01-103</v>
      </c>
      <c r="I104" s="177">
        <f>'Prep Partner Performance'!E110</f>
        <v>0</v>
      </c>
      <c r="J104" s="177">
        <f>'Prep Partner Performance'!F110</f>
        <v>0</v>
      </c>
      <c r="K104" s="177">
        <f>'Prep Partner Performance'!G110</f>
        <v>0</v>
      </c>
      <c r="L104" s="177">
        <f>'Prep Partner Performance'!H110</f>
        <v>0</v>
      </c>
      <c r="M104" s="177">
        <f>'Prep Partner Performance'!I110</f>
        <v>0</v>
      </c>
      <c r="N104" s="177">
        <f>'Prep Partner Performance'!J110</f>
        <v>0</v>
      </c>
      <c r="O104" s="177">
        <f>'Prep Partner Performance'!K110</f>
        <v>0</v>
      </c>
      <c r="P104" s="177">
        <f>'Prep Partner Performance'!L110</f>
        <v>0</v>
      </c>
      <c r="Q104" s="177">
        <f>'Prep Partner Performance'!M110</f>
        <v>0</v>
      </c>
      <c r="R104" s="177">
        <f>'Prep Partner Performance'!N110</f>
        <v>0</v>
      </c>
      <c r="S104" s="177">
        <f>'Prep Partner Performance'!O110</f>
        <v>0</v>
      </c>
      <c r="T104" s="177">
        <f>'Prep Partner Performance'!P110</f>
        <v>0</v>
      </c>
      <c r="U104" s="177">
        <f>'Prep Partner Performance'!Q110</f>
        <v>0</v>
      </c>
      <c r="V104" s="177">
        <f>'Prep Partner Performance'!R110</f>
        <v>0</v>
      </c>
      <c r="W104" s="177">
        <f>'Prep Partner Performance'!S110</f>
        <v>0</v>
      </c>
      <c r="X104" s="177">
        <f>'Prep Partner Performance'!T110</f>
        <v>0</v>
      </c>
      <c r="Y104" s="177">
        <f>'Prep Partner Performance'!U110</f>
        <v>0</v>
      </c>
      <c r="Z104" s="177">
        <f>'Prep Partner Performance'!V110</f>
        <v>0</v>
      </c>
      <c r="AA104" s="177">
        <f>'Prep Partner Performance'!W110</f>
        <v>0</v>
      </c>
      <c r="AB104" s="177">
        <f>'Prep Partner Performance'!X110</f>
        <v>0</v>
      </c>
      <c r="AC104" s="177">
        <f>'Prep Partner Performance'!Y110</f>
        <v>0</v>
      </c>
      <c r="AD104" s="177">
        <f>'Prep Partner Performance'!Z110</f>
        <v>0</v>
      </c>
      <c r="AE104" s="177">
        <f>'Prep Partner Performance'!AA110</f>
        <v>0</v>
      </c>
      <c r="AF104" s="177">
        <f>'Prep Partner Performance'!AB110</f>
        <v>0</v>
      </c>
      <c r="AG104" s="177">
        <f>'Prep Partner Performance'!AC110</f>
        <v>0</v>
      </c>
      <c r="AH104" s="177">
        <f>'Prep Partner Performance'!AD110</f>
        <v>0</v>
      </c>
      <c r="AI104" s="177">
        <f>'Prep Partner Performance'!AE110</f>
        <v>0</v>
      </c>
      <c r="AJ104" s="177">
        <f>'Prep Partner Performance'!AF110</f>
        <v>0</v>
      </c>
      <c r="AK104" s="177">
        <f>'Prep Partner Performance'!AG110</f>
        <v>0</v>
      </c>
      <c r="AL104" s="177">
        <f>'Prep Partner Performance'!AH110</f>
        <v>0</v>
      </c>
      <c r="AM104" s="178">
        <f t="shared" si="3"/>
        <v>0</v>
      </c>
      <c r="AN104" s="177" t="str">
        <f>'Prep Partner Performance'!B$3</f>
        <v>PrEP Partner Performance Tool version 2.0.0</v>
      </c>
      <c r="AO104" s="199" t="str">
        <f>'Prep Partner Performance'!AJ110</f>
        <v/>
      </c>
    </row>
    <row r="105" spans="1:41" x14ac:dyDescent="0.25">
      <c r="A105" s="178" t="str">
        <f t="shared" si="2"/>
        <v>202205</v>
      </c>
      <c r="B105" s="179">
        <f>'Prep Partner Performance'!AE$2</f>
        <v>2022</v>
      </c>
      <c r="C105" s="180" t="str">
        <f>'Prep Partner Performance'!Z$2</f>
        <v>05</v>
      </c>
      <c r="D105" s="178">
        <f>'Prep Partner Performance'!G$2</f>
        <v>14943</v>
      </c>
      <c r="E105" s="177" t="str">
        <f>'Prep Partner Performance'!C$2</f>
        <v>Kisima Health Centre</v>
      </c>
      <c r="F105" s="199" t="str">
        <f>'Prep Partner Performance'!B$107</f>
        <v>Number Tested HIV Positive While on PrEP</v>
      </c>
      <c r="G105" s="177" t="str">
        <f>'Prep Partner Performance'!C111</f>
        <v>Female Sex Workers</v>
      </c>
      <c r="H105" s="177" t="str">
        <f>'Prep Partner Performance'!D111</f>
        <v>P01-104</v>
      </c>
      <c r="I105" s="177">
        <f>'Prep Partner Performance'!E111</f>
        <v>0</v>
      </c>
      <c r="J105" s="177">
        <f>'Prep Partner Performance'!F111</f>
        <v>0</v>
      </c>
      <c r="K105" s="177">
        <f>'Prep Partner Performance'!G111</f>
        <v>0</v>
      </c>
      <c r="L105" s="177">
        <f>'Prep Partner Performance'!H111</f>
        <v>0</v>
      </c>
      <c r="M105" s="177">
        <f>'Prep Partner Performance'!I111</f>
        <v>0</v>
      </c>
      <c r="N105" s="177">
        <f>'Prep Partner Performance'!J111</f>
        <v>0</v>
      </c>
      <c r="O105" s="177">
        <f>'Prep Partner Performance'!K111</f>
        <v>0</v>
      </c>
      <c r="P105" s="177">
        <f>'Prep Partner Performance'!L111</f>
        <v>0</v>
      </c>
      <c r="Q105" s="177">
        <f>'Prep Partner Performance'!M111</f>
        <v>0</v>
      </c>
      <c r="R105" s="177">
        <f>'Prep Partner Performance'!N111</f>
        <v>0</v>
      </c>
      <c r="S105" s="177">
        <f>'Prep Partner Performance'!O111</f>
        <v>0</v>
      </c>
      <c r="T105" s="177">
        <f>'Prep Partner Performance'!P111</f>
        <v>0</v>
      </c>
      <c r="U105" s="177">
        <f>'Prep Partner Performance'!Q111</f>
        <v>0</v>
      </c>
      <c r="V105" s="177">
        <f>'Prep Partner Performance'!R111</f>
        <v>0</v>
      </c>
      <c r="W105" s="177">
        <f>'Prep Partner Performance'!S111</f>
        <v>0</v>
      </c>
      <c r="X105" s="177">
        <f>'Prep Partner Performance'!T111</f>
        <v>0</v>
      </c>
      <c r="Y105" s="177">
        <f>'Prep Partner Performance'!U111</f>
        <v>0</v>
      </c>
      <c r="Z105" s="177">
        <f>'Prep Partner Performance'!V111</f>
        <v>0</v>
      </c>
      <c r="AA105" s="177">
        <f>'Prep Partner Performance'!W111</f>
        <v>0</v>
      </c>
      <c r="AB105" s="177">
        <f>'Prep Partner Performance'!X111</f>
        <v>0</v>
      </c>
      <c r="AC105" s="177">
        <f>'Prep Partner Performance'!Y111</f>
        <v>0</v>
      </c>
      <c r="AD105" s="177">
        <f>'Prep Partner Performance'!Z111</f>
        <v>0</v>
      </c>
      <c r="AE105" s="177">
        <f>'Prep Partner Performance'!AA111</f>
        <v>0</v>
      </c>
      <c r="AF105" s="177">
        <f>'Prep Partner Performance'!AB111</f>
        <v>0</v>
      </c>
      <c r="AG105" s="177">
        <f>'Prep Partner Performance'!AC111</f>
        <v>0</v>
      </c>
      <c r="AH105" s="177">
        <f>'Prep Partner Performance'!AD111</f>
        <v>0</v>
      </c>
      <c r="AI105" s="177">
        <f>'Prep Partner Performance'!AE111</f>
        <v>0</v>
      </c>
      <c r="AJ105" s="177">
        <f>'Prep Partner Performance'!AF111</f>
        <v>0</v>
      </c>
      <c r="AK105" s="177">
        <f>'Prep Partner Performance'!AG111</f>
        <v>0</v>
      </c>
      <c r="AL105" s="177">
        <f>'Prep Partner Performance'!AH111</f>
        <v>0</v>
      </c>
      <c r="AM105" s="178">
        <f t="shared" si="3"/>
        <v>0</v>
      </c>
      <c r="AN105" s="177" t="str">
        <f>'Prep Partner Performance'!B$3</f>
        <v>PrEP Partner Performance Tool version 2.0.0</v>
      </c>
      <c r="AO105" s="199" t="str">
        <f>'Prep Partner Performance'!AJ111</f>
        <v/>
      </c>
    </row>
    <row r="106" spans="1:41" x14ac:dyDescent="0.25">
      <c r="A106" s="178" t="str">
        <f t="shared" si="2"/>
        <v>202205</v>
      </c>
      <c r="B106" s="179">
        <f>'Prep Partner Performance'!AE$2</f>
        <v>2022</v>
      </c>
      <c r="C106" s="180" t="str">
        <f>'Prep Partner Performance'!Z$2</f>
        <v>05</v>
      </c>
      <c r="D106" s="178">
        <f>'Prep Partner Performance'!G$2</f>
        <v>14943</v>
      </c>
      <c r="E106" s="177" t="str">
        <f>'Prep Partner Performance'!C$2</f>
        <v>Kisima Health Centre</v>
      </c>
      <c r="F106" s="199" t="str">
        <f>'Prep Partner Performance'!B$107</f>
        <v>Number Tested HIV Positive While on PrEP</v>
      </c>
      <c r="G106" s="177" t="str">
        <f>'Prep Partner Performance'!C112</f>
        <v>People who Inject Drugs</v>
      </c>
      <c r="H106" s="177" t="str">
        <f>'Prep Partner Performance'!D112</f>
        <v>P01-105</v>
      </c>
      <c r="I106" s="177">
        <f>'Prep Partner Performance'!E112</f>
        <v>0</v>
      </c>
      <c r="J106" s="177">
        <f>'Prep Partner Performance'!F112</f>
        <v>0</v>
      </c>
      <c r="K106" s="177">
        <f>'Prep Partner Performance'!G112</f>
        <v>0</v>
      </c>
      <c r="L106" s="177">
        <f>'Prep Partner Performance'!H112</f>
        <v>0</v>
      </c>
      <c r="M106" s="177">
        <f>'Prep Partner Performance'!I112</f>
        <v>0</v>
      </c>
      <c r="N106" s="177">
        <f>'Prep Partner Performance'!J112</f>
        <v>0</v>
      </c>
      <c r="O106" s="177">
        <f>'Prep Partner Performance'!K112</f>
        <v>0</v>
      </c>
      <c r="P106" s="177">
        <f>'Prep Partner Performance'!L112</f>
        <v>0</v>
      </c>
      <c r="Q106" s="177">
        <f>'Prep Partner Performance'!M112</f>
        <v>0</v>
      </c>
      <c r="R106" s="177">
        <f>'Prep Partner Performance'!N112</f>
        <v>0</v>
      </c>
      <c r="S106" s="177">
        <f>'Prep Partner Performance'!O112</f>
        <v>0</v>
      </c>
      <c r="T106" s="177">
        <f>'Prep Partner Performance'!P112</f>
        <v>0</v>
      </c>
      <c r="U106" s="177">
        <f>'Prep Partner Performance'!Q112</f>
        <v>0</v>
      </c>
      <c r="V106" s="177">
        <f>'Prep Partner Performance'!R112</f>
        <v>0</v>
      </c>
      <c r="W106" s="177">
        <f>'Prep Partner Performance'!S112</f>
        <v>0</v>
      </c>
      <c r="X106" s="177">
        <f>'Prep Partner Performance'!T112</f>
        <v>0</v>
      </c>
      <c r="Y106" s="177">
        <f>'Prep Partner Performance'!U112</f>
        <v>0</v>
      </c>
      <c r="Z106" s="177">
        <f>'Prep Partner Performance'!V112</f>
        <v>0</v>
      </c>
      <c r="AA106" s="177">
        <f>'Prep Partner Performance'!W112</f>
        <v>0</v>
      </c>
      <c r="AB106" s="177">
        <f>'Prep Partner Performance'!X112</f>
        <v>0</v>
      </c>
      <c r="AC106" s="177">
        <f>'Prep Partner Performance'!Y112</f>
        <v>0</v>
      </c>
      <c r="AD106" s="177">
        <f>'Prep Partner Performance'!Z112</f>
        <v>0</v>
      </c>
      <c r="AE106" s="177">
        <f>'Prep Partner Performance'!AA112</f>
        <v>0</v>
      </c>
      <c r="AF106" s="177">
        <f>'Prep Partner Performance'!AB112</f>
        <v>0</v>
      </c>
      <c r="AG106" s="177">
        <f>'Prep Partner Performance'!AC112</f>
        <v>0</v>
      </c>
      <c r="AH106" s="177">
        <f>'Prep Partner Performance'!AD112</f>
        <v>0</v>
      </c>
      <c r="AI106" s="177">
        <f>'Prep Partner Performance'!AE112</f>
        <v>0</v>
      </c>
      <c r="AJ106" s="177">
        <f>'Prep Partner Performance'!AF112</f>
        <v>0</v>
      </c>
      <c r="AK106" s="177">
        <f>'Prep Partner Performance'!AG112</f>
        <v>0</v>
      </c>
      <c r="AL106" s="177">
        <f>'Prep Partner Performance'!AH112</f>
        <v>0</v>
      </c>
      <c r="AM106" s="178">
        <f t="shared" si="3"/>
        <v>0</v>
      </c>
      <c r="AN106" s="177" t="str">
        <f>'Prep Partner Performance'!B$3</f>
        <v>PrEP Partner Performance Tool version 2.0.0</v>
      </c>
      <c r="AO106" s="199" t="str">
        <f>'Prep Partner Performance'!AJ112</f>
        <v/>
      </c>
    </row>
    <row r="107" spans="1:41" x14ac:dyDescent="0.25">
      <c r="A107" s="178" t="str">
        <f t="shared" si="2"/>
        <v>202205</v>
      </c>
      <c r="B107" s="179">
        <f>'Prep Partner Performance'!AE$2</f>
        <v>2022</v>
      </c>
      <c r="C107" s="180" t="str">
        <f>'Prep Partner Performance'!Z$2</f>
        <v>05</v>
      </c>
      <c r="D107" s="178">
        <f>'Prep Partner Performance'!G$2</f>
        <v>14943</v>
      </c>
      <c r="E107" s="177" t="str">
        <f>'Prep Partner Performance'!C$2</f>
        <v>Kisima Health Centre</v>
      </c>
      <c r="F107" s="199" t="str">
        <f>'Prep Partner Performance'!B$107</f>
        <v>Number Tested HIV Positive While on PrEP</v>
      </c>
      <c r="G107" s="177" t="str">
        <f>'Prep Partner Performance'!C113</f>
        <v>Other Women</v>
      </c>
      <c r="H107" s="177" t="str">
        <f>'Prep Partner Performance'!D113</f>
        <v>P01-106</v>
      </c>
      <c r="I107" s="177">
        <f>'Prep Partner Performance'!E113</f>
        <v>0</v>
      </c>
      <c r="J107" s="177">
        <f>'Prep Partner Performance'!F113</f>
        <v>0</v>
      </c>
      <c r="K107" s="177">
        <f>'Prep Partner Performance'!G113</f>
        <v>0</v>
      </c>
      <c r="L107" s="177">
        <f>'Prep Partner Performance'!H113</f>
        <v>0</v>
      </c>
      <c r="M107" s="177">
        <f>'Prep Partner Performance'!I113</f>
        <v>0</v>
      </c>
      <c r="N107" s="177">
        <f>'Prep Partner Performance'!J113</f>
        <v>0</v>
      </c>
      <c r="O107" s="177">
        <f>'Prep Partner Performance'!K113</f>
        <v>0</v>
      </c>
      <c r="P107" s="177">
        <f>'Prep Partner Performance'!L113</f>
        <v>0</v>
      </c>
      <c r="Q107" s="177">
        <f>'Prep Partner Performance'!M113</f>
        <v>0</v>
      </c>
      <c r="R107" s="177">
        <f>'Prep Partner Performance'!N113</f>
        <v>0</v>
      </c>
      <c r="S107" s="177">
        <f>'Prep Partner Performance'!O113</f>
        <v>0</v>
      </c>
      <c r="T107" s="177">
        <f>'Prep Partner Performance'!P113</f>
        <v>0</v>
      </c>
      <c r="U107" s="177">
        <f>'Prep Partner Performance'!Q113</f>
        <v>0</v>
      </c>
      <c r="V107" s="177">
        <f>'Prep Partner Performance'!R113</f>
        <v>0</v>
      </c>
      <c r="W107" s="177">
        <f>'Prep Partner Performance'!S113</f>
        <v>0</v>
      </c>
      <c r="X107" s="177">
        <f>'Prep Partner Performance'!T113</f>
        <v>0</v>
      </c>
      <c r="Y107" s="177">
        <f>'Prep Partner Performance'!U113</f>
        <v>0</v>
      </c>
      <c r="Z107" s="177">
        <f>'Prep Partner Performance'!V113</f>
        <v>0</v>
      </c>
      <c r="AA107" s="177">
        <f>'Prep Partner Performance'!W113</f>
        <v>0</v>
      </c>
      <c r="AB107" s="177">
        <f>'Prep Partner Performance'!X113</f>
        <v>0</v>
      </c>
      <c r="AC107" s="177">
        <f>'Prep Partner Performance'!Y113</f>
        <v>0</v>
      </c>
      <c r="AD107" s="177">
        <f>'Prep Partner Performance'!Z113</f>
        <v>0</v>
      </c>
      <c r="AE107" s="177">
        <f>'Prep Partner Performance'!AA113</f>
        <v>0</v>
      </c>
      <c r="AF107" s="177">
        <f>'Prep Partner Performance'!AB113</f>
        <v>0</v>
      </c>
      <c r="AG107" s="177">
        <f>'Prep Partner Performance'!AC113</f>
        <v>0</v>
      </c>
      <c r="AH107" s="177">
        <f>'Prep Partner Performance'!AD113</f>
        <v>0</v>
      </c>
      <c r="AI107" s="177">
        <f>'Prep Partner Performance'!AE113</f>
        <v>0</v>
      </c>
      <c r="AJ107" s="177">
        <f>'Prep Partner Performance'!AF113</f>
        <v>0</v>
      </c>
      <c r="AK107" s="177">
        <f>'Prep Partner Performance'!AG113</f>
        <v>0</v>
      </c>
      <c r="AL107" s="177">
        <f>'Prep Partner Performance'!AH113</f>
        <v>0</v>
      </c>
      <c r="AM107" s="178">
        <f t="shared" si="3"/>
        <v>0</v>
      </c>
      <c r="AN107" s="177" t="str">
        <f>'Prep Partner Performance'!B$3</f>
        <v>PrEP Partner Performance Tool version 2.0.0</v>
      </c>
      <c r="AO107" s="199" t="str">
        <f>'Prep Partner Performance'!AJ113</f>
        <v/>
      </c>
    </row>
    <row r="108" spans="1:41" x14ac:dyDescent="0.25">
      <c r="A108" s="178" t="str">
        <f t="shared" si="2"/>
        <v>202205</v>
      </c>
      <c r="B108" s="179">
        <f>'Prep Partner Performance'!AE$2</f>
        <v>2022</v>
      </c>
      <c r="C108" s="180" t="str">
        <f>'Prep Partner Performance'!Z$2</f>
        <v>05</v>
      </c>
      <c r="D108" s="178">
        <f>'Prep Partner Performance'!G$2</f>
        <v>14943</v>
      </c>
      <c r="E108" s="177" t="str">
        <f>'Prep Partner Performance'!C$2</f>
        <v>Kisima Health Centre</v>
      </c>
      <c r="F108" s="199" t="str">
        <f>'Prep Partner Performance'!B$107</f>
        <v>Number Tested HIV Positive While on PrEP</v>
      </c>
      <c r="G108" s="177" t="str">
        <f>'Prep Partner Performance'!C114</f>
        <v>Serodiscordant Couple</v>
      </c>
      <c r="H108" s="177" t="str">
        <f>'Prep Partner Performance'!D114</f>
        <v>P01-107</v>
      </c>
      <c r="I108" s="177">
        <f>'Prep Partner Performance'!E114</f>
        <v>0</v>
      </c>
      <c r="J108" s="177">
        <f>'Prep Partner Performance'!F114</f>
        <v>0</v>
      </c>
      <c r="K108" s="177">
        <f>'Prep Partner Performance'!G114</f>
        <v>0</v>
      </c>
      <c r="L108" s="177">
        <f>'Prep Partner Performance'!H114</f>
        <v>0</v>
      </c>
      <c r="M108" s="177">
        <f>'Prep Partner Performance'!I114</f>
        <v>0</v>
      </c>
      <c r="N108" s="177">
        <f>'Prep Partner Performance'!J114</f>
        <v>0</v>
      </c>
      <c r="O108" s="177">
        <f>'Prep Partner Performance'!K114</f>
        <v>0</v>
      </c>
      <c r="P108" s="177">
        <f>'Prep Partner Performance'!L114</f>
        <v>0</v>
      </c>
      <c r="Q108" s="177">
        <f>'Prep Partner Performance'!M114</f>
        <v>0</v>
      </c>
      <c r="R108" s="177">
        <f>'Prep Partner Performance'!N114</f>
        <v>0</v>
      </c>
      <c r="S108" s="177">
        <f>'Prep Partner Performance'!O114</f>
        <v>0</v>
      </c>
      <c r="T108" s="177">
        <f>'Prep Partner Performance'!P114</f>
        <v>0</v>
      </c>
      <c r="U108" s="177">
        <f>'Prep Partner Performance'!Q114</f>
        <v>0</v>
      </c>
      <c r="V108" s="177">
        <f>'Prep Partner Performance'!R114</f>
        <v>0</v>
      </c>
      <c r="W108" s="177">
        <f>'Prep Partner Performance'!S114</f>
        <v>0</v>
      </c>
      <c r="X108" s="177">
        <f>'Prep Partner Performance'!T114</f>
        <v>0</v>
      </c>
      <c r="Y108" s="177">
        <f>'Prep Partner Performance'!U114</f>
        <v>0</v>
      </c>
      <c r="Z108" s="177">
        <f>'Prep Partner Performance'!V114</f>
        <v>0</v>
      </c>
      <c r="AA108" s="177">
        <f>'Prep Partner Performance'!W114</f>
        <v>0</v>
      </c>
      <c r="AB108" s="177">
        <f>'Prep Partner Performance'!X114</f>
        <v>0</v>
      </c>
      <c r="AC108" s="177">
        <f>'Prep Partner Performance'!Y114</f>
        <v>0</v>
      </c>
      <c r="AD108" s="177">
        <f>'Prep Partner Performance'!Z114</f>
        <v>0</v>
      </c>
      <c r="AE108" s="177">
        <f>'Prep Partner Performance'!AA114</f>
        <v>0</v>
      </c>
      <c r="AF108" s="177">
        <f>'Prep Partner Performance'!AB114</f>
        <v>0</v>
      </c>
      <c r="AG108" s="177">
        <f>'Prep Partner Performance'!AC114</f>
        <v>0</v>
      </c>
      <c r="AH108" s="177">
        <f>'Prep Partner Performance'!AD114</f>
        <v>0</v>
      </c>
      <c r="AI108" s="177">
        <f>'Prep Partner Performance'!AE114</f>
        <v>0</v>
      </c>
      <c r="AJ108" s="177">
        <f>'Prep Partner Performance'!AF114</f>
        <v>0</v>
      </c>
      <c r="AK108" s="177">
        <f>'Prep Partner Performance'!AG114</f>
        <v>0</v>
      </c>
      <c r="AL108" s="177">
        <f>'Prep Partner Performance'!AH114</f>
        <v>0</v>
      </c>
      <c r="AM108" s="178">
        <f t="shared" si="3"/>
        <v>0</v>
      </c>
      <c r="AN108" s="177" t="str">
        <f>'Prep Partner Performance'!B$3</f>
        <v>PrEP Partner Performance Tool version 2.0.0</v>
      </c>
      <c r="AO108" s="199" t="str">
        <f>'Prep Partner Performance'!AJ114</f>
        <v/>
      </c>
    </row>
    <row r="109" spans="1:41" x14ac:dyDescent="0.25">
      <c r="A109" s="178" t="str">
        <f t="shared" si="2"/>
        <v>202205</v>
      </c>
      <c r="B109" s="179">
        <f>'Prep Partner Performance'!AE$2</f>
        <v>2022</v>
      </c>
      <c r="C109" s="180" t="str">
        <f>'Prep Partner Performance'!Z$2</f>
        <v>05</v>
      </c>
      <c r="D109" s="178">
        <f>'Prep Partner Performance'!G$2</f>
        <v>14943</v>
      </c>
      <c r="E109" s="177" t="str">
        <f>'Prep Partner Performance'!C$2</f>
        <v>Kisima Health Centre</v>
      </c>
      <c r="F109" s="199" t="str">
        <f>'Prep Partner Performance'!B$107</f>
        <v>Number Tested HIV Positive While on PrEP</v>
      </c>
      <c r="G109" s="177" t="str">
        <f>'Prep Partner Performance'!C115</f>
        <v>Pregnant and Breast Feeding Women</v>
      </c>
      <c r="H109" s="177" t="str">
        <f>'Prep Partner Performance'!D115</f>
        <v>P01-108</v>
      </c>
      <c r="I109" s="177">
        <f>'Prep Partner Performance'!E115</f>
        <v>0</v>
      </c>
      <c r="J109" s="177">
        <f>'Prep Partner Performance'!F115</f>
        <v>0</v>
      </c>
      <c r="K109" s="177">
        <f>'Prep Partner Performance'!G115</f>
        <v>0</v>
      </c>
      <c r="L109" s="177">
        <f>'Prep Partner Performance'!H115</f>
        <v>0</v>
      </c>
      <c r="M109" s="177">
        <f>'Prep Partner Performance'!I115</f>
        <v>0</v>
      </c>
      <c r="N109" s="177">
        <f>'Prep Partner Performance'!J115</f>
        <v>0</v>
      </c>
      <c r="O109" s="177">
        <f>'Prep Partner Performance'!K115</f>
        <v>0</v>
      </c>
      <c r="P109" s="177">
        <f>'Prep Partner Performance'!L115</f>
        <v>0</v>
      </c>
      <c r="Q109" s="177">
        <f>'Prep Partner Performance'!M115</f>
        <v>0</v>
      </c>
      <c r="R109" s="177">
        <f>'Prep Partner Performance'!N115</f>
        <v>0</v>
      </c>
      <c r="S109" s="177">
        <f>'Prep Partner Performance'!O115</f>
        <v>0</v>
      </c>
      <c r="T109" s="177">
        <f>'Prep Partner Performance'!P115</f>
        <v>0</v>
      </c>
      <c r="U109" s="177">
        <f>'Prep Partner Performance'!Q115</f>
        <v>0</v>
      </c>
      <c r="V109" s="177">
        <f>'Prep Partner Performance'!R115</f>
        <v>0</v>
      </c>
      <c r="W109" s="177">
        <f>'Prep Partner Performance'!S115</f>
        <v>0</v>
      </c>
      <c r="X109" s="177">
        <f>'Prep Partner Performance'!T115</f>
        <v>0</v>
      </c>
      <c r="Y109" s="177">
        <f>'Prep Partner Performance'!U115</f>
        <v>0</v>
      </c>
      <c r="Z109" s="177">
        <f>'Prep Partner Performance'!V115</f>
        <v>0</v>
      </c>
      <c r="AA109" s="177">
        <f>'Prep Partner Performance'!W115</f>
        <v>0</v>
      </c>
      <c r="AB109" s="177">
        <f>'Prep Partner Performance'!X115</f>
        <v>0</v>
      </c>
      <c r="AC109" s="177">
        <f>'Prep Partner Performance'!Y115</f>
        <v>0</v>
      </c>
      <c r="AD109" s="177">
        <f>'Prep Partner Performance'!Z115</f>
        <v>0</v>
      </c>
      <c r="AE109" s="177">
        <f>'Prep Partner Performance'!AA115</f>
        <v>0</v>
      </c>
      <c r="AF109" s="177">
        <f>'Prep Partner Performance'!AB115</f>
        <v>0</v>
      </c>
      <c r="AG109" s="177">
        <f>'Prep Partner Performance'!AC115</f>
        <v>0</v>
      </c>
      <c r="AH109" s="177">
        <f>'Prep Partner Performance'!AD115</f>
        <v>0</v>
      </c>
      <c r="AI109" s="177">
        <f>'Prep Partner Performance'!AE115</f>
        <v>0</v>
      </c>
      <c r="AJ109" s="177">
        <f>'Prep Partner Performance'!AF115</f>
        <v>0</v>
      </c>
      <c r="AK109" s="177">
        <f>'Prep Partner Performance'!AG115</f>
        <v>0</v>
      </c>
      <c r="AL109" s="177">
        <f>'Prep Partner Performance'!AH115</f>
        <v>0</v>
      </c>
      <c r="AM109" s="178">
        <f t="shared" si="3"/>
        <v>0</v>
      </c>
      <c r="AN109" s="177" t="str">
        <f>'Prep Partner Performance'!B$3</f>
        <v>PrEP Partner Performance Tool version 2.0.0</v>
      </c>
      <c r="AO109" s="199" t="str">
        <f>'Prep Partner Performance'!AJ115</f>
        <v/>
      </c>
    </row>
    <row r="110" spans="1:41" x14ac:dyDescent="0.25">
      <c r="A110" s="178" t="str">
        <f t="shared" si="2"/>
        <v>202205</v>
      </c>
      <c r="B110" s="179">
        <f>'Prep Partner Performance'!AE$2</f>
        <v>2022</v>
      </c>
      <c r="C110" s="180" t="str">
        <f>'Prep Partner Performance'!Z$2</f>
        <v>05</v>
      </c>
      <c r="D110" s="178">
        <f>'Prep Partner Performance'!G$2</f>
        <v>14943</v>
      </c>
      <c r="E110" s="177" t="str">
        <f>'Prep Partner Performance'!C$2</f>
        <v>Kisima Health Centre</v>
      </c>
      <c r="F110" s="199" t="str">
        <f>'Prep Partner Performance'!B116</f>
        <v>Number Diagnoised with STIs while on PrEP</v>
      </c>
      <c r="G110" s="177" t="str">
        <f>'Prep Partner Performance'!C116</f>
        <v>Transgender</v>
      </c>
      <c r="H110" s="177" t="str">
        <f>'Prep Partner Performance'!D116</f>
        <v>P01-109</v>
      </c>
      <c r="I110" s="177">
        <f>'Prep Partner Performance'!E116</f>
        <v>0</v>
      </c>
      <c r="J110" s="177">
        <f>'Prep Partner Performance'!F116</f>
        <v>0</v>
      </c>
      <c r="K110" s="177">
        <f>'Prep Partner Performance'!G116</f>
        <v>0</v>
      </c>
      <c r="L110" s="177">
        <f>'Prep Partner Performance'!H116</f>
        <v>0</v>
      </c>
      <c r="M110" s="177">
        <f>'Prep Partner Performance'!I116</f>
        <v>0</v>
      </c>
      <c r="N110" s="177">
        <f>'Prep Partner Performance'!J116</f>
        <v>0</v>
      </c>
      <c r="O110" s="177">
        <f>'Prep Partner Performance'!K116</f>
        <v>0</v>
      </c>
      <c r="P110" s="177">
        <f>'Prep Partner Performance'!L116</f>
        <v>0</v>
      </c>
      <c r="Q110" s="177">
        <f>'Prep Partner Performance'!M116</f>
        <v>0</v>
      </c>
      <c r="R110" s="177">
        <f>'Prep Partner Performance'!N116</f>
        <v>0</v>
      </c>
      <c r="S110" s="177">
        <f>'Prep Partner Performance'!O116</f>
        <v>0</v>
      </c>
      <c r="T110" s="177">
        <f>'Prep Partner Performance'!P116</f>
        <v>0</v>
      </c>
      <c r="U110" s="177">
        <f>'Prep Partner Performance'!Q116</f>
        <v>0</v>
      </c>
      <c r="V110" s="177">
        <f>'Prep Partner Performance'!R116</f>
        <v>0</v>
      </c>
      <c r="W110" s="177">
        <f>'Prep Partner Performance'!S116</f>
        <v>0</v>
      </c>
      <c r="X110" s="177">
        <f>'Prep Partner Performance'!T116</f>
        <v>0</v>
      </c>
      <c r="Y110" s="177">
        <f>'Prep Partner Performance'!U116</f>
        <v>0</v>
      </c>
      <c r="Z110" s="177">
        <f>'Prep Partner Performance'!V116</f>
        <v>0</v>
      </c>
      <c r="AA110" s="177">
        <f>'Prep Partner Performance'!W116</f>
        <v>0</v>
      </c>
      <c r="AB110" s="177">
        <f>'Prep Partner Performance'!X116</f>
        <v>0</v>
      </c>
      <c r="AC110" s="177">
        <f>'Prep Partner Performance'!Y116</f>
        <v>0</v>
      </c>
      <c r="AD110" s="177">
        <f>'Prep Partner Performance'!Z116</f>
        <v>0</v>
      </c>
      <c r="AE110" s="177">
        <f>'Prep Partner Performance'!AA116</f>
        <v>0</v>
      </c>
      <c r="AF110" s="177">
        <f>'Prep Partner Performance'!AB116</f>
        <v>0</v>
      </c>
      <c r="AG110" s="177">
        <f>'Prep Partner Performance'!AC116</f>
        <v>0</v>
      </c>
      <c r="AH110" s="177">
        <f>'Prep Partner Performance'!AD116</f>
        <v>0</v>
      </c>
      <c r="AI110" s="177">
        <f>'Prep Partner Performance'!AE116</f>
        <v>0</v>
      </c>
      <c r="AJ110" s="177">
        <f>'Prep Partner Performance'!AF116</f>
        <v>0</v>
      </c>
      <c r="AK110" s="177">
        <f>'Prep Partner Performance'!AG116</f>
        <v>0</v>
      </c>
      <c r="AL110" s="177">
        <f>'Prep Partner Performance'!AH116</f>
        <v>0</v>
      </c>
      <c r="AM110" s="178">
        <f t="shared" si="3"/>
        <v>0</v>
      </c>
      <c r="AN110" s="177" t="str">
        <f>'Prep Partner Performance'!B$3</f>
        <v>PrEP Partner Performance Tool version 2.0.0</v>
      </c>
      <c r="AO110" s="199">
        <f>'Prep Partner Performance'!AJ116</f>
        <v>0</v>
      </c>
    </row>
    <row r="111" spans="1:41" x14ac:dyDescent="0.25">
      <c r="A111" s="178" t="str">
        <f t="shared" si="2"/>
        <v>202205</v>
      </c>
      <c r="B111" s="179">
        <f>'Prep Partner Performance'!AE$2</f>
        <v>2022</v>
      </c>
      <c r="C111" s="180" t="str">
        <f>'Prep Partner Performance'!Z$2</f>
        <v>05</v>
      </c>
      <c r="D111" s="178">
        <f>'Prep Partner Performance'!G$2</f>
        <v>14943</v>
      </c>
      <c r="E111" s="177" t="str">
        <f>'Prep Partner Performance'!C$2</f>
        <v>Kisima Health Centre</v>
      </c>
      <c r="F111" s="199" t="str">
        <f>'Prep Partner Performance'!B$116</f>
        <v>Number Diagnoised with STIs while on PrEP</v>
      </c>
      <c r="G111" s="177" t="str">
        <f>'Prep Partner Performance'!C117</f>
        <v>Adolescent Girls and Young Women</v>
      </c>
      <c r="H111" s="177" t="str">
        <f>'Prep Partner Performance'!D117</f>
        <v>P01-110</v>
      </c>
      <c r="I111" s="177">
        <f>'Prep Partner Performance'!E117</f>
        <v>0</v>
      </c>
      <c r="J111" s="177">
        <f>'Prep Partner Performance'!F117</f>
        <v>0</v>
      </c>
      <c r="K111" s="177">
        <f>'Prep Partner Performance'!G117</f>
        <v>0</v>
      </c>
      <c r="L111" s="177">
        <f>'Prep Partner Performance'!H117</f>
        <v>0</v>
      </c>
      <c r="M111" s="177">
        <f>'Prep Partner Performance'!I117</f>
        <v>0</v>
      </c>
      <c r="N111" s="177">
        <f>'Prep Partner Performance'!J117</f>
        <v>0</v>
      </c>
      <c r="O111" s="177">
        <f>'Prep Partner Performance'!K117</f>
        <v>0</v>
      </c>
      <c r="P111" s="177">
        <f>'Prep Partner Performance'!L117</f>
        <v>0</v>
      </c>
      <c r="Q111" s="177">
        <f>'Prep Partner Performance'!M117</f>
        <v>0</v>
      </c>
      <c r="R111" s="177">
        <f>'Prep Partner Performance'!N117</f>
        <v>0</v>
      </c>
      <c r="S111" s="177">
        <f>'Prep Partner Performance'!O117</f>
        <v>0</v>
      </c>
      <c r="T111" s="177">
        <f>'Prep Partner Performance'!P117</f>
        <v>0</v>
      </c>
      <c r="U111" s="177">
        <f>'Prep Partner Performance'!Q117</f>
        <v>0</v>
      </c>
      <c r="V111" s="177">
        <f>'Prep Partner Performance'!R117</f>
        <v>0</v>
      </c>
      <c r="W111" s="177">
        <f>'Prep Partner Performance'!S117</f>
        <v>0</v>
      </c>
      <c r="X111" s="177">
        <f>'Prep Partner Performance'!T117</f>
        <v>0</v>
      </c>
      <c r="Y111" s="177">
        <f>'Prep Partner Performance'!U117</f>
        <v>0</v>
      </c>
      <c r="Z111" s="177">
        <f>'Prep Partner Performance'!V117</f>
        <v>0</v>
      </c>
      <c r="AA111" s="177">
        <f>'Prep Partner Performance'!W117</f>
        <v>0</v>
      </c>
      <c r="AB111" s="177">
        <f>'Prep Partner Performance'!X117</f>
        <v>0</v>
      </c>
      <c r="AC111" s="177">
        <f>'Prep Partner Performance'!Y117</f>
        <v>0</v>
      </c>
      <c r="AD111" s="177">
        <f>'Prep Partner Performance'!Z117</f>
        <v>0</v>
      </c>
      <c r="AE111" s="177">
        <f>'Prep Partner Performance'!AA117</f>
        <v>0</v>
      </c>
      <c r="AF111" s="177">
        <f>'Prep Partner Performance'!AB117</f>
        <v>0</v>
      </c>
      <c r="AG111" s="177">
        <f>'Prep Partner Performance'!AC117</f>
        <v>0</v>
      </c>
      <c r="AH111" s="177">
        <f>'Prep Partner Performance'!AD117</f>
        <v>0</v>
      </c>
      <c r="AI111" s="177">
        <f>'Prep Partner Performance'!AE117</f>
        <v>0</v>
      </c>
      <c r="AJ111" s="177">
        <f>'Prep Partner Performance'!AF117</f>
        <v>0</v>
      </c>
      <c r="AK111" s="177">
        <f>'Prep Partner Performance'!AG117</f>
        <v>0</v>
      </c>
      <c r="AL111" s="177">
        <f>'Prep Partner Performance'!AH117</f>
        <v>0</v>
      </c>
      <c r="AM111" s="178">
        <f t="shared" si="3"/>
        <v>0</v>
      </c>
      <c r="AN111" s="177" t="str">
        <f>'Prep Partner Performance'!B$3</f>
        <v>PrEP Partner Performance Tool version 2.0.0</v>
      </c>
      <c r="AO111" s="199">
        <f>'Prep Partner Performance'!AJ117</f>
        <v>0</v>
      </c>
    </row>
    <row r="112" spans="1:41" x14ac:dyDescent="0.25">
      <c r="A112" s="178" t="str">
        <f t="shared" si="2"/>
        <v>202205</v>
      </c>
      <c r="B112" s="179">
        <f>'Prep Partner Performance'!AE$2</f>
        <v>2022</v>
      </c>
      <c r="C112" s="180" t="str">
        <f>'Prep Partner Performance'!Z$2</f>
        <v>05</v>
      </c>
      <c r="D112" s="178">
        <f>'Prep Partner Performance'!G$2</f>
        <v>14943</v>
      </c>
      <c r="E112" s="177" t="str">
        <f>'Prep Partner Performance'!C$2</f>
        <v>Kisima Health Centre</v>
      </c>
      <c r="F112" s="199" t="str">
        <f>'Prep Partner Performance'!B$116</f>
        <v>Number Diagnoised with STIs while on PrEP</v>
      </c>
      <c r="G112" s="177" t="str">
        <f>'Prep Partner Performance'!C118</f>
        <v>Men who have Sex With Men</v>
      </c>
      <c r="H112" s="177" t="str">
        <f>'Prep Partner Performance'!D118</f>
        <v>P01-111</v>
      </c>
      <c r="I112" s="177">
        <f>'Prep Partner Performance'!E118</f>
        <v>0</v>
      </c>
      <c r="J112" s="177">
        <f>'Prep Partner Performance'!F118</f>
        <v>0</v>
      </c>
      <c r="K112" s="177">
        <f>'Prep Partner Performance'!G118</f>
        <v>0</v>
      </c>
      <c r="L112" s="177">
        <f>'Prep Partner Performance'!H118</f>
        <v>0</v>
      </c>
      <c r="M112" s="177">
        <f>'Prep Partner Performance'!I118</f>
        <v>0</v>
      </c>
      <c r="N112" s="177">
        <f>'Prep Partner Performance'!J118</f>
        <v>0</v>
      </c>
      <c r="O112" s="177">
        <f>'Prep Partner Performance'!K118</f>
        <v>0</v>
      </c>
      <c r="P112" s="177">
        <f>'Prep Partner Performance'!L118</f>
        <v>0</v>
      </c>
      <c r="Q112" s="177">
        <f>'Prep Partner Performance'!M118</f>
        <v>0</v>
      </c>
      <c r="R112" s="177">
        <f>'Prep Partner Performance'!N118</f>
        <v>0</v>
      </c>
      <c r="S112" s="177">
        <f>'Prep Partner Performance'!O118</f>
        <v>0</v>
      </c>
      <c r="T112" s="177">
        <f>'Prep Partner Performance'!P118</f>
        <v>0</v>
      </c>
      <c r="U112" s="177">
        <f>'Prep Partner Performance'!Q118</f>
        <v>0</v>
      </c>
      <c r="V112" s="177">
        <f>'Prep Partner Performance'!R118</f>
        <v>0</v>
      </c>
      <c r="W112" s="177">
        <f>'Prep Partner Performance'!S118</f>
        <v>0</v>
      </c>
      <c r="X112" s="177">
        <f>'Prep Partner Performance'!T118</f>
        <v>0</v>
      </c>
      <c r="Y112" s="177">
        <f>'Prep Partner Performance'!U118</f>
        <v>0</v>
      </c>
      <c r="Z112" s="177">
        <f>'Prep Partner Performance'!V118</f>
        <v>0</v>
      </c>
      <c r="AA112" s="177">
        <f>'Prep Partner Performance'!W118</f>
        <v>0</v>
      </c>
      <c r="AB112" s="177">
        <f>'Prep Partner Performance'!X118</f>
        <v>0</v>
      </c>
      <c r="AC112" s="177">
        <f>'Prep Partner Performance'!Y118</f>
        <v>0</v>
      </c>
      <c r="AD112" s="177">
        <f>'Prep Partner Performance'!Z118</f>
        <v>0</v>
      </c>
      <c r="AE112" s="177">
        <f>'Prep Partner Performance'!AA118</f>
        <v>0</v>
      </c>
      <c r="AF112" s="177">
        <f>'Prep Partner Performance'!AB118</f>
        <v>0</v>
      </c>
      <c r="AG112" s="177">
        <f>'Prep Partner Performance'!AC118</f>
        <v>0</v>
      </c>
      <c r="AH112" s="177">
        <f>'Prep Partner Performance'!AD118</f>
        <v>0</v>
      </c>
      <c r="AI112" s="177">
        <f>'Prep Partner Performance'!AE118</f>
        <v>0</v>
      </c>
      <c r="AJ112" s="177">
        <f>'Prep Partner Performance'!AF118</f>
        <v>0</v>
      </c>
      <c r="AK112" s="177">
        <f>'Prep Partner Performance'!AG118</f>
        <v>0</v>
      </c>
      <c r="AL112" s="177">
        <f>'Prep Partner Performance'!AH118</f>
        <v>0</v>
      </c>
      <c r="AM112" s="178">
        <f t="shared" si="3"/>
        <v>0</v>
      </c>
      <c r="AN112" s="177" t="str">
        <f>'Prep Partner Performance'!B$3</f>
        <v>PrEP Partner Performance Tool version 2.0.0</v>
      </c>
      <c r="AO112" s="199">
        <f>'Prep Partner Performance'!AJ118</f>
        <v>0</v>
      </c>
    </row>
    <row r="113" spans="1:41" x14ac:dyDescent="0.25">
      <c r="A113" s="178" t="str">
        <f t="shared" si="2"/>
        <v>202205</v>
      </c>
      <c r="B113" s="179">
        <f>'Prep Partner Performance'!AE$2</f>
        <v>2022</v>
      </c>
      <c r="C113" s="180" t="str">
        <f>'Prep Partner Performance'!Z$2</f>
        <v>05</v>
      </c>
      <c r="D113" s="178">
        <f>'Prep Partner Performance'!G$2</f>
        <v>14943</v>
      </c>
      <c r="E113" s="177" t="str">
        <f>'Prep Partner Performance'!C$2</f>
        <v>Kisima Health Centre</v>
      </c>
      <c r="F113" s="199" t="str">
        <f>'Prep Partner Performance'!B$116</f>
        <v>Number Diagnoised with STIs while on PrEP</v>
      </c>
      <c r="G113" s="177" t="str">
        <f>'Prep Partner Performance'!C119</f>
        <v>Men at high risk</v>
      </c>
      <c r="H113" s="177" t="str">
        <f>'Prep Partner Performance'!D119</f>
        <v>P01-112</v>
      </c>
      <c r="I113" s="177">
        <f>'Prep Partner Performance'!E119</f>
        <v>0</v>
      </c>
      <c r="J113" s="177">
        <f>'Prep Partner Performance'!F119</f>
        <v>0</v>
      </c>
      <c r="K113" s="177">
        <f>'Prep Partner Performance'!G119</f>
        <v>0</v>
      </c>
      <c r="L113" s="177">
        <f>'Prep Partner Performance'!H119</f>
        <v>0</v>
      </c>
      <c r="M113" s="177">
        <f>'Prep Partner Performance'!I119</f>
        <v>0</v>
      </c>
      <c r="N113" s="177">
        <f>'Prep Partner Performance'!J119</f>
        <v>0</v>
      </c>
      <c r="O113" s="177">
        <f>'Prep Partner Performance'!K119</f>
        <v>0</v>
      </c>
      <c r="P113" s="177">
        <f>'Prep Partner Performance'!L119</f>
        <v>0</v>
      </c>
      <c r="Q113" s="177">
        <f>'Prep Partner Performance'!M119</f>
        <v>0</v>
      </c>
      <c r="R113" s="177">
        <f>'Prep Partner Performance'!N119</f>
        <v>0</v>
      </c>
      <c r="S113" s="177">
        <f>'Prep Partner Performance'!O119</f>
        <v>0</v>
      </c>
      <c r="T113" s="177">
        <f>'Prep Partner Performance'!P119</f>
        <v>0</v>
      </c>
      <c r="U113" s="177">
        <f>'Prep Partner Performance'!Q119</f>
        <v>0</v>
      </c>
      <c r="V113" s="177">
        <f>'Prep Partner Performance'!R119</f>
        <v>0</v>
      </c>
      <c r="W113" s="177">
        <f>'Prep Partner Performance'!S119</f>
        <v>0</v>
      </c>
      <c r="X113" s="177">
        <f>'Prep Partner Performance'!T119</f>
        <v>0</v>
      </c>
      <c r="Y113" s="177">
        <f>'Prep Partner Performance'!U119</f>
        <v>0</v>
      </c>
      <c r="Z113" s="177">
        <f>'Prep Partner Performance'!V119</f>
        <v>0</v>
      </c>
      <c r="AA113" s="177">
        <f>'Prep Partner Performance'!W119</f>
        <v>0</v>
      </c>
      <c r="AB113" s="177">
        <f>'Prep Partner Performance'!X119</f>
        <v>0</v>
      </c>
      <c r="AC113" s="177">
        <f>'Prep Partner Performance'!Y119</f>
        <v>0</v>
      </c>
      <c r="AD113" s="177">
        <f>'Prep Partner Performance'!Z119</f>
        <v>0</v>
      </c>
      <c r="AE113" s="177">
        <f>'Prep Partner Performance'!AA119</f>
        <v>0</v>
      </c>
      <c r="AF113" s="177">
        <f>'Prep Partner Performance'!AB119</f>
        <v>0</v>
      </c>
      <c r="AG113" s="177">
        <f>'Prep Partner Performance'!AC119</f>
        <v>0</v>
      </c>
      <c r="AH113" s="177">
        <f>'Prep Partner Performance'!AD119</f>
        <v>0</v>
      </c>
      <c r="AI113" s="177">
        <f>'Prep Partner Performance'!AE119</f>
        <v>0</v>
      </c>
      <c r="AJ113" s="177">
        <f>'Prep Partner Performance'!AF119</f>
        <v>0</v>
      </c>
      <c r="AK113" s="177">
        <f>'Prep Partner Performance'!AG119</f>
        <v>0</v>
      </c>
      <c r="AL113" s="177">
        <f>'Prep Partner Performance'!AH119</f>
        <v>0</v>
      </c>
      <c r="AM113" s="178">
        <f t="shared" si="3"/>
        <v>0</v>
      </c>
      <c r="AN113" s="177" t="str">
        <f>'Prep Partner Performance'!B$3</f>
        <v>PrEP Partner Performance Tool version 2.0.0</v>
      </c>
      <c r="AO113" s="199">
        <f>'Prep Partner Performance'!AJ119</f>
        <v>0</v>
      </c>
    </row>
    <row r="114" spans="1:41" x14ac:dyDescent="0.25">
      <c r="A114" s="178" t="str">
        <f t="shared" si="2"/>
        <v>202205</v>
      </c>
      <c r="B114" s="179">
        <f>'Prep Partner Performance'!AE$2</f>
        <v>2022</v>
      </c>
      <c r="C114" s="180" t="str">
        <f>'Prep Partner Performance'!Z$2</f>
        <v>05</v>
      </c>
      <c r="D114" s="178">
        <f>'Prep Partner Performance'!G$2</f>
        <v>14943</v>
      </c>
      <c r="E114" s="177" t="str">
        <f>'Prep Partner Performance'!C$2</f>
        <v>Kisima Health Centre</v>
      </c>
      <c r="F114" s="199" t="str">
        <f>'Prep Partner Performance'!B$116</f>
        <v>Number Diagnoised with STIs while on PrEP</v>
      </c>
      <c r="G114" s="177" t="str">
        <f>'Prep Partner Performance'!C120</f>
        <v>Female Sex Workers</v>
      </c>
      <c r="H114" s="177" t="str">
        <f>'Prep Partner Performance'!D120</f>
        <v>P01-113</v>
      </c>
      <c r="I114" s="177">
        <f>'Prep Partner Performance'!E120</f>
        <v>0</v>
      </c>
      <c r="J114" s="177">
        <f>'Prep Partner Performance'!F120</f>
        <v>0</v>
      </c>
      <c r="K114" s="177">
        <f>'Prep Partner Performance'!G120</f>
        <v>0</v>
      </c>
      <c r="L114" s="177">
        <f>'Prep Partner Performance'!H120</f>
        <v>0</v>
      </c>
      <c r="M114" s="177">
        <f>'Prep Partner Performance'!I120</f>
        <v>0</v>
      </c>
      <c r="N114" s="177">
        <f>'Prep Partner Performance'!J120</f>
        <v>0</v>
      </c>
      <c r="O114" s="177">
        <f>'Prep Partner Performance'!K120</f>
        <v>0</v>
      </c>
      <c r="P114" s="177">
        <f>'Prep Partner Performance'!L120</f>
        <v>0</v>
      </c>
      <c r="Q114" s="177">
        <f>'Prep Partner Performance'!M120</f>
        <v>0</v>
      </c>
      <c r="R114" s="177">
        <f>'Prep Partner Performance'!N120</f>
        <v>0</v>
      </c>
      <c r="S114" s="177">
        <f>'Prep Partner Performance'!O120</f>
        <v>0</v>
      </c>
      <c r="T114" s="177">
        <f>'Prep Partner Performance'!P120</f>
        <v>0</v>
      </c>
      <c r="U114" s="177">
        <f>'Prep Partner Performance'!Q120</f>
        <v>0</v>
      </c>
      <c r="V114" s="177">
        <f>'Prep Partner Performance'!R120</f>
        <v>0</v>
      </c>
      <c r="W114" s="177">
        <f>'Prep Partner Performance'!S120</f>
        <v>0</v>
      </c>
      <c r="X114" s="177">
        <f>'Prep Partner Performance'!T120</f>
        <v>0</v>
      </c>
      <c r="Y114" s="177">
        <f>'Prep Partner Performance'!U120</f>
        <v>0</v>
      </c>
      <c r="Z114" s="177">
        <f>'Prep Partner Performance'!V120</f>
        <v>0</v>
      </c>
      <c r="AA114" s="177">
        <f>'Prep Partner Performance'!W120</f>
        <v>0</v>
      </c>
      <c r="AB114" s="177">
        <f>'Prep Partner Performance'!X120</f>
        <v>0</v>
      </c>
      <c r="AC114" s="177">
        <f>'Prep Partner Performance'!Y120</f>
        <v>0</v>
      </c>
      <c r="AD114" s="177">
        <f>'Prep Partner Performance'!Z120</f>
        <v>0</v>
      </c>
      <c r="AE114" s="177">
        <f>'Prep Partner Performance'!AA120</f>
        <v>0</v>
      </c>
      <c r="AF114" s="177">
        <f>'Prep Partner Performance'!AB120</f>
        <v>0</v>
      </c>
      <c r="AG114" s="177">
        <f>'Prep Partner Performance'!AC120</f>
        <v>0</v>
      </c>
      <c r="AH114" s="177">
        <f>'Prep Partner Performance'!AD120</f>
        <v>0</v>
      </c>
      <c r="AI114" s="177">
        <f>'Prep Partner Performance'!AE120</f>
        <v>0</v>
      </c>
      <c r="AJ114" s="177">
        <f>'Prep Partner Performance'!AF120</f>
        <v>0</v>
      </c>
      <c r="AK114" s="177">
        <f>'Prep Partner Performance'!AG120</f>
        <v>0</v>
      </c>
      <c r="AL114" s="177">
        <f>'Prep Partner Performance'!AH120</f>
        <v>0</v>
      </c>
      <c r="AM114" s="178">
        <f t="shared" si="3"/>
        <v>0</v>
      </c>
      <c r="AN114" s="177" t="str">
        <f>'Prep Partner Performance'!B$3</f>
        <v>PrEP Partner Performance Tool version 2.0.0</v>
      </c>
      <c r="AO114" s="199">
        <f>'Prep Partner Performance'!AJ120</f>
        <v>0</v>
      </c>
    </row>
    <row r="115" spans="1:41" x14ac:dyDescent="0.25">
      <c r="A115" s="178" t="str">
        <f t="shared" si="2"/>
        <v>202205</v>
      </c>
      <c r="B115" s="179">
        <f>'Prep Partner Performance'!AE$2</f>
        <v>2022</v>
      </c>
      <c r="C115" s="180" t="str">
        <f>'Prep Partner Performance'!Z$2</f>
        <v>05</v>
      </c>
      <c r="D115" s="178">
        <f>'Prep Partner Performance'!G$2</f>
        <v>14943</v>
      </c>
      <c r="E115" s="177" t="str">
        <f>'Prep Partner Performance'!C$2</f>
        <v>Kisima Health Centre</v>
      </c>
      <c r="F115" s="199" t="str">
        <f>'Prep Partner Performance'!B$116</f>
        <v>Number Diagnoised with STIs while on PrEP</v>
      </c>
      <c r="G115" s="177" t="str">
        <f>'Prep Partner Performance'!C121</f>
        <v>People who Inject Drugs</v>
      </c>
      <c r="H115" s="177" t="str">
        <f>'Prep Partner Performance'!D121</f>
        <v>P01-114</v>
      </c>
      <c r="I115" s="177">
        <f>'Prep Partner Performance'!E121</f>
        <v>0</v>
      </c>
      <c r="J115" s="177">
        <f>'Prep Partner Performance'!F121</f>
        <v>0</v>
      </c>
      <c r="K115" s="177">
        <f>'Prep Partner Performance'!G121</f>
        <v>0</v>
      </c>
      <c r="L115" s="177">
        <f>'Prep Partner Performance'!H121</f>
        <v>0</v>
      </c>
      <c r="M115" s="177">
        <f>'Prep Partner Performance'!I121</f>
        <v>0</v>
      </c>
      <c r="N115" s="177">
        <f>'Prep Partner Performance'!J121</f>
        <v>0</v>
      </c>
      <c r="O115" s="177">
        <f>'Prep Partner Performance'!K121</f>
        <v>0</v>
      </c>
      <c r="P115" s="177">
        <f>'Prep Partner Performance'!L121</f>
        <v>0</v>
      </c>
      <c r="Q115" s="177">
        <f>'Prep Partner Performance'!M121</f>
        <v>0</v>
      </c>
      <c r="R115" s="177">
        <f>'Prep Partner Performance'!N121</f>
        <v>0</v>
      </c>
      <c r="S115" s="177">
        <f>'Prep Partner Performance'!O121</f>
        <v>0</v>
      </c>
      <c r="T115" s="177">
        <f>'Prep Partner Performance'!P121</f>
        <v>0</v>
      </c>
      <c r="U115" s="177">
        <f>'Prep Partner Performance'!Q121</f>
        <v>0</v>
      </c>
      <c r="V115" s="177">
        <f>'Prep Partner Performance'!R121</f>
        <v>0</v>
      </c>
      <c r="W115" s="177">
        <f>'Prep Partner Performance'!S121</f>
        <v>0</v>
      </c>
      <c r="X115" s="177">
        <f>'Prep Partner Performance'!T121</f>
        <v>0</v>
      </c>
      <c r="Y115" s="177">
        <f>'Prep Partner Performance'!U121</f>
        <v>0</v>
      </c>
      <c r="Z115" s="177">
        <f>'Prep Partner Performance'!V121</f>
        <v>0</v>
      </c>
      <c r="AA115" s="177">
        <f>'Prep Partner Performance'!W121</f>
        <v>0</v>
      </c>
      <c r="AB115" s="177">
        <f>'Prep Partner Performance'!X121</f>
        <v>0</v>
      </c>
      <c r="AC115" s="177">
        <f>'Prep Partner Performance'!Y121</f>
        <v>0</v>
      </c>
      <c r="AD115" s="177">
        <f>'Prep Partner Performance'!Z121</f>
        <v>0</v>
      </c>
      <c r="AE115" s="177">
        <f>'Prep Partner Performance'!AA121</f>
        <v>0</v>
      </c>
      <c r="AF115" s="177">
        <f>'Prep Partner Performance'!AB121</f>
        <v>0</v>
      </c>
      <c r="AG115" s="177">
        <f>'Prep Partner Performance'!AC121</f>
        <v>0</v>
      </c>
      <c r="AH115" s="177">
        <f>'Prep Partner Performance'!AD121</f>
        <v>0</v>
      </c>
      <c r="AI115" s="177">
        <f>'Prep Partner Performance'!AE121</f>
        <v>0</v>
      </c>
      <c r="AJ115" s="177">
        <f>'Prep Partner Performance'!AF121</f>
        <v>0</v>
      </c>
      <c r="AK115" s="177">
        <f>'Prep Partner Performance'!AG121</f>
        <v>0</v>
      </c>
      <c r="AL115" s="177">
        <f>'Prep Partner Performance'!AH121</f>
        <v>0</v>
      </c>
      <c r="AM115" s="178">
        <f t="shared" si="3"/>
        <v>0</v>
      </c>
      <c r="AN115" s="177" t="str">
        <f>'Prep Partner Performance'!B$3</f>
        <v>PrEP Partner Performance Tool version 2.0.0</v>
      </c>
      <c r="AO115" s="199">
        <f>'Prep Partner Performance'!AJ121</f>
        <v>0</v>
      </c>
    </row>
    <row r="116" spans="1:41" x14ac:dyDescent="0.25">
      <c r="A116" s="178" t="str">
        <f t="shared" si="2"/>
        <v>202205</v>
      </c>
      <c r="B116" s="179">
        <f>'Prep Partner Performance'!AE$2</f>
        <v>2022</v>
      </c>
      <c r="C116" s="180" t="str">
        <f>'Prep Partner Performance'!Z$2</f>
        <v>05</v>
      </c>
      <c r="D116" s="178">
        <f>'Prep Partner Performance'!G$2</f>
        <v>14943</v>
      </c>
      <c r="E116" s="177" t="str">
        <f>'Prep Partner Performance'!C$2</f>
        <v>Kisima Health Centre</v>
      </c>
      <c r="F116" s="199" t="str">
        <f>'Prep Partner Performance'!B$116</f>
        <v>Number Diagnoised with STIs while on PrEP</v>
      </c>
      <c r="G116" s="177" t="str">
        <f>'Prep Partner Performance'!C122</f>
        <v>Other Women</v>
      </c>
      <c r="H116" s="177" t="str">
        <f>'Prep Partner Performance'!D122</f>
        <v>P01-115</v>
      </c>
      <c r="I116" s="177">
        <f>'Prep Partner Performance'!E122</f>
        <v>0</v>
      </c>
      <c r="J116" s="177">
        <f>'Prep Partner Performance'!F122</f>
        <v>0</v>
      </c>
      <c r="K116" s="177">
        <f>'Prep Partner Performance'!G122</f>
        <v>0</v>
      </c>
      <c r="L116" s="177">
        <f>'Prep Partner Performance'!H122</f>
        <v>0</v>
      </c>
      <c r="M116" s="177">
        <f>'Prep Partner Performance'!I122</f>
        <v>0</v>
      </c>
      <c r="N116" s="177">
        <f>'Prep Partner Performance'!J122</f>
        <v>0</v>
      </c>
      <c r="O116" s="177">
        <f>'Prep Partner Performance'!K122</f>
        <v>0</v>
      </c>
      <c r="P116" s="177">
        <f>'Prep Partner Performance'!L122</f>
        <v>0</v>
      </c>
      <c r="Q116" s="177">
        <f>'Prep Partner Performance'!M122</f>
        <v>0</v>
      </c>
      <c r="R116" s="177">
        <f>'Prep Partner Performance'!N122</f>
        <v>0</v>
      </c>
      <c r="S116" s="177">
        <f>'Prep Partner Performance'!O122</f>
        <v>0</v>
      </c>
      <c r="T116" s="177">
        <f>'Prep Partner Performance'!P122</f>
        <v>0</v>
      </c>
      <c r="U116" s="177">
        <f>'Prep Partner Performance'!Q122</f>
        <v>0</v>
      </c>
      <c r="V116" s="177">
        <f>'Prep Partner Performance'!R122</f>
        <v>0</v>
      </c>
      <c r="W116" s="177">
        <f>'Prep Partner Performance'!S122</f>
        <v>0</v>
      </c>
      <c r="X116" s="177">
        <f>'Prep Partner Performance'!T122</f>
        <v>0</v>
      </c>
      <c r="Y116" s="177">
        <f>'Prep Partner Performance'!U122</f>
        <v>0</v>
      </c>
      <c r="Z116" s="177">
        <f>'Prep Partner Performance'!V122</f>
        <v>0</v>
      </c>
      <c r="AA116" s="177">
        <f>'Prep Partner Performance'!W122</f>
        <v>0</v>
      </c>
      <c r="AB116" s="177">
        <f>'Prep Partner Performance'!X122</f>
        <v>0</v>
      </c>
      <c r="AC116" s="177">
        <f>'Prep Partner Performance'!Y122</f>
        <v>0</v>
      </c>
      <c r="AD116" s="177">
        <f>'Prep Partner Performance'!Z122</f>
        <v>0</v>
      </c>
      <c r="AE116" s="177">
        <f>'Prep Partner Performance'!AA122</f>
        <v>0</v>
      </c>
      <c r="AF116" s="177">
        <f>'Prep Partner Performance'!AB122</f>
        <v>0</v>
      </c>
      <c r="AG116" s="177">
        <f>'Prep Partner Performance'!AC122</f>
        <v>0</v>
      </c>
      <c r="AH116" s="177">
        <f>'Prep Partner Performance'!AD122</f>
        <v>0</v>
      </c>
      <c r="AI116" s="177">
        <f>'Prep Partner Performance'!AE122</f>
        <v>0</v>
      </c>
      <c r="AJ116" s="177">
        <f>'Prep Partner Performance'!AF122</f>
        <v>0</v>
      </c>
      <c r="AK116" s="177">
        <f>'Prep Partner Performance'!AG122</f>
        <v>0</v>
      </c>
      <c r="AL116" s="177">
        <f>'Prep Partner Performance'!AH122</f>
        <v>0</v>
      </c>
      <c r="AM116" s="178">
        <f t="shared" si="3"/>
        <v>0</v>
      </c>
      <c r="AN116" s="177" t="str">
        <f>'Prep Partner Performance'!B$3</f>
        <v>PrEP Partner Performance Tool version 2.0.0</v>
      </c>
      <c r="AO116" s="199">
        <f>'Prep Partner Performance'!AJ122</f>
        <v>0</v>
      </c>
    </row>
    <row r="117" spans="1:41" x14ac:dyDescent="0.25">
      <c r="A117" s="178" t="str">
        <f t="shared" si="2"/>
        <v>202205</v>
      </c>
      <c r="B117" s="179">
        <f>'Prep Partner Performance'!AE$2</f>
        <v>2022</v>
      </c>
      <c r="C117" s="180" t="str">
        <f>'Prep Partner Performance'!Z$2</f>
        <v>05</v>
      </c>
      <c r="D117" s="178">
        <f>'Prep Partner Performance'!G$2</f>
        <v>14943</v>
      </c>
      <c r="E117" s="177" t="str">
        <f>'Prep Partner Performance'!C$2</f>
        <v>Kisima Health Centre</v>
      </c>
      <c r="F117" s="199" t="str">
        <f>'Prep Partner Performance'!B$116</f>
        <v>Number Diagnoised with STIs while on PrEP</v>
      </c>
      <c r="G117" s="177" t="str">
        <f>'Prep Partner Performance'!C123</f>
        <v>Serodiscordant Couple</v>
      </c>
      <c r="H117" s="177" t="str">
        <f>'Prep Partner Performance'!D123</f>
        <v>P01-116</v>
      </c>
      <c r="I117" s="177">
        <f>'Prep Partner Performance'!E123</f>
        <v>0</v>
      </c>
      <c r="J117" s="177">
        <f>'Prep Partner Performance'!F123</f>
        <v>0</v>
      </c>
      <c r="K117" s="177">
        <f>'Prep Partner Performance'!G123</f>
        <v>0</v>
      </c>
      <c r="L117" s="177">
        <f>'Prep Partner Performance'!H123</f>
        <v>0</v>
      </c>
      <c r="M117" s="177">
        <f>'Prep Partner Performance'!I123</f>
        <v>0</v>
      </c>
      <c r="N117" s="177">
        <f>'Prep Partner Performance'!J123</f>
        <v>0</v>
      </c>
      <c r="O117" s="177">
        <f>'Prep Partner Performance'!K123</f>
        <v>0</v>
      </c>
      <c r="P117" s="177">
        <f>'Prep Partner Performance'!L123</f>
        <v>0</v>
      </c>
      <c r="Q117" s="177">
        <f>'Prep Partner Performance'!M123</f>
        <v>0</v>
      </c>
      <c r="R117" s="177">
        <f>'Prep Partner Performance'!N123</f>
        <v>0</v>
      </c>
      <c r="S117" s="177">
        <f>'Prep Partner Performance'!O123</f>
        <v>0</v>
      </c>
      <c r="T117" s="177">
        <f>'Prep Partner Performance'!P123</f>
        <v>0</v>
      </c>
      <c r="U117" s="177">
        <f>'Prep Partner Performance'!Q123</f>
        <v>0</v>
      </c>
      <c r="V117" s="177">
        <f>'Prep Partner Performance'!R123</f>
        <v>0</v>
      </c>
      <c r="W117" s="177">
        <f>'Prep Partner Performance'!S123</f>
        <v>0</v>
      </c>
      <c r="X117" s="177">
        <f>'Prep Partner Performance'!T123</f>
        <v>0</v>
      </c>
      <c r="Y117" s="177">
        <f>'Prep Partner Performance'!U123</f>
        <v>0</v>
      </c>
      <c r="Z117" s="177">
        <f>'Prep Partner Performance'!V123</f>
        <v>0</v>
      </c>
      <c r="AA117" s="177">
        <f>'Prep Partner Performance'!W123</f>
        <v>0</v>
      </c>
      <c r="AB117" s="177">
        <f>'Prep Partner Performance'!X123</f>
        <v>0</v>
      </c>
      <c r="AC117" s="177">
        <f>'Prep Partner Performance'!Y123</f>
        <v>0</v>
      </c>
      <c r="AD117" s="177">
        <f>'Prep Partner Performance'!Z123</f>
        <v>0</v>
      </c>
      <c r="AE117" s="177">
        <f>'Prep Partner Performance'!AA123</f>
        <v>0</v>
      </c>
      <c r="AF117" s="177">
        <f>'Prep Partner Performance'!AB123</f>
        <v>0</v>
      </c>
      <c r="AG117" s="177">
        <f>'Prep Partner Performance'!AC123</f>
        <v>0</v>
      </c>
      <c r="AH117" s="177">
        <f>'Prep Partner Performance'!AD123</f>
        <v>0</v>
      </c>
      <c r="AI117" s="177">
        <f>'Prep Partner Performance'!AE123</f>
        <v>0</v>
      </c>
      <c r="AJ117" s="177">
        <f>'Prep Partner Performance'!AF123</f>
        <v>0</v>
      </c>
      <c r="AK117" s="177">
        <f>'Prep Partner Performance'!AG123</f>
        <v>0</v>
      </c>
      <c r="AL117" s="177">
        <f>'Prep Partner Performance'!AH123</f>
        <v>0</v>
      </c>
      <c r="AM117" s="178">
        <f t="shared" si="3"/>
        <v>0</v>
      </c>
      <c r="AN117" s="177" t="str">
        <f>'Prep Partner Performance'!B$3</f>
        <v>PrEP Partner Performance Tool version 2.0.0</v>
      </c>
      <c r="AO117" s="199">
        <f>'Prep Partner Performance'!AJ123</f>
        <v>0</v>
      </c>
    </row>
    <row r="118" spans="1:41" x14ac:dyDescent="0.25">
      <c r="A118" s="178" t="str">
        <f t="shared" si="2"/>
        <v>202205</v>
      </c>
      <c r="B118" s="179">
        <f>'Prep Partner Performance'!AE$2</f>
        <v>2022</v>
      </c>
      <c r="C118" s="180" t="str">
        <f>'Prep Partner Performance'!Z$2</f>
        <v>05</v>
      </c>
      <c r="D118" s="178">
        <f>'Prep Partner Performance'!G$2</f>
        <v>14943</v>
      </c>
      <c r="E118" s="177" t="str">
        <f>'Prep Partner Performance'!C$2</f>
        <v>Kisima Health Centre</v>
      </c>
      <c r="F118" s="199" t="str">
        <f>'Prep Partner Performance'!B$116</f>
        <v>Number Diagnoised with STIs while on PrEP</v>
      </c>
      <c r="G118" s="177" t="str">
        <f>'Prep Partner Performance'!C124</f>
        <v>Pregnant and Breast Feeding Women</v>
      </c>
      <c r="H118" s="177" t="str">
        <f>'Prep Partner Performance'!D124</f>
        <v>P01-117</v>
      </c>
      <c r="I118" s="177">
        <f>'Prep Partner Performance'!E124</f>
        <v>0</v>
      </c>
      <c r="J118" s="177">
        <f>'Prep Partner Performance'!F124</f>
        <v>0</v>
      </c>
      <c r="K118" s="177">
        <f>'Prep Partner Performance'!G124</f>
        <v>0</v>
      </c>
      <c r="L118" s="177">
        <f>'Prep Partner Performance'!H124</f>
        <v>0</v>
      </c>
      <c r="M118" s="177">
        <f>'Prep Partner Performance'!I124</f>
        <v>0</v>
      </c>
      <c r="N118" s="177">
        <f>'Prep Partner Performance'!J124</f>
        <v>0</v>
      </c>
      <c r="O118" s="177">
        <f>'Prep Partner Performance'!K124</f>
        <v>0</v>
      </c>
      <c r="P118" s="177">
        <f>'Prep Partner Performance'!L124</f>
        <v>0</v>
      </c>
      <c r="Q118" s="177">
        <f>'Prep Partner Performance'!M124</f>
        <v>0</v>
      </c>
      <c r="R118" s="177">
        <f>'Prep Partner Performance'!N124</f>
        <v>0</v>
      </c>
      <c r="S118" s="177">
        <f>'Prep Partner Performance'!O124</f>
        <v>0</v>
      </c>
      <c r="T118" s="177">
        <f>'Prep Partner Performance'!P124</f>
        <v>0</v>
      </c>
      <c r="U118" s="177">
        <f>'Prep Partner Performance'!Q124</f>
        <v>0</v>
      </c>
      <c r="V118" s="177">
        <f>'Prep Partner Performance'!R124</f>
        <v>0</v>
      </c>
      <c r="W118" s="177">
        <f>'Prep Partner Performance'!S124</f>
        <v>0</v>
      </c>
      <c r="X118" s="177">
        <f>'Prep Partner Performance'!T124</f>
        <v>0</v>
      </c>
      <c r="Y118" s="177">
        <f>'Prep Partner Performance'!U124</f>
        <v>0</v>
      </c>
      <c r="Z118" s="177">
        <f>'Prep Partner Performance'!V124</f>
        <v>0</v>
      </c>
      <c r="AA118" s="177">
        <f>'Prep Partner Performance'!W124</f>
        <v>0</v>
      </c>
      <c r="AB118" s="177">
        <f>'Prep Partner Performance'!X124</f>
        <v>0</v>
      </c>
      <c r="AC118" s="177">
        <f>'Prep Partner Performance'!Y124</f>
        <v>0</v>
      </c>
      <c r="AD118" s="177">
        <f>'Prep Partner Performance'!Z124</f>
        <v>0</v>
      </c>
      <c r="AE118" s="177">
        <f>'Prep Partner Performance'!AA124</f>
        <v>0</v>
      </c>
      <c r="AF118" s="177">
        <f>'Prep Partner Performance'!AB124</f>
        <v>0</v>
      </c>
      <c r="AG118" s="177">
        <f>'Prep Partner Performance'!AC124</f>
        <v>0</v>
      </c>
      <c r="AH118" s="177">
        <f>'Prep Partner Performance'!AD124</f>
        <v>0</v>
      </c>
      <c r="AI118" s="177">
        <f>'Prep Partner Performance'!AE124</f>
        <v>0</v>
      </c>
      <c r="AJ118" s="177">
        <f>'Prep Partner Performance'!AF124</f>
        <v>0</v>
      </c>
      <c r="AK118" s="177">
        <f>'Prep Partner Performance'!AG124</f>
        <v>0</v>
      </c>
      <c r="AL118" s="177">
        <f>'Prep Partner Performance'!AH124</f>
        <v>0</v>
      </c>
      <c r="AM118" s="178">
        <f t="shared" si="3"/>
        <v>0</v>
      </c>
      <c r="AN118" s="177" t="str">
        <f>'Prep Partner Performance'!B$3</f>
        <v>PrEP Partner Performance Tool version 2.0.0</v>
      </c>
      <c r="AO118" s="199">
        <f>'Prep Partner Performance'!AJ124</f>
        <v>0</v>
      </c>
    </row>
    <row r="119" spans="1:41" x14ac:dyDescent="0.25">
      <c r="A119" s="178" t="str">
        <f t="shared" si="2"/>
        <v>202205</v>
      </c>
      <c r="B119" s="179">
        <f>'Prep Partner Performance'!AE$2</f>
        <v>2022</v>
      </c>
      <c r="C119" s="180" t="str">
        <f>'Prep Partner Performance'!Z$2</f>
        <v>05</v>
      </c>
      <c r="D119" s="178">
        <f>'Prep Partner Performance'!G$2</f>
        <v>14943</v>
      </c>
      <c r="E119" s="177" t="str">
        <f>'Prep Partner Performance'!C$2</f>
        <v>Kisima Health Centre</v>
      </c>
      <c r="F119" s="199" t="str">
        <f>'Prep Partner Performance'!B125</f>
        <v>Number Stopped / Discontinued PrEP this month</v>
      </c>
      <c r="G119" s="177" t="str">
        <f>'Prep Partner Performance'!C125</f>
        <v>Transgender</v>
      </c>
      <c r="H119" s="177" t="str">
        <f>'Prep Partner Performance'!D125</f>
        <v>P01-118</v>
      </c>
      <c r="I119" s="177">
        <f>'Prep Partner Performance'!E125</f>
        <v>0</v>
      </c>
      <c r="J119" s="177">
        <f>'Prep Partner Performance'!F125</f>
        <v>0</v>
      </c>
      <c r="K119" s="177">
        <f>'Prep Partner Performance'!G125</f>
        <v>0</v>
      </c>
      <c r="L119" s="177">
        <f>'Prep Partner Performance'!H125</f>
        <v>0</v>
      </c>
      <c r="M119" s="177">
        <f>'Prep Partner Performance'!I125</f>
        <v>0</v>
      </c>
      <c r="N119" s="177">
        <f>'Prep Partner Performance'!J125</f>
        <v>0</v>
      </c>
      <c r="O119" s="177">
        <f>'Prep Partner Performance'!K125</f>
        <v>0</v>
      </c>
      <c r="P119" s="177">
        <f>'Prep Partner Performance'!L125</f>
        <v>0</v>
      </c>
      <c r="Q119" s="177">
        <f>'Prep Partner Performance'!M125</f>
        <v>0</v>
      </c>
      <c r="R119" s="177">
        <f>'Prep Partner Performance'!N125</f>
        <v>0</v>
      </c>
      <c r="S119" s="177">
        <f>'Prep Partner Performance'!O125</f>
        <v>0</v>
      </c>
      <c r="T119" s="177">
        <f>'Prep Partner Performance'!P125</f>
        <v>0</v>
      </c>
      <c r="U119" s="177">
        <f>'Prep Partner Performance'!Q125</f>
        <v>0</v>
      </c>
      <c r="V119" s="177">
        <f>'Prep Partner Performance'!R125</f>
        <v>0</v>
      </c>
      <c r="W119" s="177">
        <f>'Prep Partner Performance'!S125</f>
        <v>0</v>
      </c>
      <c r="X119" s="177">
        <f>'Prep Partner Performance'!T125</f>
        <v>0</v>
      </c>
      <c r="Y119" s="177">
        <f>'Prep Partner Performance'!U125</f>
        <v>0</v>
      </c>
      <c r="Z119" s="177">
        <f>'Prep Partner Performance'!V125</f>
        <v>0</v>
      </c>
      <c r="AA119" s="177">
        <f>'Prep Partner Performance'!W125</f>
        <v>0</v>
      </c>
      <c r="AB119" s="177">
        <f>'Prep Partner Performance'!X125</f>
        <v>0</v>
      </c>
      <c r="AC119" s="177">
        <f>'Prep Partner Performance'!Y125</f>
        <v>0</v>
      </c>
      <c r="AD119" s="177">
        <f>'Prep Partner Performance'!Z125</f>
        <v>0</v>
      </c>
      <c r="AE119" s="177">
        <f>'Prep Partner Performance'!AA125</f>
        <v>0</v>
      </c>
      <c r="AF119" s="177">
        <f>'Prep Partner Performance'!AB125</f>
        <v>0</v>
      </c>
      <c r="AG119" s="177">
        <f>'Prep Partner Performance'!AC125</f>
        <v>0</v>
      </c>
      <c r="AH119" s="177">
        <f>'Prep Partner Performance'!AD125</f>
        <v>0</v>
      </c>
      <c r="AI119" s="177">
        <f>'Prep Partner Performance'!AE125</f>
        <v>0</v>
      </c>
      <c r="AJ119" s="177">
        <f>'Prep Partner Performance'!AF125</f>
        <v>0</v>
      </c>
      <c r="AK119" s="177">
        <f>'Prep Partner Performance'!AG125</f>
        <v>0</v>
      </c>
      <c r="AL119" s="177">
        <f>'Prep Partner Performance'!AH125</f>
        <v>0</v>
      </c>
      <c r="AM119" s="178">
        <f t="shared" si="3"/>
        <v>0</v>
      </c>
      <c r="AN119" s="177" t="str">
        <f>'Prep Partner Performance'!B$3</f>
        <v>PrEP Partner Performance Tool version 2.0.0</v>
      </c>
      <c r="AO119" s="199">
        <f>'Prep Partner Performance'!AJ125</f>
        <v>0</v>
      </c>
    </row>
    <row r="120" spans="1:41" x14ac:dyDescent="0.25">
      <c r="A120" s="178" t="str">
        <f t="shared" si="2"/>
        <v>202205</v>
      </c>
      <c r="B120" s="179">
        <f>'Prep Partner Performance'!AE$2</f>
        <v>2022</v>
      </c>
      <c r="C120" s="180" t="str">
        <f>'Prep Partner Performance'!Z$2</f>
        <v>05</v>
      </c>
      <c r="D120" s="178">
        <f>'Prep Partner Performance'!G$2</f>
        <v>14943</v>
      </c>
      <c r="E120" s="177" t="str">
        <f>'Prep Partner Performance'!C$2</f>
        <v>Kisima Health Centre</v>
      </c>
      <c r="F120" s="199" t="str">
        <f>'Prep Partner Performance'!B$125</f>
        <v>Number Stopped / Discontinued PrEP this month</v>
      </c>
      <c r="G120" s="177" t="str">
        <f>'Prep Partner Performance'!C126</f>
        <v>Adolescent Girls and Young Women</v>
      </c>
      <c r="H120" s="177" t="str">
        <f>'Prep Partner Performance'!D126</f>
        <v>P01-119</v>
      </c>
      <c r="I120" s="177">
        <f>'Prep Partner Performance'!E126</f>
        <v>0</v>
      </c>
      <c r="J120" s="177">
        <f>'Prep Partner Performance'!F126</f>
        <v>0</v>
      </c>
      <c r="K120" s="177">
        <f>'Prep Partner Performance'!G126</f>
        <v>0</v>
      </c>
      <c r="L120" s="177">
        <f>'Prep Partner Performance'!H126</f>
        <v>0</v>
      </c>
      <c r="M120" s="177">
        <f>'Prep Partner Performance'!I126</f>
        <v>0</v>
      </c>
      <c r="N120" s="177">
        <f>'Prep Partner Performance'!J126</f>
        <v>0</v>
      </c>
      <c r="O120" s="177">
        <f>'Prep Partner Performance'!K126</f>
        <v>0</v>
      </c>
      <c r="P120" s="177">
        <f>'Prep Partner Performance'!L126</f>
        <v>0</v>
      </c>
      <c r="Q120" s="177">
        <f>'Prep Partner Performance'!M126</f>
        <v>0</v>
      </c>
      <c r="R120" s="177">
        <f>'Prep Partner Performance'!N126</f>
        <v>0</v>
      </c>
      <c r="S120" s="177">
        <f>'Prep Partner Performance'!O126</f>
        <v>0</v>
      </c>
      <c r="T120" s="177">
        <f>'Prep Partner Performance'!P126</f>
        <v>0</v>
      </c>
      <c r="U120" s="177">
        <f>'Prep Partner Performance'!Q126</f>
        <v>0</v>
      </c>
      <c r="V120" s="177">
        <f>'Prep Partner Performance'!R126</f>
        <v>0</v>
      </c>
      <c r="W120" s="177">
        <f>'Prep Partner Performance'!S126</f>
        <v>0</v>
      </c>
      <c r="X120" s="177">
        <f>'Prep Partner Performance'!T126</f>
        <v>0</v>
      </c>
      <c r="Y120" s="177">
        <f>'Prep Partner Performance'!U126</f>
        <v>0</v>
      </c>
      <c r="Z120" s="177">
        <f>'Prep Partner Performance'!V126</f>
        <v>0</v>
      </c>
      <c r="AA120" s="177">
        <f>'Prep Partner Performance'!W126</f>
        <v>0</v>
      </c>
      <c r="AB120" s="177">
        <f>'Prep Partner Performance'!X126</f>
        <v>0</v>
      </c>
      <c r="AC120" s="177">
        <f>'Prep Partner Performance'!Y126</f>
        <v>0</v>
      </c>
      <c r="AD120" s="177">
        <f>'Prep Partner Performance'!Z126</f>
        <v>0</v>
      </c>
      <c r="AE120" s="177">
        <f>'Prep Partner Performance'!AA126</f>
        <v>0</v>
      </c>
      <c r="AF120" s="177">
        <f>'Prep Partner Performance'!AB126</f>
        <v>0</v>
      </c>
      <c r="AG120" s="177">
        <f>'Prep Partner Performance'!AC126</f>
        <v>0</v>
      </c>
      <c r="AH120" s="177">
        <f>'Prep Partner Performance'!AD126</f>
        <v>0</v>
      </c>
      <c r="AI120" s="177">
        <f>'Prep Partner Performance'!AE126</f>
        <v>0</v>
      </c>
      <c r="AJ120" s="177">
        <f>'Prep Partner Performance'!AF126</f>
        <v>0</v>
      </c>
      <c r="AK120" s="177">
        <f>'Prep Partner Performance'!AG126</f>
        <v>0</v>
      </c>
      <c r="AL120" s="177">
        <f>'Prep Partner Performance'!AH126</f>
        <v>0</v>
      </c>
      <c r="AM120" s="178">
        <f t="shared" si="3"/>
        <v>0</v>
      </c>
      <c r="AN120" s="177" t="str">
        <f>'Prep Partner Performance'!B$3</f>
        <v>PrEP Partner Performance Tool version 2.0.0</v>
      </c>
      <c r="AO120" s="199">
        <f>'Prep Partner Performance'!AJ126</f>
        <v>0</v>
      </c>
    </row>
    <row r="121" spans="1:41" x14ac:dyDescent="0.25">
      <c r="A121" s="178" t="str">
        <f t="shared" si="2"/>
        <v>202205</v>
      </c>
      <c r="B121" s="179">
        <f>'Prep Partner Performance'!AE$2</f>
        <v>2022</v>
      </c>
      <c r="C121" s="180" t="str">
        <f>'Prep Partner Performance'!Z$2</f>
        <v>05</v>
      </c>
      <c r="D121" s="178">
        <f>'Prep Partner Performance'!G$2</f>
        <v>14943</v>
      </c>
      <c r="E121" s="177" t="str">
        <f>'Prep Partner Performance'!C$2</f>
        <v>Kisima Health Centre</v>
      </c>
      <c r="F121" s="199" t="str">
        <f>'Prep Partner Performance'!B$125</f>
        <v>Number Stopped / Discontinued PrEP this month</v>
      </c>
      <c r="G121" s="177" t="str">
        <f>'Prep Partner Performance'!C127</f>
        <v>Men who have Sex With Men</v>
      </c>
      <c r="H121" s="177" t="str">
        <f>'Prep Partner Performance'!D127</f>
        <v>P01-120</v>
      </c>
      <c r="I121" s="177">
        <f>'Prep Partner Performance'!E127</f>
        <v>0</v>
      </c>
      <c r="J121" s="177">
        <f>'Prep Partner Performance'!F127</f>
        <v>0</v>
      </c>
      <c r="K121" s="177">
        <f>'Prep Partner Performance'!G127</f>
        <v>0</v>
      </c>
      <c r="L121" s="177">
        <f>'Prep Partner Performance'!H127</f>
        <v>0</v>
      </c>
      <c r="M121" s="177">
        <f>'Prep Partner Performance'!I127</f>
        <v>0</v>
      </c>
      <c r="N121" s="177">
        <f>'Prep Partner Performance'!J127</f>
        <v>0</v>
      </c>
      <c r="O121" s="177">
        <f>'Prep Partner Performance'!K127</f>
        <v>0</v>
      </c>
      <c r="P121" s="177">
        <f>'Prep Partner Performance'!L127</f>
        <v>0</v>
      </c>
      <c r="Q121" s="177">
        <f>'Prep Partner Performance'!M127</f>
        <v>0</v>
      </c>
      <c r="R121" s="177">
        <f>'Prep Partner Performance'!N127</f>
        <v>0</v>
      </c>
      <c r="S121" s="177">
        <f>'Prep Partner Performance'!O127</f>
        <v>0</v>
      </c>
      <c r="T121" s="177">
        <f>'Prep Partner Performance'!P127</f>
        <v>0</v>
      </c>
      <c r="U121" s="177">
        <f>'Prep Partner Performance'!Q127</f>
        <v>0</v>
      </c>
      <c r="V121" s="177">
        <f>'Prep Partner Performance'!R127</f>
        <v>0</v>
      </c>
      <c r="W121" s="177">
        <f>'Prep Partner Performance'!S127</f>
        <v>0</v>
      </c>
      <c r="X121" s="177">
        <f>'Prep Partner Performance'!T127</f>
        <v>0</v>
      </c>
      <c r="Y121" s="177">
        <f>'Prep Partner Performance'!U127</f>
        <v>0</v>
      </c>
      <c r="Z121" s="177">
        <f>'Prep Partner Performance'!V127</f>
        <v>0</v>
      </c>
      <c r="AA121" s="177">
        <f>'Prep Partner Performance'!W127</f>
        <v>0</v>
      </c>
      <c r="AB121" s="177">
        <f>'Prep Partner Performance'!X127</f>
        <v>0</v>
      </c>
      <c r="AC121" s="177">
        <f>'Prep Partner Performance'!Y127</f>
        <v>0</v>
      </c>
      <c r="AD121" s="177">
        <f>'Prep Partner Performance'!Z127</f>
        <v>0</v>
      </c>
      <c r="AE121" s="177">
        <f>'Prep Partner Performance'!AA127</f>
        <v>0</v>
      </c>
      <c r="AF121" s="177">
        <f>'Prep Partner Performance'!AB127</f>
        <v>0</v>
      </c>
      <c r="AG121" s="177">
        <f>'Prep Partner Performance'!AC127</f>
        <v>0</v>
      </c>
      <c r="AH121" s="177">
        <f>'Prep Partner Performance'!AD127</f>
        <v>0</v>
      </c>
      <c r="AI121" s="177">
        <f>'Prep Partner Performance'!AE127</f>
        <v>0</v>
      </c>
      <c r="AJ121" s="177">
        <f>'Prep Partner Performance'!AF127</f>
        <v>0</v>
      </c>
      <c r="AK121" s="177">
        <f>'Prep Partner Performance'!AG127</f>
        <v>0</v>
      </c>
      <c r="AL121" s="177">
        <f>'Prep Partner Performance'!AH127</f>
        <v>0</v>
      </c>
      <c r="AM121" s="178">
        <f t="shared" si="3"/>
        <v>0</v>
      </c>
      <c r="AN121" s="177" t="str">
        <f>'Prep Partner Performance'!B$3</f>
        <v>PrEP Partner Performance Tool version 2.0.0</v>
      </c>
      <c r="AO121" s="199">
        <f>'Prep Partner Performance'!AJ127</f>
        <v>0</v>
      </c>
    </row>
    <row r="122" spans="1:41" x14ac:dyDescent="0.25">
      <c r="A122" s="178" t="str">
        <f t="shared" si="2"/>
        <v>202205</v>
      </c>
      <c r="B122" s="179">
        <f>'Prep Partner Performance'!AE$2</f>
        <v>2022</v>
      </c>
      <c r="C122" s="180" t="str">
        <f>'Prep Partner Performance'!Z$2</f>
        <v>05</v>
      </c>
      <c r="D122" s="178">
        <f>'Prep Partner Performance'!G$2</f>
        <v>14943</v>
      </c>
      <c r="E122" s="177" t="str">
        <f>'Prep Partner Performance'!C$2</f>
        <v>Kisima Health Centre</v>
      </c>
      <c r="F122" s="199" t="str">
        <f>'Prep Partner Performance'!B$125</f>
        <v>Number Stopped / Discontinued PrEP this month</v>
      </c>
      <c r="G122" s="177" t="str">
        <f>'Prep Partner Performance'!C128</f>
        <v>Men at high risk</v>
      </c>
      <c r="H122" s="177" t="str">
        <f>'Prep Partner Performance'!D128</f>
        <v>P01-121</v>
      </c>
      <c r="I122" s="177">
        <f>'Prep Partner Performance'!E128</f>
        <v>0</v>
      </c>
      <c r="J122" s="177">
        <f>'Prep Partner Performance'!F128</f>
        <v>0</v>
      </c>
      <c r="K122" s="177">
        <f>'Prep Partner Performance'!G128</f>
        <v>0</v>
      </c>
      <c r="L122" s="177">
        <f>'Prep Partner Performance'!H128</f>
        <v>0</v>
      </c>
      <c r="M122" s="177">
        <f>'Prep Partner Performance'!I128</f>
        <v>0</v>
      </c>
      <c r="N122" s="177">
        <f>'Prep Partner Performance'!J128</f>
        <v>0</v>
      </c>
      <c r="O122" s="177">
        <f>'Prep Partner Performance'!K128</f>
        <v>0</v>
      </c>
      <c r="P122" s="177">
        <f>'Prep Partner Performance'!L128</f>
        <v>0</v>
      </c>
      <c r="Q122" s="177">
        <f>'Prep Partner Performance'!M128</f>
        <v>0</v>
      </c>
      <c r="R122" s="177">
        <f>'Prep Partner Performance'!N128</f>
        <v>0</v>
      </c>
      <c r="S122" s="177">
        <f>'Prep Partner Performance'!O128</f>
        <v>0</v>
      </c>
      <c r="T122" s="177">
        <f>'Prep Partner Performance'!P128</f>
        <v>0</v>
      </c>
      <c r="U122" s="177">
        <f>'Prep Partner Performance'!Q128</f>
        <v>0</v>
      </c>
      <c r="V122" s="177">
        <f>'Prep Partner Performance'!R128</f>
        <v>0</v>
      </c>
      <c r="W122" s="177">
        <f>'Prep Partner Performance'!S128</f>
        <v>0</v>
      </c>
      <c r="X122" s="177">
        <f>'Prep Partner Performance'!T128</f>
        <v>0</v>
      </c>
      <c r="Y122" s="177">
        <f>'Prep Partner Performance'!U128</f>
        <v>0</v>
      </c>
      <c r="Z122" s="177">
        <f>'Prep Partner Performance'!V128</f>
        <v>0</v>
      </c>
      <c r="AA122" s="177">
        <f>'Prep Partner Performance'!W128</f>
        <v>0</v>
      </c>
      <c r="AB122" s="177">
        <f>'Prep Partner Performance'!X128</f>
        <v>0</v>
      </c>
      <c r="AC122" s="177">
        <f>'Prep Partner Performance'!Y128</f>
        <v>0</v>
      </c>
      <c r="AD122" s="177">
        <f>'Prep Partner Performance'!Z128</f>
        <v>0</v>
      </c>
      <c r="AE122" s="177">
        <f>'Prep Partner Performance'!AA128</f>
        <v>0</v>
      </c>
      <c r="AF122" s="177">
        <f>'Prep Partner Performance'!AB128</f>
        <v>0</v>
      </c>
      <c r="AG122" s="177">
        <f>'Prep Partner Performance'!AC128</f>
        <v>0</v>
      </c>
      <c r="AH122" s="177">
        <f>'Prep Partner Performance'!AD128</f>
        <v>0</v>
      </c>
      <c r="AI122" s="177">
        <f>'Prep Partner Performance'!AE128</f>
        <v>0</v>
      </c>
      <c r="AJ122" s="177">
        <f>'Prep Partner Performance'!AF128</f>
        <v>0</v>
      </c>
      <c r="AK122" s="177">
        <f>'Prep Partner Performance'!AG128</f>
        <v>0</v>
      </c>
      <c r="AL122" s="177">
        <f>'Prep Partner Performance'!AH128</f>
        <v>0</v>
      </c>
      <c r="AM122" s="178">
        <f t="shared" si="3"/>
        <v>0</v>
      </c>
      <c r="AN122" s="177" t="str">
        <f>'Prep Partner Performance'!B$3</f>
        <v>PrEP Partner Performance Tool version 2.0.0</v>
      </c>
      <c r="AO122" s="199">
        <f>'Prep Partner Performance'!AJ128</f>
        <v>0</v>
      </c>
    </row>
    <row r="123" spans="1:41" x14ac:dyDescent="0.25">
      <c r="A123" s="178" t="str">
        <f t="shared" si="2"/>
        <v>202205</v>
      </c>
      <c r="B123" s="179">
        <f>'Prep Partner Performance'!AE$2</f>
        <v>2022</v>
      </c>
      <c r="C123" s="180" t="str">
        <f>'Prep Partner Performance'!Z$2</f>
        <v>05</v>
      </c>
      <c r="D123" s="178">
        <f>'Prep Partner Performance'!G$2</f>
        <v>14943</v>
      </c>
      <c r="E123" s="177" t="str">
        <f>'Prep Partner Performance'!C$2</f>
        <v>Kisima Health Centre</v>
      </c>
      <c r="F123" s="199" t="str">
        <f>'Prep Partner Performance'!B$125</f>
        <v>Number Stopped / Discontinued PrEP this month</v>
      </c>
      <c r="G123" s="177" t="str">
        <f>'Prep Partner Performance'!C129</f>
        <v>Female Sex Workers</v>
      </c>
      <c r="H123" s="177" t="str">
        <f>'Prep Partner Performance'!D129</f>
        <v>P01-122</v>
      </c>
      <c r="I123" s="177">
        <f>'Prep Partner Performance'!E129</f>
        <v>0</v>
      </c>
      <c r="J123" s="177">
        <f>'Prep Partner Performance'!F129</f>
        <v>0</v>
      </c>
      <c r="K123" s="177">
        <f>'Prep Partner Performance'!G129</f>
        <v>0</v>
      </c>
      <c r="L123" s="177">
        <f>'Prep Partner Performance'!H129</f>
        <v>0</v>
      </c>
      <c r="M123" s="177">
        <f>'Prep Partner Performance'!I129</f>
        <v>0</v>
      </c>
      <c r="N123" s="177">
        <f>'Prep Partner Performance'!J129</f>
        <v>0</v>
      </c>
      <c r="O123" s="177">
        <f>'Prep Partner Performance'!K129</f>
        <v>0</v>
      </c>
      <c r="P123" s="177">
        <f>'Prep Partner Performance'!L129</f>
        <v>0</v>
      </c>
      <c r="Q123" s="177">
        <f>'Prep Partner Performance'!M129</f>
        <v>0</v>
      </c>
      <c r="R123" s="177">
        <f>'Prep Partner Performance'!N129</f>
        <v>0</v>
      </c>
      <c r="S123" s="177">
        <f>'Prep Partner Performance'!O129</f>
        <v>0</v>
      </c>
      <c r="T123" s="177">
        <f>'Prep Partner Performance'!P129</f>
        <v>0</v>
      </c>
      <c r="U123" s="177">
        <f>'Prep Partner Performance'!Q129</f>
        <v>0</v>
      </c>
      <c r="V123" s="177">
        <f>'Prep Partner Performance'!R129</f>
        <v>0</v>
      </c>
      <c r="W123" s="177">
        <f>'Prep Partner Performance'!S129</f>
        <v>0</v>
      </c>
      <c r="X123" s="177">
        <f>'Prep Partner Performance'!T129</f>
        <v>0</v>
      </c>
      <c r="Y123" s="177">
        <f>'Prep Partner Performance'!U129</f>
        <v>0</v>
      </c>
      <c r="Z123" s="177">
        <f>'Prep Partner Performance'!V129</f>
        <v>0</v>
      </c>
      <c r="AA123" s="177">
        <f>'Prep Partner Performance'!W129</f>
        <v>0</v>
      </c>
      <c r="AB123" s="177">
        <f>'Prep Partner Performance'!X129</f>
        <v>0</v>
      </c>
      <c r="AC123" s="177">
        <f>'Prep Partner Performance'!Y129</f>
        <v>0</v>
      </c>
      <c r="AD123" s="177">
        <f>'Prep Partner Performance'!Z129</f>
        <v>0</v>
      </c>
      <c r="AE123" s="177">
        <f>'Prep Partner Performance'!AA129</f>
        <v>0</v>
      </c>
      <c r="AF123" s="177">
        <f>'Prep Partner Performance'!AB129</f>
        <v>0</v>
      </c>
      <c r="AG123" s="177">
        <f>'Prep Partner Performance'!AC129</f>
        <v>0</v>
      </c>
      <c r="AH123" s="177">
        <f>'Prep Partner Performance'!AD129</f>
        <v>0</v>
      </c>
      <c r="AI123" s="177">
        <f>'Prep Partner Performance'!AE129</f>
        <v>0</v>
      </c>
      <c r="AJ123" s="177">
        <f>'Prep Partner Performance'!AF129</f>
        <v>0</v>
      </c>
      <c r="AK123" s="177">
        <f>'Prep Partner Performance'!AG129</f>
        <v>0</v>
      </c>
      <c r="AL123" s="177">
        <f>'Prep Partner Performance'!AH129</f>
        <v>0</v>
      </c>
      <c r="AM123" s="178">
        <f t="shared" si="3"/>
        <v>0</v>
      </c>
      <c r="AN123" s="177" t="str">
        <f>'Prep Partner Performance'!B$3</f>
        <v>PrEP Partner Performance Tool version 2.0.0</v>
      </c>
      <c r="AO123" s="199">
        <f>'Prep Partner Performance'!AJ129</f>
        <v>0</v>
      </c>
    </row>
    <row r="124" spans="1:41" x14ac:dyDescent="0.25">
      <c r="A124" s="178" t="str">
        <f t="shared" si="2"/>
        <v>202205</v>
      </c>
      <c r="B124" s="179">
        <f>'Prep Partner Performance'!AE$2</f>
        <v>2022</v>
      </c>
      <c r="C124" s="180" t="str">
        <f>'Prep Partner Performance'!Z$2</f>
        <v>05</v>
      </c>
      <c r="D124" s="178">
        <f>'Prep Partner Performance'!G$2</f>
        <v>14943</v>
      </c>
      <c r="E124" s="177" t="str">
        <f>'Prep Partner Performance'!C$2</f>
        <v>Kisima Health Centre</v>
      </c>
      <c r="F124" s="199" t="str">
        <f>'Prep Partner Performance'!B$125</f>
        <v>Number Stopped / Discontinued PrEP this month</v>
      </c>
      <c r="G124" s="177" t="str">
        <f>'Prep Partner Performance'!C130</f>
        <v>People who Inject Drugs</v>
      </c>
      <c r="H124" s="177" t="str">
        <f>'Prep Partner Performance'!D130</f>
        <v>P01-123</v>
      </c>
      <c r="I124" s="177">
        <f>'Prep Partner Performance'!E130</f>
        <v>0</v>
      </c>
      <c r="J124" s="177">
        <f>'Prep Partner Performance'!F130</f>
        <v>0</v>
      </c>
      <c r="K124" s="177">
        <f>'Prep Partner Performance'!G130</f>
        <v>0</v>
      </c>
      <c r="L124" s="177">
        <f>'Prep Partner Performance'!H130</f>
        <v>0</v>
      </c>
      <c r="M124" s="177">
        <f>'Prep Partner Performance'!I130</f>
        <v>0</v>
      </c>
      <c r="N124" s="177">
        <f>'Prep Partner Performance'!J130</f>
        <v>0</v>
      </c>
      <c r="O124" s="177">
        <f>'Prep Partner Performance'!K130</f>
        <v>0</v>
      </c>
      <c r="P124" s="177">
        <f>'Prep Partner Performance'!L130</f>
        <v>0</v>
      </c>
      <c r="Q124" s="177">
        <f>'Prep Partner Performance'!M130</f>
        <v>0</v>
      </c>
      <c r="R124" s="177">
        <f>'Prep Partner Performance'!N130</f>
        <v>0</v>
      </c>
      <c r="S124" s="177">
        <f>'Prep Partner Performance'!O130</f>
        <v>0</v>
      </c>
      <c r="T124" s="177">
        <f>'Prep Partner Performance'!P130</f>
        <v>0</v>
      </c>
      <c r="U124" s="177">
        <f>'Prep Partner Performance'!Q130</f>
        <v>0</v>
      </c>
      <c r="V124" s="177">
        <f>'Prep Partner Performance'!R130</f>
        <v>0</v>
      </c>
      <c r="W124" s="177">
        <f>'Prep Partner Performance'!S130</f>
        <v>0</v>
      </c>
      <c r="X124" s="177">
        <f>'Prep Partner Performance'!T130</f>
        <v>0</v>
      </c>
      <c r="Y124" s="177">
        <f>'Prep Partner Performance'!U130</f>
        <v>0</v>
      </c>
      <c r="Z124" s="177">
        <f>'Prep Partner Performance'!V130</f>
        <v>0</v>
      </c>
      <c r="AA124" s="177">
        <f>'Prep Partner Performance'!W130</f>
        <v>0</v>
      </c>
      <c r="AB124" s="177">
        <f>'Prep Partner Performance'!X130</f>
        <v>0</v>
      </c>
      <c r="AC124" s="177">
        <f>'Prep Partner Performance'!Y130</f>
        <v>0</v>
      </c>
      <c r="AD124" s="177">
        <f>'Prep Partner Performance'!Z130</f>
        <v>0</v>
      </c>
      <c r="AE124" s="177">
        <f>'Prep Partner Performance'!AA130</f>
        <v>0</v>
      </c>
      <c r="AF124" s="177">
        <f>'Prep Partner Performance'!AB130</f>
        <v>0</v>
      </c>
      <c r="AG124" s="177">
        <f>'Prep Partner Performance'!AC130</f>
        <v>0</v>
      </c>
      <c r="AH124" s="177">
        <f>'Prep Partner Performance'!AD130</f>
        <v>0</v>
      </c>
      <c r="AI124" s="177">
        <f>'Prep Partner Performance'!AE130</f>
        <v>0</v>
      </c>
      <c r="AJ124" s="177">
        <f>'Prep Partner Performance'!AF130</f>
        <v>0</v>
      </c>
      <c r="AK124" s="177">
        <f>'Prep Partner Performance'!AG130</f>
        <v>0</v>
      </c>
      <c r="AL124" s="177">
        <f>'Prep Partner Performance'!AH130</f>
        <v>0</v>
      </c>
      <c r="AM124" s="178">
        <f t="shared" si="3"/>
        <v>0</v>
      </c>
      <c r="AN124" s="177" t="str">
        <f>'Prep Partner Performance'!B$3</f>
        <v>PrEP Partner Performance Tool version 2.0.0</v>
      </c>
      <c r="AO124" s="199">
        <f>'Prep Partner Performance'!AJ130</f>
        <v>0</v>
      </c>
    </row>
    <row r="125" spans="1:41" x14ac:dyDescent="0.25">
      <c r="A125" s="178" t="str">
        <f t="shared" si="2"/>
        <v>202205</v>
      </c>
      <c r="B125" s="179">
        <f>'Prep Partner Performance'!AE$2</f>
        <v>2022</v>
      </c>
      <c r="C125" s="180" t="str">
        <f>'Prep Partner Performance'!Z$2</f>
        <v>05</v>
      </c>
      <c r="D125" s="178">
        <f>'Prep Partner Performance'!G$2</f>
        <v>14943</v>
      </c>
      <c r="E125" s="177" t="str">
        <f>'Prep Partner Performance'!C$2</f>
        <v>Kisima Health Centre</v>
      </c>
      <c r="F125" s="199" t="str">
        <f>'Prep Partner Performance'!B$125</f>
        <v>Number Stopped / Discontinued PrEP this month</v>
      </c>
      <c r="G125" s="177" t="str">
        <f>'Prep Partner Performance'!C131</f>
        <v>Other Women</v>
      </c>
      <c r="H125" s="177" t="str">
        <f>'Prep Partner Performance'!D131</f>
        <v>P01-124</v>
      </c>
      <c r="I125" s="177">
        <f>'Prep Partner Performance'!E131</f>
        <v>0</v>
      </c>
      <c r="J125" s="177">
        <f>'Prep Partner Performance'!F131</f>
        <v>0</v>
      </c>
      <c r="K125" s="177">
        <f>'Prep Partner Performance'!G131</f>
        <v>0</v>
      </c>
      <c r="L125" s="177">
        <f>'Prep Partner Performance'!H131</f>
        <v>0</v>
      </c>
      <c r="M125" s="177">
        <f>'Prep Partner Performance'!I131</f>
        <v>0</v>
      </c>
      <c r="N125" s="177">
        <f>'Prep Partner Performance'!J131</f>
        <v>0</v>
      </c>
      <c r="O125" s="177">
        <f>'Prep Partner Performance'!K131</f>
        <v>0</v>
      </c>
      <c r="P125" s="177">
        <f>'Prep Partner Performance'!L131</f>
        <v>0</v>
      </c>
      <c r="Q125" s="177">
        <f>'Prep Partner Performance'!M131</f>
        <v>0</v>
      </c>
      <c r="R125" s="177">
        <f>'Prep Partner Performance'!N131</f>
        <v>0</v>
      </c>
      <c r="S125" s="177">
        <f>'Prep Partner Performance'!O131</f>
        <v>0</v>
      </c>
      <c r="T125" s="177">
        <f>'Prep Partner Performance'!P131</f>
        <v>0</v>
      </c>
      <c r="U125" s="177">
        <f>'Prep Partner Performance'!Q131</f>
        <v>0</v>
      </c>
      <c r="V125" s="177">
        <f>'Prep Partner Performance'!R131</f>
        <v>0</v>
      </c>
      <c r="W125" s="177">
        <f>'Prep Partner Performance'!S131</f>
        <v>0</v>
      </c>
      <c r="X125" s="177">
        <f>'Prep Partner Performance'!T131</f>
        <v>0</v>
      </c>
      <c r="Y125" s="177">
        <f>'Prep Partner Performance'!U131</f>
        <v>0</v>
      </c>
      <c r="Z125" s="177">
        <f>'Prep Partner Performance'!V131</f>
        <v>0</v>
      </c>
      <c r="AA125" s="177">
        <f>'Prep Partner Performance'!W131</f>
        <v>0</v>
      </c>
      <c r="AB125" s="177">
        <f>'Prep Partner Performance'!X131</f>
        <v>0</v>
      </c>
      <c r="AC125" s="177">
        <f>'Prep Partner Performance'!Y131</f>
        <v>0</v>
      </c>
      <c r="AD125" s="177">
        <f>'Prep Partner Performance'!Z131</f>
        <v>0</v>
      </c>
      <c r="AE125" s="177">
        <f>'Prep Partner Performance'!AA131</f>
        <v>0</v>
      </c>
      <c r="AF125" s="177">
        <f>'Prep Partner Performance'!AB131</f>
        <v>0</v>
      </c>
      <c r="AG125" s="177">
        <f>'Prep Partner Performance'!AC131</f>
        <v>0</v>
      </c>
      <c r="AH125" s="177">
        <f>'Prep Partner Performance'!AD131</f>
        <v>0</v>
      </c>
      <c r="AI125" s="177">
        <f>'Prep Partner Performance'!AE131</f>
        <v>0</v>
      </c>
      <c r="AJ125" s="177">
        <f>'Prep Partner Performance'!AF131</f>
        <v>0</v>
      </c>
      <c r="AK125" s="177">
        <f>'Prep Partner Performance'!AG131</f>
        <v>0</v>
      </c>
      <c r="AL125" s="177">
        <f>'Prep Partner Performance'!AH131</f>
        <v>0</v>
      </c>
      <c r="AM125" s="178">
        <f t="shared" si="3"/>
        <v>0</v>
      </c>
      <c r="AN125" s="177" t="str">
        <f>'Prep Partner Performance'!B$3</f>
        <v>PrEP Partner Performance Tool version 2.0.0</v>
      </c>
      <c r="AO125" s="199">
        <f>'Prep Partner Performance'!AJ131</f>
        <v>0</v>
      </c>
    </row>
    <row r="126" spans="1:41" x14ac:dyDescent="0.25">
      <c r="A126" s="178" t="str">
        <f t="shared" si="2"/>
        <v>202205</v>
      </c>
      <c r="B126" s="179">
        <f>'Prep Partner Performance'!AE$2</f>
        <v>2022</v>
      </c>
      <c r="C126" s="180" t="str">
        <f>'Prep Partner Performance'!Z$2</f>
        <v>05</v>
      </c>
      <c r="D126" s="178">
        <f>'Prep Partner Performance'!G$2</f>
        <v>14943</v>
      </c>
      <c r="E126" s="177" t="str">
        <f>'Prep Partner Performance'!C$2</f>
        <v>Kisima Health Centre</v>
      </c>
      <c r="F126" s="199" t="str">
        <f>'Prep Partner Performance'!B$125</f>
        <v>Number Stopped / Discontinued PrEP this month</v>
      </c>
      <c r="G126" s="177" t="str">
        <f>'Prep Partner Performance'!C132</f>
        <v>Serodiscordant Couple</v>
      </c>
      <c r="H126" s="177" t="str">
        <f>'Prep Partner Performance'!D132</f>
        <v>P01-125</v>
      </c>
      <c r="I126" s="177">
        <f>'Prep Partner Performance'!E132</f>
        <v>0</v>
      </c>
      <c r="J126" s="177">
        <f>'Prep Partner Performance'!F132</f>
        <v>0</v>
      </c>
      <c r="K126" s="177">
        <f>'Prep Partner Performance'!G132</f>
        <v>0</v>
      </c>
      <c r="L126" s="177">
        <f>'Prep Partner Performance'!H132</f>
        <v>0</v>
      </c>
      <c r="M126" s="177">
        <f>'Prep Partner Performance'!I132</f>
        <v>0</v>
      </c>
      <c r="N126" s="177">
        <f>'Prep Partner Performance'!J132</f>
        <v>0</v>
      </c>
      <c r="O126" s="177">
        <f>'Prep Partner Performance'!K132</f>
        <v>0</v>
      </c>
      <c r="P126" s="177">
        <f>'Prep Partner Performance'!L132</f>
        <v>0</v>
      </c>
      <c r="Q126" s="177">
        <f>'Prep Partner Performance'!M132</f>
        <v>0</v>
      </c>
      <c r="R126" s="177">
        <f>'Prep Partner Performance'!N132</f>
        <v>0</v>
      </c>
      <c r="S126" s="177">
        <f>'Prep Partner Performance'!O132</f>
        <v>0</v>
      </c>
      <c r="T126" s="177">
        <f>'Prep Partner Performance'!P132</f>
        <v>0</v>
      </c>
      <c r="U126" s="177">
        <f>'Prep Partner Performance'!Q132</f>
        <v>0</v>
      </c>
      <c r="V126" s="177">
        <f>'Prep Partner Performance'!R132</f>
        <v>0</v>
      </c>
      <c r="W126" s="177">
        <f>'Prep Partner Performance'!S132</f>
        <v>0</v>
      </c>
      <c r="X126" s="177">
        <f>'Prep Partner Performance'!T132</f>
        <v>0</v>
      </c>
      <c r="Y126" s="177">
        <f>'Prep Partner Performance'!U132</f>
        <v>0</v>
      </c>
      <c r="Z126" s="177">
        <f>'Prep Partner Performance'!V132</f>
        <v>0</v>
      </c>
      <c r="AA126" s="177">
        <f>'Prep Partner Performance'!W132</f>
        <v>0</v>
      </c>
      <c r="AB126" s="177">
        <f>'Prep Partner Performance'!X132</f>
        <v>0</v>
      </c>
      <c r="AC126" s="177">
        <f>'Prep Partner Performance'!Y132</f>
        <v>0</v>
      </c>
      <c r="AD126" s="177">
        <f>'Prep Partner Performance'!Z132</f>
        <v>0</v>
      </c>
      <c r="AE126" s="177">
        <f>'Prep Partner Performance'!AA132</f>
        <v>0</v>
      </c>
      <c r="AF126" s="177">
        <f>'Prep Partner Performance'!AB132</f>
        <v>0</v>
      </c>
      <c r="AG126" s="177">
        <f>'Prep Partner Performance'!AC132</f>
        <v>0</v>
      </c>
      <c r="AH126" s="177">
        <f>'Prep Partner Performance'!AD132</f>
        <v>0</v>
      </c>
      <c r="AI126" s="177">
        <f>'Prep Partner Performance'!AE132</f>
        <v>0</v>
      </c>
      <c r="AJ126" s="177">
        <f>'Prep Partner Performance'!AF132</f>
        <v>0</v>
      </c>
      <c r="AK126" s="177">
        <f>'Prep Partner Performance'!AG132</f>
        <v>0</v>
      </c>
      <c r="AL126" s="177">
        <f>'Prep Partner Performance'!AH132</f>
        <v>0</v>
      </c>
      <c r="AM126" s="178">
        <f t="shared" si="3"/>
        <v>0</v>
      </c>
      <c r="AN126" s="177" t="str">
        <f>'Prep Partner Performance'!B$3</f>
        <v>PrEP Partner Performance Tool version 2.0.0</v>
      </c>
      <c r="AO126" s="199">
        <f>'Prep Partner Performance'!AJ132</f>
        <v>0</v>
      </c>
    </row>
    <row r="127" spans="1:41" s="196" customFormat="1" x14ac:dyDescent="0.25">
      <c r="A127" s="192" t="str">
        <f t="shared" si="2"/>
        <v>202205</v>
      </c>
      <c r="B127" s="193">
        <f>'Prep Partner Performance'!AE$2</f>
        <v>2022</v>
      </c>
      <c r="C127" s="194" t="str">
        <f>'Prep Partner Performance'!Z$2</f>
        <v>05</v>
      </c>
      <c r="D127" s="192">
        <f>'Prep Partner Performance'!G$2</f>
        <v>14943</v>
      </c>
      <c r="E127" s="195" t="str">
        <f>'Prep Partner Performance'!C$2</f>
        <v>Kisima Health Centre</v>
      </c>
      <c r="F127" s="200" t="str">
        <f>'Prep Partner Performance'!B$125</f>
        <v>Number Stopped / Discontinued PrEP this month</v>
      </c>
      <c r="G127" s="195" t="str">
        <f>'Prep Partner Performance'!C133</f>
        <v>Pregnant and Breast Feeding Women</v>
      </c>
      <c r="H127" s="195" t="str">
        <f>'Prep Partner Performance'!D133</f>
        <v>P01-126</v>
      </c>
      <c r="I127" s="195">
        <f>'Prep Partner Performance'!E133</f>
        <v>0</v>
      </c>
      <c r="J127" s="195">
        <f>'Prep Partner Performance'!F133</f>
        <v>0</v>
      </c>
      <c r="K127" s="195">
        <f>'Prep Partner Performance'!G133</f>
        <v>0</v>
      </c>
      <c r="L127" s="195">
        <f>'Prep Partner Performance'!H133</f>
        <v>0</v>
      </c>
      <c r="M127" s="195">
        <f>'Prep Partner Performance'!I133</f>
        <v>0</v>
      </c>
      <c r="N127" s="195">
        <f>'Prep Partner Performance'!J133</f>
        <v>0</v>
      </c>
      <c r="O127" s="195">
        <f>'Prep Partner Performance'!K133</f>
        <v>0</v>
      </c>
      <c r="P127" s="195">
        <f>'Prep Partner Performance'!L133</f>
        <v>0</v>
      </c>
      <c r="Q127" s="195">
        <f>'Prep Partner Performance'!M133</f>
        <v>0</v>
      </c>
      <c r="R127" s="195">
        <f>'Prep Partner Performance'!N133</f>
        <v>0</v>
      </c>
      <c r="S127" s="195">
        <f>'Prep Partner Performance'!O133</f>
        <v>0</v>
      </c>
      <c r="T127" s="195">
        <f>'Prep Partner Performance'!P133</f>
        <v>0</v>
      </c>
      <c r="U127" s="195">
        <f>'Prep Partner Performance'!Q133</f>
        <v>0</v>
      </c>
      <c r="V127" s="195">
        <f>'Prep Partner Performance'!R133</f>
        <v>0</v>
      </c>
      <c r="W127" s="195">
        <f>'Prep Partner Performance'!S133</f>
        <v>0</v>
      </c>
      <c r="X127" s="195">
        <f>'Prep Partner Performance'!T133</f>
        <v>0</v>
      </c>
      <c r="Y127" s="195">
        <f>'Prep Partner Performance'!U133</f>
        <v>0</v>
      </c>
      <c r="Z127" s="195">
        <f>'Prep Partner Performance'!V133</f>
        <v>0</v>
      </c>
      <c r="AA127" s="195">
        <f>'Prep Partner Performance'!W133</f>
        <v>0</v>
      </c>
      <c r="AB127" s="195">
        <f>'Prep Partner Performance'!X133</f>
        <v>0</v>
      </c>
      <c r="AC127" s="195">
        <f>'Prep Partner Performance'!Y133</f>
        <v>0</v>
      </c>
      <c r="AD127" s="195">
        <f>'Prep Partner Performance'!Z133</f>
        <v>0</v>
      </c>
      <c r="AE127" s="195">
        <f>'Prep Partner Performance'!AA133</f>
        <v>0</v>
      </c>
      <c r="AF127" s="195">
        <f>'Prep Partner Performance'!AB133</f>
        <v>0</v>
      </c>
      <c r="AG127" s="195">
        <f>'Prep Partner Performance'!AC133</f>
        <v>0</v>
      </c>
      <c r="AH127" s="195">
        <f>'Prep Partner Performance'!AD133</f>
        <v>0</v>
      </c>
      <c r="AI127" s="195">
        <f>'Prep Partner Performance'!AE133</f>
        <v>0</v>
      </c>
      <c r="AJ127" s="195">
        <f>'Prep Partner Performance'!AF133</f>
        <v>0</v>
      </c>
      <c r="AK127" s="195">
        <f>'Prep Partner Performance'!AG133</f>
        <v>0</v>
      </c>
      <c r="AL127" s="195">
        <f>'Prep Partner Performance'!AH133</f>
        <v>0</v>
      </c>
      <c r="AM127" s="192">
        <f t="shared" si="3"/>
        <v>0</v>
      </c>
      <c r="AN127" s="195" t="str">
        <f>'Prep Partner Performance'!B$3</f>
        <v>PrEP Partner Performance Tool version 2.0.0</v>
      </c>
      <c r="AO127" s="200">
        <f>'Prep Partner Performance'!AJ133</f>
        <v>0</v>
      </c>
    </row>
    <row r="128" spans="1:41" s="197" customFormat="1" x14ac:dyDescent="0.25">
      <c r="A128" s="181" t="str">
        <f t="shared" si="2"/>
        <v>202205</v>
      </c>
      <c r="B128" s="182">
        <f>'Prep Partner Performance'!AE$2</f>
        <v>2022</v>
      </c>
      <c r="C128" s="183" t="str">
        <f>'Prep Partner Performance'!Z$2</f>
        <v>05</v>
      </c>
      <c r="D128" s="181">
        <f>'Prep Partner Performance'!G$2</f>
        <v>14943</v>
      </c>
      <c r="E128" s="184" t="str">
        <f>'Prep Partner Performance'!C$2</f>
        <v>Kisima Health Centre</v>
      </c>
      <c r="F128" s="201" t="str">
        <f>'Prep Partner Performance'!B135</f>
        <v>Sero- Serodiscordant Couples trying to conceive</v>
      </c>
      <c r="G128" s="184" t="str">
        <f>'Prep Partner Performance'!C135</f>
        <v>Serodiscordant Couple</v>
      </c>
      <c r="H128" s="184" t="str">
        <f>'Prep Partner Performance'!D135</f>
        <v>P01-127</v>
      </c>
      <c r="I128" s="184">
        <f>'Prep Partner Performance'!E135</f>
        <v>0</v>
      </c>
      <c r="J128" s="184">
        <f>'Prep Partner Performance'!F135</f>
        <v>0</v>
      </c>
      <c r="K128" s="184">
        <f>'Prep Partner Performance'!G135</f>
        <v>0</v>
      </c>
      <c r="L128" s="184">
        <f>'Prep Partner Performance'!H135</f>
        <v>0</v>
      </c>
      <c r="M128" s="184">
        <f>'Prep Partner Performance'!I135</f>
        <v>0</v>
      </c>
      <c r="N128" s="184">
        <f>'Prep Partner Performance'!J135</f>
        <v>0</v>
      </c>
      <c r="O128" s="184">
        <f>'Prep Partner Performance'!K135</f>
        <v>0</v>
      </c>
      <c r="P128" s="184">
        <f>'Prep Partner Performance'!L135</f>
        <v>0</v>
      </c>
      <c r="Q128" s="184">
        <f>'Prep Partner Performance'!M135</f>
        <v>0</v>
      </c>
      <c r="R128" s="184">
        <f>'Prep Partner Performance'!N135</f>
        <v>0</v>
      </c>
      <c r="S128" s="184">
        <f>'Prep Partner Performance'!O135</f>
        <v>0</v>
      </c>
      <c r="T128" s="184">
        <f>'Prep Partner Performance'!P135</f>
        <v>0</v>
      </c>
      <c r="U128" s="184">
        <f>'Prep Partner Performance'!Q135</f>
        <v>0</v>
      </c>
      <c r="V128" s="184">
        <f>'Prep Partner Performance'!R135</f>
        <v>0</v>
      </c>
      <c r="W128" s="184">
        <f>'Prep Partner Performance'!S135</f>
        <v>0</v>
      </c>
      <c r="X128" s="184">
        <f>'Prep Partner Performance'!T135</f>
        <v>0</v>
      </c>
      <c r="Y128" s="184">
        <f>'Prep Partner Performance'!U135</f>
        <v>0</v>
      </c>
      <c r="Z128" s="184">
        <f>'Prep Partner Performance'!V135</f>
        <v>0</v>
      </c>
      <c r="AA128" s="184">
        <f>'Prep Partner Performance'!W135</f>
        <v>0</v>
      </c>
      <c r="AB128" s="184">
        <f>'Prep Partner Performance'!X135</f>
        <v>0</v>
      </c>
      <c r="AC128" s="184">
        <f>'Prep Partner Performance'!Y135</f>
        <v>0</v>
      </c>
      <c r="AD128" s="184">
        <f>'Prep Partner Performance'!Z135</f>
        <v>0</v>
      </c>
      <c r="AE128" s="184">
        <f>'Prep Partner Performance'!AA135</f>
        <v>0</v>
      </c>
      <c r="AF128" s="184">
        <f>'Prep Partner Performance'!AB135</f>
        <v>0</v>
      </c>
      <c r="AG128" s="184">
        <f>'Prep Partner Performance'!AC135</f>
        <v>0</v>
      </c>
      <c r="AH128" s="184">
        <f>'Prep Partner Performance'!AD135</f>
        <v>0</v>
      </c>
      <c r="AI128" s="184">
        <f>'Prep Partner Performance'!AE135</f>
        <v>0</v>
      </c>
      <c r="AJ128" s="184">
        <f>'Prep Partner Performance'!AF135</f>
        <v>0</v>
      </c>
      <c r="AK128" s="184">
        <f>'Prep Partner Performance'!AG135</f>
        <v>0</v>
      </c>
      <c r="AL128" s="184">
        <f>'Prep Partner Performance'!AH135</f>
        <v>0</v>
      </c>
      <c r="AM128" s="181">
        <f t="shared" si="3"/>
        <v>0</v>
      </c>
      <c r="AN128" s="184" t="str">
        <f>'Prep Partner Performance'!B$3</f>
        <v>PrEP Partner Performance Tool version 2.0.0</v>
      </c>
      <c r="AO128" s="201">
        <f>'Prep Partner Performance'!AJ135</f>
        <v>0</v>
      </c>
    </row>
    <row r="129" spans="1:41" x14ac:dyDescent="0.25">
      <c r="A129" s="178" t="str">
        <f t="shared" si="2"/>
        <v>202205</v>
      </c>
      <c r="B129" s="179">
        <f>'Prep Partner Performance'!AE$2</f>
        <v>2022</v>
      </c>
      <c r="C129" s="180" t="str">
        <f>'Prep Partner Performance'!Z$2</f>
        <v>05</v>
      </c>
      <c r="D129" s="178">
        <f>'Prep Partner Performance'!G$2</f>
        <v>14943</v>
      </c>
      <c r="E129" s="177" t="str">
        <f>'Prep Partner Performance'!C$2</f>
        <v>Kisima Health Centre</v>
      </c>
      <c r="F129" s="199" t="str">
        <f>'Prep Partner Performance'!B136</f>
        <v>Partner+ve(not on art, art_last 6mnt, Poor Viral suppression)</v>
      </c>
      <c r="G129" s="177" t="str">
        <f>'Prep Partner Performance'!C136</f>
        <v>Serodiscordant Couple</v>
      </c>
      <c r="H129" s="177" t="str">
        <f>'Prep Partner Performance'!D136</f>
        <v>P01-128</v>
      </c>
      <c r="I129" s="185">
        <f>'Prep Partner Performance'!E136</f>
        <v>0</v>
      </c>
      <c r="J129" s="185">
        <f>'Prep Partner Performance'!F136</f>
        <v>0</v>
      </c>
      <c r="K129" s="185">
        <f>'Prep Partner Performance'!G136</f>
        <v>0</v>
      </c>
      <c r="L129" s="185">
        <f>'Prep Partner Performance'!H136</f>
        <v>0</v>
      </c>
      <c r="M129" s="185">
        <f>'Prep Partner Performance'!I136</f>
        <v>0</v>
      </c>
      <c r="N129" s="185">
        <f>'Prep Partner Performance'!J136</f>
        <v>0</v>
      </c>
      <c r="O129" s="185">
        <f>'Prep Partner Performance'!K136</f>
        <v>0</v>
      </c>
      <c r="P129" s="185">
        <f>'Prep Partner Performance'!L136</f>
        <v>0</v>
      </c>
      <c r="Q129" s="185">
        <f>'Prep Partner Performance'!M136</f>
        <v>0</v>
      </c>
      <c r="R129" s="185">
        <f>'Prep Partner Performance'!N136</f>
        <v>0</v>
      </c>
      <c r="S129" s="185">
        <f>'Prep Partner Performance'!O136</f>
        <v>0</v>
      </c>
      <c r="T129" s="185">
        <f>'Prep Partner Performance'!P136</f>
        <v>0</v>
      </c>
      <c r="U129" s="185">
        <f>'Prep Partner Performance'!Q136</f>
        <v>0</v>
      </c>
      <c r="V129" s="185">
        <f>'Prep Partner Performance'!R136</f>
        <v>0</v>
      </c>
      <c r="W129" s="185">
        <f>'Prep Partner Performance'!S136</f>
        <v>0</v>
      </c>
      <c r="X129" s="185">
        <f>'Prep Partner Performance'!T136</f>
        <v>0</v>
      </c>
      <c r="Y129" s="185">
        <f>'Prep Partner Performance'!U136</f>
        <v>0</v>
      </c>
      <c r="Z129" s="185">
        <f>'Prep Partner Performance'!V136</f>
        <v>0</v>
      </c>
      <c r="AA129" s="185">
        <f>'Prep Partner Performance'!W136</f>
        <v>0</v>
      </c>
      <c r="AB129" s="185">
        <f>'Prep Partner Performance'!X136</f>
        <v>0</v>
      </c>
      <c r="AC129" s="185">
        <f>'Prep Partner Performance'!Y136</f>
        <v>0</v>
      </c>
      <c r="AD129" s="185">
        <f>'Prep Partner Performance'!Z136</f>
        <v>0</v>
      </c>
      <c r="AE129" s="185">
        <f>'Prep Partner Performance'!AA136</f>
        <v>0</v>
      </c>
      <c r="AF129" s="185">
        <f>'Prep Partner Performance'!AB136</f>
        <v>0</v>
      </c>
      <c r="AG129" s="185">
        <f>'Prep Partner Performance'!AC136</f>
        <v>0</v>
      </c>
      <c r="AH129" s="185">
        <f>'Prep Partner Performance'!AD136</f>
        <v>0</v>
      </c>
      <c r="AI129" s="185">
        <f>'Prep Partner Performance'!AE136</f>
        <v>0</v>
      </c>
      <c r="AJ129" s="185">
        <f>'Prep Partner Performance'!AF136</f>
        <v>0</v>
      </c>
      <c r="AK129" s="185">
        <f>'Prep Partner Performance'!AG136</f>
        <v>0</v>
      </c>
      <c r="AL129" s="185">
        <f>'Prep Partner Performance'!AH136</f>
        <v>0</v>
      </c>
      <c r="AM129" s="178">
        <f t="shared" si="3"/>
        <v>0</v>
      </c>
      <c r="AN129" s="177" t="str">
        <f>'Prep Partner Performance'!B$3</f>
        <v>PrEP Partner Performance Tool version 2.0.0</v>
      </c>
      <c r="AO129" s="199">
        <f>'Prep Partner Performance'!AJ136</f>
        <v>0</v>
      </c>
    </row>
    <row r="130" spans="1:41" x14ac:dyDescent="0.25">
      <c r="A130" s="178" t="str">
        <f t="shared" si="2"/>
        <v>202205</v>
      </c>
      <c r="B130" s="179">
        <f>'Prep Partner Performance'!AE$2</f>
        <v>2022</v>
      </c>
      <c r="C130" s="180" t="str">
        <f>'Prep Partner Performance'!Z$2</f>
        <v>05</v>
      </c>
      <c r="D130" s="178">
        <f>'Prep Partner Performance'!G$2</f>
        <v>14943</v>
      </c>
      <c r="E130" s="177" t="str">
        <f>'Prep Partner Performance'!C$2</f>
        <v>Kisima Health Centre</v>
      </c>
      <c r="F130" s="199" t="str">
        <f>'Prep Partner Performance'!B$136</f>
        <v>Partner+ve(not on art, art_last 6mnt, Poor Viral suppression)</v>
      </c>
      <c r="G130" s="177" t="str">
        <f>'Prep Partner Performance'!C137</f>
        <v>Pregnant and Breast Feeding Women</v>
      </c>
      <c r="H130" s="177" t="str">
        <f>'Prep Partner Performance'!D137</f>
        <v>P01-129</v>
      </c>
      <c r="I130" s="185">
        <f>'Prep Partner Performance'!E137</f>
        <v>0</v>
      </c>
      <c r="J130" s="185">
        <f>'Prep Partner Performance'!F137</f>
        <v>0</v>
      </c>
      <c r="K130" s="185">
        <f>'Prep Partner Performance'!G137</f>
        <v>0</v>
      </c>
      <c r="L130" s="185">
        <f>'Prep Partner Performance'!H137</f>
        <v>0</v>
      </c>
      <c r="M130" s="185">
        <f>'Prep Partner Performance'!I137</f>
        <v>0</v>
      </c>
      <c r="N130" s="185">
        <f>'Prep Partner Performance'!J137</f>
        <v>0</v>
      </c>
      <c r="O130" s="185">
        <f>'Prep Partner Performance'!K137</f>
        <v>0</v>
      </c>
      <c r="P130" s="185">
        <f>'Prep Partner Performance'!L137</f>
        <v>0</v>
      </c>
      <c r="Q130" s="185">
        <f>'Prep Partner Performance'!M137</f>
        <v>0</v>
      </c>
      <c r="R130" s="185">
        <f>'Prep Partner Performance'!N137</f>
        <v>0</v>
      </c>
      <c r="S130" s="185">
        <f>'Prep Partner Performance'!O137</f>
        <v>0</v>
      </c>
      <c r="T130" s="185">
        <f>'Prep Partner Performance'!P137</f>
        <v>0</v>
      </c>
      <c r="U130" s="185">
        <f>'Prep Partner Performance'!Q137</f>
        <v>0</v>
      </c>
      <c r="V130" s="185">
        <f>'Prep Partner Performance'!R137</f>
        <v>0</v>
      </c>
      <c r="W130" s="185">
        <f>'Prep Partner Performance'!S137</f>
        <v>0</v>
      </c>
      <c r="X130" s="185">
        <f>'Prep Partner Performance'!T137</f>
        <v>0</v>
      </c>
      <c r="Y130" s="185">
        <f>'Prep Partner Performance'!U137</f>
        <v>0</v>
      </c>
      <c r="Z130" s="185">
        <f>'Prep Partner Performance'!V137</f>
        <v>0</v>
      </c>
      <c r="AA130" s="185">
        <f>'Prep Partner Performance'!W137</f>
        <v>0</v>
      </c>
      <c r="AB130" s="185">
        <f>'Prep Partner Performance'!X137</f>
        <v>0</v>
      </c>
      <c r="AC130" s="185">
        <f>'Prep Partner Performance'!Y137</f>
        <v>0</v>
      </c>
      <c r="AD130" s="185">
        <f>'Prep Partner Performance'!Z137</f>
        <v>0</v>
      </c>
      <c r="AE130" s="185">
        <f>'Prep Partner Performance'!AA137</f>
        <v>0</v>
      </c>
      <c r="AF130" s="185">
        <f>'Prep Partner Performance'!AB137</f>
        <v>0</v>
      </c>
      <c r="AG130" s="185">
        <f>'Prep Partner Performance'!AC137</f>
        <v>0</v>
      </c>
      <c r="AH130" s="185">
        <f>'Prep Partner Performance'!AD137</f>
        <v>0</v>
      </c>
      <c r="AI130" s="185">
        <f>'Prep Partner Performance'!AE137</f>
        <v>0</v>
      </c>
      <c r="AJ130" s="185">
        <f>'Prep Partner Performance'!AF137</f>
        <v>0</v>
      </c>
      <c r="AK130" s="185">
        <f>'Prep Partner Performance'!AG137</f>
        <v>0</v>
      </c>
      <c r="AL130" s="185">
        <f>'Prep Partner Performance'!AH137</f>
        <v>0</v>
      </c>
      <c r="AM130" s="178">
        <f t="shared" si="3"/>
        <v>0</v>
      </c>
      <c r="AN130" s="177" t="str">
        <f>'Prep Partner Performance'!B$3</f>
        <v>PrEP Partner Performance Tool version 2.0.0</v>
      </c>
      <c r="AO130" s="199">
        <f>'Prep Partner Performance'!AJ137</f>
        <v>0</v>
      </c>
    </row>
    <row r="131" spans="1:41" x14ac:dyDescent="0.25">
      <c r="A131" s="178" t="str">
        <f t="shared" ref="A131:A194" si="4">B131&amp;C131</f>
        <v>202205</v>
      </c>
      <c r="B131" s="179">
        <f>'Prep Partner Performance'!AE$2</f>
        <v>2022</v>
      </c>
      <c r="C131" s="180" t="str">
        <f>'Prep Partner Performance'!Z$2</f>
        <v>05</v>
      </c>
      <c r="D131" s="178">
        <f>'Prep Partner Performance'!G$2</f>
        <v>14943</v>
      </c>
      <c r="E131" s="177" t="str">
        <f>'Prep Partner Performance'!C$2</f>
        <v>Kisima Health Centre</v>
      </c>
      <c r="F131" s="199" t="str">
        <f>'Prep Partner Performance'!B138</f>
        <v>Sex partner(s) high risk;  HIV status is unknown, partner  multiple sex partners</v>
      </c>
      <c r="G131" s="177" t="str">
        <f>'Prep Partner Performance'!C138</f>
        <v>Transgender</v>
      </c>
      <c r="H131" s="177" t="str">
        <f>'Prep Partner Performance'!D138</f>
        <v>P01-130</v>
      </c>
      <c r="I131" s="185">
        <f>'Prep Partner Performance'!E138</f>
        <v>0</v>
      </c>
      <c r="J131" s="185">
        <f>'Prep Partner Performance'!F138</f>
        <v>0</v>
      </c>
      <c r="K131" s="185">
        <f>'Prep Partner Performance'!G138</f>
        <v>0</v>
      </c>
      <c r="L131" s="185">
        <f>'Prep Partner Performance'!H138</f>
        <v>0</v>
      </c>
      <c r="M131" s="185">
        <f>'Prep Partner Performance'!I138</f>
        <v>0</v>
      </c>
      <c r="N131" s="185">
        <f>'Prep Partner Performance'!J138</f>
        <v>0</v>
      </c>
      <c r="O131" s="185">
        <f>'Prep Partner Performance'!K138</f>
        <v>0</v>
      </c>
      <c r="P131" s="185">
        <f>'Prep Partner Performance'!L138</f>
        <v>0</v>
      </c>
      <c r="Q131" s="185">
        <f>'Prep Partner Performance'!M138</f>
        <v>0</v>
      </c>
      <c r="R131" s="185">
        <f>'Prep Partner Performance'!N138</f>
        <v>0</v>
      </c>
      <c r="S131" s="185">
        <f>'Prep Partner Performance'!O138</f>
        <v>0</v>
      </c>
      <c r="T131" s="185">
        <f>'Prep Partner Performance'!P138</f>
        <v>0</v>
      </c>
      <c r="U131" s="185">
        <f>'Prep Partner Performance'!Q138</f>
        <v>0</v>
      </c>
      <c r="V131" s="185">
        <f>'Prep Partner Performance'!R138</f>
        <v>0</v>
      </c>
      <c r="W131" s="185">
        <f>'Prep Partner Performance'!S138</f>
        <v>0</v>
      </c>
      <c r="X131" s="185">
        <f>'Prep Partner Performance'!T138</f>
        <v>0</v>
      </c>
      <c r="Y131" s="185">
        <f>'Prep Partner Performance'!U138</f>
        <v>0</v>
      </c>
      <c r="Z131" s="185">
        <f>'Prep Partner Performance'!V138</f>
        <v>0</v>
      </c>
      <c r="AA131" s="185">
        <f>'Prep Partner Performance'!W138</f>
        <v>0</v>
      </c>
      <c r="AB131" s="185">
        <f>'Prep Partner Performance'!X138</f>
        <v>0</v>
      </c>
      <c r="AC131" s="185">
        <f>'Prep Partner Performance'!Y138</f>
        <v>0</v>
      </c>
      <c r="AD131" s="185">
        <f>'Prep Partner Performance'!Z138</f>
        <v>0</v>
      </c>
      <c r="AE131" s="185">
        <f>'Prep Partner Performance'!AA138</f>
        <v>0</v>
      </c>
      <c r="AF131" s="185">
        <f>'Prep Partner Performance'!AB138</f>
        <v>0</v>
      </c>
      <c r="AG131" s="185">
        <f>'Prep Partner Performance'!AC138</f>
        <v>0</v>
      </c>
      <c r="AH131" s="185">
        <f>'Prep Partner Performance'!AD138</f>
        <v>0</v>
      </c>
      <c r="AI131" s="185">
        <f>'Prep Partner Performance'!AE138</f>
        <v>0</v>
      </c>
      <c r="AJ131" s="185">
        <f>'Prep Partner Performance'!AF138</f>
        <v>0</v>
      </c>
      <c r="AK131" s="185">
        <f>'Prep Partner Performance'!AG138</f>
        <v>0</v>
      </c>
      <c r="AL131" s="185">
        <f>'Prep Partner Performance'!AH138</f>
        <v>0</v>
      </c>
      <c r="AM131" s="178">
        <f t="shared" ref="AM131:AM194" si="5">SUM(I131:AL131)</f>
        <v>0</v>
      </c>
      <c r="AN131" s="177" t="str">
        <f>'Prep Partner Performance'!B$3</f>
        <v>PrEP Partner Performance Tool version 2.0.0</v>
      </c>
      <c r="AO131" s="199">
        <f>'Prep Partner Performance'!AJ138</f>
        <v>0</v>
      </c>
    </row>
    <row r="132" spans="1:41" x14ac:dyDescent="0.25">
      <c r="A132" s="178" t="str">
        <f t="shared" si="4"/>
        <v>202205</v>
      </c>
      <c r="B132" s="179">
        <f>'Prep Partner Performance'!AE$2</f>
        <v>2022</v>
      </c>
      <c r="C132" s="180" t="str">
        <f>'Prep Partner Performance'!Z$2</f>
        <v>05</v>
      </c>
      <c r="D132" s="178">
        <f>'Prep Partner Performance'!G$2</f>
        <v>14943</v>
      </c>
      <c r="E132" s="177" t="str">
        <f>'Prep Partner Performance'!C$2</f>
        <v>Kisima Health Centre</v>
      </c>
      <c r="F132" s="199" t="str">
        <f>'Prep Partner Performance'!B$138</f>
        <v>Sex partner(s) high risk;  HIV status is unknown, partner  multiple sex partners</v>
      </c>
      <c r="G132" s="177" t="str">
        <f>'Prep Partner Performance'!C139</f>
        <v>Adolescent Girls and Young Women</v>
      </c>
      <c r="H132" s="177" t="str">
        <f>'Prep Partner Performance'!D139</f>
        <v>P01-131</v>
      </c>
      <c r="I132" s="185">
        <f>'Prep Partner Performance'!E139</f>
        <v>0</v>
      </c>
      <c r="J132" s="185">
        <f>'Prep Partner Performance'!F139</f>
        <v>0</v>
      </c>
      <c r="K132" s="185">
        <f>'Prep Partner Performance'!G139</f>
        <v>0</v>
      </c>
      <c r="L132" s="185">
        <f>'Prep Partner Performance'!H139</f>
        <v>0</v>
      </c>
      <c r="M132" s="185">
        <f>'Prep Partner Performance'!I139</f>
        <v>0</v>
      </c>
      <c r="N132" s="185">
        <f>'Prep Partner Performance'!J139</f>
        <v>0</v>
      </c>
      <c r="O132" s="185">
        <f>'Prep Partner Performance'!K139</f>
        <v>0</v>
      </c>
      <c r="P132" s="185">
        <f>'Prep Partner Performance'!L139</f>
        <v>0</v>
      </c>
      <c r="Q132" s="185">
        <f>'Prep Partner Performance'!M139</f>
        <v>0</v>
      </c>
      <c r="R132" s="185">
        <f>'Prep Partner Performance'!N139</f>
        <v>0</v>
      </c>
      <c r="S132" s="185">
        <f>'Prep Partner Performance'!O139</f>
        <v>0</v>
      </c>
      <c r="T132" s="185">
        <f>'Prep Partner Performance'!P139</f>
        <v>0</v>
      </c>
      <c r="U132" s="185">
        <f>'Prep Partner Performance'!Q139</f>
        <v>0</v>
      </c>
      <c r="V132" s="185">
        <f>'Prep Partner Performance'!R139</f>
        <v>0</v>
      </c>
      <c r="W132" s="185">
        <f>'Prep Partner Performance'!S139</f>
        <v>0</v>
      </c>
      <c r="X132" s="185">
        <f>'Prep Partner Performance'!T139</f>
        <v>0</v>
      </c>
      <c r="Y132" s="185">
        <f>'Prep Partner Performance'!U139</f>
        <v>0</v>
      </c>
      <c r="Z132" s="185">
        <f>'Prep Partner Performance'!V139</f>
        <v>0</v>
      </c>
      <c r="AA132" s="185">
        <f>'Prep Partner Performance'!W139</f>
        <v>0</v>
      </c>
      <c r="AB132" s="185">
        <f>'Prep Partner Performance'!X139</f>
        <v>0</v>
      </c>
      <c r="AC132" s="185">
        <f>'Prep Partner Performance'!Y139</f>
        <v>0</v>
      </c>
      <c r="AD132" s="185">
        <f>'Prep Partner Performance'!Z139</f>
        <v>0</v>
      </c>
      <c r="AE132" s="185">
        <f>'Prep Partner Performance'!AA139</f>
        <v>0</v>
      </c>
      <c r="AF132" s="185">
        <f>'Prep Partner Performance'!AB139</f>
        <v>0</v>
      </c>
      <c r="AG132" s="185">
        <f>'Prep Partner Performance'!AC139</f>
        <v>0</v>
      </c>
      <c r="AH132" s="185">
        <f>'Prep Partner Performance'!AD139</f>
        <v>0</v>
      </c>
      <c r="AI132" s="185">
        <f>'Prep Partner Performance'!AE139</f>
        <v>0</v>
      </c>
      <c r="AJ132" s="185">
        <f>'Prep Partner Performance'!AF139</f>
        <v>0</v>
      </c>
      <c r="AK132" s="185">
        <f>'Prep Partner Performance'!AG139</f>
        <v>0</v>
      </c>
      <c r="AL132" s="185">
        <f>'Prep Partner Performance'!AH139</f>
        <v>0</v>
      </c>
      <c r="AM132" s="178">
        <f t="shared" si="5"/>
        <v>0</v>
      </c>
      <c r="AN132" s="177" t="str">
        <f>'Prep Partner Performance'!B$3</f>
        <v>PrEP Partner Performance Tool version 2.0.0</v>
      </c>
      <c r="AO132" s="199">
        <f>'Prep Partner Performance'!AJ139</f>
        <v>0</v>
      </c>
    </row>
    <row r="133" spans="1:41" x14ac:dyDescent="0.25">
      <c r="A133" s="178" t="str">
        <f t="shared" si="4"/>
        <v>202205</v>
      </c>
      <c r="B133" s="179">
        <f>'Prep Partner Performance'!AE$2</f>
        <v>2022</v>
      </c>
      <c r="C133" s="180" t="str">
        <f>'Prep Partner Performance'!Z$2</f>
        <v>05</v>
      </c>
      <c r="D133" s="178">
        <f>'Prep Partner Performance'!G$2</f>
        <v>14943</v>
      </c>
      <c r="E133" s="177" t="str">
        <f>'Prep Partner Performance'!C$2</f>
        <v>Kisima Health Centre</v>
      </c>
      <c r="F133" s="199" t="str">
        <f>'Prep Partner Performance'!B$138</f>
        <v>Sex partner(s) high risk;  HIV status is unknown, partner  multiple sex partners</v>
      </c>
      <c r="G133" s="177" t="str">
        <f>'Prep Partner Performance'!C140</f>
        <v>Men who have Sex With Men</v>
      </c>
      <c r="H133" s="177" t="str">
        <f>'Prep Partner Performance'!D140</f>
        <v>P01-132</v>
      </c>
      <c r="I133" s="185">
        <f>'Prep Partner Performance'!E140</f>
        <v>0</v>
      </c>
      <c r="J133" s="185">
        <f>'Prep Partner Performance'!F140</f>
        <v>0</v>
      </c>
      <c r="K133" s="185">
        <f>'Prep Partner Performance'!G140</f>
        <v>0</v>
      </c>
      <c r="L133" s="185">
        <f>'Prep Partner Performance'!H140</f>
        <v>0</v>
      </c>
      <c r="M133" s="185">
        <f>'Prep Partner Performance'!I140</f>
        <v>0</v>
      </c>
      <c r="N133" s="185">
        <f>'Prep Partner Performance'!J140</f>
        <v>0</v>
      </c>
      <c r="O133" s="185">
        <f>'Prep Partner Performance'!K140</f>
        <v>0</v>
      </c>
      <c r="P133" s="185">
        <f>'Prep Partner Performance'!L140</f>
        <v>0</v>
      </c>
      <c r="Q133" s="185">
        <f>'Prep Partner Performance'!M140</f>
        <v>0</v>
      </c>
      <c r="R133" s="185">
        <f>'Prep Partner Performance'!N140</f>
        <v>0</v>
      </c>
      <c r="S133" s="185">
        <f>'Prep Partner Performance'!O140</f>
        <v>0</v>
      </c>
      <c r="T133" s="185">
        <f>'Prep Partner Performance'!P140</f>
        <v>0</v>
      </c>
      <c r="U133" s="185">
        <f>'Prep Partner Performance'!Q140</f>
        <v>0</v>
      </c>
      <c r="V133" s="185">
        <f>'Prep Partner Performance'!R140</f>
        <v>0</v>
      </c>
      <c r="W133" s="185">
        <f>'Prep Partner Performance'!S140</f>
        <v>0</v>
      </c>
      <c r="X133" s="185">
        <f>'Prep Partner Performance'!T140</f>
        <v>0</v>
      </c>
      <c r="Y133" s="185">
        <f>'Prep Partner Performance'!U140</f>
        <v>0</v>
      </c>
      <c r="Z133" s="185">
        <f>'Prep Partner Performance'!V140</f>
        <v>0</v>
      </c>
      <c r="AA133" s="185">
        <f>'Prep Partner Performance'!W140</f>
        <v>0</v>
      </c>
      <c r="AB133" s="185">
        <f>'Prep Partner Performance'!X140</f>
        <v>0</v>
      </c>
      <c r="AC133" s="185">
        <f>'Prep Partner Performance'!Y140</f>
        <v>0</v>
      </c>
      <c r="AD133" s="185">
        <f>'Prep Partner Performance'!Z140</f>
        <v>0</v>
      </c>
      <c r="AE133" s="185">
        <f>'Prep Partner Performance'!AA140</f>
        <v>0</v>
      </c>
      <c r="AF133" s="185">
        <f>'Prep Partner Performance'!AB140</f>
        <v>0</v>
      </c>
      <c r="AG133" s="185">
        <f>'Prep Partner Performance'!AC140</f>
        <v>0</v>
      </c>
      <c r="AH133" s="185">
        <f>'Prep Partner Performance'!AD140</f>
        <v>0</v>
      </c>
      <c r="AI133" s="185">
        <f>'Prep Partner Performance'!AE140</f>
        <v>0</v>
      </c>
      <c r="AJ133" s="185">
        <f>'Prep Partner Performance'!AF140</f>
        <v>0</v>
      </c>
      <c r="AK133" s="185">
        <f>'Prep Partner Performance'!AG140</f>
        <v>0</v>
      </c>
      <c r="AL133" s="185">
        <f>'Prep Partner Performance'!AH140</f>
        <v>0</v>
      </c>
      <c r="AM133" s="178">
        <f t="shared" si="5"/>
        <v>0</v>
      </c>
      <c r="AN133" s="177" t="str">
        <f>'Prep Partner Performance'!B$3</f>
        <v>PrEP Partner Performance Tool version 2.0.0</v>
      </c>
      <c r="AO133" s="199">
        <f>'Prep Partner Performance'!AJ140</f>
        <v>0</v>
      </c>
    </row>
    <row r="134" spans="1:41" x14ac:dyDescent="0.25">
      <c r="A134" s="178" t="str">
        <f t="shared" si="4"/>
        <v>202205</v>
      </c>
      <c r="B134" s="179">
        <f>'Prep Partner Performance'!AE$2</f>
        <v>2022</v>
      </c>
      <c r="C134" s="180" t="str">
        <f>'Prep Partner Performance'!Z$2</f>
        <v>05</v>
      </c>
      <c r="D134" s="178">
        <f>'Prep Partner Performance'!G$2</f>
        <v>14943</v>
      </c>
      <c r="E134" s="177" t="str">
        <f>'Prep Partner Performance'!C$2</f>
        <v>Kisima Health Centre</v>
      </c>
      <c r="F134" s="199" t="str">
        <f>'Prep Partner Performance'!B$138</f>
        <v>Sex partner(s) high risk;  HIV status is unknown, partner  multiple sex partners</v>
      </c>
      <c r="G134" s="177" t="str">
        <f>'Prep Partner Performance'!C141</f>
        <v>Men at high risk</v>
      </c>
      <c r="H134" s="177" t="str">
        <f>'Prep Partner Performance'!D141</f>
        <v>P01-133</v>
      </c>
      <c r="I134" s="185">
        <f>'Prep Partner Performance'!E141</f>
        <v>0</v>
      </c>
      <c r="J134" s="185">
        <f>'Prep Partner Performance'!F141</f>
        <v>0</v>
      </c>
      <c r="K134" s="185">
        <f>'Prep Partner Performance'!G141</f>
        <v>0</v>
      </c>
      <c r="L134" s="185">
        <f>'Prep Partner Performance'!H141</f>
        <v>0</v>
      </c>
      <c r="M134" s="185">
        <f>'Prep Partner Performance'!I141</f>
        <v>0</v>
      </c>
      <c r="N134" s="185">
        <f>'Prep Partner Performance'!J141</f>
        <v>0</v>
      </c>
      <c r="O134" s="185">
        <f>'Prep Partner Performance'!K141</f>
        <v>0</v>
      </c>
      <c r="P134" s="185">
        <f>'Prep Partner Performance'!L141</f>
        <v>0</v>
      </c>
      <c r="Q134" s="185">
        <f>'Prep Partner Performance'!M141</f>
        <v>0</v>
      </c>
      <c r="R134" s="185">
        <f>'Prep Partner Performance'!N141</f>
        <v>0</v>
      </c>
      <c r="S134" s="185">
        <f>'Prep Partner Performance'!O141</f>
        <v>0</v>
      </c>
      <c r="T134" s="185">
        <f>'Prep Partner Performance'!P141</f>
        <v>0</v>
      </c>
      <c r="U134" s="185">
        <f>'Prep Partner Performance'!Q141</f>
        <v>0</v>
      </c>
      <c r="V134" s="185">
        <f>'Prep Partner Performance'!R141</f>
        <v>0</v>
      </c>
      <c r="W134" s="185">
        <f>'Prep Partner Performance'!S141</f>
        <v>0</v>
      </c>
      <c r="X134" s="185">
        <f>'Prep Partner Performance'!T141</f>
        <v>0</v>
      </c>
      <c r="Y134" s="185">
        <f>'Prep Partner Performance'!U141</f>
        <v>0</v>
      </c>
      <c r="Z134" s="185">
        <f>'Prep Partner Performance'!V141</f>
        <v>0</v>
      </c>
      <c r="AA134" s="185">
        <f>'Prep Partner Performance'!W141</f>
        <v>0</v>
      </c>
      <c r="AB134" s="185">
        <f>'Prep Partner Performance'!X141</f>
        <v>0</v>
      </c>
      <c r="AC134" s="185">
        <f>'Prep Partner Performance'!Y141</f>
        <v>0</v>
      </c>
      <c r="AD134" s="185">
        <f>'Prep Partner Performance'!Z141</f>
        <v>0</v>
      </c>
      <c r="AE134" s="185">
        <f>'Prep Partner Performance'!AA141</f>
        <v>0</v>
      </c>
      <c r="AF134" s="185">
        <f>'Prep Partner Performance'!AB141</f>
        <v>0</v>
      </c>
      <c r="AG134" s="185">
        <f>'Prep Partner Performance'!AC141</f>
        <v>0</v>
      </c>
      <c r="AH134" s="185">
        <f>'Prep Partner Performance'!AD141</f>
        <v>0</v>
      </c>
      <c r="AI134" s="185">
        <f>'Prep Partner Performance'!AE141</f>
        <v>0</v>
      </c>
      <c r="AJ134" s="185">
        <f>'Prep Partner Performance'!AF141</f>
        <v>0</v>
      </c>
      <c r="AK134" s="185">
        <f>'Prep Partner Performance'!AG141</f>
        <v>0</v>
      </c>
      <c r="AL134" s="185">
        <f>'Prep Partner Performance'!AH141</f>
        <v>0</v>
      </c>
      <c r="AM134" s="178">
        <f t="shared" si="5"/>
        <v>0</v>
      </c>
      <c r="AN134" s="177" t="str">
        <f>'Prep Partner Performance'!B$3</f>
        <v>PrEP Partner Performance Tool version 2.0.0</v>
      </c>
      <c r="AO134" s="199">
        <f>'Prep Partner Performance'!AJ141</f>
        <v>0</v>
      </c>
    </row>
    <row r="135" spans="1:41" x14ac:dyDescent="0.25">
      <c r="A135" s="178" t="str">
        <f t="shared" si="4"/>
        <v>202205</v>
      </c>
      <c r="B135" s="179">
        <f>'Prep Partner Performance'!AE$2</f>
        <v>2022</v>
      </c>
      <c r="C135" s="180" t="str">
        <f>'Prep Partner Performance'!Z$2</f>
        <v>05</v>
      </c>
      <c r="D135" s="178">
        <f>'Prep Partner Performance'!G$2</f>
        <v>14943</v>
      </c>
      <c r="E135" s="177" t="str">
        <f>'Prep Partner Performance'!C$2</f>
        <v>Kisima Health Centre</v>
      </c>
      <c r="F135" s="199" t="str">
        <f>'Prep Partner Performance'!B$138</f>
        <v>Sex partner(s) high risk;  HIV status is unknown, partner  multiple sex partners</v>
      </c>
      <c r="G135" s="177" t="str">
        <f>'Prep Partner Performance'!C142</f>
        <v>Female Sex Workers</v>
      </c>
      <c r="H135" s="177" t="str">
        <f>'Prep Partner Performance'!D142</f>
        <v>P01-134</v>
      </c>
      <c r="I135" s="185">
        <f>'Prep Partner Performance'!E142</f>
        <v>0</v>
      </c>
      <c r="J135" s="185">
        <f>'Prep Partner Performance'!F142</f>
        <v>0</v>
      </c>
      <c r="K135" s="185">
        <f>'Prep Partner Performance'!G142</f>
        <v>0</v>
      </c>
      <c r="L135" s="185">
        <f>'Prep Partner Performance'!H142</f>
        <v>0</v>
      </c>
      <c r="M135" s="185">
        <f>'Prep Partner Performance'!I142</f>
        <v>0</v>
      </c>
      <c r="N135" s="185">
        <f>'Prep Partner Performance'!J142</f>
        <v>0</v>
      </c>
      <c r="O135" s="185">
        <f>'Prep Partner Performance'!K142</f>
        <v>0</v>
      </c>
      <c r="P135" s="185">
        <f>'Prep Partner Performance'!L142</f>
        <v>0</v>
      </c>
      <c r="Q135" s="185">
        <f>'Prep Partner Performance'!M142</f>
        <v>0</v>
      </c>
      <c r="R135" s="185">
        <f>'Prep Partner Performance'!N142</f>
        <v>0</v>
      </c>
      <c r="S135" s="185">
        <f>'Prep Partner Performance'!O142</f>
        <v>0</v>
      </c>
      <c r="T135" s="185">
        <f>'Prep Partner Performance'!P142</f>
        <v>0</v>
      </c>
      <c r="U135" s="185">
        <f>'Prep Partner Performance'!Q142</f>
        <v>0</v>
      </c>
      <c r="V135" s="185">
        <f>'Prep Partner Performance'!R142</f>
        <v>0</v>
      </c>
      <c r="W135" s="185">
        <f>'Prep Partner Performance'!S142</f>
        <v>0</v>
      </c>
      <c r="X135" s="185">
        <f>'Prep Partner Performance'!T142</f>
        <v>0</v>
      </c>
      <c r="Y135" s="185">
        <f>'Prep Partner Performance'!U142</f>
        <v>0</v>
      </c>
      <c r="Z135" s="185">
        <f>'Prep Partner Performance'!V142</f>
        <v>0</v>
      </c>
      <c r="AA135" s="185">
        <f>'Prep Partner Performance'!W142</f>
        <v>0</v>
      </c>
      <c r="AB135" s="185">
        <f>'Prep Partner Performance'!X142</f>
        <v>0</v>
      </c>
      <c r="AC135" s="185">
        <f>'Prep Partner Performance'!Y142</f>
        <v>0</v>
      </c>
      <c r="AD135" s="185">
        <f>'Prep Partner Performance'!Z142</f>
        <v>0</v>
      </c>
      <c r="AE135" s="185">
        <f>'Prep Partner Performance'!AA142</f>
        <v>0</v>
      </c>
      <c r="AF135" s="185">
        <f>'Prep Partner Performance'!AB142</f>
        <v>0</v>
      </c>
      <c r="AG135" s="185">
        <f>'Prep Partner Performance'!AC142</f>
        <v>0</v>
      </c>
      <c r="AH135" s="185">
        <f>'Prep Partner Performance'!AD142</f>
        <v>0</v>
      </c>
      <c r="AI135" s="185">
        <f>'Prep Partner Performance'!AE142</f>
        <v>0</v>
      </c>
      <c r="AJ135" s="185">
        <f>'Prep Partner Performance'!AF142</f>
        <v>0</v>
      </c>
      <c r="AK135" s="185">
        <f>'Prep Partner Performance'!AG142</f>
        <v>0</v>
      </c>
      <c r="AL135" s="185">
        <f>'Prep Partner Performance'!AH142</f>
        <v>0</v>
      </c>
      <c r="AM135" s="178">
        <f t="shared" si="5"/>
        <v>0</v>
      </c>
      <c r="AN135" s="177" t="str">
        <f>'Prep Partner Performance'!B$3</f>
        <v>PrEP Partner Performance Tool version 2.0.0</v>
      </c>
      <c r="AO135" s="199">
        <f>'Prep Partner Performance'!AJ142</f>
        <v>0</v>
      </c>
    </row>
    <row r="136" spans="1:41" x14ac:dyDescent="0.25">
      <c r="A136" s="178" t="str">
        <f t="shared" si="4"/>
        <v>202205</v>
      </c>
      <c r="B136" s="179">
        <f>'Prep Partner Performance'!AE$2</f>
        <v>2022</v>
      </c>
      <c r="C136" s="180" t="str">
        <f>'Prep Partner Performance'!Z$2</f>
        <v>05</v>
      </c>
      <c r="D136" s="178">
        <f>'Prep Partner Performance'!G$2</f>
        <v>14943</v>
      </c>
      <c r="E136" s="177" t="str">
        <f>'Prep Partner Performance'!C$2</f>
        <v>Kisima Health Centre</v>
      </c>
      <c r="F136" s="199" t="str">
        <f>'Prep Partner Performance'!B$138</f>
        <v>Sex partner(s) high risk;  HIV status is unknown, partner  multiple sex partners</v>
      </c>
      <c r="G136" s="177" t="str">
        <f>'Prep Partner Performance'!C143</f>
        <v>People who Inject Drugs</v>
      </c>
      <c r="H136" s="177" t="str">
        <f>'Prep Partner Performance'!D143</f>
        <v>P01-135</v>
      </c>
      <c r="I136" s="185">
        <f>'Prep Partner Performance'!E143</f>
        <v>0</v>
      </c>
      <c r="J136" s="185">
        <f>'Prep Partner Performance'!F143</f>
        <v>0</v>
      </c>
      <c r="K136" s="185">
        <f>'Prep Partner Performance'!G143</f>
        <v>0</v>
      </c>
      <c r="L136" s="185">
        <f>'Prep Partner Performance'!H143</f>
        <v>0</v>
      </c>
      <c r="M136" s="185">
        <f>'Prep Partner Performance'!I143</f>
        <v>0</v>
      </c>
      <c r="N136" s="185">
        <f>'Prep Partner Performance'!J143</f>
        <v>0</v>
      </c>
      <c r="O136" s="185">
        <f>'Prep Partner Performance'!K143</f>
        <v>0</v>
      </c>
      <c r="P136" s="185">
        <f>'Prep Partner Performance'!L143</f>
        <v>0</v>
      </c>
      <c r="Q136" s="185">
        <f>'Prep Partner Performance'!M143</f>
        <v>0</v>
      </c>
      <c r="R136" s="185">
        <f>'Prep Partner Performance'!N143</f>
        <v>0</v>
      </c>
      <c r="S136" s="185">
        <f>'Prep Partner Performance'!O143</f>
        <v>0</v>
      </c>
      <c r="T136" s="185">
        <f>'Prep Partner Performance'!P143</f>
        <v>0</v>
      </c>
      <c r="U136" s="185">
        <f>'Prep Partner Performance'!Q143</f>
        <v>0</v>
      </c>
      <c r="V136" s="185">
        <f>'Prep Partner Performance'!R143</f>
        <v>0</v>
      </c>
      <c r="W136" s="185">
        <f>'Prep Partner Performance'!S143</f>
        <v>0</v>
      </c>
      <c r="X136" s="185">
        <f>'Prep Partner Performance'!T143</f>
        <v>0</v>
      </c>
      <c r="Y136" s="185">
        <f>'Prep Partner Performance'!U143</f>
        <v>0</v>
      </c>
      <c r="Z136" s="185">
        <f>'Prep Partner Performance'!V143</f>
        <v>0</v>
      </c>
      <c r="AA136" s="185">
        <f>'Prep Partner Performance'!W143</f>
        <v>0</v>
      </c>
      <c r="AB136" s="185">
        <f>'Prep Partner Performance'!X143</f>
        <v>0</v>
      </c>
      <c r="AC136" s="185">
        <f>'Prep Partner Performance'!Y143</f>
        <v>0</v>
      </c>
      <c r="AD136" s="185">
        <f>'Prep Partner Performance'!Z143</f>
        <v>0</v>
      </c>
      <c r="AE136" s="185">
        <f>'Prep Partner Performance'!AA143</f>
        <v>0</v>
      </c>
      <c r="AF136" s="185">
        <f>'Prep Partner Performance'!AB143</f>
        <v>0</v>
      </c>
      <c r="AG136" s="185">
        <f>'Prep Partner Performance'!AC143</f>
        <v>0</v>
      </c>
      <c r="AH136" s="185">
        <f>'Prep Partner Performance'!AD143</f>
        <v>0</v>
      </c>
      <c r="AI136" s="185">
        <f>'Prep Partner Performance'!AE143</f>
        <v>0</v>
      </c>
      <c r="AJ136" s="185">
        <f>'Prep Partner Performance'!AF143</f>
        <v>0</v>
      </c>
      <c r="AK136" s="185">
        <f>'Prep Partner Performance'!AG143</f>
        <v>0</v>
      </c>
      <c r="AL136" s="185">
        <f>'Prep Partner Performance'!AH143</f>
        <v>0</v>
      </c>
      <c r="AM136" s="178">
        <f t="shared" si="5"/>
        <v>0</v>
      </c>
      <c r="AN136" s="177" t="str">
        <f>'Prep Partner Performance'!B$3</f>
        <v>PrEP Partner Performance Tool version 2.0.0</v>
      </c>
      <c r="AO136" s="199">
        <f>'Prep Partner Performance'!AJ143</f>
        <v>0</v>
      </c>
    </row>
    <row r="137" spans="1:41" x14ac:dyDescent="0.25">
      <c r="A137" s="178" t="str">
        <f t="shared" si="4"/>
        <v>202205</v>
      </c>
      <c r="B137" s="179">
        <f>'Prep Partner Performance'!AE$2</f>
        <v>2022</v>
      </c>
      <c r="C137" s="180" t="str">
        <f>'Prep Partner Performance'!Z$2</f>
        <v>05</v>
      </c>
      <c r="D137" s="178">
        <f>'Prep Partner Performance'!G$2</f>
        <v>14943</v>
      </c>
      <c r="E137" s="177" t="str">
        <f>'Prep Partner Performance'!C$2</f>
        <v>Kisima Health Centre</v>
      </c>
      <c r="F137" s="199" t="str">
        <f>'Prep Partner Performance'!B$138</f>
        <v>Sex partner(s) high risk;  HIV status is unknown, partner  multiple sex partners</v>
      </c>
      <c r="G137" s="177" t="str">
        <f>'Prep Partner Performance'!C144</f>
        <v>Other Women</v>
      </c>
      <c r="H137" s="177" t="str">
        <f>'Prep Partner Performance'!D144</f>
        <v>P01-136</v>
      </c>
      <c r="I137" s="185">
        <f>'Prep Partner Performance'!E144</f>
        <v>0</v>
      </c>
      <c r="J137" s="185">
        <f>'Prep Partner Performance'!F144</f>
        <v>0</v>
      </c>
      <c r="K137" s="185">
        <f>'Prep Partner Performance'!G144</f>
        <v>0</v>
      </c>
      <c r="L137" s="185">
        <f>'Prep Partner Performance'!H144</f>
        <v>0</v>
      </c>
      <c r="M137" s="185">
        <f>'Prep Partner Performance'!I144</f>
        <v>0</v>
      </c>
      <c r="N137" s="185">
        <f>'Prep Partner Performance'!J144</f>
        <v>0</v>
      </c>
      <c r="O137" s="185">
        <f>'Prep Partner Performance'!K144</f>
        <v>0</v>
      </c>
      <c r="P137" s="185">
        <f>'Prep Partner Performance'!L144</f>
        <v>0</v>
      </c>
      <c r="Q137" s="185">
        <f>'Prep Partner Performance'!M144</f>
        <v>0</v>
      </c>
      <c r="R137" s="185">
        <f>'Prep Partner Performance'!N144</f>
        <v>0</v>
      </c>
      <c r="S137" s="185">
        <f>'Prep Partner Performance'!O144</f>
        <v>0</v>
      </c>
      <c r="T137" s="185">
        <f>'Prep Partner Performance'!P144</f>
        <v>0</v>
      </c>
      <c r="U137" s="185">
        <f>'Prep Partner Performance'!Q144</f>
        <v>0</v>
      </c>
      <c r="V137" s="185">
        <f>'Prep Partner Performance'!R144</f>
        <v>0</v>
      </c>
      <c r="W137" s="185">
        <f>'Prep Partner Performance'!S144</f>
        <v>0</v>
      </c>
      <c r="X137" s="185">
        <f>'Prep Partner Performance'!T144</f>
        <v>0</v>
      </c>
      <c r="Y137" s="185">
        <f>'Prep Partner Performance'!U144</f>
        <v>0</v>
      </c>
      <c r="Z137" s="185">
        <f>'Prep Partner Performance'!V144</f>
        <v>0</v>
      </c>
      <c r="AA137" s="185">
        <f>'Prep Partner Performance'!W144</f>
        <v>0</v>
      </c>
      <c r="AB137" s="185">
        <f>'Prep Partner Performance'!X144</f>
        <v>0</v>
      </c>
      <c r="AC137" s="185">
        <f>'Prep Partner Performance'!Y144</f>
        <v>0</v>
      </c>
      <c r="AD137" s="185">
        <f>'Prep Partner Performance'!Z144</f>
        <v>0</v>
      </c>
      <c r="AE137" s="185">
        <f>'Prep Partner Performance'!AA144</f>
        <v>0</v>
      </c>
      <c r="AF137" s="185">
        <f>'Prep Partner Performance'!AB144</f>
        <v>0</v>
      </c>
      <c r="AG137" s="185">
        <f>'Prep Partner Performance'!AC144</f>
        <v>0</v>
      </c>
      <c r="AH137" s="185">
        <f>'Prep Partner Performance'!AD144</f>
        <v>0</v>
      </c>
      <c r="AI137" s="185">
        <f>'Prep Partner Performance'!AE144</f>
        <v>0</v>
      </c>
      <c r="AJ137" s="185">
        <f>'Prep Partner Performance'!AF144</f>
        <v>0</v>
      </c>
      <c r="AK137" s="185">
        <f>'Prep Partner Performance'!AG144</f>
        <v>0</v>
      </c>
      <c r="AL137" s="185">
        <f>'Prep Partner Performance'!AH144</f>
        <v>0</v>
      </c>
      <c r="AM137" s="178">
        <f t="shared" si="5"/>
        <v>0</v>
      </c>
      <c r="AN137" s="177" t="str">
        <f>'Prep Partner Performance'!B$3</f>
        <v>PrEP Partner Performance Tool version 2.0.0</v>
      </c>
      <c r="AO137" s="199">
        <f>'Prep Partner Performance'!AJ144</f>
        <v>0</v>
      </c>
    </row>
    <row r="138" spans="1:41" x14ac:dyDescent="0.25">
      <c r="A138" s="178" t="str">
        <f t="shared" si="4"/>
        <v>202205</v>
      </c>
      <c r="B138" s="179">
        <f>'Prep Partner Performance'!AE$2</f>
        <v>2022</v>
      </c>
      <c r="C138" s="180" t="str">
        <f>'Prep Partner Performance'!Z$2</f>
        <v>05</v>
      </c>
      <c r="D138" s="178">
        <f>'Prep Partner Performance'!G$2</f>
        <v>14943</v>
      </c>
      <c r="E138" s="177" t="str">
        <f>'Prep Partner Performance'!C$2</f>
        <v>Kisima Health Centre</v>
      </c>
      <c r="F138" s="199" t="str">
        <f>'Prep Partner Performance'!B$138</f>
        <v>Sex partner(s) high risk;  HIV status is unknown, partner  multiple sex partners</v>
      </c>
      <c r="G138" s="177" t="str">
        <f>'Prep Partner Performance'!C145</f>
        <v>Serodiscordant Couple</v>
      </c>
      <c r="H138" s="177" t="str">
        <f>'Prep Partner Performance'!D145</f>
        <v>P01-137</v>
      </c>
      <c r="I138" s="185">
        <f>'Prep Partner Performance'!E145</f>
        <v>0</v>
      </c>
      <c r="J138" s="185">
        <f>'Prep Partner Performance'!F145</f>
        <v>0</v>
      </c>
      <c r="K138" s="185">
        <f>'Prep Partner Performance'!G145</f>
        <v>0</v>
      </c>
      <c r="L138" s="185">
        <f>'Prep Partner Performance'!H145</f>
        <v>0</v>
      </c>
      <c r="M138" s="185">
        <f>'Prep Partner Performance'!I145</f>
        <v>0</v>
      </c>
      <c r="N138" s="185">
        <f>'Prep Partner Performance'!J145</f>
        <v>0</v>
      </c>
      <c r="O138" s="185">
        <f>'Prep Partner Performance'!K145</f>
        <v>0</v>
      </c>
      <c r="P138" s="185">
        <f>'Prep Partner Performance'!L145</f>
        <v>0</v>
      </c>
      <c r="Q138" s="185">
        <f>'Prep Partner Performance'!M145</f>
        <v>0</v>
      </c>
      <c r="R138" s="185">
        <f>'Prep Partner Performance'!N145</f>
        <v>0</v>
      </c>
      <c r="S138" s="185">
        <f>'Prep Partner Performance'!O145</f>
        <v>0</v>
      </c>
      <c r="T138" s="185">
        <f>'Prep Partner Performance'!P145</f>
        <v>0</v>
      </c>
      <c r="U138" s="185">
        <f>'Prep Partner Performance'!Q145</f>
        <v>0</v>
      </c>
      <c r="V138" s="185">
        <f>'Prep Partner Performance'!R145</f>
        <v>0</v>
      </c>
      <c r="W138" s="185">
        <f>'Prep Partner Performance'!S145</f>
        <v>0</v>
      </c>
      <c r="X138" s="185">
        <f>'Prep Partner Performance'!T145</f>
        <v>0</v>
      </c>
      <c r="Y138" s="185">
        <f>'Prep Partner Performance'!U145</f>
        <v>0</v>
      </c>
      <c r="Z138" s="185">
        <f>'Prep Partner Performance'!V145</f>
        <v>0</v>
      </c>
      <c r="AA138" s="185">
        <f>'Prep Partner Performance'!W145</f>
        <v>0</v>
      </c>
      <c r="AB138" s="185">
        <f>'Prep Partner Performance'!X145</f>
        <v>0</v>
      </c>
      <c r="AC138" s="185">
        <f>'Prep Partner Performance'!Y145</f>
        <v>0</v>
      </c>
      <c r="AD138" s="185">
        <f>'Prep Partner Performance'!Z145</f>
        <v>0</v>
      </c>
      <c r="AE138" s="185">
        <f>'Prep Partner Performance'!AA145</f>
        <v>0</v>
      </c>
      <c r="AF138" s="185">
        <f>'Prep Partner Performance'!AB145</f>
        <v>0</v>
      </c>
      <c r="AG138" s="185">
        <f>'Prep Partner Performance'!AC145</f>
        <v>0</v>
      </c>
      <c r="AH138" s="185">
        <f>'Prep Partner Performance'!AD145</f>
        <v>0</v>
      </c>
      <c r="AI138" s="185">
        <f>'Prep Partner Performance'!AE145</f>
        <v>0</v>
      </c>
      <c r="AJ138" s="185">
        <f>'Prep Partner Performance'!AF145</f>
        <v>0</v>
      </c>
      <c r="AK138" s="185">
        <f>'Prep Partner Performance'!AG145</f>
        <v>0</v>
      </c>
      <c r="AL138" s="185">
        <f>'Prep Partner Performance'!AH145</f>
        <v>0</v>
      </c>
      <c r="AM138" s="178">
        <f t="shared" si="5"/>
        <v>0</v>
      </c>
      <c r="AN138" s="177" t="str">
        <f>'Prep Partner Performance'!B$3</f>
        <v>PrEP Partner Performance Tool version 2.0.0</v>
      </c>
      <c r="AO138" s="199">
        <f>'Prep Partner Performance'!AJ145</f>
        <v>0</v>
      </c>
    </row>
    <row r="139" spans="1:41" x14ac:dyDescent="0.25">
      <c r="A139" s="178" t="str">
        <f t="shared" si="4"/>
        <v>202205</v>
      </c>
      <c r="B139" s="179">
        <f>'Prep Partner Performance'!AE$2</f>
        <v>2022</v>
      </c>
      <c r="C139" s="180" t="str">
        <f>'Prep Partner Performance'!Z$2</f>
        <v>05</v>
      </c>
      <c r="D139" s="178">
        <f>'Prep Partner Performance'!G$2</f>
        <v>14943</v>
      </c>
      <c r="E139" s="177" t="str">
        <f>'Prep Partner Performance'!C$2</f>
        <v>Kisima Health Centre</v>
      </c>
      <c r="F139" s="199" t="str">
        <f>'Prep Partner Performance'!B$138</f>
        <v>Sex partner(s) high risk;  HIV status is unknown, partner  multiple sex partners</v>
      </c>
      <c r="G139" s="177" t="str">
        <f>'Prep Partner Performance'!C146</f>
        <v>Serodiscordant Couple (MNCH)</v>
      </c>
      <c r="H139" s="177" t="str">
        <f>'Prep Partner Performance'!D146</f>
        <v>P01-138</v>
      </c>
      <c r="I139" s="185">
        <f>'Prep Partner Performance'!E146</f>
        <v>0</v>
      </c>
      <c r="J139" s="185">
        <f>'Prep Partner Performance'!F146</f>
        <v>0</v>
      </c>
      <c r="K139" s="185">
        <f>'Prep Partner Performance'!G146</f>
        <v>0</v>
      </c>
      <c r="L139" s="185">
        <f>'Prep Partner Performance'!H146</f>
        <v>0</v>
      </c>
      <c r="M139" s="185">
        <f>'Prep Partner Performance'!I146</f>
        <v>0</v>
      </c>
      <c r="N139" s="185">
        <f>'Prep Partner Performance'!J146</f>
        <v>0</v>
      </c>
      <c r="O139" s="185">
        <f>'Prep Partner Performance'!K146</f>
        <v>0</v>
      </c>
      <c r="P139" s="185">
        <f>'Prep Partner Performance'!L146</f>
        <v>0</v>
      </c>
      <c r="Q139" s="185">
        <f>'Prep Partner Performance'!M146</f>
        <v>0</v>
      </c>
      <c r="R139" s="185">
        <f>'Prep Partner Performance'!N146</f>
        <v>0</v>
      </c>
      <c r="S139" s="185">
        <f>'Prep Partner Performance'!O146</f>
        <v>0</v>
      </c>
      <c r="T139" s="185">
        <f>'Prep Partner Performance'!P146</f>
        <v>0</v>
      </c>
      <c r="U139" s="185">
        <f>'Prep Partner Performance'!Q146</f>
        <v>0</v>
      </c>
      <c r="V139" s="185">
        <f>'Prep Partner Performance'!R146</f>
        <v>0</v>
      </c>
      <c r="W139" s="185">
        <f>'Prep Partner Performance'!S146</f>
        <v>0</v>
      </c>
      <c r="X139" s="185">
        <f>'Prep Partner Performance'!T146</f>
        <v>0</v>
      </c>
      <c r="Y139" s="185">
        <f>'Prep Partner Performance'!U146</f>
        <v>0</v>
      </c>
      <c r="Z139" s="185">
        <f>'Prep Partner Performance'!V146</f>
        <v>0</v>
      </c>
      <c r="AA139" s="185">
        <f>'Prep Partner Performance'!W146</f>
        <v>0</v>
      </c>
      <c r="AB139" s="185">
        <f>'Prep Partner Performance'!X146</f>
        <v>0</v>
      </c>
      <c r="AC139" s="185">
        <f>'Prep Partner Performance'!Y146</f>
        <v>0</v>
      </c>
      <c r="AD139" s="185">
        <f>'Prep Partner Performance'!Z146</f>
        <v>0</v>
      </c>
      <c r="AE139" s="185">
        <f>'Prep Partner Performance'!AA146</f>
        <v>0</v>
      </c>
      <c r="AF139" s="185">
        <f>'Prep Partner Performance'!AB146</f>
        <v>0</v>
      </c>
      <c r="AG139" s="185">
        <f>'Prep Partner Performance'!AC146</f>
        <v>0</v>
      </c>
      <c r="AH139" s="185">
        <f>'Prep Partner Performance'!AD146</f>
        <v>0</v>
      </c>
      <c r="AI139" s="185">
        <f>'Prep Partner Performance'!AE146</f>
        <v>0</v>
      </c>
      <c r="AJ139" s="185">
        <f>'Prep Partner Performance'!AF146</f>
        <v>0</v>
      </c>
      <c r="AK139" s="185">
        <f>'Prep Partner Performance'!AG146</f>
        <v>0</v>
      </c>
      <c r="AL139" s="185">
        <f>'Prep Partner Performance'!AH146</f>
        <v>0</v>
      </c>
      <c r="AM139" s="178">
        <f t="shared" si="5"/>
        <v>0</v>
      </c>
      <c r="AN139" s="177" t="str">
        <f>'Prep Partner Performance'!B$3</f>
        <v>PrEP Partner Performance Tool version 2.0.0</v>
      </c>
      <c r="AO139" s="199">
        <f>'Prep Partner Performance'!AJ146</f>
        <v>0</v>
      </c>
    </row>
    <row r="140" spans="1:41" x14ac:dyDescent="0.25">
      <c r="A140" s="178" t="str">
        <f t="shared" si="4"/>
        <v>202205</v>
      </c>
      <c r="B140" s="179">
        <f>'Prep Partner Performance'!AE$2</f>
        <v>2022</v>
      </c>
      <c r="C140" s="180" t="str">
        <f>'Prep Partner Performance'!Z$2</f>
        <v>05</v>
      </c>
      <c r="D140" s="178">
        <f>'Prep Partner Performance'!G$2</f>
        <v>14943</v>
      </c>
      <c r="E140" s="177" t="str">
        <f>'Prep Partner Performance'!C$2</f>
        <v>Kisima Health Centre</v>
      </c>
      <c r="F140" s="199" t="str">
        <f>'Prep Partner Performance'!B$138</f>
        <v>Sex partner(s) high risk;  HIV status is unknown, partner  multiple sex partners</v>
      </c>
      <c r="G140" s="177" t="str">
        <f>'Prep Partner Performance'!C147</f>
        <v>Pregnant and Breast Feeding Women</v>
      </c>
      <c r="H140" s="177" t="str">
        <f>'Prep Partner Performance'!D147</f>
        <v>P01-139</v>
      </c>
      <c r="I140" s="185">
        <f>'Prep Partner Performance'!E147</f>
        <v>0</v>
      </c>
      <c r="J140" s="185">
        <f>'Prep Partner Performance'!F147</f>
        <v>0</v>
      </c>
      <c r="K140" s="185">
        <f>'Prep Partner Performance'!G147</f>
        <v>0</v>
      </c>
      <c r="L140" s="185">
        <f>'Prep Partner Performance'!H147</f>
        <v>0</v>
      </c>
      <c r="M140" s="185">
        <f>'Prep Partner Performance'!I147</f>
        <v>0</v>
      </c>
      <c r="N140" s="185">
        <f>'Prep Partner Performance'!J147</f>
        <v>0</v>
      </c>
      <c r="O140" s="185">
        <f>'Prep Partner Performance'!K147</f>
        <v>0</v>
      </c>
      <c r="P140" s="185">
        <f>'Prep Partner Performance'!L147</f>
        <v>0</v>
      </c>
      <c r="Q140" s="185">
        <f>'Prep Partner Performance'!M147</f>
        <v>0</v>
      </c>
      <c r="R140" s="185">
        <f>'Prep Partner Performance'!N147</f>
        <v>0</v>
      </c>
      <c r="S140" s="185">
        <f>'Prep Partner Performance'!O147</f>
        <v>0</v>
      </c>
      <c r="T140" s="185">
        <f>'Prep Partner Performance'!P147</f>
        <v>0</v>
      </c>
      <c r="U140" s="185">
        <f>'Prep Partner Performance'!Q147</f>
        <v>0</v>
      </c>
      <c r="V140" s="185">
        <f>'Prep Partner Performance'!R147</f>
        <v>0</v>
      </c>
      <c r="W140" s="185">
        <f>'Prep Partner Performance'!S147</f>
        <v>0</v>
      </c>
      <c r="X140" s="185">
        <f>'Prep Partner Performance'!T147</f>
        <v>0</v>
      </c>
      <c r="Y140" s="185">
        <f>'Prep Partner Performance'!U147</f>
        <v>0</v>
      </c>
      <c r="Z140" s="185">
        <f>'Prep Partner Performance'!V147</f>
        <v>0</v>
      </c>
      <c r="AA140" s="185">
        <f>'Prep Partner Performance'!W147</f>
        <v>0</v>
      </c>
      <c r="AB140" s="185">
        <f>'Prep Partner Performance'!X147</f>
        <v>0</v>
      </c>
      <c r="AC140" s="185">
        <f>'Prep Partner Performance'!Y147</f>
        <v>0</v>
      </c>
      <c r="AD140" s="185">
        <f>'Prep Partner Performance'!Z147</f>
        <v>0</v>
      </c>
      <c r="AE140" s="185">
        <f>'Prep Partner Performance'!AA147</f>
        <v>0</v>
      </c>
      <c r="AF140" s="185">
        <f>'Prep Partner Performance'!AB147</f>
        <v>0</v>
      </c>
      <c r="AG140" s="185">
        <f>'Prep Partner Performance'!AC147</f>
        <v>0</v>
      </c>
      <c r="AH140" s="185">
        <f>'Prep Partner Performance'!AD147</f>
        <v>0</v>
      </c>
      <c r="AI140" s="185">
        <f>'Prep Partner Performance'!AE147</f>
        <v>0</v>
      </c>
      <c r="AJ140" s="185">
        <f>'Prep Partner Performance'!AF147</f>
        <v>0</v>
      </c>
      <c r="AK140" s="185">
        <f>'Prep Partner Performance'!AG147</f>
        <v>0</v>
      </c>
      <c r="AL140" s="185">
        <f>'Prep Partner Performance'!AH147</f>
        <v>0</v>
      </c>
      <c r="AM140" s="178">
        <f t="shared" si="5"/>
        <v>0</v>
      </c>
      <c r="AN140" s="177" t="str">
        <f>'Prep Partner Performance'!B$3</f>
        <v>PrEP Partner Performance Tool version 2.0.0</v>
      </c>
      <c r="AO140" s="199">
        <f>'Prep Partner Performance'!AJ147</f>
        <v>0</v>
      </c>
    </row>
    <row r="141" spans="1:41" x14ac:dyDescent="0.25">
      <c r="A141" s="178" t="str">
        <f t="shared" si="4"/>
        <v>202205</v>
      </c>
      <c r="B141" s="179">
        <f>'Prep Partner Performance'!AE$2</f>
        <v>2022</v>
      </c>
      <c r="C141" s="180" t="str">
        <f>'Prep Partner Performance'!Z$2</f>
        <v>05</v>
      </c>
      <c r="D141" s="178">
        <f>'Prep Partner Performance'!G$2</f>
        <v>14943</v>
      </c>
      <c r="E141" s="177" t="str">
        <f>'Prep Partner Performance'!C$2</f>
        <v>Kisima Health Centre</v>
      </c>
      <c r="F141" s="199" t="str">
        <f>'Prep Partner Performance'!B148</f>
        <v>Client has sex with more than one partner</v>
      </c>
      <c r="G141" s="177" t="str">
        <f>'Prep Partner Performance'!C148</f>
        <v>Transgender</v>
      </c>
      <c r="H141" s="177" t="str">
        <f>'Prep Partner Performance'!D148</f>
        <v>P01-140</v>
      </c>
      <c r="I141" s="185">
        <f>'Prep Partner Performance'!E148</f>
        <v>0</v>
      </c>
      <c r="J141" s="185">
        <f>'Prep Partner Performance'!F148</f>
        <v>0</v>
      </c>
      <c r="K141" s="185">
        <f>'Prep Partner Performance'!G148</f>
        <v>0</v>
      </c>
      <c r="L141" s="185">
        <f>'Prep Partner Performance'!H148</f>
        <v>0</v>
      </c>
      <c r="M141" s="185">
        <f>'Prep Partner Performance'!I148</f>
        <v>0</v>
      </c>
      <c r="N141" s="185">
        <f>'Prep Partner Performance'!J148</f>
        <v>0</v>
      </c>
      <c r="O141" s="185">
        <f>'Prep Partner Performance'!K148</f>
        <v>0</v>
      </c>
      <c r="P141" s="185">
        <f>'Prep Partner Performance'!L148</f>
        <v>0</v>
      </c>
      <c r="Q141" s="185">
        <f>'Prep Partner Performance'!M148</f>
        <v>0</v>
      </c>
      <c r="R141" s="185">
        <f>'Prep Partner Performance'!N148</f>
        <v>0</v>
      </c>
      <c r="S141" s="185">
        <f>'Prep Partner Performance'!O148</f>
        <v>0</v>
      </c>
      <c r="T141" s="185">
        <f>'Prep Partner Performance'!P148</f>
        <v>0</v>
      </c>
      <c r="U141" s="185">
        <f>'Prep Partner Performance'!Q148</f>
        <v>0</v>
      </c>
      <c r="V141" s="185">
        <f>'Prep Partner Performance'!R148</f>
        <v>0</v>
      </c>
      <c r="W141" s="185">
        <f>'Prep Partner Performance'!S148</f>
        <v>0</v>
      </c>
      <c r="X141" s="185">
        <f>'Prep Partner Performance'!T148</f>
        <v>0</v>
      </c>
      <c r="Y141" s="185">
        <f>'Prep Partner Performance'!U148</f>
        <v>0</v>
      </c>
      <c r="Z141" s="185">
        <f>'Prep Partner Performance'!V148</f>
        <v>0</v>
      </c>
      <c r="AA141" s="185">
        <f>'Prep Partner Performance'!W148</f>
        <v>0</v>
      </c>
      <c r="AB141" s="185">
        <f>'Prep Partner Performance'!X148</f>
        <v>0</v>
      </c>
      <c r="AC141" s="185">
        <f>'Prep Partner Performance'!Y148</f>
        <v>0</v>
      </c>
      <c r="AD141" s="185">
        <f>'Prep Partner Performance'!Z148</f>
        <v>0</v>
      </c>
      <c r="AE141" s="185">
        <f>'Prep Partner Performance'!AA148</f>
        <v>0</v>
      </c>
      <c r="AF141" s="185">
        <f>'Prep Partner Performance'!AB148</f>
        <v>0</v>
      </c>
      <c r="AG141" s="185">
        <f>'Prep Partner Performance'!AC148</f>
        <v>0</v>
      </c>
      <c r="AH141" s="185">
        <f>'Prep Partner Performance'!AD148</f>
        <v>0</v>
      </c>
      <c r="AI141" s="185">
        <f>'Prep Partner Performance'!AE148</f>
        <v>0</v>
      </c>
      <c r="AJ141" s="185">
        <f>'Prep Partner Performance'!AF148</f>
        <v>0</v>
      </c>
      <c r="AK141" s="185">
        <f>'Prep Partner Performance'!AG148</f>
        <v>0</v>
      </c>
      <c r="AL141" s="185">
        <f>'Prep Partner Performance'!AH148</f>
        <v>0</v>
      </c>
      <c r="AM141" s="178">
        <f t="shared" si="5"/>
        <v>0</v>
      </c>
      <c r="AN141" s="177" t="str">
        <f>'Prep Partner Performance'!B$3</f>
        <v>PrEP Partner Performance Tool version 2.0.0</v>
      </c>
      <c r="AO141" s="199">
        <f>'Prep Partner Performance'!AJ148</f>
        <v>0</v>
      </c>
    </row>
    <row r="142" spans="1:41" x14ac:dyDescent="0.25">
      <c r="A142" s="178" t="str">
        <f t="shared" si="4"/>
        <v>202205</v>
      </c>
      <c r="B142" s="179">
        <f>'Prep Partner Performance'!AE$2</f>
        <v>2022</v>
      </c>
      <c r="C142" s="180" t="str">
        <f>'Prep Partner Performance'!Z$2</f>
        <v>05</v>
      </c>
      <c r="D142" s="178">
        <f>'Prep Partner Performance'!G$2</f>
        <v>14943</v>
      </c>
      <c r="E142" s="177" t="str">
        <f>'Prep Partner Performance'!C$2</f>
        <v>Kisima Health Centre</v>
      </c>
      <c r="F142" s="199" t="str">
        <f>'Prep Partner Performance'!B$148</f>
        <v>Client has sex with more than one partner</v>
      </c>
      <c r="G142" s="177" t="str">
        <f>'Prep Partner Performance'!C149</f>
        <v>Adolescent Girls and Young Women</v>
      </c>
      <c r="H142" s="177" t="str">
        <f>'Prep Partner Performance'!D149</f>
        <v>P01-141</v>
      </c>
      <c r="I142" s="185">
        <f>'Prep Partner Performance'!E149</f>
        <v>0</v>
      </c>
      <c r="J142" s="185">
        <f>'Prep Partner Performance'!F149</f>
        <v>0</v>
      </c>
      <c r="K142" s="185">
        <f>'Prep Partner Performance'!G149</f>
        <v>0</v>
      </c>
      <c r="L142" s="185">
        <f>'Prep Partner Performance'!H149</f>
        <v>0</v>
      </c>
      <c r="M142" s="185">
        <f>'Prep Partner Performance'!I149</f>
        <v>0</v>
      </c>
      <c r="N142" s="185">
        <f>'Prep Partner Performance'!J149</f>
        <v>0</v>
      </c>
      <c r="O142" s="185">
        <f>'Prep Partner Performance'!K149</f>
        <v>0</v>
      </c>
      <c r="P142" s="185">
        <f>'Prep Partner Performance'!L149</f>
        <v>0</v>
      </c>
      <c r="Q142" s="185">
        <f>'Prep Partner Performance'!M149</f>
        <v>0</v>
      </c>
      <c r="R142" s="185">
        <f>'Prep Partner Performance'!N149</f>
        <v>0</v>
      </c>
      <c r="S142" s="185">
        <f>'Prep Partner Performance'!O149</f>
        <v>0</v>
      </c>
      <c r="T142" s="185">
        <f>'Prep Partner Performance'!P149</f>
        <v>0</v>
      </c>
      <c r="U142" s="185">
        <f>'Prep Partner Performance'!Q149</f>
        <v>0</v>
      </c>
      <c r="V142" s="185">
        <f>'Prep Partner Performance'!R149</f>
        <v>0</v>
      </c>
      <c r="W142" s="185">
        <f>'Prep Partner Performance'!S149</f>
        <v>0</v>
      </c>
      <c r="X142" s="185">
        <f>'Prep Partner Performance'!T149</f>
        <v>0</v>
      </c>
      <c r="Y142" s="185">
        <f>'Prep Partner Performance'!U149</f>
        <v>0</v>
      </c>
      <c r="Z142" s="185">
        <f>'Prep Partner Performance'!V149</f>
        <v>0</v>
      </c>
      <c r="AA142" s="185">
        <f>'Prep Partner Performance'!W149</f>
        <v>0</v>
      </c>
      <c r="AB142" s="185">
        <f>'Prep Partner Performance'!X149</f>
        <v>0</v>
      </c>
      <c r="AC142" s="185">
        <f>'Prep Partner Performance'!Y149</f>
        <v>0</v>
      </c>
      <c r="AD142" s="185">
        <f>'Prep Partner Performance'!Z149</f>
        <v>0</v>
      </c>
      <c r="AE142" s="185">
        <f>'Prep Partner Performance'!AA149</f>
        <v>0</v>
      </c>
      <c r="AF142" s="185">
        <f>'Prep Partner Performance'!AB149</f>
        <v>0</v>
      </c>
      <c r="AG142" s="185">
        <f>'Prep Partner Performance'!AC149</f>
        <v>0</v>
      </c>
      <c r="AH142" s="185">
        <f>'Prep Partner Performance'!AD149</f>
        <v>0</v>
      </c>
      <c r="AI142" s="185">
        <f>'Prep Partner Performance'!AE149</f>
        <v>0</v>
      </c>
      <c r="AJ142" s="185">
        <f>'Prep Partner Performance'!AF149</f>
        <v>0</v>
      </c>
      <c r="AK142" s="185">
        <f>'Prep Partner Performance'!AG149</f>
        <v>0</v>
      </c>
      <c r="AL142" s="185">
        <f>'Prep Partner Performance'!AH149</f>
        <v>0</v>
      </c>
      <c r="AM142" s="178">
        <f t="shared" si="5"/>
        <v>0</v>
      </c>
      <c r="AN142" s="177" t="str">
        <f>'Prep Partner Performance'!B$3</f>
        <v>PrEP Partner Performance Tool version 2.0.0</v>
      </c>
      <c r="AO142" s="199">
        <f>'Prep Partner Performance'!AJ149</f>
        <v>0</v>
      </c>
    </row>
    <row r="143" spans="1:41" x14ac:dyDescent="0.25">
      <c r="A143" s="178" t="str">
        <f t="shared" si="4"/>
        <v>202205</v>
      </c>
      <c r="B143" s="179">
        <f>'Prep Partner Performance'!AE$2</f>
        <v>2022</v>
      </c>
      <c r="C143" s="180" t="str">
        <f>'Prep Partner Performance'!Z$2</f>
        <v>05</v>
      </c>
      <c r="D143" s="178">
        <f>'Prep Partner Performance'!G$2</f>
        <v>14943</v>
      </c>
      <c r="E143" s="177" t="str">
        <f>'Prep Partner Performance'!C$2</f>
        <v>Kisima Health Centre</v>
      </c>
      <c r="F143" s="199" t="str">
        <f>'Prep Partner Performance'!B$148</f>
        <v>Client has sex with more than one partner</v>
      </c>
      <c r="G143" s="177" t="str">
        <f>'Prep Partner Performance'!C150</f>
        <v>Men who have Sex With Men</v>
      </c>
      <c r="H143" s="177" t="str">
        <f>'Prep Partner Performance'!D150</f>
        <v>P01-142</v>
      </c>
      <c r="I143" s="185">
        <f>'Prep Partner Performance'!E150</f>
        <v>0</v>
      </c>
      <c r="J143" s="185">
        <f>'Prep Partner Performance'!F150</f>
        <v>0</v>
      </c>
      <c r="K143" s="185">
        <f>'Prep Partner Performance'!G150</f>
        <v>0</v>
      </c>
      <c r="L143" s="185">
        <f>'Prep Partner Performance'!H150</f>
        <v>0</v>
      </c>
      <c r="M143" s="185">
        <f>'Prep Partner Performance'!I150</f>
        <v>0</v>
      </c>
      <c r="N143" s="185">
        <f>'Prep Partner Performance'!J150</f>
        <v>0</v>
      </c>
      <c r="O143" s="185">
        <f>'Prep Partner Performance'!K150</f>
        <v>0</v>
      </c>
      <c r="P143" s="185">
        <f>'Prep Partner Performance'!L150</f>
        <v>0</v>
      </c>
      <c r="Q143" s="185">
        <f>'Prep Partner Performance'!M150</f>
        <v>0</v>
      </c>
      <c r="R143" s="185">
        <f>'Prep Partner Performance'!N150</f>
        <v>0</v>
      </c>
      <c r="S143" s="185">
        <f>'Prep Partner Performance'!O150</f>
        <v>0</v>
      </c>
      <c r="T143" s="185">
        <f>'Prep Partner Performance'!P150</f>
        <v>0</v>
      </c>
      <c r="U143" s="185">
        <f>'Prep Partner Performance'!Q150</f>
        <v>0</v>
      </c>
      <c r="V143" s="185">
        <f>'Prep Partner Performance'!R150</f>
        <v>0</v>
      </c>
      <c r="W143" s="185">
        <f>'Prep Partner Performance'!S150</f>
        <v>0</v>
      </c>
      <c r="X143" s="185">
        <f>'Prep Partner Performance'!T150</f>
        <v>0</v>
      </c>
      <c r="Y143" s="185">
        <f>'Prep Partner Performance'!U150</f>
        <v>0</v>
      </c>
      <c r="Z143" s="185">
        <f>'Prep Partner Performance'!V150</f>
        <v>0</v>
      </c>
      <c r="AA143" s="185">
        <f>'Prep Partner Performance'!W150</f>
        <v>0</v>
      </c>
      <c r="AB143" s="185">
        <f>'Prep Partner Performance'!X150</f>
        <v>0</v>
      </c>
      <c r="AC143" s="185">
        <f>'Prep Partner Performance'!Y150</f>
        <v>0</v>
      </c>
      <c r="AD143" s="185">
        <f>'Prep Partner Performance'!Z150</f>
        <v>0</v>
      </c>
      <c r="AE143" s="185">
        <f>'Prep Partner Performance'!AA150</f>
        <v>0</v>
      </c>
      <c r="AF143" s="185">
        <f>'Prep Partner Performance'!AB150</f>
        <v>0</v>
      </c>
      <c r="AG143" s="185">
        <f>'Prep Partner Performance'!AC150</f>
        <v>0</v>
      </c>
      <c r="AH143" s="185">
        <f>'Prep Partner Performance'!AD150</f>
        <v>0</v>
      </c>
      <c r="AI143" s="185">
        <f>'Prep Partner Performance'!AE150</f>
        <v>0</v>
      </c>
      <c r="AJ143" s="185">
        <f>'Prep Partner Performance'!AF150</f>
        <v>0</v>
      </c>
      <c r="AK143" s="185">
        <f>'Prep Partner Performance'!AG150</f>
        <v>0</v>
      </c>
      <c r="AL143" s="185">
        <f>'Prep Partner Performance'!AH150</f>
        <v>0</v>
      </c>
      <c r="AM143" s="178">
        <f t="shared" si="5"/>
        <v>0</v>
      </c>
      <c r="AN143" s="177" t="str">
        <f>'Prep Partner Performance'!B$3</f>
        <v>PrEP Partner Performance Tool version 2.0.0</v>
      </c>
      <c r="AO143" s="199">
        <f>'Prep Partner Performance'!AJ150</f>
        <v>0</v>
      </c>
    </row>
    <row r="144" spans="1:41" x14ac:dyDescent="0.25">
      <c r="A144" s="178" t="str">
        <f t="shared" si="4"/>
        <v>202205</v>
      </c>
      <c r="B144" s="179">
        <f>'Prep Partner Performance'!AE$2</f>
        <v>2022</v>
      </c>
      <c r="C144" s="180" t="str">
        <f>'Prep Partner Performance'!Z$2</f>
        <v>05</v>
      </c>
      <c r="D144" s="178">
        <f>'Prep Partner Performance'!G$2</f>
        <v>14943</v>
      </c>
      <c r="E144" s="177" t="str">
        <f>'Prep Partner Performance'!C$2</f>
        <v>Kisima Health Centre</v>
      </c>
      <c r="F144" s="199" t="str">
        <f>'Prep Partner Performance'!B$148</f>
        <v>Client has sex with more than one partner</v>
      </c>
      <c r="G144" s="177" t="str">
        <f>'Prep Partner Performance'!C151</f>
        <v>Men at high risk</v>
      </c>
      <c r="H144" s="177" t="str">
        <f>'Prep Partner Performance'!D151</f>
        <v>P01-143</v>
      </c>
      <c r="I144" s="185">
        <f>'Prep Partner Performance'!E151</f>
        <v>0</v>
      </c>
      <c r="J144" s="185">
        <f>'Prep Partner Performance'!F151</f>
        <v>0</v>
      </c>
      <c r="K144" s="185">
        <f>'Prep Partner Performance'!G151</f>
        <v>0</v>
      </c>
      <c r="L144" s="185">
        <f>'Prep Partner Performance'!H151</f>
        <v>0</v>
      </c>
      <c r="M144" s="185">
        <f>'Prep Partner Performance'!I151</f>
        <v>0</v>
      </c>
      <c r="N144" s="185">
        <f>'Prep Partner Performance'!J151</f>
        <v>0</v>
      </c>
      <c r="O144" s="185">
        <f>'Prep Partner Performance'!K151</f>
        <v>0</v>
      </c>
      <c r="P144" s="185">
        <f>'Prep Partner Performance'!L151</f>
        <v>0</v>
      </c>
      <c r="Q144" s="185">
        <f>'Prep Partner Performance'!M151</f>
        <v>0</v>
      </c>
      <c r="R144" s="185">
        <f>'Prep Partner Performance'!N151</f>
        <v>0</v>
      </c>
      <c r="S144" s="185">
        <f>'Prep Partner Performance'!O151</f>
        <v>0</v>
      </c>
      <c r="T144" s="185">
        <f>'Prep Partner Performance'!P151</f>
        <v>0</v>
      </c>
      <c r="U144" s="185">
        <f>'Prep Partner Performance'!Q151</f>
        <v>0</v>
      </c>
      <c r="V144" s="185">
        <f>'Prep Partner Performance'!R151</f>
        <v>0</v>
      </c>
      <c r="W144" s="185">
        <f>'Prep Partner Performance'!S151</f>
        <v>0</v>
      </c>
      <c r="X144" s="185">
        <f>'Prep Partner Performance'!T151</f>
        <v>0</v>
      </c>
      <c r="Y144" s="185">
        <f>'Prep Partner Performance'!U151</f>
        <v>0</v>
      </c>
      <c r="Z144" s="185">
        <f>'Prep Partner Performance'!V151</f>
        <v>0</v>
      </c>
      <c r="AA144" s="185">
        <f>'Prep Partner Performance'!W151</f>
        <v>0</v>
      </c>
      <c r="AB144" s="185">
        <f>'Prep Partner Performance'!X151</f>
        <v>0</v>
      </c>
      <c r="AC144" s="185">
        <f>'Prep Partner Performance'!Y151</f>
        <v>0</v>
      </c>
      <c r="AD144" s="185">
        <f>'Prep Partner Performance'!Z151</f>
        <v>0</v>
      </c>
      <c r="AE144" s="185">
        <f>'Prep Partner Performance'!AA151</f>
        <v>0</v>
      </c>
      <c r="AF144" s="185">
        <f>'Prep Partner Performance'!AB151</f>
        <v>0</v>
      </c>
      <c r="AG144" s="185">
        <f>'Prep Partner Performance'!AC151</f>
        <v>0</v>
      </c>
      <c r="AH144" s="185">
        <f>'Prep Partner Performance'!AD151</f>
        <v>0</v>
      </c>
      <c r="AI144" s="185">
        <f>'Prep Partner Performance'!AE151</f>
        <v>0</v>
      </c>
      <c r="AJ144" s="185">
        <f>'Prep Partner Performance'!AF151</f>
        <v>0</v>
      </c>
      <c r="AK144" s="185">
        <f>'Prep Partner Performance'!AG151</f>
        <v>0</v>
      </c>
      <c r="AL144" s="185">
        <f>'Prep Partner Performance'!AH151</f>
        <v>0</v>
      </c>
      <c r="AM144" s="178">
        <f t="shared" si="5"/>
        <v>0</v>
      </c>
      <c r="AN144" s="177" t="str">
        <f>'Prep Partner Performance'!B$3</f>
        <v>PrEP Partner Performance Tool version 2.0.0</v>
      </c>
      <c r="AO144" s="199">
        <f>'Prep Partner Performance'!AJ151</f>
        <v>0</v>
      </c>
    </row>
    <row r="145" spans="1:41" x14ac:dyDescent="0.25">
      <c r="A145" s="178" t="str">
        <f t="shared" si="4"/>
        <v>202205</v>
      </c>
      <c r="B145" s="179">
        <f>'Prep Partner Performance'!AE$2</f>
        <v>2022</v>
      </c>
      <c r="C145" s="180" t="str">
        <f>'Prep Partner Performance'!Z$2</f>
        <v>05</v>
      </c>
      <c r="D145" s="178">
        <f>'Prep Partner Performance'!G$2</f>
        <v>14943</v>
      </c>
      <c r="E145" s="177" t="str">
        <f>'Prep Partner Performance'!C$2</f>
        <v>Kisima Health Centre</v>
      </c>
      <c r="F145" s="199" t="str">
        <f>'Prep Partner Performance'!B$148</f>
        <v>Client has sex with more than one partner</v>
      </c>
      <c r="G145" s="177" t="str">
        <f>'Prep Partner Performance'!C152</f>
        <v>Female Sex Workers</v>
      </c>
      <c r="H145" s="177" t="str">
        <f>'Prep Partner Performance'!D152</f>
        <v>P01-144</v>
      </c>
      <c r="I145" s="185">
        <f>'Prep Partner Performance'!E152</f>
        <v>0</v>
      </c>
      <c r="J145" s="185">
        <f>'Prep Partner Performance'!F152</f>
        <v>0</v>
      </c>
      <c r="K145" s="185">
        <f>'Prep Partner Performance'!G152</f>
        <v>0</v>
      </c>
      <c r="L145" s="185">
        <f>'Prep Partner Performance'!H152</f>
        <v>0</v>
      </c>
      <c r="M145" s="185">
        <f>'Prep Partner Performance'!I152</f>
        <v>0</v>
      </c>
      <c r="N145" s="185">
        <f>'Prep Partner Performance'!J152</f>
        <v>0</v>
      </c>
      <c r="O145" s="185">
        <f>'Prep Partner Performance'!K152</f>
        <v>0</v>
      </c>
      <c r="P145" s="185">
        <f>'Prep Partner Performance'!L152</f>
        <v>0</v>
      </c>
      <c r="Q145" s="185">
        <f>'Prep Partner Performance'!M152</f>
        <v>0</v>
      </c>
      <c r="R145" s="185">
        <f>'Prep Partner Performance'!N152</f>
        <v>0</v>
      </c>
      <c r="S145" s="185">
        <f>'Prep Partner Performance'!O152</f>
        <v>0</v>
      </c>
      <c r="T145" s="185">
        <f>'Prep Partner Performance'!P152</f>
        <v>0</v>
      </c>
      <c r="U145" s="185">
        <f>'Prep Partner Performance'!Q152</f>
        <v>0</v>
      </c>
      <c r="V145" s="185">
        <f>'Prep Partner Performance'!R152</f>
        <v>0</v>
      </c>
      <c r="W145" s="185">
        <f>'Prep Partner Performance'!S152</f>
        <v>0</v>
      </c>
      <c r="X145" s="185">
        <f>'Prep Partner Performance'!T152</f>
        <v>0</v>
      </c>
      <c r="Y145" s="185">
        <f>'Prep Partner Performance'!U152</f>
        <v>0</v>
      </c>
      <c r="Z145" s="185">
        <f>'Prep Partner Performance'!V152</f>
        <v>0</v>
      </c>
      <c r="AA145" s="185">
        <f>'Prep Partner Performance'!W152</f>
        <v>0</v>
      </c>
      <c r="AB145" s="185">
        <f>'Prep Partner Performance'!X152</f>
        <v>0</v>
      </c>
      <c r="AC145" s="185">
        <f>'Prep Partner Performance'!Y152</f>
        <v>0</v>
      </c>
      <c r="AD145" s="185">
        <f>'Prep Partner Performance'!Z152</f>
        <v>0</v>
      </c>
      <c r="AE145" s="185">
        <f>'Prep Partner Performance'!AA152</f>
        <v>0</v>
      </c>
      <c r="AF145" s="185">
        <f>'Prep Partner Performance'!AB152</f>
        <v>0</v>
      </c>
      <c r="AG145" s="185">
        <f>'Prep Partner Performance'!AC152</f>
        <v>0</v>
      </c>
      <c r="AH145" s="185">
        <f>'Prep Partner Performance'!AD152</f>
        <v>0</v>
      </c>
      <c r="AI145" s="185">
        <f>'Prep Partner Performance'!AE152</f>
        <v>0</v>
      </c>
      <c r="AJ145" s="185">
        <f>'Prep Partner Performance'!AF152</f>
        <v>0</v>
      </c>
      <c r="AK145" s="185">
        <f>'Prep Partner Performance'!AG152</f>
        <v>0</v>
      </c>
      <c r="AL145" s="185">
        <f>'Prep Partner Performance'!AH152</f>
        <v>0</v>
      </c>
      <c r="AM145" s="178">
        <f t="shared" si="5"/>
        <v>0</v>
      </c>
      <c r="AN145" s="177" t="str">
        <f>'Prep Partner Performance'!B$3</f>
        <v>PrEP Partner Performance Tool version 2.0.0</v>
      </c>
      <c r="AO145" s="199">
        <f>'Prep Partner Performance'!AJ152</f>
        <v>0</v>
      </c>
    </row>
    <row r="146" spans="1:41" x14ac:dyDescent="0.25">
      <c r="A146" s="178" t="str">
        <f t="shared" si="4"/>
        <v>202205</v>
      </c>
      <c r="B146" s="179">
        <f>'Prep Partner Performance'!AE$2</f>
        <v>2022</v>
      </c>
      <c r="C146" s="180" t="str">
        <f>'Prep Partner Performance'!Z$2</f>
        <v>05</v>
      </c>
      <c r="D146" s="178">
        <f>'Prep Partner Performance'!G$2</f>
        <v>14943</v>
      </c>
      <c r="E146" s="177" t="str">
        <f>'Prep Partner Performance'!C$2</f>
        <v>Kisima Health Centre</v>
      </c>
      <c r="F146" s="199" t="str">
        <f>'Prep Partner Performance'!B$148</f>
        <v>Client has sex with more than one partner</v>
      </c>
      <c r="G146" s="177" t="str">
        <f>'Prep Partner Performance'!C153</f>
        <v>People who Inject Drugs</v>
      </c>
      <c r="H146" s="177" t="str">
        <f>'Prep Partner Performance'!D153</f>
        <v>P01-145</v>
      </c>
      <c r="I146" s="185">
        <f>'Prep Partner Performance'!E153</f>
        <v>0</v>
      </c>
      <c r="J146" s="185">
        <f>'Prep Partner Performance'!F153</f>
        <v>0</v>
      </c>
      <c r="K146" s="185">
        <f>'Prep Partner Performance'!G153</f>
        <v>0</v>
      </c>
      <c r="L146" s="185">
        <f>'Prep Partner Performance'!H153</f>
        <v>0</v>
      </c>
      <c r="M146" s="185">
        <f>'Prep Partner Performance'!I153</f>
        <v>0</v>
      </c>
      <c r="N146" s="185">
        <f>'Prep Partner Performance'!J153</f>
        <v>0</v>
      </c>
      <c r="O146" s="185">
        <f>'Prep Partner Performance'!K153</f>
        <v>0</v>
      </c>
      <c r="P146" s="185">
        <f>'Prep Partner Performance'!L153</f>
        <v>0</v>
      </c>
      <c r="Q146" s="185">
        <f>'Prep Partner Performance'!M153</f>
        <v>0</v>
      </c>
      <c r="R146" s="185">
        <f>'Prep Partner Performance'!N153</f>
        <v>0</v>
      </c>
      <c r="S146" s="185">
        <f>'Prep Partner Performance'!O153</f>
        <v>0</v>
      </c>
      <c r="T146" s="185">
        <f>'Prep Partner Performance'!P153</f>
        <v>0</v>
      </c>
      <c r="U146" s="185">
        <f>'Prep Partner Performance'!Q153</f>
        <v>0</v>
      </c>
      <c r="V146" s="185">
        <f>'Prep Partner Performance'!R153</f>
        <v>0</v>
      </c>
      <c r="W146" s="185">
        <f>'Prep Partner Performance'!S153</f>
        <v>0</v>
      </c>
      <c r="X146" s="185">
        <f>'Prep Partner Performance'!T153</f>
        <v>0</v>
      </c>
      <c r="Y146" s="185">
        <f>'Prep Partner Performance'!U153</f>
        <v>0</v>
      </c>
      <c r="Z146" s="185">
        <f>'Prep Partner Performance'!V153</f>
        <v>0</v>
      </c>
      <c r="AA146" s="185">
        <f>'Prep Partner Performance'!W153</f>
        <v>0</v>
      </c>
      <c r="AB146" s="185">
        <f>'Prep Partner Performance'!X153</f>
        <v>0</v>
      </c>
      <c r="AC146" s="185">
        <f>'Prep Partner Performance'!Y153</f>
        <v>0</v>
      </c>
      <c r="AD146" s="185">
        <f>'Prep Partner Performance'!Z153</f>
        <v>0</v>
      </c>
      <c r="AE146" s="185">
        <f>'Prep Partner Performance'!AA153</f>
        <v>0</v>
      </c>
      <c r="AF146" s="185">
        <f>'Prep Partner Performance'!AB153</f>
        <v>0</v>
      </c>
      <c r="AG146" s="185">
        <f>'Prep Partner Performance'!AC153</f>
        <v>0</v>
      </c>
      <c r="AH146" s="185">
        <f>'Prep Partner Performance'!AD153</f>
        <v>0</v>
      </c>
      <c r="AI146" s="185">
        <f>'Prep Partner Performance'!AE153</f>
        <v>0</v>
      </c>
      <c r="AJ146" s="185">
        <f>'Prep Partner Performance'!AF153</f>
        <v>0</v>
      </c>
      <c r="AK146" s="185">
        <f>'Prep Partner Performance'!AG153</f>
        <v>0</v>
      </c>
      <c r="AL146" s="185">
        <f>'Prep Partner Performance'!AH153</f>
        <v>0</v>
      </c>
      <c r="AM146" s="178">
        <f t="shared" si="5"/>
        <v>0</v>
      </c>
      <c r="AN146" s="177" t="str">
        <f>'Prep Partner Performance'!B$3</f>
        <v>PrEP Partner Performance Tool version 2.0.0</v>
      </c>
      <c r="AO146" s="199">
        <f>'Prep Partner Performance'!AJ153</f>
        <v>0</v>
      </c>
    </row>
    <row r="147" spans="1:41" x14ac:dyDescent="0.25">
      <c r="A147" s="178" t="str">
        <f t="shared" si="4"/>
        <v>202205</v>
      </c>
      <c r="B147" s="179">
        <f>'Prep Partner Performance'!AE$2</f>
        <v>2022</v>
      </c>
      <c r="C147" s="180" t="str">
        <f>'Prep Partner Performance'!Z$2</f>
        <v>05</v>
      </c>
      <c r="D147" s="178">
        <f>'Prep Partner Performance'!G$2</f>
        <v>14943</v>
      </c>
      <c r="E147" s="177" t="str">
        <f>'Prep Partner Performance'!C$2</f>
        <v>Kisima Health Centre</v>
      </c>
      <c r="F147" s="199" t="str">
        <f>'Prep Partner Performance'!B$148</f>
        <v>Client has sex with more than one partner</v>
      </c>
      <c r="G147" s="177" t="str">
        <f>'Prep Partner Performance'!C154</f>
        <v>Other Women</v>
      </c>
      <c r="H147" s="177" t="str">
        <f>'Prep Partner Performance'!D154</f>
        <v>P01-146</v>
      </c>
      <c r="I147" s="185">
        <f>'Prep Partner Performance'!E154</f>
        <v>0</v>
      </c>
      <c r="J147" s="185">
        <f>'Prep Partner Performance'!F154</f>
        <v>0</v>
      </c>
      <c r="K147" s="185">
        <f>'Prep Partner Performance'!G154</f>
        <v>0</v>
      </c>
      <c r="L147" s="185">
        <f>'Prep Partner Performance'!H154</f>
        <v>0</v>
      </c>
      <c r="M147" s="185">
        <f>'Prep Partner Performance'!I154</f>
        <v>0</v>
      </c>
      <c r="N147" s="185">
        <f>'Prep Partner Performance'!J154</f>
        <v>0</v>
      </c>
      <c r="O147" s="185">
        <f>'Prep Partner Performance'!K154</f>
        <v>0</v>
      </c>
      <c r="P147" s="185">
        <f>'Prep Partner Performance'!L154</f>
        <v>0</v>
      </c>
      <c r="Q147" s="185">
        <f>'Prep Partner Performance'!M154</f>
        <v>0</v>
      </c>
      <c r="R147" s="185">
        <f>'Prep Partner Performance'!N154</f>
        <v>0</v>
      </c>
      <c r="S147" s="185">
        <f>'Prep Partner Performance'!O154</f>
        <v>0</v>
      </c>
      <c r="T147" s="185">
        <f>'Prep Partner Performance'!P154</f>
        <v>0</v>
      </c>
      <c r="U147" s="185">
        <f>'Prep Partner Performance'!Q154</f>
        <v>0</v>
      </c>
      <c r="V147" s="185">
        <f>'Prep Partner Performance'!R154</f>
        <v>0</v>
      </c>
      <c r="W147" s="185">
        <f>'Prep Partner Performance'!S154</f>
        <v>0</v>
      </c>
      <c r="X147" s="185">
        <f>'Prep Partner Performance'!T154</f>
        <v>0</v>
      </c>
      <c r="Y147" s="185">
        <f>'Prep Partner Performance'!U154</f>
        <v>0</v>
      </c>
      <c r="Z147" s="185">
        <f>'Prep Partner Performance'!V154</f>
        <v>0</v>
      </c>
      <c r="AA147" s="185">
        <f>'Prep Partner Performance'!W154</f>
        <v>0</v>
      </c>
      <c r="AB147" s="185">
        <f>'Prep Partner Performance'!X154</f>
        <v>0</v>
      </c>
      <c r="AC147" s="185">
        <f>'Prep Partner Performance'!Y154</f>
        <v>0</v>
      </c>
      <c r="AD147" s="185">
        <f>'Prep Partner Performance'!Z154</f>
        <v>0</v>
      </c>
      <c r="AE147" s="185">
        <f>'Prep Partner Performance'!AA154</f>
        <v>0</v>
      </c>
      <c r="AF147" s="185">
        <f>'Prep Partner Performance'!AB154</f>
        <v>0</v>
      </c>
      <c r="AG147" s="185">
        <f>'Prep Partner Performance'!AC154</f>
        <v>0</v>
      </c>
      <c r="AH147" s="185">
        <f>'Prep Partner Performance'!AD154</f>
        <v>0</v>
      </c>
      <c r="AI147" s="185">
        <f>'Prep Partner Performance'!AE154</f>
        <v>0</v>
      </c>
      <c r="AJ147" s="185">
        <f>'Prep Partner Performance'!AF154</f>
        <v>0</v>
      </c>
      <c r="AK147" s="185">
        <f>'Prep Partner Performance'!AG154</f>
        <v>0</v>
      </c>
      <c r="AL147" s="185">
        <f>'Prep Partner Performance'!AH154</f>
        <v>0</v>
      </c>
      <c r="AM147" s="178">
        <f t="shared" si="5"/>
        <v>0</v>
      </c>
      <c r="AN147" s="177" t="str">
        <f>'Prep Partner Performance'!B$3</f>
        <v>PrEP Partner Performance Tool version 2.0.0</v>
      </c>
      <c r="AO147" s="199">
        <f>'Prep Partner Performance'!AJ154</f>
        <v>0</v>
      </c>
    </row>
    <row r="148" spans="1:41" x14ac:dyDescent="0.25">
      <c r="A148" s="178" t="str">
        <f t="shared" si="4"/>
        <v>202205</v>
      </c>
      <c r="B148" s="179">
        <f>'Prep Partner Performance'!AE$2</f>
        <v>2022</v>
      </c>
      <c r="C148" s="180" t="str">
        <f>'Prep Partner Performance'!Z$2</f>
        <v>05</v>
      </c>
      <c r="D148" s="178">
        <f>'Prep Partner Performance'!G$2</f>
        <v>14943</v>
      </c>
      <c r="E148" s="177" t="str">
        <f>'Prep Partner Performance'!C$2</f>
        <v>Kisima Health Centre</v>
      </c>
      <c r="F148" s="199" t="str">
        <f>'Prep Partner Performance'!B$148</f>
        <v>Client has sex with more than one partner</v>
      </c>
      <c r="G148" s="177" t="str">
        <f>'Prep Partner Performance'!C155</f>
        <v>Serodiscordant Couple</v>
      </c>
      <c r="H148" s="177" t="str">
        <f>'Prep Partner Performance'!D155</f>
        <v>P01-147</v>
      </c>
      <c r="I148" s="185">
        <f>'Prep Partner Performance'!E155</f>
        <v>0</v>
      </c>
      <c r="J148" s="185">
        <f>'Prep Partner Performance'!F155</f>
        <v>0</v>
      </c>
      <c r="K148" s="185">
        <f>'Prep Partner Performance'!G155</f>
        <v>0</v>
      </c>
      <c r="L148" s="185">
        <f>'Prep Partner Performance'!H155</f>
        <v>0</v>
      </c>
      <c r="M148" s="185">
        <f>'Prep Partner Performance'!I155</f>
        <v>0</v>
      </c>
      <c r="N148" s="185">
        <f>'Prep Partner Performance'!J155</f>
        <v>0</v>
      </c>
      <c r="O148" s="185">
        <f>'Prep Partner Performance'!K155</f>
        <v>0</v>
      </c>
      <c r="P148" s="185">
        <f>'Prep Partner Performance'!L155</f>
        <v>0</v>
      </c>
      <c r="Q148" s="185">
        <f>'Prep Partner Performance'!M155</f>
        <v>0</v>
      </c>
      <c r="R148" s="185">
        <f>'Prep Partner Performance'!N155</f>
        <v>0</v>
      </c>
      <c r="S148" s="185">
        <f>'Prep Partner Performance'!O155</f>
        <v>0</v>
      </c>
      <c r="T148" s="185">
        <f>'Prep Partner Performance'!P155</f>
        <v>0</v>
      </c>
      <c r="U148" s="185">
        <f>'Prep Partner Performance'!Q155</f>
        <v>0</v>
      </c>
      <c r="V148" s="185">
        <f>'Prep Partner Performance'!R155</f>
        <v>0</v>
      </c>
      <c r="W148" s="185">
        <f>'Prep Partner Performance'!S155</f>
        <v>0</v>
      </c>
      <c r="X148" s="185">
        <f>'Prep Partner Performance'!T155</f>
        <v>0</v>
      </c>
      <c r="Y148" s="185">
        <f>'Prep Partner Performance'!U155</f>
        <v>0</v>
      </c>
      <c r="Z148" s="185">
        <f>'Prep Partner Performance'!V155</f>
        <v>0</v>
      </c>
      <c r="AA148" s="185">
        <f>'Prep Partner Performance'!W155</f>
        <v>0</v>
      </c>
      <c r="AB148" s="185">
        <f>'Prep Partner Performance'!X155</f>
        <v>0</v>
      </c>
      <c r="AC148" s="185">
        <f>'Prep Partner Performance'!Y155</f>
        <v>0</v>
      </c>
      <c r="AD148" s="185">
        <f>'Prep Partner Performance'!Z155</f>
        <v>0</v>
      </c>
      <c r="AE148" s="185">
        <f>'Prep Partner Performance'!AA155</f>
        <v>0</v>
      </c>
      <c r="AF148" s="185">
        <f>'Prep Partner Performance'!AB155</f>
        <v>0</v>
      </c>
      <c r="AG148" s="185">
        <f>'Prep Partner Performance'!AC155</f>
        <v>0</v>
      </c>
      <c r="AH148" s="185">
        <f>'Prep Partner Performance'!AD155</f>
        <v>0</v>
      </c>
      <c r="AI148" s="185">
        <f>'Prep Partner Performance'!AE155</f>
        <v>0</v>
      </c>
      <c r="AJ148" s="185">
        <f>'Prep Partner Performance'!AF155</f>
        <v>0</v>
      </c>
      <c r="AK148" s="185">
        <f>'Prep Partner Performance'!AG155</f>
        <v>0</v>
      </c>
      <c r="AL148" s="185">
        <f>'Prep Partner Performance'!AH155</f>
        <v>0</v>
      </c>
      <c r="AM148" s="178">
        <f t="shared" si="5"/>
        <v>0</v>
      </c>
      <c r="AN148" s="177" t="str">
        <f>'Prep Partner Performance'!B$3</f>
        <v>PrEP Partner Performance Tool version 2.0.0</v>
      </c>
      <c r="AO148" s="199">
        <f>'Prep Partner Performance'!AJ155</f>
        <v>0</v>
      </c>
    </row>
    <row r="149" spans="1:41" x14ac:dyDescent="0.25">
      <c r="A149" s="178" t="str">
        <f t="shared" si="4"/>
        <v>202205</v>
      </c>
      <c r="B149" s="179">
        <f>'Prep Partner Performance'!AE$2</f>
        <v>2022</v>
      </c>
      <c r="C149" s="180" t="str">
        <f>'Prep Partner Performance'!Z$2</f>
        <v>05</v>
      </c>
      <c r="D149" s="178">
        <f>'Prep Partner Performance'!G$2</f>
        <v>14943</v>
      </c>
      <c r="E149" s="177" t="str">
        <f>'Prep Partner Performance'!C$2</f>
        <v>Kisima Health Centre</v>
      </c>
      <c r="F149" s="199" t="str">
        <f>'Prep Partner Performance'!B$148</f>
        <v>Client has sex with more than one partner</v>
      </c>
      <c r="G149" s="177" t="str">
        <f>'Prep Partner Performance'!C156</f>
        <v>Pregnant and Breast Feeding Women</v>
      </c>
      <c r="H149" s="177" t="str">
        <f>'Prep Partner Performance'!D156</f>
        <v>P01-148</v>
      </c>
      <c r="I149" s="185">
        <f>'Prep Partner Performance'!E156</f>
        <v>0</v>
      </c>
      <c r="J149" s="185">
        <f>'Prep Partner Performance'!F156</f>
        <v>0</v>
      </c>
      <c r="K149" s="185">
        <f>'Prep Partner Performance'!G156</f>
        <v>0</v>
      </c>
      <c r="L149" s="185">
        <f>'Prep Partner Performance'!H156</f>
        <v>0</v>
      </c>
      <c r="M149" s="185">
        <f>'Prep Partner Performance'!I156</f>
        <v>0</v>
      </c>
      <c r="N149" s="185">
        <f>'Prep Partner Performance'!J156</f>
        <v>0</v>
      </c>
      <c r="O149" s="185">
        <f>'Prep Partner Performance'!K156</f>
        <v>0</v>
      </c>
      <c r="P149" s="185">
        <f>'Prep Partner Performance'!L156</f>
        <v>0</v>
      </c>
      <c r="Q149" s="185">
        <f>'Prep Partner Performance'!M156</f>
        <v>0</v>
      </c>
      <c r="R149" s="185">
        <f>'Prep Partner Performance'!N156</f>
        <v>0</v>
      </c>
      <c r="S149" s="185">
        <f>'Prep Partner Performance'!O156</f>
        <v>0</v>
      </c>
      <c r="T149" s="185">
        <f>'Prep Partner Performance'!P156</f>
        <v>0</v>
      </c>
      <c r="U149" s="185">
        <f>'Prep Partner Performance'!Q156</f>
        <v>0</v>
      </c>
      <c r="V149" s="185">
        <f>'Prep Partner Performance'!R156</f>
        <v>0</v>
      </c>
      <c r="W149" s="185">
        <f>'Prep Partner Performance'!S156</f>
        <v>0</v>
      </c>
      <c r="X149" s="185">
        <f>'Prep Partner Performance'!T156</f>
        <v>0</v>
      </c>
      <c r="Y149" s="185">
        <f>'Prep Partner Performance'!U156</f>
        <v>0</v>
      </c>
      <c r="Z149" s="185">
        <f>'Prep Partner Performance'!V156</f>
        <v>0</v>
      </c>
      <c r="AA149" s="185">
        <f>'Prep Partner Performance'!W156</f>
        <v>0</v>
      </c>
      <c r="AB149" s="185">
        <f>'Prep Partner Performance'!X156</f>
        <v>0</v>
      </c>
      <c r="AC149" s="185">
        <f>'Prep Partner Performance'!Y156</f>
        <v>0</v>
      </c>
      <c r="AD149" s="185">
        <f>'Prep Partner Performance'!Z156</f>
        <v>0</v>
      </c>
      <c r="AE149" s="185">
        <f>'Prep Partner Performance'!AA156</f>
        <v>0</v>
      </c>
      <c r="AF149" s="185">
        <f>'Prep Partner Performance'!AB156</f>
        <v>0</v>
      </c>
      <c r="AG149" s="185">
        <f>'Prep Partner Performance'!AC156</f>
        <v>0</v>
      </c>
      <c r="AH149" s="185">
        <f>'Prep Partner Performance'!AD156</f>
        <v>0</v>
      </c>
      <c r="AI149" s="185">
        <f>'Prep Partner Performance'!AE156</f>
        <v>0</v>
      </c>
      <c r="AJ149" s="185">
        <f>'Prep Partner Performance'!AF156</f>
        <v>0</v>
      </c>
      <c r="AK149" s="185">
        <f>'Prep Partner Performance'!AG156</f>
        <v>0</v>
      </c>
      <c r="AL149" s="185">
        <f>'Prep Partner Performance'!AH156</f>
        <v>0</v>
      </c>
      <c r="AM149" s="178">
        <f t="shared" si="5"/>
        <v>0</v>
      </c>
      <c r="AN149" s="177" t="str">
        <f>'Prep Partner Performance'!B$3</f>
        <v>PrEP Partner Performance Tool version 2.0.0</v>
      </c>
      <c r="AO149" s="199">
        <f>'Prep Partner Performance'!AJ156</f>
        <v>0</v>
      </c>
    </row>
    <row r="150" spans="1:41" x14ac:dyDescent="0.25">
      <c r="A150" s="178" t="str">
        <f t="shared" si="4"/>
        <v>202205</v>
      </c>
      <c r="B150" s="179">
        <f>'Prep Partner Performance'!AE$2</f>
        <v>2022</v>
      </c>
      <c r="C150" s="180" t="str">
        <f>'Prep Partner Performance'!Z$2</f>
        <v>05</v>
      </c>
      <c r="D150" s="178">
        <f>'Prep Partner Performance'!G$2</f>
        <v>14943</v>
      </c>
      <c r="E150" s="177" t="str">
        <f>'Prep Partner Performance'!C$2</f>
        <v>Kisima Health Centre</v>
      </c>
      <c r="F150" s="199" t="str">
        <f>'Prep Partner Performance'!B157</f>
        <v>On going IPV/ GBV</v>
      </c>
      <c r="G150" s="177" t="str">
        <f>'Prep Partner Performance'!C157</f>
        <v>Transgender</v>
      </c>
      <c r="H150" s="177" t="str">
        <f>'Prep Partner Performance'!D157</f>
        <v>P01-149</v>
      </c>
      <c r="I150" s="185">
        <f>'Prep Partner Performance'!E157</f>
        <v>0</v>
      </c>
      <c r="J150" s="185">
        <f>'Prep Partner Performance'!F157</f>
        <v>0</v>
      </c>
      <c r="K150" s="185">
        <f>'Prep Partner Performance'!G157</f>
        <v>0</v>
      </c>
      <c r="L150" s="185">
        <f>'Prep Partner Performance'!H157</f>
        <v>0</v>
      </c>
      <c r="M150" s="185">
        <f>'Prep Partner Performance'!I157</f>
        <v>0</v>
      </c>
      <c r="N150" s="185">
        <f>'Prep Partner Performance'!J157</f>
        <v>0</v>
      </c>
      <c r="O150" s="185">
        <f>'Prep Partner Performance'!K157</f>
        <v>0</v>
      </c>
      <c r="P150" s="185">
        <f>'Prep Partner Performance'!L157</f>
        <v>0</v>
      </c>
      <c r="Q150" s="185">
        <f>'Prep Partner Performance'!M157</f>
        <v>0</v>
      </c>
      <c r="R150" s="185">
        <f>'Prep Partner Performance'!N157</f>
        <v>0</v>
      </c>
      <c r="S150" s="185">
        <f>'Prep Partner Performance'!O157</f>
        <v>0</v>
      </c>
      <c r="T150" s="185">
        <f>'Prep Partner Performance'!P157</f>
        <v>0</v>
      </c>
      <c r="U150" s="185">
        <f>'Prep Partner Performance'!Q157</f>
        <v>0</v>
      </c>
      <c r="V150" s="185">
        <f>'Prep Partner Performance'!R157</f>
        <v>0</v>
      </c>
      <c r="W150" s="185">
        <f>'Prep Partner Performance'!S157</f>
        <v>0</v>
      </c>
      <c r="X150" s="185">
        <f>'Prep Partner Performance'!T157</f>
        <v>0</v>
      </c>
      <c r="Y150" s="185">
        <f>'Prep Partner Performance'!U157</f>
        <v>0</v>
      </c>
      <c r="Z150" s="185">
        <f>'Prep Partner Performance'!V157</f>
        <v>0</v>
      </c>
      <c r="AA150" s="185">
        <f>'Prep Partner Performance'!W157</f>
        <v>0</v>
      </c>
      <c r="AB150" s="185">
        <f>'Prep Partner Performance'!X157</f>
        <v>0</v>
      </c>
      <c r="AC150" s="185">
        <f>'Prep Partner Performance'!Y157</f>
        <v>0</v>
      </c>
      <c r="AD150" s="185">
        <f>'Prep Partner Performance'!Z157</f>
        <v>0</v>
      </c>
      <c r="AE150" s="185">
        <f>'Prep Partner Performance'!AA157</f>
        <v>0</v>
      </c>
      <c r="AF150" s="185">
        <f>'Prep Partner Performance'!AB157</f>
        <v>0</v>
      </c>
      <c r="AG150" s="185">
        <f>'Prep Partner Performance'!AC157</f>
        <v>0</v>
      </c>
      <c r="AH150" s="185">
        <f>'Prep Partner Performance'!AD157</f>
        <v>0</v>
      </c>
      <c r="AI150" s="185">
        <f>'Prep Partner Performance'!AE157</f>
        <v>0</v>
      </c>
      <c r="AJ150" s="185">
        <f>'Prep Partner Performance'!AF157</f>
        <v>0</v>
      </c>
      <c r="AK150" s="185">
        <f>'Prep Partner Performance'!AG157</f>
        <v>0</v>
      </c>
      <c r="AL150" s="185">
        <f>'Prep Partner Performance'!AH157</f>
        <v>0</v>
      </c>
      <c r="AM150" s="178">
        <f t="shared" si="5"/>
        <v>0</v>
      </c>
      <c r="AN150" s="177" t="str">
        <f>'Prep Partner Performance'!B$3</f>
        <v>PrEP Partner Performance Tool version 2.0.0</v>
      </c>
      <c r="AO150" s="199">
        <f>'Prep Partner Performance'!AJ157</f>
        <v>0</v>
      </c>
    </row>
    <row r="151" spans="1:41" x14ac:dyDescent="0.25">
      <c r="A151" s="178" t="str">
        <f t="shared" si="4"/>
        <v>202205</v>
      </c>
      <c r="B151" s="179">
        <f>'Prep Partner Performance'!AE$2</f>
        <v>2022</v>
      </c>
      <c r="C151" s="180" t="str">
        <f>'Prep Partner Performance'!Z$2</f>
        <v>05</v>
      </c>
      <c r="D151" s="178">
        <f>'Prep Partner Performance'!G$2</f>
        <v>14943</v>
      </c>
      <c r="E151" s="177" t="str">
        <f>'Prep Partner Performance'!C$2</f>
        <v>Kisima Health Centre</v>
      </c>
      <c r="F151" s="199" t="str">
        <f>'Prep Partner Performance'!B$157</f>
        <v>On going IPV/ GBV</v>
      </c>
      <c r="G151" s="177" t="str">
        <f>'Prep Partner Performance'!C158</f>
        <v>Adolescent Girls and Young Women</v>
      </c>
      <c r="H151" s="177" t="str">
        <f>'Prep Partner Performance'!D158</f>
        <v>P01-150</v>
      </c>
      <c r="I151" s="185">
        <f>'Prep Partner Performance'!E158</f>
        <v>0</v>
      </c>
      <c r="J151" s="185">
        <f>'Prep Partner Performance'!F158</f>
        <v>0</v>
      </c>
      <c r="K151" s="185">
        <f>'Prep Partner Performance'!G158</f>
        <v>0</v>
      </c>
      <c r="L151" s="185">
        <f>'Prep Partner Performance'!H158</f>
        <v>0</v>
      </c>
      <c r="M151" s="185">
        <f>'Prep Partner Performance'!I158</f>
        <v>0</v>
      </c>
      <c r="N151" s="185">
        <f>'Prep Partner Performance'!J158</f>
        <v>0</v>
      </c>
      <c r="O151" s="185">
        <f>'Prep Partner Performance'!K158</f>
        <v>0</v>
      </c>
      <c r="P151" s="185">
        <f>'Prep Partner Performance'!L158</f>
        <v>0</v>
      </c>
      <c r="Q151" s="185">
        <f>'Prep Partner Performance'!M158</f>
        <v>0</v>
      </c>
      <c r="R151" s="185">
        <f>'Prep Partner Performance'!N158</f>
        <v>0</v>
      </c>
      <c r="S151" s="185">
        <f>'Prep Partner Performance'!O158</f>
        <v>0</v>
      </c>
      <c r="T151" s="185">
        <f>'Prep Partner Performance'!P158</f>
        <v>0</v>
      </c>
      <c r="U151" s="185">
        <f>'Prep Partner Performance'!Q158</f>
        <v>0</v>
      </c>
      <c r="V151" s="185">
        <f>'Prep Partner Performance'!R158</f>
        <v>0</v>
      </c>
      <c r="W151" s="185">
        <f>'Prep Partner Performance'!S158</f>
        <v>0</v>
      </c>
      <c r="X151" s="185">
        <f>'Prep Partner Performance'!T158</f>
        <v>0</v>
      </c>
      <c r="Y151" s="185">
        <f>'Prep Partner Performance'!U158</f>
        <v>0</v>
      </c>
      <c r="Z151" s="185">
        <f>'Prep Partner Performance'!V158</f>
        <v>0</v>
      </c>
      <c r="AA151" s="185">
        <f>'Prep Partner Performance'!W158</f>
        <v>0</v>
      </c>
      <c r="AB151" s="185">
        <f>'Prep Partner Performance'!X158</f>
        <v>0</v>
      </c>
      <c r="AC151" s="185">
        <f>'Prep Partner Performance'!Y158</f>
        <v>0</v>
      </c>
      <c r="AD151" s="185">
        <f>'Prep Partner Performance'!Z158</f>
        <v>0</v>
      </c>
      <c r="AE151" s="185">
        <f>'Prep Partner Performance'!AA158</f>
        <v>0</v>
      </c>
      <c r="AF151" s="185">
        <f>'Prep Partner Performance'!AB158</f>
        <v>0</v>
      </c>
      <c r="AG151" s="185">
        <f>'Prep Partner Performance'!AC158</f>
        <v>0</v>
      </c>
      <c r="AH151" s="185">
        <f>'Prep Partner Performance'!AD158</f>
        <v>0</v>
      </c>
      <c r="AI151" s="185">
        <f>'Prep Partner Performance'!AE158</f>
        <v>0</v>
      </c>
      <c r="AJ151" s="185">
        <f>'Prep Partner Performance'!AF158</f>
        <v>0</v>
      </c>
      <c r="AK151" s="185">
        <f>'Prep Partner Performance'!AG158</f>
        <v>0</v>
      </c>
      <c r="AL151" s="185">
        <f>'Prep Partner Performance'!AH158</f>
        <v>0</v>
      </c>
      <c r="AM151" s="178">
        <f t="shared" si="5"/>
        <v>0</v>
      </c>
      <c r="AN151" s="177" t="str">
        <f>'Prep Partner Performance'!B$3</f>
        <v>PrEP Partner Performance Tool version 2.0.0</v>
      </c>
      <c r="AO151" s="199">
        <f>'Prep Partner Performance'!AJ158</f>
        <v>0</v>
      </c>
    </row>
    <row r="152" spans="1:41" x14ac:dyDescent="0.25">
      <c r="A152" s="178" t="str">
        <f t="shared" si="4"/>
        <v>202205</v>
      </c>
      <c r="B152" s="179">
        <f>'Prep Partner Performance'!AE$2</f>
        <v>2022</v>
      </c>
      <c r="C152" s="180" t="str">
        <f>'Prep Partner Performance'!Z$2</f>
        <v>05</v>
      </c>
      <c r="D152" s="178">
        <f>'Prep Partner Performance'!G$2</f>
        <v>14943</v>
      </c>
      <c r="E152" s="177" t="str">
        <f>'Prep Partner Performance'!C$2</f>
        <v>Kisima Health Centre</v>
      </c>
      <c r="F152" s="199" t="str">
        <f>'Prep Partner Performance'!B$157</f>
        <v>On going IPV/ GBV</v>
      </c>
      <c r="G152" s="177" t="str">
        <f>'Prep Partner Performance'!C159</f>
        <v>Men who have Sex With Men</v>
      </c>
      <c r="H152" s="177" t="str">
        <f>'Prep Partner Performance'!D159</f>
        <v>P01-151</v>
      </c>
      <c r="I152" s="185">
        <f>'Prep Partner Performance'!E159</f>
        <v>0</v>
      </c>
      <c r="J152" s="185">
        <f>'Prep Partner Performance'!F159</f>
        <v>0</v>
      </c>
      <c r="K152" s="185">
        <f>'Prep Partner Performance'!G159</f>
        <v>0</v>
      </c>
      <c r="L152" s="185">
        <f>'Prep Partner Performance'!H159</f>
        <v>0</v>
      </c>
      <c r="M152" s="185">
        <f>'Prep Partner Performance'!I159</f>
        <v>0</v>
      </c>
      <c r="N152" s="185">
        <f>'Prep Partner Performance'!J159</f>
        <v>0</v>
      </c>
      <c r="O152" s="185">
        <f>'Prep Partner Performance'!K159</f>
        <v>0</v>
      </c>
      <c r="P152" s="185">
        <f>'Prep Partner Performance'!L159</f>
        <v>0</v>
      </c>
      <c r="Q152" s="185">
        <f>'Prep Partner Performance'!M159</f>
        <v>0</v>
      </c>
      <c r="R152" s="185">
        <f>'Prep Partner Performance'!N159</f>
        <v>0</v>
      </c>
      <c r="S152" s="185">
        <f>'Prep Partner Performance'!O159</f>
        <v>0</v>
      </c>
      <c r="T152" s="185">
        <f>'Prep Partner Performance'!P159</f>
        <v>0</v>
      </c>
      <c r="U152" s="185">
        <f>'Prep Partner Performance'!Q159</f>
        <v>0</v>
      </c>
      <c r="V152" s="185">
        <f>'Prep Partner Performance'!R159</f>
        <v>0</v>
      </c>
      <c r="W152" s="185">
        <f>'Prep Partner Performance'!S159</f>
        <v>0</v>
      </c>
      <c r="X152" s="185">
        <f>'Prep Partner Performance'!T159</f>
        <v>0</v>
      </c>
      <c r="Y152" s="185">
        <f>'Prep Partner Performance'!U159</f>
        <v>0</v>
      </c>
      <c r="Z152" s="185">
        <f>'Prep Partner Performance'!V159</f>
        <v>0</v>
      </c>
      <c r="AA152" s="185">
        <f>'Prep Partner Performance'!W159</f>
        <v>0</v>
      </c>
      <c r="AB152" s="185">
        <f>'Prep Partner Performance'!X159</f>
        <v>0</v>
      </c>
      <c r="AC152" s="185">
        <f>'Prep Partner Performance'!Y159</f>
        <v>0</v>
      </c>
      <c r="AD152" s="185">
        <f>'Prep Partner Performance'!Z159</f>
        <v>0</v>
      </c>
      <c r="AE152" s="185">
        <f>'Prep Partner Performance'!AA159</f>
        <v>0</v>
      </c>
      <c r="AF152" s="185">
        <f>'Prep Partner Performance'!AB159</f>
        <v>0</v>
      </c>
      <c r="AG152" s="185">
        <f>'Prep Partner Performance'!AC159</f>
        <v>0</v>
      </c>
      <c r="AH152" s="185">
        <f>'Prep Partner Performance'!AD159</f>
        <v>0</v>
      </c>
      <c r="AI152" s="185">
        <f>'Prep Partner Performance'!AE159</f>
        <v>0</v>
      </c>
      <c r="AJ152" s="185">
        <f>'Prep Partner Performance'!AF159</f>
        <v>0</v>
      </c>
      <c r="AK152" s="185">
        <f>'Prep Partner Performance'!AG159</f>
        <v>0</v>
      </c>
      <c r="AL152" s="185">
        <f>'Prep Partner Performance'!AH159</f>
        <v>0</v>
      </c>
      <c r="AM152" s="178">
        <f t="shared" si="5"/>
        <v>0</v>
      </c>
      <c r="AN152" s="177" t="str">
        <f>'Prep Partner Performance'!B$3</f>
        <v>PrEP Partner Performance Tool version 2.0.0</v>
      </c>
      <c r="AO152" s="199">
        <f>'Prep Partner Performance'!AJ159</f>
        <v>0</v>
      </c>
    </row>
    <row r="153" spans="1:41" x14ac:dyDescent="0.25">
      <c r="A153" s="178" t="str">
        <f t="shared" si="4"/>
        <v>202205</v>
      </c>
      <c r="B153" s="179">
        <f>'Prep Partner Performance'!AE$2</f>
        <v>2022</v>
      </c>
      <c r="C153" s="180" t="str">
        <f>'Prep Partner Performance'!Z$2</f>
        <v>05</v>
      </c>
      <c r="D153" s="178">
        <f>'Prep Partner Performance'!G$2</f>
        <v>14943</v>
      </c>
      <c r="E153" s="177" t="str">
        <f>'Prep Partner Performance'!C$2</f>
        <v>Kisima Health Centre</v>
      </c>
      <c r="F153" s="199" t="str">
        <f>'Prep Partner Performance'!B$157</f>
        <v>On going IPV/ GBV</v>
      </c>
      <c r="G153" s="177" t="str">
        <f>'Prep Partner Performance'!C160</f>
        <v>Men at high risk</v>
      </c>
      <c r="H153" s="177" t="str">
        <f>'Prep Partner Performance'!D160</f>
        <v>P01-152</v>
      </c>
      <c r="I153" s="185">
        <f>'Prep Partner Performance'!E160</f>
        <v>0</v>
      </c>
      <c r="J153" s="185">
        <f>'Prep Partner Performance'!F160</f>
        <v>0</v>
      </c>
      <c r="K153" s="185">
        <f>'Prep Partner Performance'!G160</f>
        <v>0</v>
      </c>
      <c r="L153" s="185">
        <f>'Prep Partner Performance'!H160</f>
        <v>0</v>
      </c>
      <c r="M153" s="185">
        <f>'Prep Partner Performance'!I160</f>
        <v>0</v>
      </c>
      <c r="N153" s="185">
        <f>'Prep Partner Performance'!J160</f>
        <v>0</v>
      </c>
      <c r="O153" s="185">
        <f>'Prep Partner Performance'!K160</f>
        <v>0</v>
      </c>
      <c r="P153" s="185">
        <f>'Prep Partner Performance'!L160</f>
        <v>0</v>
      </c>
      <c r="Q153" s="185">
        <f>'Prep Partner Performance'!M160</f>
        <v>0</v>
      </c>
      <c r="R153" s="185">
        <f>'Prep Partner Performance'!N160</f>
        <v>0</v>
      </c>
      <c r="S153" s="185">
        <f>'Prep Partner Performance'!O160</f>
        <v>0</v>
      </c>
      <c r="T153" s="185">
        <f>'Prep Partner Performance'!P160</f>
        <v>0</v>
      </c>
      <c r="U153" s="185">
        <f>'Prep Partner Performance'!Q160</f>
        <v>0</v>
      </c>
      <c r="V153" s="185">
        <f>'Prep Partner Performance'!R160</f>
        <v>0</v>
      </c>
      <c r="W153" s="185">
        <f>'Prep Partner Performance'!S160</f>
        <v>0</v>
      </c>
      <c r="X153" s="185">
        <f>'Prep Partner Performance'!T160</f>
        <v>0</v>
      </c>
      <c r="Y153" s="185">
        <f>'Prep Partner Performance'!U160</f>
        <v>0</v>
      </c>
      <c r="Z153" s="185">
        <f>'Prep Partner Performance'!V160</f>
        <v>0</v>
      </c>
      <c r="AA153" s="185">
        <f>'Prep Partner Performance'!W160</f>
        <v>0</v>
      </c>
      <c r="AB153" s="185">
        <f>'Prep Partner Performance'!X160</f>
        <v>0</v>
      </c>
      <c r="AC153" s="185">
        <f>'Prep Partner Performance'!Y160</f>
        <v>0</v>
      </c>
      <c r="AD153" s="185">
        <f>'Prep Partner Performance'!Z160</f>
        <v>0</v>
      </c>
      <c r="AE153" s="185">
        <f>'Prep Partner Performance'!AA160</f>
        <v>0</v>
      </c>
      <c r="AF153" s="185">
        <f>'Prep Partner Performance'!AB160</f>
        <v>0</v>
      </c>
      <c r="AG153" s="185">
        <f>'Prep Partner Performance'!AC160</f>
        <v>0</v>
      </c>
      <c r="AH153" s="185">
        <f>'Prep Partner Performance'!AD160</f>
        <v>0</v>
      </c>
      <c r="AI153" s="185">
        <f>'Prep Partner Performance'!AE160</f>
        <v>0</v>
      </c>
      <c r="AJ153" s="185">
        <f>'Prep Partner Performance'!AF160</f>
        <v>0</v>
      </c>
      <c r="AK153" s="185">
        <f>'Prep Partner Performance'!AG160</f>
        <v>0</v>
      </c>
      <c r="AL153" s="185">
        <f>'Prep Partner Performance'!AH160</f>
        <v>0</v>
      </c>
      <c r="AM153" s="178">
        <f t="shared" si="5"/>
        <v>0</v>
      </c>
      <c r="AN153" s="177" t="str">
        <f>'Prep Partner Performance'!B$3</f>
        <v>PrEP Partner Performance Tool version 2.0.0</v>
      </c>
      <c r="AO153" s="199">
        <f>'Prep Partner Performance'!AJ160</f>
        <v>0</v>
      </c>
    </row>
    <row r="154" spans="1:41" x14ac:dyDescent="0.25">
      <c r="A154" s="178" t="str">
        <f t="shared" si="4"/>
        <v>202205</v>
      </c>
      <c r="B154" s="179">
        <f>'Prep Partner Performance'!AE$2</f>
        <v>2022</v>
      </c>
      <c r="C154" s="180" t="str">
        <f>'Prep Partner Performance'!Z$2</f>
        <v>05</v>
      </c>
      <c r="D154" s="178">
        <f>'Prep Partner Performance'!G$2</f>
        <v>14943</v>
      </c>
      <c r="E154" s="177" t="str">
        <f>'Prep Partner Performance'!C$2</f>
        <v>Kisima Health Centre</v>
      </c>
      <c r="F154" s="199" t="str">
        <f>'Prep Partner Performance'!B$157</f>
        <v>On going IPV/ GBV</v>
      </c>
      <c r="G154" s="177" t="str">
        <f>'Prep Partner Performance'!C161</f>
        <v>Female Sex Workers</v>
      </c>
      <c r="H154" s="177" t="str">
        <f>'Prep Partner Performance'!D161</f>
        <v>P01-153</v>
      </c>
      <c r="I154" s="185">
        <f>'Prep Partner Performance'!E161</f>
        <v>0</v>
      </c>
      <c r="J154" s="185">
        <f>'Prep Partner Performance'!F161</f>
        <v>0</v>
      </c>
      <c r="K154" s="185">
        <f>'Prep Partner Performance'!G161</f>
        <v>0</v>
      </c>
      <c r="L154" s="185">
        <f>'Prep Partner Performance'!H161</f>
        <v>0</v>
      </c>
      <c r="M154" s="185">
        <f>'Prep Partner Performance'!I161</f>
        <v>0</v>
      </c>
      <c r="N154" s="185">
        <f>'Prep Partner Performance'!J161</f>
        <v>0</v>
      </c>
      <c r="O154" s="185">
        <f>'Prep Partner Performance'!K161</f>
        <v>0</v>
      </c>
      <c r="P154" s="185">
        <f>'Prep Partner Performance'!L161</f>
        <v>0</v>
      </c>
      <c r="Q154" s="185">
        <f>'Prep Partner Performance'!M161</f>
        <v>0</v>
      </c>
      <c r="R154" s="185">
        <f>'Prep Partner Performance'!N161</f>
        <v>0</v>
      </c>
      <c r="S154" s="185">
        <f>'Prep Partner Performance'!O161</f>
        <v>0</v>
      </c>
      <c r="T154" s="185">
        <f>'Prep Partner Performance'!P161</f>
        <v>0</v>
      </c>
      <c r="U154" s="185">
        <f>'Prep Partner Performance'!Q161</f>
        <v>0</v>
      </c>
      <c r="V154" s="185">
        <f>'Prep Partner Performance'!R161</f>
        <v>0</v>
      </c>
      <c r="W154" s="185">
        <f>'Prep Partner Performance'!S161</f>
        <v>0</v>
      </c>
      <c r="X154" s="185">
        <f>'Prep Partner Performance'!T161</f>
        <v>0</v>
      </c>
      <c r="Y154" s="185">
        <f>'Prep Partner Performance'!U161</f>
        <v>0</v>
      </c>
      <c r="Z154" s="185">
        <f>'Prep Partner Performance'!V161</f>
        <v>0</v>
      </c>
      <c r="AA154" s="185">
        <f>'Prep Partner Performance'!W161</f>
        <v>0</v>
      </c>
      <c r="AB154" s="185">
        <f>'Prep Partner Performance'!X161</f>
        <v>0</v>
      </c>
      <c r="AC154" s="185">
        <f>'Prep Partner Performance'!Y161</f>
        <v>0</v>
      </c>
      <c r="AD154" s="185">
        <f>'Prep Partner Performance'!Z161</f>
        <v>0</v>
      </c>
      <c r="AE154" s="185">
        <f>'Prep Partner Performance'!AA161</f>
        <v>0</v>
      </c>
      <c r="AF154" s="185">
        <f>'Prep Partner Performance'!AB161</f>
        <v>0</v>
      </c>
      <c r="AG154" s="185">
        <f>'Prep Partner Performance'!AC161</f>
        <v>0</v>
      </c>
      <c r="AH154" s="185">
        <f>'Prep Partner Performance'!AD161</f>
        <v>0</v>
      </c>
      <c r="AI154" s="185">
        <f>'Prep Partner Performance'!AE161</f>
        <v>0</v>
      </c>
      <c r="AJ154" s="185">
        <f>'Prep Partner Performance'!AF161</f>
        <v>0</v>
      </c>
      <c r="AK154" s="185">
        <f>'Prep Partner Performance'!AG161</f>
        <v>0</v>
      </c>
      <c r="AL154" s="185">
        <f>'Prep Partner Performance'!AH161</f>
        <v>0</v>
      </c>
      <c r="AM154" s="178">
        <f t="shared" si="5"/>
        <v>0</v>
      </c>
      <c r="AN154" s="177" t="str">
        <f>'Prep Partner Performance'!B$3</f>
        <v>PrEP Partner Performance Tool version 2.0.0</v>
      </c>
      <c r="AO154" s="199">
        <f>'Prep Partner Performance'!AJ161</f>
        <v>0</v>
      </c>
    </row>
    <row r="155" spans="1:41" x14ac:dyDescent="0.25">
      <c r="A155" s="178" t="str">
        <f t="shared" si="4"/>
        <v>202205</v>
      </c>
      <c r="B155" s="179">
        <f>'Prep Partner Performance'!AE$2</f>
        <v>2022</v>
      </c>
      <c r="C155" s="180" t="str">
        <f>'Prep Partner Performance'!Z$2</f>
        <v>05</v>
      </c>
      <c r="D155" s="178">
        <f>'Prep Partner Performance'!G$2</f>
        <v>14943</v>
      </c>
      <c r="E155" s="177" t="str">
        <f>'Prep Partner Performance'!C$2</f>
        <v>Kisima Health Centre</v>
      </c>
      <c r="F155" s="199" t="str">
        <f>'Prep Partner Performance'!B$157</f>
        <v>On going IPV/ GBV</v>
      </c>
      <c r="G155" s="177" t="str">
        <f>'Prep Partner Performance'!C162</f>
        <v>People who Inject Drugs</v>
      </c>
      <c r="H155" s="177" t="str">
        <f>'Prep Partner Performance'!D162</f>
        <v>P01-154</v>
      </c>
      <c r="I155" s="185">
        <f>'Prep Partner Performance'!E162</f>
        <v>0</v>
      </c>
      <c r="J155" s="185">
        <f>'Prep Partner Performance'!F162</f>
        <v>0</v>
      </c>
      <c r="K155" s="185">
        <f>'Prep Partner Performance'!G162</f>
        <v>0</v>
      </c>
      <c r="L155" s="185">
        <f>'Prep Partner Performance'!H162</f>
        <v>0</v>
      </c>
      <c r="M155" s="185">
        <f>'Prep Partner Performance'!I162</f>
        <v>0</v>
      </c>
      <c r="N155" s="185">
        <f>'Prep Partner Performance'!J162</f>
        <v>0</v>
      </c>
      <c r="O155" s="185">
        <f>'Prep Partner Performance'!K162</f>
        <v>0</v>
      </c>
      <c r="P155" s="185">
        <f>'Prep Partner Performance'!L162</f>
        <v>0</v>
      </c>
      <c r="Q155" s="185">
        <f>'Prep Partner Performance'!M162</f>
        <v>0</v>
      </c>
      <c r="R155" s="185">
        <f>'Prep Partner Performance'!N162</f>
        <v>0</v>
      </c>
      <c r="S155" s="185">
        <f>'Prep Partner Performance'!O162</f>
        <v>0</v>
      </c>
      <c r="T155" s="185">
        <f>'Prep Partner Performance'!P162</f>
        <v>0</v>
      </c>
      <c r="U155" s="185">
        <f>'Prep Partner Performance'!Q162</f>
        <v>0</v>
      </c>
      <c r="V155" s="185">
        <f>'Prep Partner Performance'!R162</f>
        <v>0</v>
      </c>
      <c r="W155" s="185">
        <f>'Prep Partner Performance'!S162</f>
        <v>0</v>
      </c>
      <c r="X155" s="185">
        <f>'Prep Partner Performance'!T162</f>
        <v>0</v>
      </c>
      <c r="Y155" s="185">
        <f>'Prep Partner Performance'!U162</f>
        <v>0</v>
      </c>
      <c r="Z155" s="185">
        <f>'Prep Partner Performance'!V162</f>
        <v>0</v>
      </c>
      <c r="AA155" s="185">
        <f>'Prep Partner Performance'!W162</f>
        <v>0</v>
      </c>
      <c r="AB155" s="185">
        <f>'Prep Partner Performance'!X162</f>
        <v>0</v>
      </c>
      <c r="AC155" s="185">
        <f>'Prep Partner Performance'!Y162</f>
        <v>0</v>
      </c>
      <c r="AD155" s="185">
        <f>'Prep Partner Performance'!Z162</f>
        <v>0</v>
      </c>
      <c r="AE155" s="185">
        <f>'Prep Partner Performance'!AA162</f>
        <v>0</v>
      </c>
      <c r="AF155" s="185">
        <f>'Prep Partner Performance'!AB162</f>
        <v>0</v>
      </c>
      <c r="AG155" s="185">
        <f>'Prep Partner Performance'!AC162</f>
        <v>0</v>
      </c>
      <c r="AH155" s="185">
        <f>'Prep Partner Performance'!AD162</f>
        <v>0</v>
      </c>
      <c r="AI155" s="185">
        <f>'Prep Partner Performance'!AE162</f>
        <v>0</v>
      </c>
      <c r="AJ155" s="185">
        <f>'Prep Partner Performance'!AF162</f>
        <v>0</v>
      </c>
      <c r="AK155" s="185">
        <f>'Prep Partner Performance'!AG162</f>
        <v>0</v>
      </c>
      <c r="AL155" s="185">
        <f>'Prep Partner Performance'!AH162</f>
        <v>0</v>
      </c>
      <c r="AM155" s="178">
        <f t="shared" si="5"/>
        <v>0</v>
      </c>
      <c r="AN155" s="177" t="str">
        <f>'Prep Partner Performance'!B$3</f>
        <v>PrEP Partner Performance Tool version 2.0.0</v>
      </c>
      <c r="AO155" s="199">
        <f>'Prep Partner Performance'!AJ162</f>
        <v>0</v>
      </c>
    </row>
    <row r="156" spans="1:41" x14ac:dyDescent="0.25">
      <c r="A156" s="178" t="str">
        <f t="shared" si="4"/>
        <v>202205</v>
      </c>
      <c r="B156" s="179">
        <f>'Prep Partner Performance'!AE$2</f>
        <v>2022</v>
      </c>
      <c r="C156" s="180" t="str">
        <f>'Prep Partner Performance'!Z$2</f>
        <v>05</v>
      </c>
      <c r="D156" s="178">
        <f>'Prep Partner Performance'!G$2</f>
        <v>14943</v>
      </c>
      <c r="E156" s="177" t="str">
        <f>'Prep Partner Performance'!C$2</f>
        <v>Kisima Health Centre</v>
      </c>
      <c r="F156" s="199" t="str">
        <f>'Prep Partner Performance'!B$157</f>
        <v>On going IPV/ GBV</v>
      </c>
      <c r="G156" s="177" t="str">
        <f>'Prep Partner Performance'!C163</f>
        <v>Other Women</v>
      </c>
      <c r="H156" s="177" t="str">
        <f>'Prep Partner Performance'!D163</f>
        <v>P01-155</v>
      </c>
      <c r="I156" s="185">
        <f>'Prep Partner Performance'!E163</f>
        <v>0</v>
      </c>
      <c r="J156" s="185">
        <f>'Prep Partner Performance'!F163</f>
        <v>0</v>
      </c>
      <c r="K156" s="185">
        <f>'Prep Partner Performance'!G163</f>
        <v>0</v>
      </c>
      <c r="L156" s="185">
        <f>'Prep Partner Performance'!H163</f>
        <v>0</v>
      </c>
      <c r="M156" s="185">
        <f>'Prep Partner Performance'!I163</f>
        <v>0</v>
      </c>
      <c r="N156" s="185">
        <f>'Prep Partner Performance'!J163</f>
        <v>0</v>
      </c>
      <c r="O156" s="185">
        <f>'Prep Partner Performance'!K163</f>
        <v>0</v>
      </c>
      <c r="P156" s="185">
        <f>'Prep Partner Performance'!L163</f>
        <v>0</v>
      </c>
      <c r="Q156" s="185">
        <f>'Prep Partner Performance'!M163</f>
        <v>0</v>
      </c>
      <c r="R156" s="185">
        <f>'Prep Partner Performance'!N163</f>
        <v>0</v>
      </c>
      <c r="S156" s="185">
        <f>'Prep Partner Performance'!O163</f>
        <v>0</v>
      </c>
      <c r="T156" s="185">
        <f>'Prep Partner Performance'!P163</f>
        <v>0</v>
      </c>
      <c r="U156" s="185">
        <f>'Prep Partner Performance'!Q163</f>
        <v>0</v>
      </c>
      <c r="V156" s="185">
        <f>'Prep Partner Performance'!R163</f>
        <v>0</v>
      </c>
      <c r="W156" s="185">
        <f>'Prep Partner Performance'!S163</f>
        <v>0</v>
      </c>
      <c r="X156" s="185">
        <f>'Prep Partner Performance'!T163</f>
        <v>0</v>
      </c>
      <c r="Y156" s="185">
        <f>'Prep Partner Performance'!U163</f>
        <v>0</v>
      </c>
      <c r="Z156" s="185">
        <f>'Prep Partner Performance'!V163</f>
        <v>0</v>
      </c>
      <c r="AA156" s="185">
        <f>'Prep Partner Performance'!W163</f>
        <v>0</v>
      </c>
      <c r="AB156" s="185">
        <f>'Prep Partner Performance'!X163</f>
        <v>0</v>
      </c>
      <c r="AC156" s="185">
        <f>'Prep Partner Performance'!Y163</f>
        <v>0</v>
      </c>
      <c r="AD156" s="185">
        <f>'Prep Partner Performance'!Z163</f>
        <v>0</v>
      </c>
      <c r="AE156" s="185">
        <f>'Prep Partner Performance'!AA163</f>
        <v>0</v>
      </c>
      <c r="AF156" s="185">
        <f>'Prep Partner Performance'!AB163</f>
        <v>0</v>
      </c>
      <c r="AG156" s="185">
        <f>'Prep Partner Performance'!AC163</f>
        <v>0</v>
      </c>
      <c r="AH156" s="185">
        <f>'Prep Partner Performance'!AD163</f>
        <v>0</v>
      </c>
      <c r="AI156" s="185">
        <f>'Prep Partner Performance'!AE163</f>
        <v>0</v>
      </c>
      <c r="AJ156" s="185">
        <f>'Prep Partner Performance'!AF163</f>
        <v>0</v>
      </c>
      <c r="AK156" s="185">
        <f>'Prep Partner Performance'!AG163</f>
        <v>0</v>
      </c>
      <c r="AL156" s="185">
        <f>'Prep Partner Performance'!AH163</f>
        <v>0</v>
      </c>
      <c r="AM156" s="178">
        <f t="shared" si="5"/>
        <v>0</v>
      </c>
      <c r="AN156" s="177" t="str">
        <f>'Prep Partner Performance'!B$3</f>
        <v>PrEP Partner Performance Tool version 2.0.0</v>
      </c>
      <c r="AO156" s="199">
        <f>'Prep Partner Performance'!AJ163</f>
        <v>0</v>
      </c>
    </row>
    <row r="157" spans="1:41" x14ac:dyDescent="0.25">
      <c r="A157" s="178" t="str">
        <f t="shared" si="4"/>
        <v>202205</v>
      </c>
      <c r="B157" s="179">
        <f>'Prep Partner Performance'!AE$2</f>
        <v>2022</v>
      </c>
      <c r="C157" s="180" t="str">
        <f>'Prep Partner Performance'!Z$2</f>
        <v>05</v>
      </c>
      <c r="D157" s="178">
        <f>'Prep Partner Performance'!G$2</f>
        <v>14943</v>
      </c>
      <c r="E157" s="177" t="str">
        <f>'Prep Partner Performance'!C$2</f>
        <v>Kisima Health Centre</v>
      </c>
      <c r="F157" s="199" t="str">
        <f>'Prep Partner Performance'!B$157</f>
        <v>On going IPV/ GBV</v>
      </c>
      <c r="G157" s="177" t="str">
        <f>'Prep Partner Performance'!C164</f>
        <v>Serodiscordant Couple</v>
      </c>
      <c r="H157" s="177" t="str">
        <f>'Prep Partner Performance'!D164</f>
        <v>P01-156</v>
      </c>
      <c r="I157" s="185">
        <f>'Prep Partner Performance'!E164</f>
        <v>0</v>
      </c>
      <c r="J157" s="185">
        <f>'Prep Partner Performance'!F164</f>
        <v>0</v>
      </c>
      <c r="K157" s="185">
        <f>'Prep Partner Performance'!G164</f>
        <v>0</v>
      </c>
      <c r="L157" s="185">
        <f>'Prep Partner Performance'!H164</f>
        <v>0</v>
      </c>
      <c r="M157" s="185">
        <f>'Prep Partner Performance'!I164</f>
        <v>0</v>
      </c>
      <c r="N157" s="185">
        <f>'Prep Partner Performance'!J164</f>
        <v>0</v>
      </c>
      <c r="O157" s="185">
        <f>'Prep Partner Performance'!K164</f>
        <v>0</v>
      </c>
      <c r="P157" s="185">
        <f>'Prep Partner Performance'!L164</f>
        <v>0</v>
      </c>
      <c r="Q157" s="185">
        <f>'Prep Partner Performance'!M164</f>
        <v>0</v>
      </c>
      <c r="R157" s="185">
        <f>'Prep Partner Performance'!N164</f>
        <v>0</v>
      </c>
      <c r="S157" s="185">
        <f>'Prep Partner Performance'!O164</f>
        <v>0</v>
      </c>
      <c r="T157" s="185">
        <f>'Prep Partner Performance'!P164</f>
        <v>0</v>
      </c>
      <c r="U157" s="185">
        <f>'Prep Partner Performance'!Q164</f>
        <v>0</v>
      </c>
      <c r="V157" s="185">
        <f>'Prep Partner Performance'!R164</f>
        <v>0</v>
      </c>
      <c r="W157" s="185">
        <f>'Prep Partner Performance'!S164</f>
        <v>0</v>
      </c>
      <c r="X157" s="185">
        <f>'Prep Partner Performance'!T164</f>
        <v>0</v>
      </c>
      <c r="Y157" s="185">
        <f>'Prep Partner Performance'!U164</f>
        <v>0</v>
      </c>
      <c r="Z157" s="185">
        <f>'Prep Partner Performance'!V164</f>
        <v>0</v>
      </c>
      <c r="AA157" s="185">
        <f>'Prep Partner Performance'!W164</f>
        <v>0</v>
      </c>
      <c r="AB157" s="185">
        <f>'Prep Partner Performance'!X164</f>
        <v>0</v>
      </c>
      <c r="AC157" s="185">
        <f>'Prep Partner Performance'!Y164</f>
        <v>0</v>
      </c>
      <c r="AD157" s="185">
        <f>'Prep Partner Performance'!Z164</f>
        <v>0</v>
      </c>
      <c r="AE157" s="185">
        <f>'Prep Partner Performance'!AA164</f>
        <v>0</v>
      </c>
      <c r="AF157" s="185">
        <f>'Prep Partner Performance'!AB164</f>
        <v>0</v>
      </c>
      <c r="AG157" s="185">
        <f>'Prep Partner Performance'!AC164</f>
        <v>0</v>
      </c>
      <c r="AH157" s="185">
        <f>'Prep Partner Performance'!AD164</f>
        <v>0</v>
      </c>
      <c r="AI157" s="185">
        <f>'Prep Partner Performance'!AE164</f>
        <v>0</v>
      </c>
      <c r="AJ157" s="185">
        <f>'Prep Partner Performance'!AF164</f>
        <v>0</v>
      </c>
      <c r="AK157" s="185">
        <f>'Prep Partner Performance'!AG164</f>
        <v>0</v>
      </c>
      <c r="AL157" s="185">
        <f>'Prep Partner Performance'!AH164</f>
        <v>0</v>
      </c>
      <c r="AM157" s="178">
        <f t="shared" si="5"/>
        <v>0</v>
      </c>
      <c r="AN157" s="177" t="str">
        <f>'Prep Partner Performance'!B$3</f>
        <v>PrEP Partner Performance Tool version 2.0.0</v>
      </c>
      <c r="AO157" s="199">
        <f>'Prep Partner Performance'!AJ164</f>
        <v>0</v>
      </c>
    </row>
    <row r="158" spans="1:41" x14ac:dyDescent="0.25">
      <c r="A158" s="178" t="str">
        <f t="shared" si="4"/>
        <v>202205</v>
      </c>
      <c r="B158" s="179">
        <f>'Prep Partner Performance'!AE$2</f>
        <v>2022</v>
      </c>
      <c r="C158" s="180" t="str">
        <f>'Prep Partner Performance'!Z$2</f>
        <v>05</v>
      </c>
      <c r="D158" s="178">
        <f>'Prep Partner Performance'!G$2</f>
        <v>14943</v>
      </c>
      <c r="E158" s="177" t="str">
        <f>'Prep Partner Performance'!C$2</f>
        <v>Kisima Health Centre</v>
      </c>
      <c r="F158" s="199" t="str">
        <f>'Prep Partner Performance'!B$157</f>
        <v>On going IPV/ GBV</v>
      </c>
      <c r="G158" s="177" t="str">
        <f>'Prep Partner Performance'!C165</f>
        <v>Pregnant and Breast Feeding Women</v>
      </c>
      <c r="H158" s="177" t="str">
        <f>'Prep Partner Performance'!D165</f>
        <v>P01-157</v>
      </c>
      <c r="I158" s="185">
        <f>'Prep Partner Performance'!E165</f>
        <v>0</v>
      </c>
      <c r="J158" s="185">
        <f>'Prep Partner Performance'!F165</f>
        <v>0</v>
      </c>
      <c r="K158" s="185">
        <f>'Prep Partner Performance'!G165</f>
        <v>0</v>
      </c>
      <c r="L158" s="185">
        <f>'Prep Partner Performance'!H165</f>
        <v>0</v>
      </c>
      <c r="M158" s="185">
        <f>'Prep Partner Performance'!I165</f>
        <v>0</v>
      </c>
      <c r="N158" s="185">
        <f>'Prep Partner Performance'!J165</f>
        <v>0</v>
      </c>
      <c r="O158" s="185">
        <f>'Prep Partner Performance'!K165</f>
        <v>0</v>
      </c>
      <c r="P158" s="185">
        <f>'Prep Partner Performance'!L165</f>
        <v>0</v>
      </c>
      <c r="Q158" s="185">
        <f>'Prep Partner Performance'!M165</f>
        <v>0</v>
      </c>
      <c r="R158" s="185">
        <f>'Prep Partner Performance'!N165</f>
        <v>0</v>
      </c>
      <c r="S158" s="185">
        <f>'Prep Partner Performance'!O165</f>
        <v>0</v>
      </c>
      <c r="T158" s="185">
        <f>'Prep Partner Performance'!P165</f>
        <v>0</v>
      </c>
      <c r="U158" s="185">
        <f>'Prep Partner Performance'!Q165</f>
        <v>0</v>
      </c>
      <c r="V158" s="185">
        <f>'Prep Partner Performance'!R165</f>
        <v>0</v>
      </c>
      <c r="W158" s="185">
        <f>'Prep Partner Performance'!S165</f>
        <v>0</v>
      </c>
      <c r="X158" s="185">
        <f>'Prep Partner Performance'!T165</f>
        <v>0</v>
      </c>
      <c r="Y158" s="185">
        <f>'Prep Partner Performance'!U165</f>
        <v>0</v>
      </c>
      <c r="Z158" s="185">
        <f>'Prep Partner Performance'!V165</f>
        <v>0</v>
      </c>
      <c r="AA158" s="185">
        <f>'Prep Partner Performance'!W165</f>
        <v>0</v>
      </c>
      <c r="AB158" s="185">
        <f>'Prep Partner Performance'!X165</f>
        <v>0</v>
      </c>
      <c r="AC158" s="185">
        <f>'Prep Partner Performance'!Y165</f>
        <v>0</v>
      </c>
      <c r="AD158" s="185">
        <f>'Prep Partner Performance'!Z165</f>
        <v>0</v>
      </c>
      <c r="AE158" s="185">
        <f>'Prep Partner Performance'!AA165</f>
        <v>0</v>
      </c>
      <c r="AF158" s="185">
        <f>'Prep Partner Performance'!AB165</f>
        <v>0</v>
      </c>
      <c r="AG158" s="185">
        <f>'Prep Partner Performance'!AC165</f>
        <v>0</v>
      </c>
      <c r="AH158" s="185">
        <f>'Prep Partner Performance'!AD165</f>
        <v>0</v>
      </c>
      <c r="AI158" s="185">
        <f>'Prep Partner Performance'!AE165</f>
        <v>0</v>
      </c>
      <c r="AJ158" s="185">
        <f>'Prep Partner Performance'!AF165</f>
        <v>0</v>
      </c>
      <c r="AK158" s="185">
        <f>'Prep Partner Performance'!AG165</f>
        <v>0</v>
      </c>
      <c r="AL158" s="185">
        <f>'Prep Partner Performance'!AH165</f>
        <v>0</v>
      </c>
      <c r="AM158" s="178">
        <f t="shared" si="5"/>
        <v>0</v>
      </c>
      <c r="AN158" s="177" t="str">
        <f>'Prep Partner Performance'!B$3</f>
        <v>PrEP Partner Performance Tool version 2.0.0</v>
      </c>
      <c r="AO158" s="199">
        <f>'Prep Partner Performance'!AJ165</f>
        <v>0</v>
      </c>
    </row>
    <row r="159" spans="1:41" x14ac:dyDescent="0.25">
      <c r="A159" s="178" t="str">
        <f t="shared" si="4"/>
        <v>202205</v>
      </c>
      <c r="B159" s="179">
        <f>'Prep Partner Performance'!AE$2</f>
        <v>2022</v>
      </c>
      <c r="C159" s="180" t="str">
        <f>'Prep Partner Performance'!Z$2</f>
        <v>05</v>
      </c>
      <c r="D159" s="178">
        <f>'Prep Partner Performance'!G$2</f>
        <v>14943</v>
      </c>
      <c r="E159" s="177" t="str">
        <f>'Prep Partner Performance'!C$2</f>
        <v>Kisima Health Centre</v>
      </c>
      <c r="F159" s="199" t="str">
        <f>'Prep Partner Performance'!B166</f>
        <v>Engaging in transactional sex</v>
      </c>
      <c r="G159" s="177" t="str">
        <f>'Prep Partner Performance'!C166</f>
        <v>Transgender</v>
      </c>
      <c r="H159" s="177" t="str">
        <f>'Prep Partner Performance'!D166</f>
        <v>P01-158</v>
      </c>
      <c r="I159" s="185">
        <f>'Prep Partner Performance'!E166</f>
        <v>0</v>
      </c>
      <c r="J159" s="185">
        <f>'Prep Partner Performance'!F166</f>
        <v>0</v>
      </c>
      <c r="K159" s="185">
        <f>'Prep Partner Performance'!G166</f>
        <v>0</v>
      </c>
      <c r="L159" s="185">
        <f>'Prep Partner Performance'!H166</f>
        <v>0</v>
      </c>
      <c r="M159" s="185">
        <f>'Prep Partner Performance'!I166</f>
        <v>0</v>
      </c>
      <c r="N159" s="185">
        <f>'Prep Partner Performance'!J166</f>
        <v>0</v>
      </c>
      <c r="O159" s="185">
        <f>'Prep Partner Performance'!K166</f>
        <v>0</v>
      </c>
      <c r="P159" s="185">
        <f>'Prep Partner Performance'!L166</f>
        <v>0</v>
      </c>
      <c r="Q159" s="185">
        <f>'Prep Partner Performance'!M166</f>
        <v>0</v>
      </c>
      <c r="R159" s="185">
        <f>'Prep Partner Performance'!N166</f>
        <v>0</v>
      </c>
      <c r="S159" s="185">
        <f>'Prep Partner Performance'!O166</f>
        <v>0</v>
      </c>
      <c r="T159" s="185">
        <f>'Prep Partner Performance'!P166</f>
        <v>0</v>
      </c>
      <c r="U159" s="185">
        <f>'Prep Partner Performance'!Q166</f>
        <v>0</v>
      </c>
      <c r="V159" s="185">
        <f>'Prep Partner Performance'!R166</f>
        <v>0</v>
      </c>
      <c r="W159" s="185">
        <f>'Prep Partner Performance'!S166</f>
        <v>0</v>
      </c>
      <c r="X159" s="185">
        <f>'Prep Partner Performance'!T166</f>
        <v>0</v>
      </c>
      <c r="Y159" s="185">
        <f>'Prep Partner Performance'!U166</f>
        <v>0</v>
      </c>
      <c r="Z159" s="185">
        <f>'Prep Partner Performance'!V166</f>
        <v>0</v>
      </c>
      <c r="AA159" s="185">
        <f>'Prep Partner Performance'!W166</f>
        <v>0</v>
      </c>
      <c r="AB159" s="185">
        <f>'Prep Partner Performance'!X166</f>
        <v>0</v>
      </c>
      <c r="AC159" s="185">
        <f>'Prep Partner Performance'!Y166</f>
        <v>0</v>
      </c>
      <c r="AD159" s="185">
        <f>'Prep Partner Performance'!Z166</f>
        <v>0</v>
      </c>
      <c r="AE159" s="185">
        <f>'Prep Partner Performance'!AA166</f>
        <v>0</v>
      </c>
      <c r="AF159" s="185">
        <f>'Prep Partner Performance'!AB166</f>
        <v>0</v>
      </c>
      <c r="AG159" s="185">
        <f>'Prep Partner Performance'!AC166</f>
        <v>0</v>
      </c>
      <c r="AH159" s="185">
        <f>'Prep Partner Performance'!AD166</f>
        <v>0</v>
      </c>
      <c r="AI159" s="185">
        <f>'Prep Partner Performance'!AE166</f>
        <v>0</v>
      </c>
      <c r="AJ159" s="185">
        <f>'Prep Partner Performance'!AF166</f>
        <v>0</v>
      </c>
      <c r="AK159" s="185">
        <f>'Prep Partner Performance'!AG166</f>
        <v>0</v>
      </c>
      <c r="AL159" s="185">
        <f>'Prep Partner Performance'!AH166</f>
        <v>0</v>
      </c>
      <c r="AM159" s="178">
        <f t="shared" si="5"/>
        <v>0</v>
      </c>
      <c r="AN159" s="177" t="str">
        <f>'Prep Partner Performance'!B$3</f>
        <v>PrEP Partner Performance Tool version 2.0.0</v>
      </c>
      <c r="AO159" s="199">
        <f>'Prep Partner Performance'!AJ166</f>
        <v>0</v>
      </c>
    </row>
    <row r="160" spans="1:41" x14ac:dyDescent="0.25">
      <c r="A160" s="178" t="str">
        <f t="shared" si="4"/>
        <v>202205</v>
      </c>
      <c r="B160" s="179">
        <f>'Prep Partner Performance'!AE$2</f>
        <v>2022</v>
      </c>
      <c r="C160" s="180" t="str">
        <f>'Prep Partner Performance'!Z$2</f>
        <v>05</v>
      </c>
      <c r="D160" s="178">
        <f>'Prep Partner Performance'!G$2</f>
        <v>14943</v>
      </c>
      <c r="E160" s="177" t="str">
        <f>'Prep Partner Performance'!C$2</f>
        <v>Kisima Health Centre</v>
      </c>
      <c r="F160" s="199" t="str">
        <f>'Prep Partner Performance'!B$166</f>
        <v>Engaging in transactional sex</v>
      </c>
      <c r="G160" s="177" t="str">
        <f>'Prep Partner Performance'!C167</f>
        <v>Adolescent Girls and Young Women</v>
      </c>
      <c r="H160" s="177" t="str">
        <f>'Prep Partner Performance'!D167</f>
        <v>P01-159</v>
      </c>
      <c r="I160" s="185">
        <f>'Prep Partner Performance'!E167</f>
        <v>0</v>
      </c>
      <c r="J160" s="185">
        <f>'Prep Partner Performance'!F167</f>
        <v>0</v>
      </c>
      <c r="K160" s="185">
        <f>'Prep Partner Performance'!G167</f>
        <v>0</v>
      </c>
      <c r="L160" s="185">
        <f>'Prep Partner Performance'!H167</f>
        <v>0</v>
      </c>
      <c r="M160" s="185">
        <f>'Prep Partner Performance'!I167</f>
        <v>0</v>
      </c>
      <c r="N160" s="185">
        <f>'Prep Partner Performance'!J167</f>
        <v>0</v>
      </c>
      <c r="O160" s="185">
        <f>'Prep Partner Performance'!K167</f>
        <v>0</v>
      </c>
      <c r="P160" s="185">
        <f>'Prep Partner Performance'!L167</f>
        <v>0</v>
      </c>
      <c r="Q160" s="185">
        <f>'Prep Partner Performance'!M167</f>
        <v>0</v>
      </c>
      <c r="R160" s="185">
        <f>'Prep Partner Performance'!N167</f>
        <v>0</v>
      </c>
      <c r="S160" s="185">
        <f>'Prep Partner Performance'!O167</f>
        <v>0</v>
      </c>
      <c r="T160" s="185">
        <f>'Prep Partner Performance'!P167</f>
        <v>0</v>
      </c>
      <c r="U160" s="185">
        <f>'Prep Partner Performance'!Q167</f>
        <v>0</v>
      </c>
      <c r="V160" s="185">
        <f>'Prep Partner Performance'!R167</f>
        <v>0</v>
      </c>
      <c r="W160" s="185">
        <f>'Prep Partner Performance'!S167</f>
        <v>0</v>
      </c>
      <c r="X160" s="185">
        <f>'Prep Partner Performance'!T167</f>
        <v>0</v>
      </c>
      <c r="Y160" s="185">
        <f>'Prep Partner Performance'!U167</f>
        <v>0</v>
      </c>
      <c r="Z160" s="185">
        <f>'Prep Partner Performance'!V167</f>
        <v>0</v>
      </c>
      <c r="AA160" s="185">
        <f>'Prep Partner Performance'!W167</f>
        <v>0</v>
      </c>
      <c r="AB160" s="185">
        <f>'Prep Partner Performance'!X167</f>
        <v>0</v>
      </c>
      <c r="AC160" s="185">
        <f>'Prep Partner Performance'!Y167</f>
        <v>0</v>
      </c>
      <c r="AD160" s="185">
        <f>'Prep Partner Performance'!Z167</f>
        <v>0</v>
      </c>
      <c r="AE160" s="185">
        <f>'Prep Partner Performance'!AA167</f>
        <v>0</v>
      </c>
      <c r="AF160" s="185">
        <f>'Prep Partner Performance'!AB167</f>
        <v>0</v>
      </c>
      <c r="AG160" s="185">
        <f>'Prep Partner Performance'!AC167</f>
        <v>0</v>
      </c>
      <c r="AH160" s="185">
        <f>'Prep Partner Performance'!AD167</f>
        <v>0</v>
      </c>
      <c r="AI160" s="185">
        <f>'Prep Partner Performance'!AE167</f>
        <v>0</v>
      </c>
      <c r="AJ160" s="185">
        <f>'Prep Partner Performance'!AF167</f>
        <v>0</v>
      </c>
      <c r="AK160" s="185">
        <f>'Prep Partner Performance'!AG167</f>
        <v>0</v>
      </c>
      <c r="AL160" s="185">
        <f>'Prep Partner Performance'!AH167</f>
        <v>0</v>
      </c>
      <c r="AM160" s="178">
        <f t="shared" si="5"/>
        <v>0</v>
      </c>
      <c r="AN160" s="177" t="str">
        <f>'Prep Partner Performance'!B$3</f>
        <v>PrEP Partner Performance Tool version 2.0.0</v>
      </c>
      <c r="AO160" s="199">
        <f>'Prep Partner Performance'!AJ167</f>
        <v>0</v>
      </c>
    </row>
    <row r="161" spans="1:41" x14ac:dyDescent="0.25">
      <c r="A161" s="178" t="str">
        <f t="shared" si="4"/>
        <v>202205</v>
      </c>
      <c r="B161" s="179">
        <f>'Prep Partner Performance'!AE$2</f>
        <v>2022</v>
      </c>
      <c r="C161" s="180" t="str">
        <f>'Prep Partner Performance'!Z$2</f>
        <v>05</v>
      </c>
      <c r="D161" s="178">
        <f>'Prep Partner Performance'!G$2</f>
        <v>14943</v>
      </c>
      <c r="E161" s="177" t="str">
        <f>'Prep Partner Performance'!C$2</f>
        <v>Kisima Health Centre</v>
      </c>
      <c r="F161" s="199" t="str">
        <f>'Prep Partner Performance'!B$166</f>
        <v>Engaging in transactional sex</v>
      </c>
      <c r="G161" s="177" t="str">
        <f>'Prep Partner Performance'!C168</f>
        <v>Men who have Sex With Men</v>
      </c>
      <c r="H161" s="177" t="str">
        <f>'Prep Partner Performance'!D168</f>
        <v>P01-160</v>
      </c>
      <c r="I161" s="185">
        <f>'Prep Partner Performance'!E168</f>
        <v>0</v>
      </c>
      <c r="J161" s="185">
        <f>'Prep Partner Performance'!F168</f>
        <v>0</v>
      </c>
      <c r="K161" s="185">
        <f>'Prep Partner Performance'!G168</f>
        <v>0</v>
      </c>
      <c r="L161" s="185">
        <f>'Prep Partner Performance'!H168</f>
        <v>0</v>
      </c>
      <c r="M161" s="185">
        <f>'Prep Partner Performance'!I168</f>
        <v>0</v>
      </c>
      <c r="N161" s="185">
        <f>'Prep Partner Performance'!J168</f>
        <v>0</v>
      </c>
      <c r="O161" s="185">
        <f>'Prep Partner Performance'!K168</f>
        <v>0</v>
      </c>
      <c r="P161" s="185">
        <f>'Prep Partner Performance'!L168</f>
        <v>0</v>
      </c>
      <c r="Q161" s="185">
        <f>'Prep Partner Performance'!M168</f>
        <v>0</v>
      </c>
      <c r="R161" s="185">
        <f>'Prep Partner Performance'!N168</f>
        <v>0</v>
      </c>
      <c r="S161" s="185">
        <f>'Prep Partner Performance'!O168</f>
        <v>0</v>
      </c>
      <c r="T161" s="185">
        <f>'Prep Partner Performance'!P168</f>
        <v>0</v>
      </c>
      <c r="U161" s="185">
        <f>'Prep Partner Performance'!Q168</f>
        <v>0</v>
      </c>
      <c r="V161" s="185">
        <f>'Prep Partner Performance'!R168</f>
        <v>0</v>
      </c>
      <c r="W161" s="185">
        <f>'Prep Partner Performance'!S168</f>
        <v>0</v>
      </c>
      <c r="X161" s="185">
        <f>'Prep Partner Performance'!T168</f>
        <v>0</v>
      </c>
      <c r="Y161" s="185">
        <f>'Prep Partner Performance'!U168</f>
        <v>0</v>
      </c>
      <c r="Z161" s="185">
        <f>'Prep Partner Performance'!V168</f>
        <v>0</v>
      </c>
      <c r="AA161" s="185">
        <f>'Prep Partner Performance'!W168</f>
        <v>0</v>
      </c>
      <c r="AB161" s="185">
        <f>'Prep Partner Performance'!X168</f>
        <v>0</v>
      </c>
      <c r="AC161" s="185">
        <f>'Prep Partner Performance'!Y168</f>
        <v>0</v>
      </c>
      <c r="AD161" s="185">
        <f>'Prep Partner Performance'!Z168</f>
        <v>0</v>
      </c>
      <c r="AE161" s="185">
        <f>'Prep Partner Performance'!AA168</f>
        <v>0</v>
      </c>
      <c r="AF161" s="185">
        <f>'Prep Partner Performance'!AB168</f>
        <v>0</v>
      </c>
      <c r="AG161" s="185">
        <f>'Prep Partner Performance'!AC168</f>
        <v>0</v>
      </c>
      <c r="AH161" s="185">
        <f>'Prep Partner Performance'!AD168</f>
        <v>0</v>
      </c>
      <c r="AI161" s="185">
        <f>'Prep Partner Performance'!AE168</f>
        <v>0</v>
      </c>
      <c r="AJ161" s="185">
        <f>'Prep Partner Performance'!AF168</f>
        <v>0</v>
      </c>
      <c r="AK161" s="185">
        <f>'Prep Partner Performance'!AG168</f>
        <v>0</v>
      </c>
      <c r="AL161" s="185">
        <f>'Prep Partner Performance'!AH168</f>
        <v>0</v>
      </c>
      <c r="AM161" s="178">
        <f t="shared" si="5"/>
        <v>0</v>
      </c>
      <c r="AN161" s="177" t="str">
        <f>'Prep Partner Performance'!B$3</f>
        <v>PrEP Partner Performance Tool version 2.0.0</v>
      </c>
      <c r="AO161" s="199">
        <f>'Prep Partner Performance'!AJ168</f>
        <v>0</v>
      </c>
    </row>
    <row r="162" spans="1:41" x14ac:dyDescent="0.25">
      <c r="A162" s="178" t="str">
        <f t="shared" si="4"/>
        <v>202205</v>
      </c>
      <c r="B162" s="179">
        <f>'Prep Partner Performance'!AE$2</f>
        <v>2022</v>
      </c>
      <c r="C162" s="180" t="str">
        <f>'Prep Partner Performance'!Z$2</f>
        <v>05</v>
      </c>
      <c r="D162" s="178">
        <f>'Prep Partner Performance'!G$2</f>
        <v>14943</v>
      </c>
      <c r="E162" s="177" t="str">
        <f>'Prep Partner Performance'!C$2</f>
        <v>Kisima Health Centre</v>
      </c>
      <c r="F162" s="199" t="str">
        <f>'Prep Partner Performance'!B$166</f>
        <v>Engaging in transactional sex</v>
      </c>
      <c r="G162" s="177" t="str">
        <f>'Prep Partner Performance'!C169</f>
        <v>Men at high risk</v>
      </c>
      <c r="H162" s="177" t="str">
        <f>'Prep Partner Performance'!D169</f>
        <v>P01-161</v>
      </c>
      <c r="I162" s="185">
        <f>'Prep Partner Performance'!E169</f>
        <v>0</v>
      </c>
      <c r="J162" s="185">
        <f>'Prep Partner Performance'!F169</f>
        <v>0</v>
      </c>
      <c r="K162" s="185">
        <f>'Prep Partner Performance'!G169</f>
        <v>0</v>
      </c>
      <c r="L162" s="185">
        <f>'Prep Partner Performance'!H169</f>
        <v>0</v>
      </c>
      <c r="M162" s="185">
        <f>'Prep Partner Performance'!I169</f>
        <v>0</v>
      </c>
      <c r="N162" s="185">
        <f>'Prep Partner Performance'!J169</f>
        <v>0</v>
      </c>
      <c r="O162" s="185">
        <f>'Prep Partner Performance'!K169</f>
        <v>0</v>
      </c>
      <c r="P162" s="185">
        <f>'Prep Partner Performance'!L169</f>
        <v>0</v>
      </c>
      <c r="Q162" s="185">
        <f>'Prep Partner Performance'!M169</f>
        <v>0</v>
      </c>
      <c r="R162" s="185">
        <f>'Prep Partner Performance'!N169</f>
        <v>0</v>
      </c>
      <c r="S162" s="185">
        <f>'Prep Partner Performance'!O169</f>
        <v>0</v>
      </c>
      <c r="T162" s="185">
        <f>'Prep Partner Performance'!P169</f>
        <v>0</v>
      </c>
      <c r="U162" s="185">
        <f>'Prep Partner Performance'!Q169</f>
        <v>0</v>
      </c>
      <c r="V162" s="185">
        <f>'Prep Partner Performance'!R169</f>
        <v>0</v>
      </c>
      <c r="W162" s="185">
        <f>'Prep Partner Performance'!S169</f>
        <v>0</v>
      </c>
      <c r="X162" s="185">
        <f>'Prep Partner Performance'!T169</f>
        <v>0</v>
      </c>
      <c r="Y162" s="185">
        <f>'Prep Partner Performance'!U169</f>
        <v>0</v>
      </c>
      <c r="Z162" s="185">
        <f>'Prep Partner Performance'!V169</f>
        <v>0</v>
      </c>
      <c r="AA162" s="185">
        <f>'Prep Partner Performance'!W169</f>
        <v>0</v>
      </c>
      <c r="AB162" s="185">
        <f>'Prep Partner Performance'!X169</f>
        <v>0</v>
      </c>
      <c r="AC162" s="185">
        <f>'Prep Partner Performance'!Y169</f>
        <v>0</v>
      </c>
      <c r="AD162" s="185">
        <f>'Prep Partner Performance'!Z169</f>
        <v>0</v>
      </c>
      <c r="AE162" s="185">
        <f>'Prep Partner Performance'!AA169</f>
        <v>0</v>
      </c>
      <c r="AF162" s="185">
        <f>'Prep Partner Performance'!AB169</f>
        <v>0</v>
      </c>
      <c r="AG162" s="185">
        <f>'Prep Partner Performance'!AC169</f>
        <v>0</v>
      </c>
      <c r="AH162" s="185">
        <f>'Prep Partner Performance'!AD169</f>
        <v>0</v>
      </c>
      <c r="AI162" s="185">
        <f>'Prep Partner Performance'!AE169</f>
        <v>0</v>
      </c>
      <c r="AJ162" s="185">
        <f>'Prep Partner Performance'!AF169</f>
        <v>0</v>
      </c>
      <c r="AK162" s="185">
        <f>'Prep Partner Performance'!AG169</f>
        <v>0</v>
      </c>
      <c r="AL162" s="185">
        <f>'Prep Partner Performance'!AH169</f>
        <v>0</v>
      </c>
      <c r="AM162" s="178">
        <f t="shared" si="5"/>
        <v>0</v>
      </c>
      <c r="AN162" s="177" t="str">
        <f>'Prep Partner Performance'!B$3</f>
        <v>PrEP Partner Performance Tool version 2.0.0</v>
      </c>
      <c r="AO162" s="199">
        <f>'Prep Partner Performance'!AJ169</f>
        <v>0</v>
      </c>
    </row>
    <row r="163" spans="1:41" x14ac:dyDescent="0.25">
      <c r="A163" s="178" t="str">
        <f t="shared" si="4"/>
        <v>202205</v>
      </c>
      <c r="B163" s="179">
        <f>'Prep Partner Performance'!AE$2</f>
        <v>2022</v>
      </c>
      <c r="C163" s="180" t="str">
        <f>'Prep Partner Performance'!Z$2</f>
        <v>05</v>
      </c>
      <c r="D163" s="178">
        <f>'Prep Partner Performance'!G$2</f>
        <v>14943</v>
      </c>
      <c r="E163" s="177" t="str">
        <f>'Prep Partner Performance'!C$2</f>
        <v>Kisima Health Centre</v>
      </c>
      <c r="F163" s="199" t="str">
        <f>'Prep Partner Performance'!B$166</f>
        <v>Engaging in transactional sex</v>
      </c>
      <c r="G163" s="177" t="str">
        <f>'Prep Partner Performance'!C170</f>
        <v>Female Sex Workers</v>
      </c>
      <c r="H163" s="177" t="str">
        <f>'Prep Partner Performance'!D170</f>
        <v>P01-162</v>
      </c>
      <c r="I163" s="185">
        <f>'Prep Partner Performance'!E170</f>
        <v>0</v>
      </c>
      <c r="J163" s="185">
        <f>'Prep Partner Performance'!F170</f>
        <v>0</v>
      </c>
      <c r="K163" s="185">
        <f>'Prep Partner Performance'!G170</f>
        <v>0</v>
      </c>
      <c r="L163" s="185">
        <f>'Prep Partner Performance'!H170</f>
        <v>0</v>
      </c>
      <c r="M163" s="185">
        <f>'Prep Partner Performance'!I170</f>
        <v>0</v>
      </c>
      <c r="N163" s="185">
        <f>'Prep Partner Performance'!J170</f>
        <v>0</v>
      </c>
      <c r="O163" s="185">
        <f>'Prep Partner Performance'!K170</f>
        <v>0</v>
      </c>
      <c r="P163" s="185">
        <f>'Prep Partner Performance'!L170</f>
        <v>0</v>
      </c>
      <c r="Q163" s="185">
        <f>'Prep Partner Performance'!M170</f>
        <v>0</v>
      </c>
      <c r="R163" s="185">
        <f>'Prep Partner Performance'!N170</f>
        <v>0</v>
      </c>
      <c r="S163" s="185">
        <f>'Prep Partner Performance'!O170</f>
        <v>0</v>
      </c>
      <c r="T163" s="185">
        <f>'Prep Partner Performance'!P170</f>
        <v>0</v>
      </c>
      <c r="U163" s="185">
        <f>'Prep Partner Performance'!Q170</f>
        <v>0</v>
      </c>
      <c r="V163" s="185">
        <f>'Prep Partner Performance'!R170</f>
        <v>0</v>
      </c>
      <c r="W163" s="185">
        <f>'Prep Partner Performance'!S170</f>
        <v>0</v>
      </c>
      <c r="X163" s="185">
        <f>'Prep Partner Performance'!T170</f>
        <v>0</v>
      </c>
      <c r="Y163" s="185">
        <f>'Prep Partner Performance'!U170</f>
        <v>0</v>
      </c>
      <c r="Z163" s="185">
        <f>'Prep Partner Performance'!V170</f>
        <v>0</v>
      </c>
      <c r="AA163" s="185">
        <f>'Prep Partner Performance'!W170</f>
        <v>0</v>
      </c>
      <c r="AB163" s="185">
        <f>'Prep Partner Performance'!X170</f>
        <v>0</v>
      </c>
      <c r="AC163" s="185">
        <f>'Prep Partner Performance'!Y170</f>
        <v>0</v>
      </c>
      <c r="AD163" s="185">
        <f>'Prep Partner Performance'!Z170</f>
        <v>0</v>
      </c>
      <c r="AE163" s="185">
        <f>'Prep Partner Performance'!AA170</f>
        <v>0</v>
      </c>
      <c r="AF163" s="185">
        <f>'Prep Partner Performance'!AB170</f>
        <v>0</v>
      </c>
      <c r="AG163" s="185">
        <f>'Prep Partner Performance'!AC170</f>
        <v>0</v>
      </c>
      <c r="AH163" s="185">
        <f>'Prep Partner Performance'!AD170</f>
        <v>0</v>
      </c>
      <c r="AI163" s="185">
        <f>'Prep Partner Performance'!AE170</f>
        <v>0</v>
      </c>
      <c r="AJ163" s="185">
        <f>'Prep Partner Performance'!AF170</f>
        <v>0</v>
      </c>
      <c r="AK163" s="185">
        <f>'Prep Partner Performance'!AG170</f>
        <v>0</v>
      </c>
      <c r="AL163" s="185">
        <f>'Prep Partner Performance'!AH170</f>
        <v>0</v>
      </c>
      <c r="AM163" s="178">
        <f t="shared" si="5"/>
        <v>0</v>
      </c>
      <c r="AN163" s="177" t="str">
        <f>'Prep Partner Performance'!B$3</f>
        <v>PrEP Partner Performance Tool version 2.0.0</v>
      </c>
      <c r="AO163" s="199">
        <f>'Prep Partner Performance'!AJ170</f>
        <v>0</v>
      </c>
    </row>
    <row r="164" spans="1:41" x14ac:dyDescent="0.25">
      <c r="A164" s="178" t="str">
        <f t="shared" si="4"/>
        <v>202205</v>
      </c>
      <c r="B164" s="179">
        <f>'Prep Partner Performance'!AE$2</f>
        <v>2022</v>
      </c>
      <c r="C164" s="180" t="str">
        <f>'Prep Partner Performance'!Z$2</f>
        <v>05</v>
      </c>
      <c r="D164" s="178">
        <f>'Prep Partner Performance'!G$2</f>
        <v>14943</v>
      </c>
      <c r="E164" s="177" t="str">
        <f>'Prep Partner Performance'!C$2</f>
        <v>Kisima Health Centre</v>
      </c>
      <c r="F164" s="199" t="str">
        <f>'Prep Partner Performance'!B$166</f>
        <v>Engaging in transactional sex</v>
      </c>
      <c r="G164" s="177" t="str">
        <f>'Prep Partner Performance'!C171</f>
        <v>People who Inject Drugs</v>
      </c>
      <c r="H164" s="177" t="str">
        <f>'Prep Partner Performance'!D171</f>
        <v>P01-163</v>
      </c>
      <c r="I164" s="185">
        <f>'Prep Partner Performance'!E171</f>
        <v>0</v>
      </c>
      <c r="J164" s="185">
        <f>'Prep Partner Performance'!F171</f>
        <v>0</v>
      </c>
      <c r="K164" s="185">
        <f>'Prep Partner Performance'!G171</f>
        <v>0</v>
      </c>
      <c r="L164" s="185">
        <f>'Prep Partner Performance'!H171</f>
        <v>0</v>
      </c>
      <c r="M164" s="185">
        <f>'Prep Partner Performance'!I171</f>
        <v>0</v>
      </c>
      <c r="N164" s="185">
        <f>'Prep Partner Performance'!J171</f>
        <v>0</v>
      </c>
      <c r="O164" s="185">
        <f>'Prep Partner Performance'!K171</f>
        <v>0</v>
      </c>
      <c r="P164" s="185">
        <f>'Prep Partner Performance'!L171</f>
        <v>0</v>
      </c>
      <c r="Q164" s="185">
        <f>'Prep Partner Performance'!M171</f>
        <v>0</v>
      </c>
      <c r="R164" s="185">
        <f>'Prep Partner Performance'!N171</f>
        <v>0</v>
      </c>
      <c r="S164" s="185">
        <f>'Prep Partner Performance'!O171</f>
        <v>0</v>
      </c>
      <c r="T164" s="185">
        <f>'Prep Partner Performance'!P171</f>
        <v>0</v>
      </c>
      <c r="U164" s="185">
        <f>'Prep Partner Performance'!Q171</f>
        <v>0</v>
      </c>
      <c r="V164" s="185">
        <f>'Prep Partner Performance'!R171</f>
        <v>0</v>
      </c>
      <c r="W164" s="185">
        <f>'Prep Partner Performance'!S171</f>
        <v>0</v>
      </c>
      <c r="X164" s="185">
        <f>'Prep Partner Performance'!T171</f>
        <v>0</v>
      </c>
      <c r="Y164" s="185">
        <f>'Prep Partner Performance'!U171</f>
        <v>0</v>
      </c>
      <c r="Z164" s="185">
        <f>'Prep Partner Performance'!V171</f>
        <v>0</v>
      </c>
      <c r="AA164" s="185">
        <f>'Prep Partner Performance'!W171</f>
        <v>0</v>
      </c>
      <c r="AB164" s="185">
        <f>'Prep Partner Performance'!X171</f>
        <v>0</v>
      </c>
      <c r="AC164" s="185">
        <f>'Prep Partner Performance'!Y171</f>
        <v>0</v>
      </c>
      <c r="AD164" s="185">
        <f>'Prep Partner Performance'!Z171</f>
        <v>0</v>
      </c>
      <c r="AE164" s="185">
        <f>'Prep Partner Performance'!AA171</f>
        <v>0</v>
      </c>
      <c r="AF164" s="185">
        <f>'Prep Partner Performance'!AB171</f>
        <v>0</v>
      </c>
      <c r="AG164" s="185">
        <f>'Prep Partner Performance'!AC171</f>
        <v>0</v>
      </c>
      <c r="AH164" s="185">
        <f>'Prep Partner Performance'!AD171</f>
        <v>0</v>
      </c>
      <c r="AI164" s="185">
        <f>'Prep Partner Performance'!AE171</f>
        <v>0</v>
      </c>
      <c r="AJ164" s="185">
        <f>'Prep Partner Performance'!AF171</f>
        <v>0</v>
      </c>
      <c r="AK164" s="185">
        <f>'Prep Partner Performance'!AG171</f>
        <v>0</v>
      </c>
      <c r="AL164" s="185">
        <f>'Prep Partner Performance'!AH171</f>
        <v>0</v>
      </c>
      <c r="AM164" s="178">
        <f t="shared" si="5"/>
        <v>0</v>
      </c>
      <c r="AN164" s="177" t="str">
        <f>'Prep Partner Performance'!B$3</f>
        <v>PrEP Partner Performance Tool version 2.0.0</v>
      </c>
      <c r="AO164" s="199">
        <f>'Prep Partner Performance'!AJ171</f>
        <v>0</v>
      </c>
    </row>
    <row r="165" spans="1:41" x14ac:dyDescent="0.25">
      <c r="A165" s="178" t="str">
        <f t="shared" si="4"/>
        <v>202205</v>
      </c>
      <c r="B165" s="179">
        <f>'Prep Partner Performance'!AE$2</f>
        <v>2022</v>
      </c>
      <c r="C165" s="180" t="str">
        <f>'Prep Partner Performance'!Z$2</f>
        <v>05</v>
      </c>
      <c r="D165" s="178">
        <f>'Prep Partner Performance'!G$2</f>
        <v>14943</v>
      </c>
      <c r="E165" s="177" t="str">
        <f>'Prep Partner Performance'!C$2</f>
        <v>Kisima Health Centre</v>
      </c>
      <c r="F165" s="199" t="str">
        <f>'Prep Partner Performance'!B$166</f>
        <v>Engaging in transactional sex</v>
      </c>
      <c r="G165" s="177" t="str">
        <f>'Prep Partner Performance'!C172</f>
        <v>Other Women</v>
      </c>
      <c r="H165" s="177" t="str">
        <f>'Prep Partner Performance'!D172</f>
        <v>P01-164</v>
      </c>
      <c r="I165" s="185">
        <f>'Prep Partner Performance'!E172</f>
        <v>0</v>
      </c>
      <c r="J165" s="185">
        <f>'Prep Partner Performance'!F172</f>
        <v>0</v>
      </c>
      <c r="K165" s="185">
        <f>'Prep Partner Performance'!G172</f>
        <v>0</v>
      </c>
      <c r="L165" s="185">
        <f>'Prep Partner Performance'!H172</f>
        <v>0</v>
      </c>
      <c r="M165" s="185">
        <f>'Prep Partner Performance'!I172</f>
        <v>0</v>
      </c>
      <c r="N165" s="185">
        <f>'Prep Partner Performance'!J172</f>
        <v>0</v>
      </c>
      <c r="O165" s="185">
        <f>'Prep Partner Performance'!K172</f>
        <v>0</v>
      </c>
      <c r="P165" s="185">
        <f>'Prep Partner Performance'!L172</f>
        <v>0</v>
      </c>
      <c r="Q165" s="185">
        <f>'Prep Partner Performance'!M172</f>
        <v>0</v>
      </c>
      <c r="R165" s="185">
        <f>'Prep Partner Performance'!N172</f>
        <v>0</v>
      </c>
      <c r="S165" s="185">
        <f>'Prep Partner Performance'!O172</f>
        <v>0</v>
      </c>
      <c r="T165" s="185">
        <f>'Prep Partner Performance'!P172</f>
        <v>0</v>
      </c>
      <c r="U165" s="185">
        <f>'Prep Partner Performance'!Q172</f>
        <v>0</v>
      </c>
      <c r="V165" s="185">
        <f>'Prep Partner Performance'!R172</f>
        <v>0</v>
      </c>
      <c r="W165" s="185">
        <f>'Prep Partner Performance'!S172</f>
        <v>0</v>
      </c>
      <c r="X165" s="185">
        <f>'Prep Partner Performance'!T172</f>
        <v>0</v>
      </c>
      <c r="Y165" s="185">
        <f>'Prep Partner Performance'!U172</f>
        <v>0</v>
      </c>
      <c r="Z165" s="185">
        <f>'Prep Partner Performance'!V172</f>
        <v>0</v>
      </c>
      <c r="AA165" s="185">
        <f>'Prep Partner Performance'!W172</f>
        <v>0</v>
      </c>
      <c r="AB165" s="185">
        <f>'Prep Partner Performance'!X172</f>
        <v>0</v>
      </c>
      <c r="AC165" s="185">
        <f>'Prep Partner Performance'!Y172</f>
        <v>0</v>
      </c>
      <c r="AD165" s="185">
        <f>'Prep Partner Performance'!Z172</f>
        <v>0</v>
      </c>
      <c r="AE165" s="185">
        <f>'Prep Partner Performance'!AA172</f>
        <v>0</v>
      </c>
      <c r="AF165" s="185">
        <f>'Prep Partner Performance'!AB172</f>
        <v>0</v>
      </c>
      <c r="AG165" s="185">
        <f>'Prep Partner Performance'!AC172</f>
        <v>0</v>
      </c>
      <c r="AH165" s="185">
        <f>'Prep Partner Performance'!AD172</f>
        <v>0</v>
      </c>
      <c r="AI165" s="185">
        <f>'Prep Partner Performance'!AE172</f>
        <v>0</v>
      </c>
      <c r="AJ165" s="185">
        <f>'Prep Partner Performance'!AF172</f>
        <v>0</v>
      </c>
      <c r="AK165" s="185">
        <f>'Prep Partner Performance'!AG172</f>
        <v>0</v>
      </c>
      <c r="AL165" s="185">
        <f>'Prep Partner Performance'!AH172</f>
        <v>0</v>
      </c>
      <c r="AM165" s="178">
        <f t="shared" si="5"/>
        <v>0</v>
      </c>
      <c r="AN165" s="177" t="str">
        <f>'Prep Partner Performance'!B$3</f>
        <v>PrEP Partner Performance Tool version 2.0.0</v>
      </c>
      <c r="AO165" s="199">
        <f>'Prep Partner Performance'!AJ172</f>
        <v>0</v>
      </c>
    </row>
    <row r="166" spans="1:41" x14ac:dyDescent="0.25">
      <c r="A166" s="178" t="str">
        <f t="shared" si="4"/>
        <v>202205</v>
      </c>
      <c r="B166" s="179">
        <f>'Prep Partner Performance'!AE$2</f>
        <v>2022</v>
      </c>
      <c r="C166" s="180" t="str">
        <f>'Prep Partner Performance'!Z$2</f>
        <v>05</v>
      </c>
      <c r="D166" s="178">
        <f>'Prep Partner Performance'!G$2</f>
        <v>14943</v>
      </c>
      <c r="E166" s="177" t="str">
        <f>'Prep Partner Performance'!C$2</f>
        <v>Kisima Health Centre</v>
      </c>
      <c r="F166" s="199" t="str">
        <f>'Prep Partner Performance'!B$166</f>
        <v>Engaging in transactional sex</v>
      </c>
      <c r="G166" s="177" t="str">
        <f>'Prep Partner Performance'!C173</f>
        <v>Serodiscordant Couple</v>
      </c>
      <c r="H166" s="177" t="str">
        <f>'Prep Partner Performance'!D173</f>
        <v>P01-165</v>
      </c>
      <c r="I166" s="185">
        <f>'Prep Partner Performance'!E173</f>
        <v>0</v>
      </c>
      <c r="J166" s="185">
        <f>'Prep Partner Performance'!F173</f>
        <v>0</v>
      </c>
      <c r="K166" s="185">
        <f>'Prep Partner Performance'!G173</f>
        <v>0</v>
      </c>
      <c r="L166" s="185">
        <f>'Prep Partner Performance'!H173</f>
        <v>0</v>
      </c>
      <c r="M166" s="185">
        <f>'Prep Partner Performance'!I173</f>
        <v>0</v>
      </c>
      <c r="N166" s="185">
        <f>'Prep Partner Performance'!J173</f>
        <v>0</v>
      </c>
      <c r="O166" s="185">
        <f>'Prep Partner Performance'!K173</f>
        <v>0</v>
      </c>
      <c r="P166" s="185">
        <f>'Prep Partner Performance'!L173</f>
        <v>0</v>
      </c>
      <c r="Q166" s="185">
        <f>'Prep Partner Performance'!M173</f>
        <v>0</v>
      </c>
      <c r="R166" s="185">
        <f>'Prep Partner Performance'!N173</f>
        <v>0</v>
      </c>
      <c r="S166" s="185">
        <f>'Prep Partner Performance'!O173</f>
        <v>0</v>
      </c>
      <c r="T166" s="185">
        <f>'Prep Partner Performance'!P173</f>
        <v>0</v>
      </c>
      <c r="U166" s="185">
        <f>'Prep Partner Performance'!Q173</f>
        <v>0</v>
      </c>
      <c r="V166" s="185">
        <f>'Prep Partner Performance'!R173</f>
        <v>0</v>
      </c>
      <c r="W166" s="185">
        <f>'Prep Partner Performance'!S173</f>
        <v>0</v>
      </c>
      <c r="X166" s="185">
        <f>'Prep Partner Performance'!T173</f>
        <v>0</v>
      </c>
      <c r="Y166" s="185">
        <f>'Prep Partner Performance'!U173</f>
        <v>0</v>
      </c>
      <c r="Z166" s="185">
        <f>'Prep Partner Performance'!V173</f>
        <v>0</v>
      </c>
      <c r="AA166" s="185">
        <f>'Prep Partner Performance'!W173</f>
        <v>0</v>
      </c>
      <c r="AB166" s="185">
        <f>'Prep Partner Performance'!X173</f>
        <v>0</v>
      </c>
      <c r="AC166" s="185">
        <f>'Prep Partner Performance'!Y173</f>
        <v>0</v>
      </c>
      <c r="AD166" s="185">
        <f>'Prep Partner Performance'!Z173</f>
        <v>0</v>
      </c>
      <c r="AE166" s="185">
        <f>'Prep Partner Performance'!AA173</f>
        <v>0</v>
      </c>
      <c r="AF166" s="185">
        <f>'Prep Partner Performance'!AB173</f>
        <v>0</v>
      </c>
      <c r="AG166" s="185">
        <f>'Prep Partner Performance'!AC173</f>
        <v>0</v>
      </c>
      <c r="AH166" s="185">
        <f>'Prep Partner Performance'!AD173</f>
        <v>0</v>
      </c>
      <c r="AI166" s="185">
        <f>'Prep Partner Performance'!AE173</f>
        <v>0</v>
      </c>
      <c r="AJ166" s="185">
        <f>'Prep Partner Performance'!AF173</f>
        <v>0</v>
      </c>
      <c r="AK166" s="185">
        <f>'Prep Partner Performance'!AG173</f>
        <v>0</v>
      </c>
      <c r="AL166" s="185">
        <f>'Prep Partner Performance'!AH173</f>
        <v>0</v>
      </c>
      <c r="AM166" s="178">
        <f t="shared" si="5"/>
        <v>0</v>
      </c>
      <c r="AN166" s="177" t="str">
        <f>'Prep Partner Performance'!B$3</f>
        <v>PrEP Partner Performance Tool version 2.0.0</v>
      </c>
      <c r="AO166" s="199">
        <f>'Prep Partner Performance'!AJ173</f>
        <v>0</v>
      </c>
    </row>
    <row r="167" spans="1:41" x14ac:dyDescent="0.25">
      <c r="A167" s="178" t="str">
        <f t="shared" si="4"/>
        <v>202205</v>
      </c>
      <c r="B167" s="179">
        <f>'Prep Partner Performance'!AE$2</f>
        <v>2022</v>
      </c>
      <c r="C167" s="180" t="str">
        <f>'Prep Partner Performance'!Z$2</f>
        <v>05</v>
      </c>
      <c r="D167" s="178">
        <f>'Prep Partner Performance'!G$2</f>
        <v>14943</v>
      </c>
      <c r="E167" s="177" t="str">
        <f>'Prep Partner Performance'!C$2</f>
        <v>Kisima Health Centre</v>
      </c>
      <c r="F167" s="199" t="str">
        <f>'Prep Partner Performance'!B$166</f>
        <v>Engaging in transactional sex</v>
      </c>
      <c r="G167" s="177" t="str">
        <f>'Prep Partner Performance'!C174</f>
        <v>Pregnant and Breast Feeding Women</v>
      </c>
      <c r="H167" s="177" t="str">
        <f>'Prep Partner Performance'!D174</f>
        <v>P01-166</v>
      </c>
      <c r="I167" s="185">
        <f>'Prep Partner Performance'!E174</f>
        <v>0</v>
      </c>
      <c r="J167" s="185">
        <f>'Prep Partner Performance'!F174</f>
        <v>0</v>
      </c>
      <c r="K167" s="185">
        <f>'Prep Partner Performance'!G174</f>
        <v>0</v>
      </c>
      <c r="L167" s="185">
        <f>'Prep Partner Performance'!H174</f>
        <v>0</v>
      </c>
      <c r="M167" s="185">
        <f>'Prep Partner Performance'!I174</f>
        <v>0</v>
      </c>
      <c r="N167" s="185">
        <f>'Prep Partner Performance'!J174</f>
        <v>0</v>
      </c>
      <c r="O167" s="185">
        <f>'Prep Partner Performance'!K174</f>
        <v>0</v>
      </c>
      <c r="P167" s="185">
        <f>'Prep Partner Performance'!L174</f>
        <v>0</v>
      </c>
      <c r="Q167" s="185">
        <f>'Prep Partner Performance'!M174</f>
        <v>0</v>
      </c>
      <c r="R167" s="185">
        <f>'Prep Partner Performance'!N174</f>
        <v>0</v>
      </c>
      <c r="S167" s="185">
        <f>'Prep Partner Performance'!O174</f>
        <v>0</v>
      </c>
      <c r="T167" s="185">
        <f>'Prep Partner Performance'!P174</f>
        <v>0</v>
      </c>
      <c r="U167" s="185">
        <f>'Prep Partner Performance'!Q174</f>
        <v>0</v>
      </c>
      <c r="V167" s="185">
        <f>'Prep Partner Performance'!R174</f>
        <v>0</v>
      </c>
      <c r="W167" s="185">
        <f>'Prep Partner Performance'!S174</f>
        <v>0</v>
      </c>
      <c r="X167" s="185">
        <f>'Prep Partner Performance'!T174</f>
        <v>0</v>
      </c>
      <c r="Y167" s="185">
        <f>'Prep Partner Performance'!U174</f>
        <v>0</v>
      </c>
      <c r="Z167" s="185">
        <f>'Prep Partner Performance'!V174</f>
        <v>0</v>
      </c>
      <c r="AA167" s="185">
        <f>'Prep Partner Performance'!W174</f>
        <v>0</v>
      </c>
      <c r="AB167" s="185">
        <f>'Prep Partner Performance'!X174</f>
        <v>0</v>
      </c>
      <c r="AC167" s="185">
        <f>'Prep Partner Performance'!Y174</f>
        <v>0</v>
      </c>
      <c r="AD167" s="185">
        <f>'Prep Partner Performance'!Z174</f>
        <v>0</v>
      </c>
      <c r="AE167" s="185">
        <f>'Prep Partner Performance'!AA174</f>
        <v>0</v>
      </c>
      <c r="AF167" s="185">
        <f>'Prep Partner Performance'!AB174</f>
        <v>0</v>
      </c>
      <c r="AG167" s="185">
        <f>'Prep Partner Performance'!AC174</f>
        <v>0</v>
      </c>
      <c r="AH167" s="185">
        <f>'Prep Partner Performance'!AD174</f>
        <v>0</v>
      </c>
      <c r="AI167" s="185">
        <f>'Prep Partner Performance'!AE174</f>
        <v>0</v>
      </c>
      <c r="AJ167" s="185">
        <f>'Prep Partner Performance'!AF174</f>
        <v>0</v>
      </c>
      <c r="AK167" s="185">
        <f>'Prep Partner Performance'!AG174</f>
        <v>0</v>
      </c>
      <c r="AL167" s="185">
        <f>'Prep Partner Performance'!AH174</f>
        <v>0</v>
      </c>
      <c r="AM167" s="178">
        <f t="shared" si="5"/>
        <v>0</v>
      </c>
      <c r="AN167" s="177" t="str">
        <f>'Prep Partner Performance'!B$3</f>
        <v>PrEP Partner Performance Tool version 2.0.0</v>
      </c>
      <c r="AO167" s="199">
        <f>'Prep Partner Performance'!AJ174</f>
        <v>0</v>
      </c>
    </row>
    <row r="168" spans="1:41" x14ac:dyDescent="0.25">
      <c r="A168" s="178" t="str">
        <f t="shared" si="4"/>
        <v>202205</v>
      </c>
      <c r="B168" s="179">
        <f>'Prep Partner Performance'!AE$2</f>
        <v>2022</v>
      </c>
      <c r="C168" s="180" t="str">
        <f>'Prep Partner Performance'!Z$2</f>
        <v>05</v>
      </c>
      <c r="D168" s="178">
        <f>'Prep Partner Performance'!G$2</f>
        <v>14943</v>
      </c>
      <c r="E168" s="177" t="str">
        <f>'Prep Partner Performance'!C$2</f>
        <v>Kisima Health Centre</v>
      </c>
      <c r="F168" s="199" t="str">
        <f>'Prep Partner Performance'!B175</f>
        <v>Recent STI _last 6 mnths</v>
      </c>
      <c r="G168" s="177" t="str">
        <f>'Prep Partner Performance'!C175</f>
        <v>Transgender</v>
      </c>
      <c r="H168" s="177" t="str">
        <f>'Prep Partner Performance'!D175</f>
        <v>P01-167</v>
      </c>
      <c r="I168" s="185">
        <f>'Prep Partner Performance'!E175</f>
        <v>0</v>
      </c>
      <c r="J168" s="185">
        <f>'Prep Partner Performance'!F175</f>
        <v>0</v>
      </c>
      <c r="K168" s="185">
        <f>'Prep Partner Performance'!G175</f>
        <v>0</v>
      </c>
      <c r="L168" s="185">
        <f>'Prep Partner Performance'!H175</f>
        <v>0</v>
      </c>
      <c r="M168" s="185">
        <f>'Prep Partner Performance'!I175</f>
        <v>0</v>
      </c>
      <c r="N168" s="185">
        <f>'Prep Partner Performance'!J175</f>
        <v>0</v>
      </c>
      <c r="O168" s="185">
        <f>'Prep Partner Performance'!K175</f>
        <v>0</v>
      </c>
      <c r="P168" s="185">
        <f>'Prep Partner Performance'!L175</f>
        <v>0</v>
      </c>
      <c r="Q168" s="185">
        <f>'Prep Partner Performance'!M175</f>
        <v>0</v>
      </c>
      <c r="R168" s="185">
        <f>'Prep Partner Performance'!N175</f>
        <v>0</v>
      </c>
      <c r="S168" s="185">
        <f>'Prep Partner Performance'!O175</f>
        <v>0</v>
      </c>
      <c r="T168" s="185">
        <f>'Prep Partner Performance'!P175</f>
        <v>0</v>
      </c>
      <c r="U168" s="185">
        <f>'Prep Partner Performance'!Q175</f>
        <v>0</v>
      </c>
      <c r="V168" s="185">
        <f>'Prep Partner Performance'!R175</f>
        <v>0</v>
      </c>
      <c r="W168" s="185">
        <f>'Prep Partner Performance'!S175</f>
        <v>0</v>
      </c>
      <c r="X168" s="185">
        <f>'Prep Partner Performance'!T175</f>
        <v>0</v>
      </c>
      <c r="Y168" s="185">
        <f>'Prep Partner Performance'!U175</f>
        <v>0</v>
      </c>
      <c r="Z168" s="185">
        <f>'Prep Partner Performance'!V175</f>
        <v>0</v>
      </c>
      <c r="AA168" s="185">
        <f>'Prep Partner Performance'!W175</f>
        <v>0</v>
      </c>
      <c r="AB168" s="185">
        <f>'Prep Partner Performance'!X175</f>
        <v>0</v>
      </c>
      <c r="AC168" s="185">
        <f>'Prep Partner Performance'!Y175</f>
        <v>0</v>
      </c>
      <c r="AD168" s="185">
        <f>'Prep Partner Performance'!Z175</f>
        <v>0</v>
      </c>
      <c r="AE168" s="185">
        <f>'Prep Partner Performance'!AA175</f>
        <v>0</v>
      </c>
      <c r="AF168" s="185">
        <f>'Prep Partner Performance'!AB175</f>
        <v>0</v>
      </c>
      <c r="AG168" s="185">
        <f>'Prep Partner Performance'!AC175</f>
        <v>0</v>
      </c>
      <c r="AH168" s="185">
        <f>'Prep Partner Performance'!AD175</f>
        <v>0</v>
      </c>
      <c r="AI168" s="185">
        <f>'Prep Partner Performance'!AE175</f>
        <v>0</v>
      </c>
      <c r="AJ168" s="185">
        <f>'Prep Partner Performance'!AF175</f>
        <v>0</v>
      </c>
      <c r="AK168" s="185">
        <f>'Prep Partner Performance'!AG175</f>
        <v>0</v>
      </c>
      <c r="AL168" s="185">
        <f>'Prep Partner Performance'!AH175</f>
        <v>0</v>
      </c>
      <c r="AM168" s="178">
        <f t="shared" si="5"/>
        <v>0</v>
      </c>
      <c r="AN168" s="177" t="str">
        <f>'Prep Partner Performance'!B$3</f>
        <v>PrEP Partner Performance Tool version 2.0.0</v>
      </c>
      <c r="AO168" s="199">
        <f>'Prep Partner Performance'!AJ175</f>
        <v>0</v>
      </c>
    </row>
    <row r="169" spans="1:41" x14ac:dyDescent="0.25">
      <c r="A169" s="178" t="str">
        <f t="shared" si="4"/>
        <v>202205</v>
      </c>
      <c r="B169" s="179">
        <f>'Prep Partner Performance'!AE$2</f>
        <v>2022</v>
      </c>
      <c r="C169" s="180" t="str">
        <f>'Prep Partner Performance'!Z$2</f>
        <v>05</v>
      </c>
      <c r="D169" s="178">
        <f>'Prep Partner Performance'!G$2</f>
        <v>14943</v>
      </c>
      <c r="E169" s="177" t="str">
        <f>'Prep Partner Performance'!C$2</f>
        <v>Kisima Health Centre</v>
      </c>
      <c r="F169" s="199" t="str">
        <f>'Prep Partner Performance'!B$175</f>
        <v>Recent STI _last 6 mnths</v>
      </c>
      <c r="G169" s="177" t="str">
        <f>'Prep Partner Performance'!C176</f>
        <v>Adolescent Girls and Young Women</v>
      </c>
      <c r="H169" s="177" t="str">
        <f>'Prep Partner Performance'!D176</f>
        <v>P01-168</v>
      </c>
      <c r="I169" s="185">
        <f>'Prep Partner Performance'!E176</f>
        <v>0</v>
      </c>
      <c r="J169" s="185">
        <f>'Prep Partner Performance'!F176</f>
        <v>0</v>
      </c>
      <c r="K169" s="185">
        <f>'Prep Partner Performance'!G176</f>
        <v>0</v>
      </c>
      <c r="L169" s="185">
        <f>'Prep Partner Performance'!H176</f>
        <v>0</v>
      </c>
      <c r="M169" s="185">
        <f>'Prep Partner Performance'!I176</f>
        <v>0</v>
      </c>
      <c r="N169" s="185">
        <f>'Prep Partner Performance'!J176</f>
        <v>0</v>
      </c>
      <c r="O169" s="185">
        <f>'Prep Partner Performance'!K176</f>
        <v>0</v>
      </c>
      <c r="P169" s="185">
        <f>'Prep Partner Performance'!L176</f>
        <v>0</v>
      </c>
      <c r="Q169" s="185">
        <f>'Prep Partner Performance'!M176</f>
        <v>0</v>
      </c>
      <c r="R169" s="185">
        <f>'Prep Partner Performance'!N176</f>
        <v>0</v>
      </c>
      <c r="S169" s="185">
        <f>'Prep Partner Performance'!O176</f>
        <v>0</v>
      </c>
      <c r="T169" s="185">
        <f>'Prep Partner Performance'!P176</f>
        <v>0</v>
      </c>
      <c r="U169" s="185">
        <f>'Prep Partner Performance'!Q176</f>
        <v>0</v>
      </c>
      <c r="V169" s="185">
        <f>'Prep Partner Performance'!R176</f>
        <v>0</v>
      </c>
      <c r="W169" s="185">
        <f>'Prep Partner Performance'!S176</f>
        <v>0</v>
      </c>
      <c r="X169" s="185">
        <f>'Prep Partner Performance'!T176</f>
        <v>0</v>
      </c>
      <c r="Y169" s="185">
        <f>'Prep Partner Performance'!U176</f>
        <v>0</v>
      </c>
      <c r="Z169" s="185">
        <f>'Prep Partner Performance'!V176</f>
        <v>0</v>
      </c>
      <c r="AA169" s="185">
        <f>'Prep Partner Performance'!W176</f>
        <v>0</v>
      </c>
      <c r="AB169" s="185">
        <f>'Prep Partner Performance'!X176</f>
        <v>0</v>
      </c>
      <c r="AC169" s="185">
        <f>'Prep Partner Performance'!Y176</f>
        <v>0</v>
      </c>
      <c r="AD169" s="185">
        <f>'Prep Partner Performance'!Z176</f>
        <v>0</v>
      </c>
      <c r="AE169" s="185">
        <f>'Prep Partner Performance'!AA176</f>
        <v>0</v>
      </c>
      <c r="AF169" s="185">
        <f>'Prep Partner Performance'!AB176</f>
        <v>0</v>
      </c>
      <c r="AG169" s="185">
        <f>'Prep Partner Performance'!AC176</f>
        <v>0</v>
      </c>
      <c r="AH169" s="185">
        <f>'Prep Partner Performance'!AD176</f>
        <v>0</v>
      </c>
      <c r="AI169" s="185">
        <f>'Prep Partner Performance'!AE176</f>
        <v>0</v>
      </c>
      <c r="AJ169" s="185">
        <f>'Prep Partner Performance'!AF176</f>
        <v>0</v>
      </c>
      <c r="AK169" s="185">
        <f>'Prep Partner Performance'!AG176</f>
        <v>0</v>
      </c>
      <c r="AL169" s="185">
        <f>'Prep Partner Performance'!AH176</f>
        <v>0</v>
      </c>
      <c r="AM169" s="178">
        <f t="shared" si="5"/>
        <v>0</v>
      </c>
      <c r="AN169" s="177" t="str">
        <f>'Prep Partner Performance'!B$3</f>
        <v>PrEP Partner Performance Tool version 2.0.0</v>
      </c>
      <c r="AO169" s="199">
        <f>'Prep Partner Performance'!AJ176</f>
        <v>0</v>
      </c>
    </row>
    <row r="170" spans="1:41" x14ac:dyDescent="0.25">
      <c r="A170" s="178" t="str">
        <f t="shared" si="4"/>
        <v>202205</v>
      </c>
      <c r="B170" s="179">
        <f>'Prep Partner Performance'!AE$2</f>
        <v>2022</v>
      </c>
      <c r="C170" s="180" t="str">
        <f>'Prep Partner Performance'!Z$2</f>
        <v>05</v>
      </c>
      <c r="D170" s="178">
        <f>'Prep Partner Performance'!G$2</f>
        <v>14943</v>
      </c>
      <c r="E170" s="177" t="str">
        <f>'Prep Partner Performance'!C$2</f>
        <v>Kisima Health Centre</v>
      </c>
      <c r="F170" s="199" t="str">
        <f>'Prep Partner Performance'!B$175</f>
        <v>Recent STI _last 6 mnths</v>
      </c>
      <c r="G170" s="177" t="str">
        <f>'Prep Partner Performance'!C177</f>
        <v>Men who have Sex With Men</v>
      </c>
      <c r="H170" s="177" t="str">
        <f>'Prep Partner Performance'!D177</f>
        <v>P01-169</v>
      </c>
      <c r="I170" s="185">
        <f>'Prep Partner Performance'!E177</f>
        <v>0</v>
      </c>
      <c r="J170" s="185">
        <f>'Prep Partner Performance'!F177</f>
        <v>0</v>
      </c>
      <c r="K170" s="185">
        <f>'Prep Partner Performance'!G177</f>
        <v>0</v>
      </c>
      <c r="L170" s="185">
        <f>'Prep Partner Performance'!H177</f>
        <v>0</v>
      </c>
      <c r="M170" s="185">
        <f>'Prep Partner Performance'!I177</f>
        <v>0</v>
      </c>
      <c r="N170" s="185">
        <f>'Prep Partner Performance'!J177</f>
        <v>0</v>
      </c>
      <c r="O170" s="185">
        <f>'Prep Partner Performance'!K177</f>
        <v>0</v>
      </c>
      <c r="P170" s="185">
        <f>'Prep Partner Performance'!L177</f>
        <v>0</v>
      </c>
      <c r="Q170" s="185">
        <f>'Prep Partner Performance'!M177</f>
        <v>0</v>
      </c>
      <c r="R170" s="185">
        <f>'Prep Partner Performance'!N177</f>
        <v>0</v>
      </c>
      <c r="S170" s="185">
        <f>'Prep Partner Performance'!O177</f>
        <v>0</v>
      </c>
      <c r="T170" s="185">
        <f>'Prep Partner Performance'!P177</f>
        <v>0</v>
      </c>
      <c r="U170" s="185">
        <f>'Prep Partner Performance'!Q177</f>
        <v>0</v>
      </c>
      <c r="V170" s="185">
        <f>'Prep Partner Performance'!R177</f>
        <v>0</v>
      </c>
      <c r="W170" s="185">
        <f>'Prep Partner Performance'!S177</f>
        <v>0</v>
      </c>
      <c r="X170" s="185">
        <f>'Prep Partner Performance'!T177</f>
        <v>0</v>
      </c>
      <c r="Y170" s="185">
        <f>'Prep Partner Performance'!U177</f>
        <v>0</v>
      </c>
      <c r="Z170" s="185">
        <f>'Prep Partner Performance'!V177</f>
        <v>0</v>
      </c>
      <c r="AA170" s="185">
        <f>'Prep Partner Performance'!W177</f>
        <v>0</v>
      </c>
      <c r="AB170" s="185">
        <f>'Prep Partner Performance'!X177</f>
        <v>0</v>
      </c>
      <c r="AC170" s="185">
        <f>'Prep Partner Performance'!Y177</f>
        <v>0</v>
      </c>
      <c r="AD170" s="185">
        <f>'Prep Partner Performance'!Z177</f>
        <v>0</v>
      </c>
      <c r="AE170" s="185">
        <f>'Prep Partner Performance'!AA177</f>
        <v>0</v>
      </c>
      <c r="AF170" s="185">
        <f>'Prep Partner Performance'!AB177</f>
        <v>0</v>
      </c>
      <c r="AG170" s="185">
        <f>'Prep Partner Performance'!AC177</f>
        <v>0</v>
      </c>
      <c r="AH170" s="185">
        <f>'Prep Partner Performance'!AD177</f>
        <v>0</v>
      </c>
      <c r="AI170" s="185">
        <f>'Prep Partner Performance'!AE177</f>
        <v>0</v>
      </c>
      <c r="AJ170" s="185">
        <f>'Prep Partner Performance'!AF177</f>
        <v>0</v>
      </c>
      <c r="AK170" s="185">
        <f>'Prep Partner Performance'!AG177</f>
        <v>0</v>
      </c>
      <c r="AL170" s="185">
        <f>'Prep Partner Performance'!AH177</f>
        <v>0</v>
      </c>
      <c r="AM170" s="178">
        <f t="shared" si="5"/>
        <v>0</v>
      </c>
      <c r="AN170" s="177" t="str">
        <f>'Prep Partner Performance'!B$3</f>
        <v>PrEP Partner Performance Tool version 2.0.0</v>
      </c>
      <c r="AO170" s="199">
        <f>'Prep Partner Performance'!AJ177</f>
        <v>0</v>
      </c>
    </row>
    <row r="171" spans="1:41" x14ac:dyDescent="0.25">
      <c r="A171" s="178" t="str">
        <f t="shared" si="4"/>
        <v>202205</v>
      </c>
      <c r="B171" s="179">
        <f>'Prep Partner Performance'!AE$2</f>
        <v>2022</v>
      </c>
      <c r="C171" s="180" t="str">
        <f>'Prep Partner Performance'!Z$2</f>
        <v>05</v>
      </c>
      <c r="D171" s="178">
        <f>'Prep Partner Performance'!G$2</f>
        <v>14943</v>
      </c>
      <c r="E171" s="177" t="str">
        <f>'Prep Partner Performance'!C$2</f>
        <v>Kisima Health Centre</v>
      </c>
      <c r="F171" s="199" t="str">
        <f>'Prep Partner Performance'!B$175</f>
        <v>Recent STI _last 6 mnths</v>
      </c>
      <c r="G171" s="177" t="str">
        <f>'Prep Partner Performance'!C178</f>
        <v>Men at high risk</v>
      </c>
      <c r="H171" s="177" t="str">
        <f>'Prep Partner Performance'!D178</f>
        <v>P01-170</v>
      </c>
      <c r="I171" s="185">
        <f>'Prep Partner Performance'!E178</f>
        <v>0</v>
      </c>
      <c r="J171" s="185">
        <f>'Prep Partner Performance'!F178</f>
        <v>0</v>
      </c>
      <c r="K171" s="185">
        <f>'Prep Partner Performance'!G178</f>
        <v>0</v>
      </c>
      <c r="L171" s="185">
        <f>'Prep Partner Performance'!H178</f>
        <v>0</v>
      </c>
      <c r="M171" s="185">
        <f>'Prep Partner Performance'!I178</f>
        <v>0</v>
      </c>
      <c r="N171" s="185">
        <f>'Prep Partner Performance'!J178</f>
        <v>0</v>
      </c>
      <c r="O171" s="185">
        <f>'Prep Partner Performance'!K178</f>
        <v>0</v>
      </c>
      <c r="P171" s="185">
        <f>'Prep Partner Performance'!L178</f>
        <v>0</v>
      </c>
      <c r="Q171" s="185">
        <f>'Prep Partner Performance'!M178</f>
        <v>0</v>
      </c>
      <c r="R171" s="185">
        <f>'Prep Partner Performance'!N178</f>
        <v>0</v>
      </c>
      <c r="S171" s="185">
        <f>'Prep Partner Performance'!O178</f>
        <v>0</v>
      </c>
      <c r="T171" s="185">
        <f>'Prep Partner Performance'!P178</f>
        <v>0</v>
      </c>
      <c r="U171" s="185">
        <f>'Prep Partner Performance'!Q178</f>
        <v>0</v>
      </c>
      <c r="V171" s="185">
        <f>'Prep Partner Performance'!R178</f>
        <v>0</v>
      </c>
      <c r="W171" s="185">
        <f>'Prep Partner Performance'!S178</f>
        <v>0</v>
      </c>
      <c r="X171" s="185">
        <f>'Prep Partner Performance'!T178</f>
        <v>0</v>
      </c>
      <c r="Y171" s="185">
        <f>'Prep Partner Performance'!U178</f>
        <v>0</v>
      </c>
      <c r="Z171" s="185">
        <f>'Prep Partner Performance'!V178</f>
        <v>0</v>
      </c>
      <c r="AA171" s="185">
        <f>'Prep Partner Performance'!W178</f>
        <v>0</v>
      </c>
      <c r="AB171" s="185">
        <f>'Prep Partner Performance'!X178</f>
        <v>0</v>
      </c>
      <c r="AC171" s="185">
        <f>'Prep Partner Performance'!Y178</f>
        <v>0</v>
      </c>
      <c r="AD171" s="185">
        <f>'Prep Partner Performance'!Z178</f>
        <v>0</v>
      </c>
      <c r="AE171" s="185">
        <f>'Prep Partner Performance'!AA178</f>
        <v>0</v>
      </c>
      <c r="AF171" s="185">
        <f>'Prep Partner Performance'!AB178</f>
        <v>0</v>
      </c>
      <c r="AG171" s="185">
        <f>'Prep Partner Performance'!AC178</f>
        <v>0</v>
      </c>
      <c r="AH171" s="185">
        <f>'Prep Partner Performance'!AD178</f>
        <v>0</v>
      </c>
      <c r="AI171" s="185">
        <f>'Prep Partner Performance'!AE178</f>
        <v>0</v>
      </c>
      <c r="AJ171" s="185">
        <f>'Prep Partner Performance'!AF178</f>
        <v>0</v>
      </c>
      <c r="AK171" s="185">
        <f>'Prep Partner Performance'!AG178</f>
        <v>0</v>
      </c>
      <c r="AL171" s="185">
        <f>'Prep Partner Performance'!AH178</f>
        <v>0</v>
      </c>
      <c r="AM171" s="178">
        <f t="shared" si="5"/>
        <v>0</v>
      </c>
      <c r="AN171" s="177" t="str">
        <f>'Prep Partner Performance'!B$3</f>
        <v>PrEP Partner Performance Tool version 2.0.0</v>
      </c>
      <c r="AO171" s="199">
        <f>'Prep Partner Performance'!AJ178</f>
        <v>0</v>
      </c>
    </row>
    <row r="172" spans="1:41" x14ac:dyDescent="0.25">
      <c r="A172" s="178" t="str">
        <f t="shared" si="4"/>
        <v>202205</v>
      </c>
      <c r="B172" s="179">
        <f>'Prep Partner Performance'!AE$2</f>
        <v>2022</v>
      </c>
      <c r="C172" s="180" t="str">
        <f>'Prep Partner Performance'!Z$2</f>
        <v>05</v>
      </c>
      <c r="D172" s="178">
        <f>'Prep Partner Performance'!G$2</f>
        <v>14943</v>
      </c>
      <c r="E172" s="177" t="str">
        <f>'Prep Partner Performance'!C$2</f>
        <v>Kisima Health Centre</v>
      </c>
      <c r="F172" s="199" t="str">
        <f>'Prep Partner Performance'!B$175</f>
        <v>Recent STI _last 6 mnths</v>
      </c>
      <c r="G172" s="177" t="str">
        <f>'Prep Partner Performance'!C179</f>
        <v>Female Sex Workers</v>
      </c>
      <c r="H172" s="177" t="str">
        <f>'Prep Partner Performance'!D179</f>
        <v>P01-171</v>
      </c>
      <c r="I172" s="185">
        <f>'Prep Partner Performance'!E179</f>
        <v>0</v>
      </c>
      <c r="J172" s="185">
        <f>'Prep Partner Performance'!F179</f>
        <v>0</v>
      </c>
      <c r="K172" s="185">
        <f>'Prep Partner Performance'!G179</f>
        <v>0</v>
      </c>
      <c r="L172" s="185">
        <f>'Prep Partner Performance'!H179</f>
        <v>0</v>
      </c>
      <c r="M172" s="185">
        <f>'Prep Partner Performance'!I179</f>
        <v>0</v>
      </c>
      <c r="N172" s="185">
        <f>'Prep Partner Performance'!J179</f>
        <v>0</v>
      </c>
      <c r="O172" s="185">
        <f>'Prep Partner Performance'!K179</f>
        <v>0</v>
      </c>
      <c r="P172" s="185">
        <f>'Prep Partner Performance'!L179</f>
        <v>0</v>
      </c>
      <c r="Q172" s="185">
        <f>'Prep Partner Performance'!M179</f>
        <v>0</v>
      </c>
      <c r="R172" s="185">
        <f>'Prep Partner Performance'!N179</f>
        <v>0</v>
      </c>
      <c r="S172" s="185">
        <f>'Prep Partner Performance'!O179</f>
        <v>0</v>
      </c>
      <c r="T172" s="185">
        <f>'Prep Partner Performance'!P179</f>
        <v>0</v>
      </c>
      <c r="U172" s="185">
        <f>'Prep Partner Performance'!Q179</f>
        <v>0</v>
      </c>
      <c r="V172" s="185">
        <f>'Prep Partner Performance'!R179</f>
        <v>0</v>
      </c>
      <c r="W172" s="185">
        <f>'Prep Partner Performance'!S179</f>
        <v>0</v>
      </c>
      <c r="X172" s="185">
        <f>'Prep Partner Performance'!T179</f>
        <v>0</v>
      </c>
      <c r="Y172" s="185">
        <f>'Prep Partner Performance'!U179</f>
        <v>0</v>
      </c>
      <c r="Z172" s="185">
        <f>'Prep Partner Performance'!V179</f>
        <v>0</v>
      </c>
      <c r="AA172" s="185">
        <f>'Prep Partner Performance'!W179</f>
        <v>0</v>
      </c>
      <c r="AB172" s="185">
        <f>'Prep Partner Performance'!X179</f>
        <v>0</v>
      </c>
      <c r="AC172" s="185">
        <f>'Prep Partner Performance'!Y179</f>
        <v>0</v>
      </c>
      <c r="AD172" s="185">
        <f>'Prep Partner Performance'!Z179</f>
        <v>0</v>
      </c>
      <c r="AE172" s="185">
        <f>'Prep Partner Performance'!AA179</f>
        <v>0</v>
      </c>
      <c r="AF172" s="185">
        <f>'Prep Partner Performance'!AB179</f>
        <v>0</v>
      </c>
      <c r="AG172" s="185">
        <f>'Prep Partner Performance'!AC179</f>
        <v>0</v>
      </c>
      <c r="AH172" s="185">
        <f>'Prep Partner Performance'!AD179</f>
        <v>0</v>
      </c>
      <c r="AI172" s="185">
        <f>'Prep Partner Performance'!AE179</f>
        <v>0</v>
      </c>
      <c r="AJ172" s="185">
        <f>'Prep Partner Performance'!AF179</f>
        <v>0</v>
      </c>
      <c r="AK172" s="185">
        <f>'Prep Partner Performance'!AG179</f>
        <v>0</v>
      </c>
      <c r="AL172" s="185">
        <f>'Prep Partner Performance'!AH179</f>
        <v>0</v>
      </c>
      <c r="AM172" s="178">
        <f t="shared" si="5"/>
        <v>0</v>
      </c>
      <c r="AN172" s="177" t="str">
        <f>'Prep Partner Performance'!B$3</f>
        <v>PrEP Partner Performance Tool version 2.0.0</v>
      </c>
      <c r="AO172" s="199">
        <f>'Prep Partner Performance'!AJ179</f>
        <v>0</v>
      </c>
    </row>
    <row r="173" spans="1:41" x14ac:dyDescent="0.25">
      <c r="A173" s="178" t="str">
        <f t="shared" si="4"/>
        <v>202205</v>
      </c>
      <c r="B173" s="179">
        <f>'Prep Partner Performance'!AE$2</f>
        <v>2022</v>
      </c>
      <c r="C173" s="180" t="str">
        <f>'Prep Partner Performance'!Z$2</f>
        <v>05</v>
      </c>
      <c r="D173" s="178">
        <f>'Prep Partner Performance'!G$2</f>
        <v>14943</v>
      </c>
      <c r="E173" s="177" t="str">
        <f>'Prep Partner Performance'!C$2</f>
        <v>Kisima Health Centre</v>
      </c>
      <c r="F173" s="199" t="str">
        <f>'Prep Partner Performance'!B$175</f>
        <v>Recent STI _last 6 mnths</v>
      </c>
      <c r="G173" s="177" t="str">
        <f>'Prep Partner Performance'!C180</f>
        <v>People who Inject Drugs</v>
      </c>
      <c r="H173" s="177" t="str">
        <f>'Prep Partner Performance'!D180</f>
        <v>P01-172</v>
      </c>
      <c r="I173" s="185">
        <f>'Prep Partner Performance'!E180</f>
        <v>0</v>
      </c>
      <c r="J173" s="185">
        <f>'Prep Partner Performance'!F180</f>
        <v>0</v>
      </c>
      <c r="K173" s="185">
        <f>'Prep Partner Performance'!G180</f>
        <v>0</v>
      </c>
      <c r="L173" s="185">
        <f>'Prep Partner Performance'!H180</f>
        <v>0</v>
      </c>
      <c r="M173" s="185">
        <f>'Prep Partner Performance'!I180</f>
        <v>0</v>
      </c>
      <c r="N173" s="185">
        <f>'Prep Partner Performance'!J180</f>
        <v>0</v>
      </c>
      <c r="O173" s="185">
        <f>'Prep Partner Performance'!K180</f>
        <v>0</v>
      </c>
      <c r="P173" s="185">
        <f>'Prep Partner Performance'!L180</f>
        <v>0</v>
      </c>
      <c r="Q173" s="185">
        <f>'Prep Partner Performance'!M180</f>
        <v>0</v>
      </c>
      <c r="R173" s="185">
        <f>'Prep Partner Performance'!N180</f>
        <v>0</v>
      </c>
      <c r="S173" s="185">
        <f>'Prep Partner Performance'!O180</f>
        <v>0</v>
      </c>
      <c r="T173" s="185">
        <f>'Prep Partner Performance'!P180</f>
        <v>0</v>
      </c>
      <c r="U173" s="185">
        <f>'Prep Partner Performance'!Q180</f>
        <v>0</v>
      </c>
      <c r="V173" s="185">
        <f>'Prep Partner Performance'!R180</f>
        <v>0</v>
      </c>
      <c r="W173" s="185">
        <f>'Prep Partner Performance'!S180</f>
        <v>0</v>
      </c>
      <c r="X173" s="185">
        <f>'Prep Partner Performance'!T180</f>
        <v>0</v>
      </c>
      <c r="Y173" s="185">
        <f>'Prep Partner Performance'!U180</f>
        <v>0</v>
      </c>
      <c r="Z173" s="185">
        <f>'Prep Partner Performance'!V180</f>
        <v>0</v>
      </c>
      <c r="AA173" s="185">
        <f>'Prep Partner Performance'!W180</f>
        <v>0</v>
      </c>
      <c r="AB173" s="185">
        <f>'Prep Partner Performance'!X180</f>
        <v>0</v>
      </c>
      <c r="AC173" s="185">
        <f>'Prep Partner Performance'!Y180</f>
        <v>0</v>
      </c>
      <c r="AD173" s="185">
        <f>'Prep Partner Performance'!Z180</f>
        <v>0</v>
      </c>
      <c r="AE173" s="185">
        <f>'Prep Partner Performance'!AA180</f>
        <v>0</v>
      </c>
      <c r="AF173" s="185">
        <f>'Prep Partner Performance'!AB180</f>
        <v>0</v>
      </c>
      <c r="AG173" s="185">
        <f>'Prep Partner Performance'!AC180</f>
        <v>0</v>
      </c>
      <c r="AH173" s="185">
        <f>'Prep Partner Performance'!AD180</f>
        <v>0</v>
      </c>
      <c r="AI173" s="185">
        <f>'Prep Partner Performance'!AE180</f>
        <v>0</v>
      </c>
      <c r="AJ173" s="185">
        <f>'Prep Partner Performance'!AF180</f>
        <v>0</v>
      </c>
      <c r="AK173" s="185">
        <f>'Prep Partner Performance'!AG180</f>
        <v>0</v>
      </c>
      <c r="AL173" s="185">
        <f>'Prep Partner Performance'!AH180</f>
        <v>0</v>
      </c>
      <c r="AM173" s="178">
        <f t="shared" si="5"/>
        <v>0</v>
      </c>
      <c r="AN173" s="177" t="str">
        <f>'Prep Partner Performance'!B$3</f>
        <v>PrEP Partner Performance Tool version 2.0.0</v>
      </c>
      <c r="AO173" s="199">
        <f>'Prep Partner Performance'!AJ180</f>
        <v>0</v>
      </c>
    </row>
    <row r="174" spans="1:41" x14ac:dyDescent="0.25">
      <c r="A174" s="178" t="str">
        <f t="shared" si="4"/>
        <v>202205</v>
      </c>
      <c r="B174" s="179">
        <f>'Prep Partner Performance'!AE$2</f>
        <v>2022</v>
      </c>
      <c r="C174" s="180" t="str">
        <f>'Prep Partner Performance'!Z$2</f>
        <v>05</v>
      </c>
      <c r="D174" s="178">
        <f>'Prep Partner Performance'!G$2</f>
        <v>14943</v>
      </c>
      <c r="E174" s="177" t="str">
        <f>'Prep Partner Performance'!C$2</f>
        <v>Kisima Health Centre</v>
      </c>
      <c r="F174" s="199" t="str">
        <f>'Prep Partner Performance'!B$175</f>
        <v>Recent STI _last 6 mnths</v>
      </c>
      <c r="G174" s="177" t="str">
        <f>'Prep Partner Performance'!C181</f>
        <v>Other Women</v>
      </c>
      <c r="H174" s="177" t="str">
        <f>'Prep Partner Performance'!D181</f>
        <v>P01-173</v>
      </c>
      <c r="I174" s="185">
        <f>'Prep Partner Performance'!E181</f>
        <v>0</v>
      </c>
      <c r="J174" s="185">
        <f>'Prep Partner Performance'!F181</f>
        <v>0</v>
      </c>
      <c r="K174" s="185">
        <f>'Prep Partner Performance'!G181</f>
        <v>0</v>
      </c>
      <c r="L174" s="185">
        <f>'Prep Partner Performance'!H181</f>
        <v>0</v>
      </c>
      <c r="M174" s="185">
        <f>'Prep Partner Performance'!I181</f>
        <v>0</v>
      </c>
      <c r="N174" s="185">
        <f>'Prep Partner Performance'!J181</f>
        <v>0</v>
      </c>
      <c r="O174" s="185">
        <f>'Prep Partner Performance'!K181</f>
        <v>0</v>
      </c>
      <c r="P174" s="185">
        <f>'Prep Partner Performance'!L181</f>
        <v>0</v>
      </c>
      <c r="Q174" s="185">
        <f>'Prep Partner Performance'!M181</f>
        <v>0</v>
      </c>
      <c r="R174" s="185">
        <f>'Prep Partner Performance'!N181</f>
        <v>0</v>
      </c>
      <c r="S174" s="185">
        <f>'Prep Partner Performance'!O181</f>
        <v>0</v>
      </c>
      <c r="T174" s="185">
        <f>'Prep Partner Performance'!P181</f>
        <v>0</v>
      </c>
      <c r="U174" s="185">
        <f>'Prep Partner Performance'!Q181</f>
        <v>0</v>
      </c>
      <c r="V174" s="185">
        <f>'Prep Partner Performance'!R181</f>
        <v>0</v>
      </c>
      <c r="W174" s="185">
        <f>'Prep Partner Performance'!S181</f>
        <v>0</v>
      </c>
      <c r="X174" s="185">
        <f>'Prep Partner Performance'!T181</f>
        <v>0</v>
      </c>
      <c r="Y174" s="185">
        <f>'Prep Partner Performance'!U181</f>
        <v>0</v>
      </c>
      <c r="Z174" s="185">
        <f>'Prep Partner Performance'!V181</f>
        <v>0</v>
      </c>
      <c r="AA174" s="185">
        <f>'Prep Partner Performance'!W181</f>
        <v>0</v>
      </c>
      <c r="AB174" s="185">
        <f>'Prep Partner Performance'!X181</f>
        <v>0</v>
      </c>
      <c r="AC174" s="185">
        <f>'Prep Partner Performance'!Y181</f>
        <v>0</v>
      </c>
      <c r="AD174" s="185">
        <f>'Prep Partner Performance'!Z181</f>
        <v>0</v>
      </c>
      <c r="AE174" s="185">
        <f>'Prep Partner Performance'!AA181</f>
        <v>0</v>
      </c>
      <c r="AF174" s="185">
        <f>'Prep Partner Performance'!AB181</f>
        <v>0</v>
      </c>
      <c r="AG174" s="185">
        <f>'Prep Partner Performance'!AC181</f>
        <v>0</v>
      </c>
      <c r="AH174" s="185">
        <f>'Prep Partner Performance'!AD181</f>
        <v>0</v>
      </c>
      <c r="AI174" s="185">
        <f>'Prep Partner Performance'!AE181</f>
        <v>0</v>
      </c>
      <c r="AJ174" s="185">
        <f>'Prep Partner Performance'!AF181</f>
        <v>0</v>
      </c>
      <c r="AK174" s="185">
        <f>'Prep Partner Performance'!AG181</f>
        <v>0</v>
      </c>
      <c r="AL174" s="185">
        <f>'Prep Partner Performance'!AH181</f>
        <v>0</v>
      </c>
      <c r="AM174" s="178">
        <f t="shared" si="5"/>
        <v>0</v>
      </c>
      <c r="AN174" s="177" t="str">
        <f>'Prep Partner Performance'!B$3</f>
        <v>PrEP Partner Performance Tool version 2.0.0</v>
      </c>
      <c r="AO174" s="199">
        <f>'Prep Partner Performance'!AJ181</f>
        <v>0</v>
      </c>
    </row>
    <row r="175" spans="1:41" x14ac:dyDescent="0.25">
      <c r="A175" s="178" t="str">
        <f t="shared" si="4"/>
        <v>202205</v>
      </c>
      <c r="B175" s="179">
        <f>'Prep Partner Performance'!AE$2</f>
        <v>2022</v>
      </c>
      <c r="C175" s="180" t="str">
        <f>'Prep Partner Performance'!Z$2</f>
        <v>05</v>
      </c>
      <c r="D175" s="178">
        <f>'Prep Partner Performance'!G$2</f>
        <v>14943</v>
      </c>
      <c r="E175" s="177" t="str">
        <f>'Prep Partner Performance'!C$2</f>
        <v>Kisima Health Centre</v>
      </c>
      <c r="F175" s="199" t="str">
        <f>'Prep Partner Performance'!B$175</f>
        <v>Recent STI _last 6 mnths</v>
      </c>
      <c r="G175" s="177" t="str">
        <f>'Prep Partner Performance'!C182</f>
        <v>Serodiscordant Couple</v>
      </c>
      <c r="H175" s="177" t="str">
        <f>'Prep Partner Performance'!D182</f>
        <v>P01-174</v>
      </c>
      <c r="I175" s="185">
        <f>'Prep Partner Performance'!E182</f>
        <v>0</v>
      </c>
      <c r="J175" s="185">
        <f>'Prep Partner Performance'!F182</f>
        <v>0</v>
      </c>
      <c r="K175" s="185">
        <f>'Prep Partner Performance'!G182</f>
        <v>0</v>
      </c>
      <c r="L175" s="185">
        <f>'Prep Partner Performance'!H182</f>
        <v>0</v>
      </c>
      <c r="M175" s="185">
        <f>'Prep Partner Performance'!I182</f>
        <v>0</v>
      </c>
      <c r="N175" s="185">
        <f>'Prep Partner Performance'!J182</f>
        <v>0</v>
      </c>
      <c r="O175" s="185">
        <f>'Prep Partner Performance'!K182</f>
        <v>0</v>
      </c>
      <c r="P175" s="185">
        <f>'Prep Partner Performance'!L182</f>
        <v>0</v>
      </c>
      <c r="Q175" s="185">
        <f>'Prep Partner Performance'!M182</f>
        <v>0</v>
      </c>
      <c r="R175" s="185">
        <f>'Prep Partner Performance'!N182</f>
        <v>0</v>
      </c>
      <c r="S175" s="185">
        <f>'Prep Partner Performance'!O182</f>
        <v>0</v>
      </c>
      <c r="T175" s="185">
        <f>'Prep Partner Performance'!P182</f>
        <v>0</v>
      </c>
      <c r="U175" s="185">
        <f>'Prep Partner Performance'!Q182</f>
        <v>0</v>
      </c>
      <c r="V175" s="185">
        <f>'Prep Partner Performance'!R182</f>
        <v>0</v>
      </c>
      <c r="W175" s="185">
        <f>'Prep Partner Performance'!S182</f>
        <v>0</v>
      </c>
      <c r="X175" s="185">
        <f>'Prep Partner Performance'!T182</f>
        <v>0</v>
      </c>
      <c r="Y175" s="185">
        <f>'Prep Partner Performance'!U182</f>
        <v>0</v>
      </c>
      <c r="Z175" s="185">
        <f>'Prep Partner Performance'!V182</f>
        <v>0</v>
      </c>
      <c r="AA175" s="185">
        <f>'Prep Partner Performance'!W182</f>
        <v>0</v>
      </c>
      <c r="AB175" s="185">
        <f>'Prep Partner Performance'!X182</f>
        <v>0</v>
      </c>
      <c r="AC175" s="185">
        <f>'Prep Partner Performance'!Y182</f>
        <v>0</v>
      </c>
      <c r="AD175" s="185">
        <f>'Prep Partner Performance'!Z182</f>
        <v>0</v>
      </c>
      <c r="AE175" s="185">
        <f>'Prep Partner Performance'!AA182</f>
        <v>0</v>
      </c>
      <c r="AF175" s="185">
        <f>'Prep Partner Performance'!AB182</f>
        <v>0</v>
      </c>
      <c r="AG175" s="185">
        <f>'Prep Partner Performance'!AC182</f>
        <v>0</v>
      </c>
      <c r="AH175" s="185">
        <f>'Prep Partner Performance'!AD182</f>
        <v>0</v>
      </c>
      <c r="AI175" s="185">
        <f>'Prep Partner Performance'!AE182</f>
        <v>0</v>
      </c>
      <c r="AJ175" s="185">
        <f>'Prep Partner Performance'!AF182</f>
        <v>0</v>
      </c>
      <c r="AK175" s="185">
        <f>'Prep Partner Performance'!AG182</f>
        <v>0</v>
      </c>
      <c r="AL175" s="185">
        <f>'Prep Partner Performance'!AH182</f>
        <v>0</v>
      </c>
      <c r="AM175" s="178">
        <f t="shared" si="5"/>
        <v>0</v>
      </c>
      <c r="AN175" s="177" t="str">
        <f>'Prep Partner Performance'!B$3</f>
        <v>PrEP Partner Performance Tool version 2.0.0</v>
      </c>
      <c r="AO175" s="199">
        <f>'Prep Partner Performance'!AJ182</f>
        <v>0</v>
      </c>
    </row>
    <row r="176" spans="1:41" x14ac:dyDescent="0.25">
      <c r="A176" s="178" t="str">
        <f t="shared" si="4"/>
        <v>202205</v>
      </c>
      <c r="B176" s="179">
        <f>'Prep Partner Performance'!AE$2</f>
        <v>2022</v>
      </c>
      <c r="C176" s="180" t="str">
        <f>'Prep Partner Performance'!Z$2</f>
        <v>05</v>
      </c>
      <c r="D176" s="178">
        <f>'Prep Partner Performance'!G$2</f>
        <v>14943</v>
      </c>
      <c r="E176" s="177" t="str">
        <f>'Prep Partner Performance'!C$2</f>
        <v>Kisima Health Centre</v>
      </c>
      <c r="F176" s="199" t="str">
        <f>'Prep Partner Performance'!B$175</f>
        <v>Recent STI _last 6 mnths</v>
      </c>
      <c r="G176" s="177" t="str">
        <f>'Prep Partner Performance'!C183</f>
        <v>Pregnant and Breast Feeding Women</v>
      </c>
      <c r="H176" s="177" t="str">
        <f>'Prep Partner Performance'!D183</f>
        <v>P01-175</v>
      </c>
      <c r="I176" s="185">
        <f>'Prep Partner Performance'!E183</f>
        <v>0</v>
      </c>
      <c r="J176" s="185">
        <f>'Prep Partner Performance'!F183</f>
        <v>0</v>
      </c>
      <c r="K176" s="185">
        <f>'Prep Partner Performance'!G183</f>
        <v>0</v>
      </c>
      <c r="L176" s="185">
        <f>'Prep Partner Performance'!H183</f>
        <v>0</v>
      </c>
      <c r="M176" s="185">
        <f>'Prep Partner Performance'!I183</f>
        <v>0</v>
      </c>
      <c r="N176" s="185">
        <f>'Prep Partner Performance'!J183</f>
        <v>0</v>
      </c>
      <c r="O176" s="185">
        <f>'Prep Partner Performance'!K183</f>
        <v>0</v>
      </c>
      <c r="P176" s="185">
        <f>'Prep Partner Performance'!L183</f>
        <v>0</v>
      </c>
      <c r="Q176" s="185">
        <f>'Prep Partner Performance'!M183</f>
        <v>0</v>
      </c>
      <c r="R176" s="185">
        <f>'Prep Partner Performance'!N183</f>
        <v>0</v>
      </c>
      <c r="S176" s="185">
        <f>'Prep Partner Performance'!O183</f>
        <v>0</v>
      </c>
      <c r="T176" s="185">
        <f>'Prep Partner Performance'!P183</f>
        <v>0</v>
      </c>
      <c r="U176" s="185">
        <f>'Prep Partner Performance'!Q183</f>
        <v>0</v>
      </c>
      <c r="V176" s="185">
        <f>'Prep Partner Performance'!R183</f>
        <v>0</v>
      </c>
      <c r="W176" s="185">
        <f>'Prep Partner Performance'!S183</f>
        <v>0</v>
      </c>
      <c r="X176" s="185">
        <f>'Prep Partner Performance'!T183</f>
        <v>0</v>
      </c>
      <c r="Y176" s="185">
        <f>'Prep Partner Performance'!U183</f>
        <v>0</v>
      </c>
      <c r="Z176" s="185">
        <f>'Prep Partner Performance'!V183</f>
        <v>0</v>
      </c>
      <c r="AA176" s="185">
        <f>'Prep Partner Performance'!W183</f>
        <v>0</v>
      </c>
      <c r="AB176" s="185">
        <f>'Prep Partner Performance'!X183</f>
        <v>0</v>
      </c>
      <c r="AC176" s="185">
        <f>'Prep Partner Performance'!Y183</f>
        <v>0</v>
      </c>
      <c r="AD176" s="185">
        <f>'Prep Partner Performance'!Z183</f>
        <v>0</v>
      </c>
      <c r="AE176" s="185">
        <f>'Prep Partner Performance'!AA183</f>
        <v>0</v>
      </c>
      <c r="AF176" s="185">
        <f>'Prep Partner Performance'!AB183</f>
        <v>0</v>
      </c>
      <c r="AG176" s="185">
        <f>'Prep Partner Performance'!AC183</f>
        <v>0</v>
      </c>
      <c r="AH176" s="185">
        <f>'Prep Partner Performance'!AD183</f>
        <v>0</v>
      </c>
      <c r="AI176" s="185">
        <f>'Prep Partner Performance'!AE183</f>
        <v>0</v>
      </c>
      <c r="AJ176" s="185">
        <f>'Prep Partner Performance'!AF183</f>
        <v>0</v>
      </c>
      <c r="AK176" s="185">
        <f>'Prep Partner Performance'!AG183</f>
        <v>0</v>
      </c>
      <c r="AL176" s="185">
        <f>'Prep Partner Performance'!AH183</f>
        <v>0</v>
      </c>
      <c r="AM176" s="178">
        <f t="shared" si="5"/>
        <v>0</v>
      </c>
      <c r="AN176" s="177" t="str">
        <f>'Prep Partner Performance'!B$3</f>
        <v>PrEP Partner Performance Tool version 2.0.0</v>
      </c>
      <c r="AO176" s="199">
        <f>'Prep Partner Performance'!AJ183</f>
        <v>0</v>
      </c>
    </row>
    <row r="177" spans="1:41" x14ac:dyDescent="0.25">
      <c r="A177" s="178" t="str">
        <f t="shared" si="4"/>
        <v>202205</v>
      </c>
      <c r="B177" s="179">
        <f>'Prep Partner Performance'!AE$2</f>
        <v>2022</v>
      </c>
      <c r="C177" s="180" t="str">
        <f>'Prep Partner Performance'!Z$2</f>
        <v>05</v>
      </c>
      <c r="D177" s="178">
        <f>'Prep Partner Performance'!G$2</f>
        <v>14943</v>
      </c>
      <c r="E177" s="177" t="str">
        <f>'Prep Partner Performance'!C$2</f>
        <v>Kisima Health Centre</v>
      </c>
      <c r="F177" s="199" t="str">
        <f>'Prep Partner Performance'!B184</f>
        <v>Recurrent use of PEP</v>
      </c>
      <c r="G177" s="177" t="str">
        <f>'Prep Partner Performance'!C184</f>
        <v>Transgender</v>
      </c>
      <c r="H177" s="177" t="str">
        <f>'Prep Partner Performance'!D184</f>
        <v>P01-176</v>
      </c>
      <c r="I177" s="185">
        <f>'Prep Partner Performance'!E184</f>
        <v>0</v>
      </c>
      <c r="J177" s="185">
        <f>'Prep Partner Performance'!F184</f>
        <v>0</v>
      </c>
      <c r="K177" s="185">
        <f>'Prep Partner Performance'!G184</f>
        <v>0</v>
      </c>
      <c r="L177" s="185">
        <f>'Prep Partner Performance'!H184</f>
        <v>0</v>
      </c>
      <c r="M177" s="185">
        <f>'Prep Partner Performance'!I184</f>
        <v>0</v>
      </c>
      <c r="N177" s="185">
        <f>'Prep Partner Performance'!J184</f>
        <v>0</v>
      </c>
      <c r="O177" s="185">
        <f>'Prep Partner Performance'!K184</f>
        <v>0</v>
      </c>
      <c r="P177" s="185">
        <f>'Prep Partner Performance'!L184</f>
        <v>0</v>
      </c>
      <c r="Q177" s="185">
        <f>'Prep Partner Performance'!M184</f>
        <v>0</v>
      </c>
      <c r="R177" s="185">
        <f>'Prep Partner Performance'!N184</f>
        <v>0</v>
      </c>
      <c r="S177" s="185">
        <f>'Prep Partner Performance'!O184</f>
        <v>0</v>
      </c>
      <c r="T177" s="185">
        <f>'Prep Partner Performance'!P184</f>
        <v>0</v>
      </c>
      <c r="U177" s="185">
        <f>'Prep Partner Performance'!Q184</f>
        <v>0</v>
      </c>
      <c r="V177" s="185">
        <f>'Prep Partner Performance'!R184</f>
        <v>0</v>
      </c>
      <c r="W177" s="185">
        <f>'Prep Partner Performance'!S184</f>
        <v>0</v>
      </c>
      <c r="X177" s="185">
        <f>'Prep Partner Performance'!T184</f>
        <v>0</v>
      </c>
      <c r="Y177" s="185">
        <f>'Prep Partner Performance'!U184</f>
        <v>0</v>
      </c>
      <c r="Z177" s="185">
        <f>'Prep Partner Performance'!V184</f>
        <v>0</v>
      </c>
      <c r="AA177" s="185">
        <f>'Prep Partner Performance'!W184</f>
        <v>0</v>
      </c>
      <c r="AB177" s="185">
        <f>'Prep Partner Performance'!X184</f>
        <v>0</v>
      </c>
      <c r="AC177" s="185">
        <f>'Prep Partner Performance'!Y184</f>
        <v>0</v>
      </c>
      <c r="AD177" s="185">
        <f>'Prep Partner Performance'!Z184</f>
        <v>0</v>
      </c>
      <c r="AE177" s="185">
        <f>'Prep Partner Performance'!AA184</f>
        <v>0</v>
      </c>
      <c r="AF177" s="185">
        <f>'Prep Partner Performance'!AB184</f>
        <v>0</v>
      </c>
      <c r="AG177" s="185">
        <f>'Prep Partner Performance'!AC184</f>
        <v>0</v>
      </c>
      <c r="AH177" s="185">
        <f>'Prep Partner Performance'!AD184</f>
        <v>0</v>
      </c>
      <c r="AI177" s="185">
        <f>'Prep Partner Performance'!AE184</f>
        <v>0</v>
      </c>
      <c r="AJ177" s="185">
        <f>'Prep Partner Performance'!AF184</f>
        <v>0</v>
      </c>
      <c r="AK177" s="185">
        <f>'Prep Partner Performance'!AG184</f>
        <v>0</v>
      </c>
      <c r="AL177" s="185">
        <f>'Prep Partner Performance'!AH184</f>
        <v>0</v>
      </c>
      <c r="AM177" s="178">
        <f t="shared" si="5"/>
        <v>0</v>
      </c>
      <c r="AN177" s="177" t="str">
        <f>'Prep Partner Performance'!B$3</f>
        <v>PrEP Partner Performance Tool version 2.0.0</v>
      </c>
      <c r="AO177" s="199">
        <f>'Prep Partner Performance'!AJ184</f>
        <v>0</v>
      </c>
    </row>
    <row r="178" spans="1:41" x14ac:dyDescent="0.25">
      <c r="A178" s="178" t="str">
        <f t="shared" si="4"/>
        <v>202205</v>
      </c>
      <c r="B178" s="179">
        <f>'Prep Partner Performance'!AE$2</f>
        <v>2022</v>
      </c>
      <c r="C178" s="180" t="str">
        <f>'Prep Partner Performance'!Z$2</f>
        <v>05</v>
      </c>
      <c r="D178" s="178">
        <f>'Prep Partner Performance'!G$2</f>
        <v>14943</v>
      </c>
      <c r="E178" s="177" t="str">
        <f>'Prep Partner Performance'!C$2</f>
        <v>Kisima Health Centre</v>
      </c>
      <c r="F178" s="199" t="str">
        <f>'Prep Partner Performance'!B$184</f>
        <v>Recurrent use of PEP</v>
      </c>
      <c r="G178" s="177" t="str">
        <f>'Prep Partner Performance'!C185</f>
        <v>Adolescent Girls and Young Women</v>
      </c>
      <c r="H178" s="177" t="str">
        <f>'Prep Partner Performance'!D185</f>
        <v>P01-177</v>
      </c>
      <c r="I178" s="185">
        <f>'Prep Partner Performance'!E185</f>
        <v>0</v>
      </c>
      <c r="J178" s="185">
        <f>'Prep Partner Performance'!F185</f>
        <v>0</v>
      </c>
      <c r="K178" s="185">
        <f>'Prep Partner Performance'!G185</f>
        <v>0</v>
      </c>
      <c r="L178" s="185">
        <f>'Prep Partner Performance'!H185</f>
        <v>0</v>
      </c>
      <c r="M178" s="185">
        <f>'Prep Partner Performance'!I185</f>
        <v>0</v>
      </c>
      <c r="N178" s="185">
        <f>'Prep Partner Performance'!J185</f>
        <v>0</v>
      </c>
      <c r="O178" s="185">
        <f>'Prep Partner Performance'!K185</f>
        <v>0</v>
      </c>
      <c r="P178" s="185">
        <f>'Prep Partner Performance'!L185</f>
        <v>0</v>
      </c>
      <c r="Q178" s="185">
        <f>'Prep Partner Performance'!M185</f>
        <v>0</v>
      </c>
      <c r="R178" s="185">
        <f>'Prep Partner Performance'!N185</f>
        <v>0</v>
      </c>
      <c r="S178" s="185">
        <f>'Prep Partner Performance'!O185</f>
        <v>0</v>
      </c>
      <c r="T178" s="185">
        <f>'Prep Partner Performance'!P185</f>
        <v>0</v>
      </c>
      <c r="U178" s="185">
        <f>'Prep Partner Performance'!Q185</f>
        <v>0</v>
      </c>
      <c r="V178" s="185">
        <f>'Prep Partner Performance'!R185</f>
        <v>0</v>
      </c>
      <c r="W178" s="185">
        <f>'Prep Partner Performance'!S185</f>
        <v>0</v>
      </c>
      <c r="X178" s="185">
        <f>'Prep Partner Performance'!T185</f>
        <v>0</v>
      </c>
      <c r="Y178" s="185">
        <f>'Prep Partner Performance'!U185</f>
        <v>0</v>
      </c>
      <c r="Z178" s="185">
        <f>'Prep Partner Performance'!V185</f>
        <v>0</v>
      </c>
      <c r="AA178" s="185">
        <f>'Prep Partner Performance'!W185</f>
        <v>0</v>
      </c>
      <c r="AB178" s="185">
        <f>'Prep Partner Performance'!X185</f>
        <v>0</v>
      </c>
      <c r="AC178" s="185">
        <f>'Prep Partner Performance'!Y185</f>
        <v>0</v>
      </c>
      <c r="AD178" s="185">
        <f>'Prep Partner Performance'!Z185</f>
        <v>0</v>
      </c>
      <c r="AE178" s="185">
        <f>'Prep Partner Performance'!AA185</f>
        <v>0</v>
      </c>
      <c r="AF178" s="185">
        <f>'Prep Partner Performance'!AB185</f>
        <v>0</v>
      </c>
      <c r="AG178" s="185">
        <f>'Prep Partner Performance'!AC185</f>
        <v>0</v>
      </c>
      <c r="AH178" s="185">
        <f>'Prep Partner Performance'!AD185</f>
        <v>0</v>
      </c>
      <c r="AI178" s="185">
        <f>'Prep Partner Performance'!AE185</f>
        <v>0</v>
      </c>
      <c r="AJ178" s="185">
        <f>'Prep Partner Performance'!AF185</f>
        <v>0</v>
      </c>
      <c r="AK178" s="185">
        <f>'Prep Partner Performance'!AG185</f>
        <v>0</v>
      </c>
      <c r="AL178" s="185">
        <f>'Prep Partner Performance'!AH185</f>
        <v>0</v>
      </c>
      <c r="AM178" s="178">
        <f t="shared" si="5"/>
        <v>0</v>
      </c>
      <c r="AN178" s="177" t="str">
        <f>'Prep Partner Performance'!B$3</f>
        <v>PrEP Partner Performance Tool version 2.0.0</v>
      </c>
      <c r="AO178" s="199">
        <f>'Prep Partner Performance'!AJ185</f>
        <v>0</v>
      </c>
    </row>
    <row r="179" spans="1:41" x14ac:dyDescent="0.25">
      <c r="A179" s="178" t="str">
        <f t="shared" si="4"/>
        <v>202205</v>
      </c>
      <c r="B179" s="179">
        <f>'Prep Partner Performance'!AE$2</f>
        <v>2022</v>
      </c>
      <c r="C179" s="180" t="str">
        <f>'Prep Partner Performance'!Z$2</f>
        <v>05</v>
      </c>
      <c r="D179" s="178">
        <f>'Prep Partner Performance'!G$2</f>
        <v>14943</v>
      </c>
      <c r="E179" s="177" t="str">
        <f>'Prep Partner Performance'!C$2</f>
        <v>Kisima Health Centre</v>
      </c>
      <c r="F179" s="199" t="str">
        <f>'Prep Partner Performance'!B$184</f>
        <v>Recurrent use of PEP</v>
      </c>
      <c r="G179" s="177" t="str">
        <f>'Prep Partner Performance'!C186</f>
        <v>Men who have Sex With Men</v>
      </c>
      <c r="H179" s="177" t="str">
        <f>'Prep Partner Performance'!D186</f>
        <v>P01-178</v>
      </c>
      <c r="I179" s="185">
        <f>'Prep Partner Performance'!E186</f>
        <v>0</v>
      </c>
      <c r="J179" s="185">
        <f>'Prep Partner Performance'!F186</f>
        <v>0</v>
      </c>
      <c r="K179" s="185">
        <f>'Prep Partner Performance'!G186</f>
        <v>0</v>
      </c>
      <c r="L179" s="185">
        <f>'Prep Partner Performance'!H186</f>
        <v>0</v>
      </c>
      <c r="M179" s="185">
        <f>'Prep Partner Performance'!I186</f>
        <v>0</v>
      </c>
      <c r="N179" s="185">
        <f>'Prep Partner Performance'!J186</f>
        <v>0</v>
      </c>
      <c r="O179" s="185">
        <f>'Prep Partner Performance'!K186</f>
        <v>0</v>
      </c>
      <c r="P179" s="185">
        <f>'Prep Partner Performance'!L186</f>
        <v>0</v>
      </c>
      <c r="Q179" s="185">
        <f>'Prep Partner Performance'!M186</f>
        <v>0</v>
      </c>
      <c r="R179" s="185">
        <f>'Prep Partner Performance'!N186</f>
        <v>0</v>
      </c>
      <c r="S179" s="185">
        <f>'Prep Partner Performance'!O186</f>
        <v>0</v>
      </c>
      <c r="T179" s="185">
        <f>'Prep Partner Performance'!P186</f>
        <v>0</v>
      </c>
      <c r="U179" s="185">
        <f>'Prep Partner Performance'!Q186</f>
        <v>0</v>
      </c>
      <c r="V179" s="185">
        <f>'Prep Partner Performance'!R186</f>
        <v>0</v>
      </c>
      <c r="W179" s="185">
        <f>'Prep Partner Performance'!S186</f>
        <v>0</v>
      </c>
      <c r="X179" s="185">
        <f>'Prep Partner Performance'!T186</f>
        <v>0</v>
      </c>
      <c r="Y179" s="185">
        <f>'Prep Partner Performance'!U186</f>
        <v>0</v>
      </c>
      <c r="Z179" s="185">
        <f>'Prep Partner Performance'!V186</f>
        <v>0</v>
      </c>
      <c r="AA179" s="185">
        <f>'Prep Partner Performance'!W186</f>
        <v>0</v>
      </c>
      <c r="AB179" s="185">
        <f>'Prep Partner Performance'!X186</f>
        <v>0</v>
      </c>
      <c r="AC179" s="185">
        <f>'Prep Partner Performance'!Y186</f>
        <v>0</v>
      </c>
      <c r="AD179" s="185">
        <f>'Prep Partner Performance'!Z186</f>
        <v>0</v>
      </c>
      <c r="AE179" s="185">
        <f>'Prep Partner Performance'!AA186</f>
        <v>0</v>
      </c>
      <c r="AF179" s="185">
        <f>'Prep Partner Performance'!AB186</f>
        <v>0</v>
      </c>
      <c r="AG179" s="185">
        <f>'Prep Partner Performance'!AC186</f>
        <v>0</v>
      </c>
      <c r="AH179" s="185">
        <f>'Prep Partner Performance'!AD186</f>
        <v>0</v>
      </c>
      <c r="AI179" s="185">
        <f>'Prep Partner Performance'!AE186</f>
        <v>0</v>
      </c>
      <c r="AJ179" s="185">
        <f>'Prep Partner Performance'!AF186</f>
        <v>0</v>
      </c>
      <c r="AK179" s="185">
        <f>'Prep Partner Performance'!AG186</f>
        <v>0</v>
      </c>
      <c r="AL179" s="185">
        <f>'Prep Partner Performance'!AH186</f>
        <v>0</v>
      </c>
      <c r="AM179" s="178">
        <f t="shared" si="5"/>
        <v>0</v>
      </c>
      <c r="AN179" s="177" t="str">
        <f>'Prep Partner Performance'!B$3</f>
        <v>PrEP Partner Performance Tool version 2.0.0</v>
      </c>
      <c r="AO179" s="199">
        <f>'Prep Partner Performance'!AJ186</f>
        <v>0</v>
      </c>
    </row>
    <row r="180" spans="1:41" x14ac:dyDescent="0.25">
      <c r="A180" s="178" t="str">
        <f t="shared" si="4"/>
        <v>202205</v>
      </c>
      <c r="B180" s="179">
        <f>'Prep Partner Performance'!AE$2</f>
        <v>2022</v>
      </c>
      <c r="C180" s="180" t="str">
        <f>'Prep Partner Performance'!Z$2</f>
        <v>05</v>
      </c>
      <c r="D180" s="178">
        <f>'Prep Partner Performance'!G$2</f>
        <v>14943</v>
      </c>
      <c r="E180" s="177" t="str">
        <f>'Prep Partner Performance'!C$2</f>
        <v>Kisima Health Centre</v>
      </c>
      <c r="F180" s="199" t="str">
        <f>'Prep Partner Performance'!B$184</f>
        <v>Recurrent use of PEP</v>
      </c>
      <c r="G180" s="177" t="str">
        <f>'Prep Partner Performance'!C187</f>
        <v>Men at high risk</v>
      </c>
      <c r="H180" s="177" t="str">
        <f>'Prep Partner Performance'!D187</f>
        <v>P01-179</v>
      </c>
      <c r="I180" s="185">
        <f>'Prep Partner Performance'!E187</f>
        <v>0</v>
      </c>
      <c r="J180" s="185">
        <f>'Prep Partner Performance'!F187</f>
        <v>0</v>
      </c>
      <c r="K180" s="185">
        <f>'Prep Partner Performance'!G187</f>
        <v>0</v>
      </c>
      <c r="L180" s="185">
        <f>'Prep Partner Performance'!H187</f>
        <v>0</v>
      </c>
      <c r="M180" s="185">
        <f>'Prep Partner Performance'!I187</f>
        <v>0</v>
      </c>
      <c r="N180" s="185">
        <f>'Prep Partner Performance'!J187</f>
        <v>0</v>
      </c>
      <c r="O180" s="185">
        <f>'Prep Partner Performance'!K187</f>
        <v>0</v>
      </c>
      <c r="P180" s="185">
        <f>'Prep Partner Performance'!L187</f>
        <v>0</v>
      </c>
      <c r="Q180" s="185">
        <f>'Prep Partner Performance'!M187</f>
        <v>0</v>
      </c>
      <c r="R180" s="185">
        <f>'Prep Partner Performance'!N187</f>
        <v>0</v>
      </c>
      <c r="S180" s="185">
        <f>'Prep Partner Performance'!O187</f>
        <v>0</v>
      </c>
      <c r="T180" s="185">
        <f>'Prep Partner Performance'!P187</f>
        <v>0</v>
      </c>
      <c r="U180" s="185">
        <f>'Prep Partner Performance'!Q187</f>
        <v>0</v>
      </c>
      <c r="V180" s="185">
        <f>'Prep Partner Performance'!R187</f>
        <v>0</v>
      </c>
      <c r="W180" s="185">
        <f>'Prep Partner Performance'!S187</f>
        <v>0</v>
      </c>
      <c r="X180" s="185">
        <f>'Prep Partner Performance'!T187</f>
        <v>0</v>
      </c>
      <c r="Y180" s="185">
        <f>'Prep Partner Performance'!U187</f>
        <v>0</v>
      </c>
      <c r="Z180" s="185">
        <f>'Prep Partner Performance'!V187</f>
        <v>0</v>
      </c>
      <c r="AA180" s="185">
        <f>'Prep Partner Performance'!W187</f>
        <v>0</v>
      </c>
      <c r="AB180" s="185">
        <f>'Prep Partner Performance'!X187</f>
        <v>0</v>
      </c>
      <c r="AC180" s="185">
        <f>'Prep Partner Performance'!Y187</f>
        <v>0</v>
      </c>
      <c r="AD180" s="185">
        <f>'Prep Partner Performance'!Z187</f>
        <v>0</v>
      </c>
      <c r="AE180" s="185">
        <f>'Prep Partner Performance'!AA187</f>
        <v>0</v>
      </c>
      <c r="AF180" s="185">
        <f>'Prep Partner Performance'!AB187</f>
        <v>0</v>
      </c>
      <c r="AG180" s="185">
        <f>'Prep Partner Performance'!AC187</f>
        <v>0</v>
      </c>
      <c r="AH180" s="185">
        <f>'Prep Partner Performance'!AD187</f>
        <v>0</v>
      </c>
      <c r="AI180" s="185">
        <f>'Prep Partner Performance'!AE187</f>
        <v>0</v>
      </c>
      <c r="AJ180" s="185">
        <f>'Prep Partner Performance'!AF187</f>
        <v>0</v>
      </c>
      <c r="AK180" s="185">
        <f>'Prep Partner Performance'!AG187</f>
        <v>0</v>
      </c>
      <c r="AL180" s="185">
        <f>'Prep Partner Performance'!AH187</f>
        <v>0</v>
      </c>
      <c r="AM180" s="178">
        <f t="shared" si="5"/>
        <v>0</v>
      </c>
      <c r="AN180" s="177" t="str">
        <f>'Prep Partner Performance'!B$3</f>
        <v>PrEP Partner Performance Tool version 2.0.0</v>
      </c>
      <c r="AO180" s="199">
        <f>'Prep Partner Performance'!AJ187</f>
        <v>0</v>
      </c>
    </row>
    <row r="181" spans="1:41" x14ac:dyDescent="0.25">
      <c r="A181" s="178" t="str">
        <f t="shared" si="4"/>
        <v>202205</v>
      </c>
      <c r="B181" s="179">
        <f>'Prep Partner Performance'!AE$2</f>
        <v>2022</v>
      </c>
      <c r="C181" s="180" t="str">
        <f>'Prep Partner Performance'!Z$2</f>
        <v>05</v>
      </c>
      <c r="D181" s="178">
        <f>'Prep Partner Performance'!G$2</f>
        <v>14943</v>
      </c>
      <c r="E181" s="177" t="str">
        <f>'Prep Partner Performance'!C$2</f>
        <v>Kisima Health Centre</v>
      </c>
      <c r="F181" s="199" t="str">
        <f>'Prep Partner Performance'!B$184</f>
        <v>Recurrent use of PEP</v>
      </c>
      <c r="G181" s="177" t="str">
        <f>'Prep Partner Performance'!C188</f>
        <v>Female Sex Workers</v>
      </c>
      <c r="H181" s="177" t="str">
        <f>'Prep Partner Performance'!D188</f>
        <v>P01-180</v>
      </c>
      <c r="I181" s="185">
        <f>'Prep Partner Performance'!E188</f>
        <v>0</v>
      </c>
      <c r="J181" s="185">
        <f>'Prep Partner Performance'!F188</f>
        <v>0</v>
      </c>
      <c r="K181" s="185">
        <f>'Prep Partner Performance'!G188</f>
        <v>0</v>
      </c>
      <c r="L181" s="185">
        <f>'Prep Partner Performance'!H188</f>
        <v>0</v>
      </c>
      <c r="M181" s="185">
        <f>'Prep Partner Performance'!I188</f>
        <v>0</v>
      </c>
      <c r="N181" s="185">
        <f>'Prep Partner Performance'!J188</f>
        <v>0</v>
      </c>
      <c r="O181" s="185">
        <f>'Prep Partner Performance'!K188</f>
        <v>0</v>
      </c>
      <c r="P181" s="185">
        <f>'Prep Partner Performance'!L188</f>
        <v>0</v>
      </c>
      <c r="Q181" s="185">
        <f>'Prep Partner Performance'!M188</f>
        <v>0</v>
      </c>
      <c r="R181" s="185">
        <f>'Prep Partner Performance'!N188</f>
        <v>0</v>
      </c>
      <c r="S181" s="185">
        <f>'Prep Partner Performance'!O188</f>
        <v>0</v>
      </c>
      <c r="T181" s="185">
        <f>'Prep Partner Performance'!P188</f>
        <v>0</v>
      </c>
      <c r="U181" s="185">
        <f>'Prep Partner Performance'!Q188</f>
        <v>0</v>
      </c>
      <c r="V181" s="185">
        <f>'Prep Partner Performance'!R188</f>
        <v>0</v>
      </c>
      <c r="W181" s="185">
        <f>'Prep Partner Performance'!S188</f>
        <v>0</v>
      </c>
      <c r="X181" s="185">
        <f>'Prep Partner Performance'!T188</f>
        <v>0</v>
      </c>
      <c r="Y181" s="185">
        <f>'Prep Partner Performance'!U188</f>
        <v>0</v>
      </c>
      <c r="Z181" s="185">
        <f>'Prep Partner Performance'!V188</f>
        <v>0</v>
      </c>
      <c r="AA181" s="185">
        <f>'Prep Partner Performance'!W188</f>
        <v>0</v>
      </c>
      <c r="AB181" s="185">
        <f>'Prep Partner Performance'!X188</f>
        <v>0</v>
      </c>
      <c r="AC181" s="185">
        <f>'Prep Partner Performance'!Y188</f>
        <v>0</v>
      </c>
      <c r="AD181" s="185">
        <f>'Prep Partner Performance'!Z188</f>
        <v>0</v>
      </c>
      <c r="AE181" s="185">
        <f>'Prep Partner Performance'!AA188</f>
        <v>0</v>
      </c>
      <c r="AF181" s="185">
        <f>'Prep Partner Performance'!AB188</f>
        <v>0</v>
      </c>
      <c r="AG181" s="185">
        <f>'Prep Partner Performance'!AC188</f>
        <v>0</v>
      </c>
      <c r="AH181" s="185">
        <f>'Prep Partner Performance'!AD188</f>
        <v>0</v>
      </c>
      <c r="AI181" s="185">
        <f>'Prep Partner Performance'!AE188</f>
        <v>0</v>
      </c>
      <c r="AJ181" s="185">
        <f>'Prep Partner Performance'!AF188</f>
        <v>0</v>
      </c>
      <c r="AK181" s="185">
        <f>'Prep Partner Performance'!AG188</f>
        <v>0</v>
      </c>
      <c r="AL181" s="185">
        <f>'Prep Partner Performance'!AH188</f>
        <v>0</v>
      </c>
      <c r="AM181" s="178">
        <f t="shared" si="5"/>
        <v>0</v>
      </c>
      <c r="AN181" s="177" t="str">
        <f>'Prep Partner Performance'!B$3</f>
        <v>PrEP Partner Performance Tool version 2.0.0</v>
      </c>
      <c r="AO181" s="199">
        <f>'Prep Partner Performance'!AJ188</f>
        <v>0</v>
      </c>
    </row>
    <row r="182" spans="1:41" x14ac:dyDescent="0.25">
      <c r="A182" s="178" t="str">
        <f t="shared" si="4"/>
        <v>202205</v>
      </c>
      <c r="B182" s="179">
        <f>'Prep Partner Performance'!AE$2</f>
        <v>2022</v>
      </c>
      <c r="C182" s="180" t="str">
        <f>'Prep Partner Performance'!Z$2</f>
        <v>05</v>
      </c>
      <c r="D182" s="178">
        <f>'Prep Partner Performance'!G$2</f>
        <v>14943</v>
      </c>
      <c r="E182" s="177" t="str">
        <f>'Prep Partner Performance'!C$2</f>
        <v>Kisima Health Centre</v>
      </c>
      <c r="F182" s="199" t="str">
        <f>'Prep Partner Performance'!B$184</f>
        <v>Recurrent use of PEP</v>
      </c>
      <c r="G182" s="177" t="str">
        <f>'Prep Partner Performance'!C189</f>
        <v>People who Inject Drugs</v>
      </c>
      <c r="H182" s="177" t="str">
        <f>'Prep Partner Performance'!D189</f>
        <v>P01-181</v>
      </c>
      <c r="I182" s="185">
        <f>'Prep Partner Performance'!E189</f>
        <v>0</v>
      </c>
      <c r="J182" s="185">
        <f>'Prep Partner Performance'!F189</f>
        <v>0</v>
      </c>
      <c r="K182" s="185">
        <f>'Prep Partner Performance'!G189</f>
        <v>0</v>
      </c>
      <c r="L182" s="185">
        <f>'Prep Partner Performance'!H189</f>
        <v>0</v>
      </c>
      <c r="M182" s="185">
        <f>'Prep Partner Performance'!I189</f>
        <v>0</v>
      </c>
      <c r="N182" s="185">
        <f>'Prep Partner Performance'!J189</f>
        <v>0</v>
      </c>
      <c r="O182" s="185">
        <f>'Prep Partner Performance'!K189</f>
        <v>0</v>
      </c>
      <c r="P182" s="185">
        <f>'Prep Partner Performance'!L189</f>
        <v>0</v>
      </c>
      <c r="Q182" s="185">
        <f>'Prep Partner Performance'!M189</f>
        <v>0</v>
      </c>
      <c r="R182" s="185">
        <f>'Prep Partner Performance'!N189</f>
        <v>0</v>
      </c>
      <c r="S182" s="185">
        <f>'Prep Partner Performance'!O189</f>
        <v>0</v>
      </c>
      <c r="T182" s="185">
        <f>'Prep Partner Performance'!P189</f>
        <v>0</v>
      </c>
      <c r="U182" s="185">
        <f>'Prep Partner Performance'!Q189</f>
        <v>0</v>
      </c>
      <c r="V182" s="185">
        <f>'Prep Partner Performance'!R189</f>
        <v>0</v>
      </c>
      <c r="W182" s="185">
        <f>'Prep Partner Performance'!S189</f>
        <v>0</v>
      </c>
      <c r="X182" s="185">
        <f>'Prep Partner Performance'!T189</f>
        <v>0</v>
      </c>
      <c r="Y182" s="185">
        <f>'Prep Partner Performance'!U189</f>
        <v>0</v>
      </c>
      <c r="Z182" s="185">
        <f>'Prep Partner Performance'!V189</f>
        <v>0</v>
      </c>
      <c r="AA182" s="185">
        <f>'Prep Partner Performance'!W189</f>
        <v>0</v>
      </c>
      <c r="AB182" s="185">
        <f>'Prep Partner Performance'!X189</f>
        <v>0</v>
      </c>
      <c r="AC182" s="185">
        <f>'Prep Partner Performance'!Y189</f>
        <v>0</v>
      </c>
      <c r="AD182" s="185">
        <f>'Prep Partner Performance'!Z189</f>
        <v>0</v>
      </c>
      <c r="AE182" s="185">
        <f>'Prep Partner Performance'!AA189</f>
        <v>0</v>
      </c>
      <c r="AF182" s="185">
        <f>'Prep Partner Performance'!AB189</f>
        <v>0</v>
      </c>
      <c r="AG182" s="185">
        <f>'Prep Partner Performance'!AC189</f>
        <v>0</v>
      </c>
      <c r="AH182" s="185">
        <f>'Prep Partner Performance'!AD189</f>
        <v>0</v>
      </c>
      <c r="AI182" s="185">
        <f>'Prep Partner Performance'!AE189</f>
        <v>0</v>
      </c>
      <c r="AJ182" s="185">
        <f>'Prep Partner Performance'!AF189</f>
        <v>0</v>
      </c>
      <c r="AK182" s="185">
        <f>'Prep Partner Performance'!AG189</f>
        <v>0</v>
      </c>
      <c r="AL182" s="185">
        <f>'Prep Partner Performance'!AH189</f>
        <v>0</v>
      </c>
      <c r="AM182" s="178">
        <f t="shared" si="5"/>
        <v>0</v>
      </c>
      <c r="AN182" s="177" t="str">
        <f>'Prep Partner Performance'!B$3</f>
        <v>PrEP Partner Performance Tool version 2.0.0</v>
      </c>
      <c r="AO182" s="199">
        <f>'Prep Partner Performance'!AJ189</f>
        <v>0</v>
      </c>
    </row>
    <row r="183" spans="1:41" x14ac:dyDescent="0.25">
      <c r="A183" s="178" t="str">
        <f t="shared" si="4"/>
        <v>202205</v>
      </c>
      <c r="B183" s="179">
        <f>'Prep Partner Performance'!AE$2</f>
        <v>2022</v>
      </c>
      <c r="C183" s="180" t="str">
        <f>'Prep Partner Performance'!Z$2</f>
        <v>05</v>
      </c>
      <c r="D183" s="178">
        <f>'Prep Partner Performance'!G$2</f>
        <v>14943</v>
      </c>
      <c r="E183" s="177" t="str">
        <f>'Prep Partner Performance'!C$2</f>
        <v>Kisima Health Centre</v>
      </c>
      <c r="F183" s="199" t="str">
        <f>'Prep Partner Performance'!B$184</f>
        <v>Recurrent use of PEP</v>
      </c>
      <c r="G183" s="177" t="str">
        <f>'Prep Partner Performance'!C190</f>
        <v>Other Women</v>
      </c>
      <c r="H183" s="177" t="str">
        <f>'Prep Partner Performance'!D190</f>
        <v>P01-182</v>
      </c>
      <c r="I183" s="185">
        <f>'Prep Partner Performance'!E190</f>
        <v>0</v>
      </c>
      <c r="J183" s="185">
        <f>'Prep Partner Performance'!F190</f>
        <v>0</v>
      </c>
      <c r="K183" s="185">
        <f>'Prep Partner Performance'!G190</f>
        <v>0</v>
      </c>
      <c r="L183" s="185">
        <f>'Prep Partner Performance'!H190</f>
        <v>0</v>
      </c>
      <c r="M183" s="185">
        <f>'Prep Partner Performance'!I190</f>
        <v>0</v>
      </c>
      <c r="N183" s="185">
        <f>'Prep Partner Performance'!J190</f>
        <v>0</v>
      </c>
      <c r="O183" s="185">
        <f>'Prep Partner Performance'!K190</f>
        <v>0</v>
      </c>
      <c r="P183" s="185">
        <f>'Prep Partner Performance'!L190</f>
        <v>0</v>
      </c>
      <c r="Q183" s="185">
        <f>'Prep Partner Performance'!M190</f>
        <v>0</v>
      </c>
      <c r="R183" s="185">
        <f>'Prep Partner Performance'!N190</f>
        <v>0</v>
      </c>
      <c r="S183" s="185">
        <f>'Prep Partner Performance'!O190</f>
        <v>0</v>
      </c>
      <c r="T183" s="185">
        <f>'Prep Partner Performance'!P190</f>
        <v>0</v>
      </c>
      <c r="U183" s="185">
        <f>'Prep Partner Performance'!Q190</f>
        <v>0</v>
      </c>
      <c r="V183" s="185">
        <f>'Prep Partner Performance'!R190</f>
        <v>0</v>
      </c>
      <c r="W183" s="185">
        <f>'Prep Partner Performance'!S190</f>
        <v>0</v>
      </c>
      <c r="X183" s="185">
        <f>'Prep Partner Performance'!T190</f>
        <v>0</v>
      </c>
      <c r="Y183" s="185">
        <f>'Prep Partner Performance'!U190</f>
        <v>0</v>
      </c>
      <c r="Z183" s="185">
        <f>'Prep Partner Performance'!V190</f>
        <v>0</v>
      </c>
      <c r="AA183" s="185">
        <f>'Prep Partner Performance'!W190</f>
        <v>0</v>
      </c>
      <c r="AB183" s="185">
        <f>'Prep Partner Performance'!X190</f>
        <v>0</v>
      </c>
      <c r="AC183" s="185">
        <f>'Prep Partner Performance'!Y190</f>
        <v>0</v>
      </c>
      <c r="AD183" s="185">
        <f>'Prep Partner Performance'!Z190</f>
        <v>0</v>
      </c>
      <c r="AE183" s="185">
        <f>'Prep Partner Performance'!AA190</f>
        <v>0</v>
      </c>
      <c r="AF183" s="185">
        <f>'Prep Partner Performance'!AB190</f>
        <v>0</v>
      </c>
      <c r="AG183" s="185">
        <f>'Prep Partner Performance'!AC190</f>
        <v>0</v>
      </c>
      <c r="AH183" s="185">
        <f>'Prep Partner Performance'!AD190</f>
        <v>0</v>
      </c>
      <c r="AI183" s="185">
        <f>'Prep Partner Performance'!AE190</f>
        <v>0</v>
      </c>
      <c r="AJ183" s="185">
        <f>'Prep Partner Performance'!AF190</f>
        <v>0</v>
      </c>
      <c r="AK183" s="185">
        <f>'Prep Partner Performance'!AG190</f>
        <v>0</v>
      </c>
      <c r="AL183" s="185">
        <f>'Prep Partner Performance'!AH190</f>
        <v>0</v>
      </c>
      <c r="AM183" s="178">
        <f t="shared" si="5"/>
        <v>0</v>
      </c>
      <c r="AN183" s="177" t="str">
        <f>'Prep Partner Performance'!B$3</f>
        <v>PrEP Partner Performance Tool version 2.0.0</v>
      </c>
      <c r="AO183" s="199">
        <f>'Prep Partner Performance'!AJ190</f>
        <v>0</v>
      </c>
    </row>
    <row r="184" spans="1:41" x14ac:dyDescent="0.25">
      <c r="A184" s="178" t="str">
        <f t="shared" si="4"/>
        <v>202205</v>
      </c>
      <c r="B184" s="179">
        <f>'Prep Partner Performance'!AE$2</f>
        <v>2022</v>
      </c>
      <c r="C184" s="180" t="str">
        <f>'Prep Partner Performance'!Z$2</f>
        <v>05</v>
      </c>
      <c r="D184" s="178">
        <f>'Prep Partner Performance'!G$2</f>
        <v>14943</v>
      </c>
      <c r="E184" s="177" t="str">
        <f>'Prep Partner Performance'!C$2</f>
        <v>Kisima Health Centre</v>
      </c>
      <c r="F184" s="199" t="str">
        <f>'Prep Partner Performance'!B$184</f>
        <v>Recurrent use of PEP</v>
      </c>
      <c r="G184" s="177" t="str">
        <f>'Prep Partner Performance'!C191</f>
        <v>Serodiscordant Couple</v>
      </c>
      <c r="H184" s="177" t="str">
        <f>'Prep Partner Performance'!D191</f>
        <v>P01-183</v>
      </c>
      <c r="I184" s="185">
        <f>'Prep Partner Performance'!E191</f>
        <v>0</v>
      </c>
      <c r="J184" s="185">
        <f>'Prep Partner Performance'!F191</f>
        <v>0</v>
      </c>
      <c r="K184" s="185">
        <f>'Prep Partner Performance'!G191</f>
        <v>0</v>
      </c>
      <c r="L184" s="185">
        <f>'Prep Partner Performance'!H191</f>
        <v>0</v>
      </c>
      <c r="M184" s="185">
        <f>'Prep Partner Performance'!I191</f>
        <v>0</v>
      </c>
      <c r="N184" s="185">
        <f>'Prep Partner Performance'!J191</f>
        <v>0</v>
      </c>
      <c r="O184" s="185">
        <f>'Prep Partner Performance'!K191</f>
        <v>0</v>
      </c>
      <c r="P184" s="185">
        <f>'Prep Partner Performance'!L191</f>
        <v>0</v>
      </c>
      <c r="Q184" s="185">
        <f>'Prep Partner Performance'!M191</f>
        <v>0</v>
      </c>
      <c r="R184" s="185">
        <f>'Prep Partner Performance'!N191</f>
        <v>0</v>
      </c>
      <c r="S184" s="185">
        <f>'Prep Partner Performance'!O191</f>
        <v>0</v>
      </c>
      <c r="T184" s="185">
        <f>'Prep Partner Performance'!P191</f>
        <v>0</v>
      </c>
      <c r="U184" s="185">
        <f>'Prep Partner Performance'!Q191</f>
        <v>0</v>
      </c>
      <c r="V184" s="185">
        <f>'Prep Partner Performance'!R191</f>
        <v>0</v>
      </c>
      <c r="W184" s="185">
        <f>'Prep Partner Performance'!S191</f>
        <v>0</v>
      </c>
      <c r="X184" s="185">
        <f>'Prep Partner Performance'!T191</f>
        <v>0</v>
      </c>
      <c r="Y184" s="185">
        <f>'Prep Partner Performance'!U191</f>
        <v>0</v>
      </c>
      <c r="Z184" s="185">
        <f>'Prep Partner Performance'!V191</f>
        <v>0</v>
      </c>
      <c r="AA184" s="185">
        <f>'Prep Partner Performance'!W191</f>
        <v>0</v>
      </c>
      <c r="AB184" s="185">
        <f>'Prep Partner Performance'!X191</f>
        <v>0</v>
      </c>
      <c r="AC184" s="185">
        <f>'Prep Partner Performance'!Y191</f>
        <v>0</v>
      </c>
      <c r="AD184" s="185">
        <f>'Prep Partner Performance'!Z191</f>
        <v>0</v>
      </c>
      <c r="AE184" s="185">
        <f>'Prep Partner Performance'!AA191</f>
        <v>0</v>
      </c>
      <c r="AF184" s="185">
        <f>'Prep Partner Performance'!AB191</f>
        <v>0</v>
      </c>
      <c r="AG184" s="185">
        <f>'Prep Partner Performance'!AC191</f>
        <v>0</v>
      </c>
      <c r="AH184" s="185">
        <f>'Prep Partner Performance'!AD191</f>
        <v>0</v>
      </c>
      <c r="AI184" s="185">
        <f>'Prep Partner Performance'!AE191</f>
        <v>0</v>
      </c>
      <c r="AJ184" s="185">
        <f>'Prep Partner Performance'!AF191</f>
        <v>0</v>
      </c>
      <c r="AK184" s="185">
        <f>'Prep Partner Performance'!AG191</f>
        <v>0</v>
      </c>
      <c r="AL184" s="185">
        <f>'Prep Partner Performance'!AH191</f>
        <v>0</v>
      </c>
      <c r="AM184" s="178">
        <f t="shared" si="5"/>
        <v>0</v>
      </c>
      <c r="AN184" s="177" t="str">
        <f>'Prep Partner Performance'!B$3</f>
        <v>PrEP Partner Performance Tool version 2.0.0</v>
      </c>
      <c r="AO184" s="199">
        <f>'Prep Partner Performance'!AJ191</f>
        <v>0</v>
      </c>
    </row>
    <row r="185" spans="1:41" x14ac:dyDescent="0.25">
      <c r="A185" s="178" t="str">
        <f t="shared" si="4"/>
        <v>202205</v>
      </c>
      <c r="B185" s="179">
        <f>'Prep Partner Performance'!AE$2</f>
        <v>2022</v>
      </c>
      <c r="C185" s="180" t="str">
        <f>'Prep Partner Performance'!Z$2</f>
        <v>05</v>
      </c>
      <c r="D185" s="178">
        <f>'Prep Partner Performance'!G$2</f>
        <v>14943</v>
      </c>
      <c r="E185" s="177" t="str">
        <f>'Prep Partner Performance'!C$2</f>
        <v>Kisima Health Centre</v>
      </c>
      <c r="F185" s="199" t="str">
        <f>'Prep Partner Performance'!B$184</f>
        <v>Recurrent use of PEP</v>
      </c>
      <c r="G185" s="177" t="str">
        <f>'Prep Partner Performance'!C192</f>
        <v>Pregnant and Breast Feeding Women</v>
      </c>
      <c r="H185" s="177" t="str">
        <f>'Prep Partner Performance'!D192</f>
        <v>P01-184</v>
      </c>
      <c r="I185" s="185">
        <f>'Prep Partner Performance'!E192</f>
        <v>0</v>
      </c>
      <c r="J185" s="185">
        <f>'Prep Partner Performance'!F192</f>
        <v>0</v>
      </c>
      <c r="K185" s="185">
        <f>'Prep Partner Performance'!G192</f>
        <v>0</v>
      </c>
      <c r="L185" s="185">
        <f>'Prep Partner Performance'!H192</f>
        <v>0</v>
      </c>
      <c r="M185" s="185">
        <f>'Prep Partner Performance'!I192</f>
        <v>0</v>
      </c>
      <c r="N185" s="185">
        <f>'Prep Partner Performance'!J192</f>
        <v>0</v>
      </c>
      <c r="O185" s="185">
        <f>'Prep Partner Performance'!K192</f>
        <v>0</v>
      </c>
      <c r="P185" s="185">
        <f>'Prep Partner Performance'!L192</f>
        <v>0</v>
      </c>
      <c r="Q185" s="185">
        <f>'Prep Partner Performance'!M192</f>
        <v>0</v>
      </c>
      <c r="R185" s="185">
        <f>'Prep Partner Performance'!N192</f>
        <v>0</v>
      </c>
      <c r="S185" s="185">
        <f>'Prep Partner Performance'!O192</f>
        <v>0</v>
      </c>
      <c r="T185" s="185">
        <f>'Prep Partner Performance'!P192</f>
        <v>0</v>
      </c>
      <c r="U185" s="185">
        <f>'Prep Partner Performance'!Q192</f>
        <v>0</v>
      </c>
      <c r="V185" s="185">
        <f>'Prep Partner Performance'!R192</f>
        <v>0</v>
      </c>
      <c r="W185" s="185">
        <f>'Prep Partner Performance'!S192</f>
        <v>0</v>
      </c>
      <c r="X185" s="185">
        <f>'Prep Partner Performance'!T192</f>
        <v>0</v>
      </c>
      <c r="Y185" s="185">
        <f>'Prep Partner Performance'!U192</f>
        <v>0</v>
      </c>
      <c r="Z185" s="185">
        <f>'Prep Partner Performance'!V192</f>
        <v>0</v>
      </c>
      <c r="AA185" s="185">
        <f>'Prep Partner Performance'!W192</f>
        <v>0</v>
      </c>
      <c r="AB185" s="185">
        <f>'Prep Partner Performance'!X192</f>
        <v>0</v>
      </c>
      <c r="AC185" s="185">
        <f>'Prep Partner Performance'!Y192</f>
        <v>0</v>
      </c>
      <c r="AD185" s="185">
        <f>'Prep Partner Performance'!Z192</f>
        <v>0</v>
      </c>
      <c r="AE185" s="185">
        <f>'Prep Partner Performance'!AA192</f>
        <v>0</v>
      </c>
      <c r="AF185" s="185">
        <f>'Prep Partner Performance'!AB192</f>
        <v>0</v>
      </c>
      <c r="AG185" s="185">
        <f>'Prep Partner Performance'!AC192</f>
        <v>0</v>
      </c>
      <c r="AH185" s="185">
        <f>'Prep Partner Performance'!AD192</f>
        <v>0</v>
      </c>
      <c r="AI185" s="185">
        <f>'Prep Partner Performance'!AE192</f>
        <v>0</v>
      </c>
      <c r="AJ185" s="185">
        <f>'Prep Partner Performance'!AF192</f>
        <v>0</v>
      </c>
      <c r="AK185" s="185">
        <f>'Prep Partner Performance'!AG192</f>
        <v>0</v>
      </c>
      <c r="AL185" s="185">
        <f>'Prep Partner Performance'!AH192</f>
        <v>0</v>
      </c>
      <c r="AM185" s="178">
        <f t="shared" si="5"/>
        <v>0</v>
      </c>
      <c r="AN185" s="177" t="str">
        <f>'Prep Partner Performance'!B$3</f>
        <v>PrEP Partner Performance Tool version 2.0.0</v>
      </c>
      <c r="AO185" s="199">
        <f>'Prep Partner Performance'!AJ192</f>
        <v>0</v>
      </c>
    </row>
    <row r="186" spans="1:41" x14ac:dyDescent="0.25">
      <c r="A186" s="178" t="str">
        <f t="shared" si="4"/>
        <v>202205</v>
      </c>
      <c r="B186" s="179">
        <f>'Prep Partner Performance'!AE$2</f>
        <v>2022</v>
      </c>
      <c r="C186" s="180" t="str">
        <f>'Prep Partner Performance'!Z$2</f>
        <v>05</v>
      </c>
      <c r="D186" s="178">
        <f>'Prep Partner Performance'!G$2</f>
        <v>14943</v>
      </c>
      <c r="E186" s="177" t="str">
        <f>'Prep Partner Performance'!C$2</f>
        <v>Kisima Health Centre</v>
      </c>
      <c r="F186" s="199" t="str">
        <f>'Prep Partner Performance'!B193</f>
        <v>Injection drug use with shared needles</v>
      </c>
      <c r="G186" s="177" t="str">
        <f>'Prep Partner Performance'!C193</f>
        <v>People who Inject Drugs</v>
      </c>
      <c r="H186" s="177" t="str">
        <f>'Prep Partner Performance'!D193</f>
        <v>P01-185</v>
      </c>
      <c r="I186" s="185">
        <f>'Prep Partner Performance'!E193</f>
        <v>0</v>
      </c>
      <c r="J186" s="185">
        <f>'Prep Partner Performance'!F193</f>
        <v>0</v>
      </c>
      <c r="K186" s="185">
        <f>'Prep Partner Performance'!G193</f>
        <v>0</v>
      </c>
      <c r="L186" s="185">
        <f>'Prep Partner Performance'!H193</f>
        <v>0</v>
      </c>
      <c r="M186" s="185">
        <f>'Prep Partner Performance'!I193</f>
        <v>0</v>
      </c>
      <c r="N186" s="185">
        <f>'Prep Partner Performance'!J193</f>
        <v>0</v>
      </c>
      <c r="O186" s="185">
        <f>'Prep Partner Performance'!K193</f>
        <v>0</v>
      </c>
      <c r="P186" s="185">
        <f>'Prep Partner Performance'!L193</f>
        <v>0</v>
      </c>
      <c r="Q186" s="185">
        <f>'Prep Partner Performance'!M193</f>
        <v>0</v>
      </c>
      <c r="R186" s="185">
        <f>'Prep Partner Performance'!N193</f>
        <v>0</v>
      </c>
      <c r="S186" s="185">
        <f>'Prep Partner Performance'!O193</f>
        <v>0</v>
      </c>
      <c r="T186" s="185">
        <f>'Prep Partner Performance'!P193</f>
        <v>0</v>
      </c>
      <c r="U186" s="185">
        <f>'Prep Partner Performance'!Q193</f>
        <v>0</v>
      </c>
      <c r="V186" s="185">
        <f>'Prep Partner Performance'!R193</f>
        <v>0</v>
      </c>
      <c r="W186" s="185">
        <f>'Prep Partner Performance'!S193</f>
        <v>0</v>
      </c>
      <c r="X186" s="185">
        <f>'Prep Partner Performance'!T193</f>
        <v>0</v>
      </c>
      <c r="Y186" s="185">
        <f>'Prep Partner Performance'!U193</f>
        <v>0</v>
      </c>
      <c r="Z186" s="185">
        <f>'Prep Partner Performance'!V193</f>
        <v>0</v>
      </c>
      <c r="AA186" s="185">
        <f>'Prep Partner Performance'!W193</f>
        <v>0</v>
      </c>
      <c r="AB186" s="185">
        <f>'Prep Partner Performance'!X193</f>
        <v>0</v>
      </c>
      <c r="AC186" s="185">
        <f>'Prep Partner Performance'!Y193</f>
        <v>0</v>
      </c>
      <c r="AD186" s="185">
        <f>'Prep Partner Performance'!Z193</f>
        <v>0</v>
      </c>
      <c r="AE186" s="185">
        <f>'Prep Partner Performance'!AA193</f>
        <v>0</v>
      </c>
      <c r="AF186" s="185">
        <f>'Prep Partner Performance'!AB193</f>
        <v>0</v>
      </c>
      <c r="AG186" s="185">
        <f>'Prep Partner Performance'!AC193</f>
        <v>0</v>
      </c>
      <c r="AH186" s="185">
        <f>'Prep Partner Performance'!AD193</f>
        <v>0</v>
      </c>
      <c r="AI186" s="185">
        <f>'Prep Partner Performance'!AE193</f>
        <v>0</v>
      </c>
      <c r="AJ186" s="185">
        <f>'Prep Partner Performance'!AF193</f>
        <v>0</v>
      </c>
      <c r="AK186" s="185">
        <f>'Prep Partner Performance'!AG193</f>
        <v>0</v>
      </c>
      <c r="AL186" s="185">
        <f>'Prep Partner Performance'!AH193</f>
        <v>0</v>
      </c>
      <c r="AM186" s="178">
        <f t="shared" si="5"/>
        <v>0</v>
      </c>
      <c r="AN186" s="177" t="str">
        <f>'Prep Partner Performance'!B$3</f>
        <v>PrEP Partner Performance Tool version 2.0.0</v>
      </c>
      <c r="AO186" s="199">
        <f>'Prep Partner Performance'!AJ193</f>
        <v>0</v>
      </c>
    </row>
    <row r="187" spans="1:41" x14ac:dyDescent="0.25">
      <c r="A187" s="178" t="str">
        <f t="shared" si="4"/>
        <v>202205</v>
      </c>
      <c r="B187" s="179">
        <f>'Prep Partner Performance'!AE$2</f>
        <v>2022</v>
      </c>
      <c r="C187" s="180" t="str">
        <f>'Prep Partner Performance'!Z$2</f>
        <v>05</v>
      </c>
      <c r="D187" s="178">
        <f>'Prep Partner Performance'!G$2</f>
        <v>14943</v>
      </c>
      <c r="E187" s="177" t="str">
        <f>'Prep Partner Performance'!C$2</f>
        <v>Kisima Health Centre</v>
      </c>
      <c r="F187" s="199" t="str">
        <f>'Prep Partner Performance'!B194</f>
        <v>Inconsistent or no condom use during intercourse</v>
      </c>
      <c r="G187" s="177" t="str">
        <f>'Prep Partner Performance'!C194</f>
        <v>Transgender</v>
      </c>
      <c r="H187" s="177" t="str">
        <f>'Prep Partner Performance'!D194</f>
        <v>P01-186</v>
      </c>
      <c r="I187" s="185">
        <f>'Prep Partner Performance'!E194</f>
        <v>0</v>
      </c>
      <c r="J187" s="185">
        <f>'Prep Partner Performance'!F194</f>
        <v>0</v>
      </c>
      <c r="K187" s="185">
        <f>'Prep Partner Performance'!G194</f>
        <v>0</v>
      </c>
      <c r="L187" s="185">
        <f>'Prep Partner Performance'!H194</f>
        <v>0</v>
      </c>
      <c r="M187" s="185">
        <f>'Prep Partner Performance'!I194</f>
        <v>0</v>
      </c>
      <c r="N187" s="185">
        <f>'Prep Partner Performance'!J194</f>
        <v>0</v>
      </c>
      <c r="O187" s="185">
        <f>'Prep Partner Performance'!K194</f>
        <v>0</v>
      </c>
      <c r="P187" s="185">
        <f>'Prep Partner Performance'!L194</f>
        <v>0</v>
      </c>
      <c r="Q187" s="185">
        <f>'Prep Partner Performance'!M194</f>
        <v>0</v>
      </c>
      <c r="R187" s="185">
        <f>'Prep Partner Performance'!N194</f>
        <v>0</v>
      </c>
      <c r="S187" s="185">
        <f>'Prep Partner Performance'!O194</f>
        <v>0</v>
      </c>
      <c r="T187" s="185">
        <f>'Prep Partner Performance'!P194</f>
        <v>0</v>
      </c>
      <c r="U187" s="185">
        <f>'Prep Partner Performance'!Q194</f>
        <v>0</v>
      </c>
      <c r="V187" s="185">
        <f>'Prep Partner Performance'!R194</f>
        <v>0</v>
      </c>
      <c r="W187" s="185">
        <f>'Prep Partner Performance'!S194</f>
        <v>0</v>
      </c>
      <c r="X187" s="185">
        <f>'Prep Partner Performance'!T194</f>
        <v>0</v>
      </c>
      <c r="Y187" s="185">
        <f>'Prep Partner Performance'!U194</f>
        <v>0</v>
      </c>
      <c r="Z187" s="185">
        <f>'Prep Partner Performance'!V194</f>
        <v>0</v>
      </c>
      <c r="AA187" s="185">
        <f>'Prep Partner Performance'!W194</f>
        <v>0</v>
      </c>
      <c r="AB187" s="185">
        <f>'Prep Partner Performance'!X194</f>
        <v>0</v>
      </c>
      <c r="AC187" s="185">
        <f>'Prep Partner Performance'!Y194</f>
        <v>0</v>
      </c>
      <c r="AD187" s="185">
        <f>'Prep Partner Performance'!Z194</f>
        <v>0</v>
      </c>
      <c r="AE187" s="185">
        <f>'Prep Partner Performance'!AA194</f>
        <v>0</v>
      </c>
      <c r="AF187" s="185">
        <f>'Prep Partner Performance'!AB194</f>
        <v>0</v>
      </c>
      <c r="AG187" s="185">
        <f>'Prep Partner Performance'!AC194</f>
        <v>0</v>
      </c>
      <c r="AH187" s="185">
        <f>'Prep Partner Performance'!AD194</f>
        <v>0</v>
      </c>
      <c r="AI187" s="185">
        <f>'Prep Partner Performance'!AE194</f>
        <v>0</v>
      </c>
      <c r="AJ187" s="185">
        <f>'Prep Partner Performance'!AF194</f>
        <v>0</v>
      </c>
      <c r="AK187" s="185">
        <f>'Prep Partner Performance'!AG194</f>
        <v>0</v>
      </c>
      <c r="AL187" s="185">
        <f>'Prep Partner Performance'!AH194</f>
        <v>0</v>
      </c>
      <c r="AM187" s="178">
        <f t="shared" si="5"/>
        <v>0</v>
      </c>
      <c r="AN187" s="177" t="str">
        <f>'Prep Partner Performance'!B$3</f>
        <v>PrEP Partner Performance Tool version 2.0.0</v>
      </c>
      <c r="AO187" s="199">
        <f>'Prep Partner Performance'!AJ194</f>
        <v>0</v>
      </c>
    </row>
    <row r="188" spans="1:41" x14ac:dyDescent="0.25">
      <c r="A188" s="178" t="str">
        <f t="shared" si="4"/>
        <v>202205</v>
      </c>
      <c r="B188" s="179">
        <f>'Prep Partner Performance'!AE$2</f>
        <v>2022</v>
      </c>
      <c r="C188" s="180" t="str">
        <f>'Prep Partner Performance'!Z$2</f>
        <v>05</v>
      </c>
      <c r="D188" s="178">
        <f>'Prep Partner Performance'!G$2</f>
        <v>14943</v>
      </c>
      <c r="E188" s="177" t="str">
        <f>'Prep Partner Performance'!C$2</f>
        <v>Kisima Health Centre</v>
      </c>
      <c r="F188" s="199" t="str">
        <f>'Prep Partner Performance'!B$194</f>
        <v>Inconsistent or no condom use during intercourse</v>
      </c>
      <c r="G188" s="177" t="str">
        <f>'Prep Partner Performance'!C195</f>
        <v>Adolescent Girls and Young Women</v>
      </c>
      <c r="H188" s="177" t="str">
        <f>'Prep Partner Performance'!D195</f>
        <v>P01-187</v>
      </c>
      <c r="I188" s="185">
        <f>'Prep Partner Performance'!E195</f>
        <v>0</v>
      </c>
      <c r="J188" s="185">
        <f>'Prep Partner Performance'!F195</f>
        <v>0</v>
      </c>
      <c r="K188" s="185">
        <f>'Prep Partner Performance'!G195</f>
        <v>0</v>
      </c>
      <c r="L188" s="185">
        <f>'Prep Partner Performance'!H195</f>
        <v>0</v>
      </c>
      <c r="M188" s="185">
        <f>'Prep Partner Performance'!I195</f>
        <v>0</v>
      </c>
      <c r="N188" s="185">
        <f>'Prep Partner Performance'!J195</f>
        <v>0</v>
      </c>
      <c r="O188" s="185">
        <f>'Prep Partner Performance'!K195</f>
        <v>0</v>
      </c>
      <c r="P188" s="185">
        <f>'Prep Partner Performance'!L195</f>
        <v>0</v>
      </c>
      <c r="Q188" s="185">
        <f>'Prep Partner Performance'!M195</f>
        <v>0</v>
      </c>
      <c r="R188" s="185">
        <f>'Prep Partner Performance'!N195</f>
        <v>0</v>
      </c>
      <c r="S188" s="185">
        <f>'Prep Partner Performance'!O195</f>
        <v>0</v>
      </c>
      <c r="T188" s="185">
        <f>'Prep Partner Performance'!P195</f>
        <v>0</v>
      </c>
      <c r="U188" s="185">
        <f>'Prep Partner Performance'!Q195</f>
        <v>0</v>
      </c>
      <c r="V188" s="185">
        <f>'Prep Partner Performance'!R195</f>
        <v>0</v>
      </c>
      <c r="W188" s="185">
        <f>'Prep Partner Performance'!S195</f>
        <v>0</v>
      </c>
      <c r="X188" s="185">
        <f>'Prep Partner Performance'!T195</f>
        <v>0</v>
      </c>
      <c r="Y188" s="185">
        <f>'Prep Partner Performance'!U195</f>
        <v>0</v>
      </c>
      <c r="Z188" s="185">
        <f>'Prep Partner Performance'!V195</f>
        <v>0</v>
      </c>
      <c r="AA188" s="185">
        <f>'Prep Partner Performance'!W195</f>
        <v>0</v>
      </c>
      <c r="AB188" s="185">
        <f>'Prep Partner Performance'!X195</f>
        <v>0</v>
      </c>
      <c r="AC188" s="185">
        <f>'Prep Partner Performance'!Y195</f>
        <v>0</v>
      </c>
      <c r="AD188" s="185">
        <f>'Prep Partner Performance'!Z195</f>
        <v>0</v>
      </c>
      <c r="AE188" s="185">
        <f>'Prep Partner Performance'!AA195</f>
        <v>0</v>
      </c>
      <c r="AF188" s="185">
        <f>'Prep Partner Performance'!AB195</f>
        <v>0</v>
      </c>
      <c r="AG188" s="185">
        <f>'Prep Partner Performance'!AC195</f>
        <v>0</v>
      </c>
      <c r="AH188" s="185">
        <f>'Prep Partner Performance'!AD195</f>
        <v>0</v>
      </c>
      <c r="AI188" s="185">
        <f>'Prep Partner Performance'!AE195</f>
        <v>0</v>
      </c>
      <c r="AJ188" s="185">
        <f>'Prep Partner Performance'!AF195</f>
        <v>0</v>
      </c>
      <c r="AK188" s="185">
        <f>'Prep Partner Performance'!AG195</f>
        <v>0</v>
      </c>
      <c r="AL188" s="185">
        <f>'Prep Partner Performance'!AH195</f>
        <v>0</v>
      </c>
      <c r="AM188" s="178">
        <f t="shared" si="5"/>
        <v>0</v>
      </c>
      <c r="AN188" s="177" t="str">
        <f>'Prep Partner Performance'!B$3</f>
        <v>PrEP Partner Performance Tool version 2.0.0</v>
      </c>
      <c r="AO188" s="199">
        <f>'Prep Partner Performance'!AJ195</f>
        <v>0</v>
      </c>
    </row>
    <row r="189" spans="1:41" x14ac:dyDescent="0.25">
      <c r="A189" s="178" t="str">
        <f t="shared" si="4"/>
        <v>202205</v>
      </c>
      <c r="B189" s="179">
        <f>'Prep Partner Performance'!AE$2</f>
        <v>2022</v>
      </c>
      <c r="C189" s="180" t="str">
        <f>'Prep Partner Performance'!Z$2</f>
        <v>05</v>
      </c>
      <c r="D189" s="178">
        <f>'Prep Partner Performance'!G$2</f>
        <v>14943</v>
      </c>
      <c r="E189" s="177" t="str">
        <f>'Prep Partner Performance'!C$2</f>
        <v>Kisima Health Centre</v>
      </c>
      <c r="F189" s="199" t="str">
        <f>'Prep Partner Performance'!B$194</f>
        <v>Inconsistent or no condom use during intercourse</v>
      </c>
      <c r="G189" s="177" t="str">
        <f>'Prep Partner Performance'!C196</f>
        <v>Men who have Sex With Men</v>
      </c>
      <c r="H189" s="177" t="str">
        <f>'Prep Partner Performance'!D196</f>
        <v>P01-188</v>
      </c>
      <c r="I189" s="185">
        <f>'Prep Partner Performance'!E196</f>
        <v>0</v>
      </c>
      <c r="J189" s="185">
        <f>'Prep Partner Performance'!F196</f>
        <v>0</v>
      </c>
      <c r="K189" s="185">
        <f>'Prep Partner Performance'!G196</f>
        <v>0</v>
      </c>
      <c r="L189" s="185">
        <f>'Prep Partner Performance'!H196</f>
        <v>0</v>
      </c>
      <c r="M189" s="185">
        <f>'Prep Partner Performance'!I196</f>
        <v>0</v>
      </c>
      <c r="N189" s="185">
        <f>'Prep Partner Performance'!J196</f>
        <v>0</v>
      </c>
      <c r="O189" s="185">
        <f>'Prep Partner Performance'!K196</f>
        <v>0</v>
      </c>
      <c r="P189" s="185">
        <f>'Prep Partner Performance'!L196</f>
        <v>0</v>
      </c>
      <c r="Q189" s="185">
        <f>'Prep Partner Performance'!M196</f>
        <v>0</v>
      </c>
      <c r="R189" s="185">
        <f>'Prep Partner Performance'!N196</f>
        <v>0</v>
      </c>
      <c r="S189" s="185">
        <f>'Prep Partner Performance'!O196</f>
        <v>0</v>
      </c>
      <c r="T189" s="185">
        <f>'Prep Partner Performance'!P196</f>
        <v>0</v>
      </c>
      <c r="U189" s="185">
        <f>'Prep Partner Performance'!Q196</f>
        <v>0</v>
      </c>
      <c r="V189" s="185">
        <f>'Prep Partner Performance'!R196</f>
        <v>0</v>
      </c>
      <c r="W189" s="185">
        <f>'Prep Partner Performance'!S196</f>
        <v>0</v>
      </c>
      <c r="X189" s="185">
        <f>'Prep Partner Performance'!T196</f>
        <v>0</v>
      </c>
      <c r="Y189" s="185">
        <f>'Prep Partner Performance'!U196</f>
        <v>0</v>
      </c>
      <c r="Z189" s="185">
        <f>'Prep Partner Performance'!V196</f>
        <v>0</v>
      </c>
      <c r="AA189" s="185">
        <f>'Prep Partner Performance'!W196</f>
        <v>0</v>
      </c>
      <c r="AB189" s="185">
        <f>'Prep Partner Performance'!X196</f>
        <v>0</v>
      </c>
      <c r="AC189" s="185">
        <f>'Prep Partner Performance'!Y196</f>
        <v>0</v>
      </c>
      <c r="AD189" s="185">
        <f>'Prep Partner Performance'!Z196</f>
        <v>0</v>
      </c>
      <c r="AE189" s="185">
        <f>'Prep Partner Performance'!AA196</f>
        <v>0</v>
      </c>
      <c r="AF189" s="185">
        <f>'Prep Partner Performance'!AB196</f>
        <v>0</v>
      </c>
      <c r="AG189" s="185">
        <f>'Prep Partner Performance'!AC196</f>
        <v>0</v>
      </c>
      <c r="AH189" s="185">
        <f>'Prep Partner Performance'!AD196</f>
        <v>0</v>
      </c>
      <c r="AI189" s="185">
        <f>'Prep Partner Performance'!AE196</f>
        <v>0</v>
      </c>
      <c r="AJ189" s="185">
        <f>'Prep Partner Performance'!AF196</f>
        <v>0</v>
      </c>
      <c r="AK189" s="185">
        <f>'Prep Partner Performance'!AG196</f>
        <v>0</v>
      </c>
      <c r="AL189" s="185">
        <f>'Prep Partner Performance'!AH196</f>
        <v>0</v>
      </c>
      <c r="AM189" s="178">
        <f t="shared" si="5"/>
        <v>0</v>
      </c>
      <c r="AN189" s="177" t="str">
        <f>'Prep Partner Performance'!B$3</f>
        <v>PrEP Partner Performance Tool version 2.0.0</v>
      </c>
      <c r="AO189" s="199">
        <f>'Prep Partner Performance'!AJ196</f>
        <v>0</v>
      </c>
    </row>
    <row r="190" spans="1:41" x14ac:dyDescent="0.25">
      <c r="A190" s="178" t="str">
        <f t="shared" si="4"/>
        <v>202205</v>
      </c>
      <c r="B190" s="179">
        <f>'Prep Partner Performance'!AE$2</f>
        <v>2022</v>
      </c>
      <c r="C190" s="180" t="str">
        <f>'Prep Partner Performance'!Z$2</f>
        <v>05</v>
      </c>
      <c r="D190" s="178">
        <f>'Prep Partner Performance'!G$2</f>
        <v>14943</v>
      </c>
      <c r="E190" s="177" t="str">
        <f>'Prep Partner Performance'!C$2</f>
        <v>Kisima Health Centre</v>
      </c>
      <c r="F190" s="199" t="str">
        <f>'Prep Partner Performance'!B$194</f>
        <v>Inconsistent or no condom use during intercourse</v>
      </c>
      <c r="G190" s="177" t="str">
        <f>'Prep Partner Performance'!C197</f>
        <v>Men at high risk</v>
      </c>
      <c r="H190" s="177" t="str">
        <f>'Prep Partner Performance'!D197</f>
        <v>P01-189</v>
      </c>
      <c r="I190" s="185">
        <f>'Prep Partner Performance'!E197</f>
        <v>0</v>
      </c>
      <c r="J190" s="185">
        <f>'Prep Partner Performance'!F197</f>
        <v>0</v>
      </c>
      <c r="K190" s="185">
        <f>'Prep Partner Performance'!G197</f>
        <v>0</v>
      </c>
      <c r="L190" s="185">
        <f>'Prep Partner Performance'!H197</f>
        <v>0</v>
      </c>
      <c r="M190" s="185">
        <f>'Prep Partner Performance'!I197</f>
        <v>0</v>
      </c>
      <c r="N190" s="185">
        <f>'Prep Partner Performance'!J197</f>
        <v>0</v>
      </c>
      <c r="O190" s="185">
        <f>'Prep Partner Performance'!K197</f>
        <v>0</v>
      </c>
      <c r="P190" s="185">
        <f>'Prep Partner Performance'!L197</f>
        <v>0</v>
      </c>
      <c r="Q190" s="185">
        <f>'Prep Partner Performance'!M197</f>
        <v>0</v>
      </c>
      <c r="R190" s="185">
        <f>'Prep Partner Performance'!N197</f>
        <v>0</v>
      </c>
      <c r="S190" s="185">
        <f>'Prep Partner Performance'!O197</f>
        <v>0</v>
      </c>
      <c r="T190" s="185">
        <f>'Prep Partner Performance'!P197</f>
        <v>0</v>
      </c>
      <c r="U190" s="185">
        <f>'Prep Partner Performance'!Q197</f>
        <v>0</v>
      </c>
      <c r="V190" s="185">
        <f>'Prep Partner Performance'!R197</f>
        <v>0</v>
      </c>
      <c r="W190" s="185">
        <f>'Prep Partner Performance'!S197</f>
        <v>0</v>
      </c>
      <c r="X190" s="185">
        <f>'Prep Partner Performance'!T197</f>
        <v>0</v>
      </c>
      <c r="Y190" s="185">
        <f>'Prep Partner Performance'!U197</f>
        <v>0</v>
      </c>
      <c r="Z190" s="185">
        <f>'Prep Partner Performance'!V197</f>
        <v>0</v>
      </c>
      <c r="AA190" s="185">
        <f>'Prep Partner Performance'!W197</f>
        <v>0</v>
      </c>
      <c r="AB190" s="185">
        <f>'Prep Partner Performance'!X197</f>
        <v>0</v>
      </c>
      <c r="AC190" s="185">
        <f>'Prep Partner Performance'!Y197</f>
        <v>0</v>
      </c>
      <c r="AD190" s="185">
        <f>'Prep Partner Performance'!Z197</f>
        <v>0</v>
      </c>
      <c r="AE190" s="185">
        <f>'Prep Partner Performance'!AA197</f>
        <v>0</v>
      </c>
      <c r="AF190" s="185">
        <f>'Prep Partner Performance'!AB197</f>
        <v>0</v>
      </c>
      <c r="AG190" s="185">
        <f>'Prep Partner Performance'!AC197</f>
        <v>0</v>
      </c>
      <c r="AH190" s="185">
        <f>'Prep Partner Performance'!AD197</f>
        <v>0</v>
      </c>
      <c r="AI190" s="185">
        <f>'Prep Partner Performance'!AE197</f>
        <v>0</v>
      </c>
      <c r="AJ190" s="185">
        <f>'Prep Partner Performance'!AF197</f>
        <v>0</v>
      </c>
      <c r="AK190" s="185">
        <f>'Prep Partner Performance'!AG197</f>
        <v>0</v>
      </c>
      <c r="AL190" s="185">
        <f>'Prep Partner Performance'!AH197</f>
        <v>0</v>
      </c>
      <c r="AM190" s="178">
        <f t="shared" si="5"/>
        <v>0</v>
      </c>
      <c r="AN190" s="177" t="str">
        <f>'Prep Partner Performance'!B$3</f>
        <v>PrEP Partner Performance Tool version 2.0.0</v>
      </c>
      <c r="AO190" s="199">
        <f>'Prep Partner Performance'!AJ197</f>
        <v>0</v>
      </c>
    </row>
    <row r="191" spans="1:41" x14ac:dyDescent="0.25">
      <c r="A191" s="178" t="str">
        <f t="shared" si="4"/>
        <v>202205</v>
      </c>
      <c r="B191" s="179">
        <f>'Prep Partner Performance'!AE$2</f>
        <v>2022</v>
      </c>
      <c r="C191" s="180" t="str">
        <f>'Prep Partner Performance'!Z$2</f>
        <v>05</v>
      </c>
      <c r="D191" s="178">
        <f>'Prep Partner Performance'!G$2</f>
        <v>14943</v>
      </c>
      <c r="E191" s="177" t="str">
        <f>'Prep Partner Performance'!C$2</f>
        <v>Kisima Health Centre</v>
      </c>
      <c r="F191" s="199" t="str">
        <f>'Prep Partner Performance'!B$194</f>
        <v>Inconsistent or no condom use during intercourse</v>
      </c>
      <c r="G191" s="177" t="str">
        <f>'Prep Partner Performance'!C198</f>
        <v>Female Sex Workers</v>
      </c>
      <c r="H191" s="177" t="str">
        <f>'Prep Partner Performance'!D198</f>
        <v>P01-190</v>
      </c>
      <c r="I191" s="185">
        <f>'Prep Partner Performance'!E198</f>
        <v>0</v>
      </c>
      <c r="J191" s="185">
        <f>'Prep Partner Performance'!F198</f>
        <v>0</v>
      </c>
      <c r="K191" s="185">
        <f>'Prep Partner Performance'!G198</f>
        <v>0</v>
      </c>
      <c r="L191" s="185">
        <f>'Prep Partner Performance'!H198</f>
        <v>0</v>
      </c>
      <c r="M191" s="185">
        <f>'Prep Partner Performance'!I198</f>
        <v>0</v>
      </c>
      <c r="N191" s="185">
        <f>'Prep Partner Performance'!J198</f>
        <v>0</v>
      </c>
      <c r="O191" s="185">
        <f>'Prep Partner Performance'!K198</f>
        <v>0</v>
      </c>
      <c r="P191" s="185">
        <f>'Prep Partner Performance'!L198</f>
        <v>0</v>
      </c>
      <c r="Q191" s="185">
        <f>'Prep Partner Performance'!M198</f>
        <v>0</v>
      </c>
      <c r="R191" s="185">
        <f>'Prep Partner Performance'!N198</f>
        <v>0</v>
      </c>
      <c r="S191" s="185">
        <f>'Prep Partner Performance'!O198</f>
        <v>0</v>
      </c>
      <c r="T191" s="185">
        <f>'Prep Partner Performance'!P198</f>
        <v>0</v>
      </c>
      <c r="U191" s="185">
        <f>'Prep Partner Performance'!Q198</f>
        <v>0</v>
      </c>
      <c r="V191" s="185">
        <f>'Prep Partner Performance'!R198</f>
        <v>0</v>
      </c>
      <c r="W191" s="185">
        <f>'Prep Partner Performance'!S198</f>
        <v>0</v>
      </c>
      <c r="X191" s="185">
        <f>'Prep Partner Performance'!T198</f>
        <v>0</v>
      </c>
      <c r="Y191" s="185">
        <f>'Prep Partner Performance'!U198</f>
        <v>0</v>
      </c>
      <c r="Z191" s="185">
        <f>'Prep Partner Performance'!V198</f>
        <v>0</v>
      </c>
      <c r="AA191" s="185">
        <f>'Prep Partner Performance'!W198</f>
        <v>0</v>
      </c>
      <c r="AB191" s="185">
        <f>'Prep Partner Performance'!X198</f>
        <v>0</v>
      </c>
      <c r="AC191" s="185">
        <f>'Prep Partner Performance'!Y198</f>
        <v>0</v>
      </c>
      <c r="AD191" s="185">
        <f>'Prep Partner Performance'!Z198</f>
        <v>0</v>
      </c>
      <c r="AE191" s="185">
        <f>'Prep Partner Performance'!AA198</f>
        <v>0</v>
      </c>
      <c r="AF191" s="185">
        <f>'Prep Partner Performance'!AB198</f>
        <v>0</v>
      </c>
      <c r="AG191" s="185">
        <f>'Prep Partner Performance'!AC198</f>
        <v>0</v>
      </c>
      <c r="AH191" s="185">
        <f>'Prep Partner Performance'!AD198</f>
        <v>0</v>
      </c>
      <c r="AI191" s="185">
        <f>'Prep Partner Performance'!AE198</f>
        <v>0</v>
      </c>
      <c r="AJ191" s="185">
        <f>'Prep Partner Performance'!AF198</f>
        <v>0</v>
      </c>
      <c r="AK191" s="185">
        <f>'Prep Partner Performance'!AG198</f>
        <v>0</v>
      </c>
      <c r="AL191" s="185">
        <f>'Prep Partner Performance'!AH198</f>
        <v>0</v>
      </c>
      <c r="AM191" s="178">
        <f t="shared" si="5"/>
        <v>0</v>
      </c>
      <c r="AN191" s="177" t="str">
        <f>'Prep Partner Performance'!B$3</f>
        <v>PrEP Partner Performance Tool version 2.0.0</v>
      </c>
      <c r="AO191" s="199">
        <f>'Prep Partner Performance'!AJ198</f>
        <v>0</v>
      </c>
    </row>
    <row r="192" spans="1:41" x14ac:dyDescent="0.25">
      <c r="A192" s="178" t="str">
        <f t="shared" si="4"/>
        <v>202205</v>
      </c>
      <c r="B192" s="179">
        <f>'Prep Partner Performance'!AE$2</f>
        <v>2022</v>
      </c>
      <c r="C192" s="180" t="str">
        <f>'Prep Partner Performance'!Z$2</f>
        <v>05</v>
      </c>
      <c r="D192" s="178">
        <f>'Prep Partner Performance'!G$2</f>
        <v>14943</v>
      </c>
      <c r="E192" s="177" t="str">
        <f>'Prep Partner Performance'!C$2</f>
        <v>Kisima Health Centre</v>
      </c>
      <c r="F192" s="199" t="str">
        <f>'Prep Partner Performance'!B$194</f>
        <v>Inconsistent or no condom use during intercourse</v>
      </c>
      <c r="G192" s="177" t="str">
        <f>'Prep Partner Performance'!C199</f>
        <v>People who Inject Drugs</v>
      </c>
      <c r="H192" s="177" t="str">
        <f>'Prep Partner Performance'!D199</f>
        <v>P01-191</v>
      </c>
      <c r="I192" s="185">
        <f>'Prep Partner Performance'!E199</f>
        <v>0</v>
      </c>
      <c r="J192" s="185">
        <f>'Prep Partner Performance'!F199</f>
        <v>0</v>
      </c>
      <c r="K192" s="185">
        <f>'Prep Partner Performance'!G199</f>
        <v>0</v>
      </c>
      <c r="L192" s="185">
        <f>'Prep Partner Performance'!H199</f>
        <v>0</v>
      </c>
      <c r="M192" s="185">
        <f>'Prep Partner Performance'!I199</f>
        <v>0</v>
      </c>
      <c r="N192" s="185">
        <f>'Prep Partner Performance'!J199</f>
        <v>0</v>
      </c>
      <c r="O192" s="185">
        <f>'Prep Partner Performance'!K199</f>
        <v>0</v>
      </c>
      <c r="P192" s="185">
        <f>'Prep Partner Performance'!L199</f>
        <v>0</v>
      </c>
      <c r="Q192" s="185">
        <f>'Prep Partner Performance'!M199</f>
        <v>0</v>
      </c>
      <c r="R192" s="185">
        <f>'Prep Partner Performance'!N199</f>
        <v>0</v>
      </c>
      <c r="S192" s="185">
        <f>'Prep Partner Performance'!O199</f>
        <v>0</v>
      </c>
      <c r="T192" s="185">
        <f>'Prep Partner Performance'!P199</f>
        <v>0</v>
      </c>
      <c r="U192" s="185">
        <f>'Prep Partner Performance'!Q199</f>
        <v>0</v>
      </c>
      <c r="V192" s="185">
        <f>'Prep Partner Performance'!R199</f>
        <v>0</v>
      </c>
      <c r="W192" s="185">
        <f>'Prep Partner Performance'!S199</f>
        <v>0</v>
      </c>
      <c r="X192" s="185">
        <f>'Prep Partner Performance'!T199</f>
        <v>0</v>
      </c>
      <c r="Y192" s="185">
        <f>'Prep Partner Performance'!U199</f>
        <v>0</v>
      </c>
      <c r="Z192" s="185">
        <f>'Prep Partner Performance'!V199</f>
        <v>0</v>
      </c>
      <c r="AA192" s="185">
        <f>'Prep Partner Performance'!W199</f>
        <v>0</v>
      </c>
      <c r="AB192" s="185">
        <f>'Prep Partner Performance'!X199</f>
        <v>0</v>
      </c>
      <c r="AC192" s="185">
        <f>'Prep Partner Performance'!Y199</f>
        <v>0</v>
      </c>
      <c r="AD192" s="185">
        <f>'Prep Partner Performance'!Z199</f>
        <v>0</v>
      </c>
      <c r="AE192" s="185">
        <f>'Prep Partner Performance'!AA199</f>
        <v>0</v>
      </c>
      <c r="AF192" s="185">
        <f>'Prep Partner Performance'!AB199</f>
        <v>0</v>
      </c>
      <c r="AG192" s="185">
        <f>'Prep Partner Performance'!AC199</f>
        <v>0</v>
      </c>
      <c r="AH192" s="185">
        <f>'Prep Partner Performance'!AD199</f>
        <v>0</v>
      </c>
      <c r="AI192" s="185">
        <f>'Prep Partner Performance'!AE199</f>
        <v>0</v>
      </c>
      <c r="AJ192" s="185">
        <f>'Prep Partner Performance'!AF199</f>
        <v>0</v>
      </c>
      <c r="AK192" s="185">
        <f>'Prep Partner Performance'!AG199</f>
        <v>0</v>
      </c>
      <c r="AL192" s="185">
        <f>'Prep Partner Performance'!AH199</f>
        <v>0</v>
      </c>
      <c r="AM192" s="178">
        <f t="shared" si="5"/>
        <v>0</v>
      </c>
      <c r="AN192" s="177" t="str">
        <f>'Prep Partner Performance'!B$3</f>
        <v>PrEP Partner Performance Tool version 2.0.0</v>
      </c>
      <c r="AO192" s="199">
        <f>'Prep Partner Performance'!AJ199</f>
        <v>0</v>
      </c>
    </row>
    <row r="193" spans="1:41" x14ac:dyDescent="0.25">
      <c r="A193" s="178" t="str">
        <f t="shared" si="4"/>
        <v>202205</v>
      </c>
      <c r="B193" s="179">
        <f>'Prep Partner Performance'!AE$2</f>
        <v>2022</v>
      </c>
      <c r="C193" s="180" t="str">
        <f>'Prep Partner Performance'!Z$2</f>
        <v>05</v>
      </c>
      <c r="D193" s="178">
        <f>'Prep Partner Performance'!G$2</f>
        <v>14943</v>
      </c>
      <c r="E193" s="177" t="str">
        <f>'Prep Partner Performance'!C$2</f>
        <v>Kisima Health Centre</v>
      </c>
      <c r="F193" s="199" t="str">
        <f>'Prep Partner Performance'!B$194</f>
        <v>Inconsistent or no condom use during intercourse</v>
      </c>
      <c r="G193" s="177" t="str">
        <f>'Prep Partner Performance'!C200</f>
        <v>Other Women</v>
      </c>
      <c r="H193" s="177" t="str">
        <f>'Prep Partner Performance'!D200</f>
        <v>P01-192</v>
      </c>
      <c r="I193" s="185">
        <f>'Prep Partner Performance'!E200</f>
        <v>0</v>
      </c>
      <c r="J193" s="185">
        <f>'Prep Partner Performance'!F200</f>
        <v>0</v>
      </c>
      <c r="K193" s="185">
        <f>'Prep Partner Performance'!G200</f>
        <v>0</v>
      </c>
      <c r="L193" s="185">
        <f>'Prep Partner Performance'!H200</f>
        <v>0</v>
      </c>
      <c r="M193" s="185">
        <f>'Prep Partner Performance'!I200</f>
        <v>0</v>
      </c>
      <c r="N193" s="185">
        <f>'Prep Partner Performance'!J200</f>
        <v>0</v>
      </c>
      <c r="O193" s="185">
        <f>'Prep Partner Performance'!K200</f>
        <v>0</v>
      </c>
      <c r="P193" s="185">
        <f>'Prep Partner Performance'!L200</f>
        <v>0</v>
      </c>
      <c r="Q193" s="185">
        <f>'Prep Partner Performance'!M200</f>
        <v>0</v>
      </c>
      <c r="R193" s="185">
        <f>'Prep Partner Performance'!N200</f>
        <v>0</v>
      </c>
      <c r="S193" s="185">
        <f>'Prep Partner Performance'!O200</f>
        <v>0</v>
      </c>
      <c r="T193" s="185">
        <f>'Prep Partner Performance'!P200</f>
        <v>0</v>
      </c>
      <c r="U193" s="185">
        <f>'Prep Partner Performance'!Q200</f>
        <v>0</v>
      </c>
      <c r="V193" s="185">
        <f>'Prep Partner Performance'!R200</f>
        <v>0</v>
      </c>
      <c r="W193" s="185">
        <f>'Prep Partner Performance'!S200</f>
        <v>0</v>
      </c>
      <c r="X193" s="185">
        <f>'Prep Partner Performance'!T200</f>
        <v>0</v>
      </c>
      <c r="Y193" s="185">
        <f>'Prep Partner Performance'!U200</f>
        <v>0</v>
      </c>
      <c r="Z193" s="185">
        <f>'Prep Partner Performance'!V200</f>
        <v>0</v>
      </c>
      <c r="AA193" s="185">
        <f>'Prep Partner Performance'!W200</f>
        <v>0</v>
      </c>
      <c r="AB193" s="185">
        <f>'Prep Partner Performance'!X200</f>
        <v>0</v>
      </c>
      <c r="AC193" s="185">
        <f>'Prep Partner Performance'!Y200</f>
        <v>0</v>
      </c>
      <c r="AD193" s="185">
        <f>'Prep Partner Performance'!Z200</f>
        <v>0</v>
      </c>
      <c r="AE193" s="185">
        <f>'Prep Partner Performance'!AA200</f>
        <v>0</v>
      </c>
      <c r="AF193" s="185">
        <f>'Prep Partner Performance'!AB200</f>
        <v>0</v>
      </c>
      <c r="AG193" s="185">
        <f>'Prep Partner Performance'!AC200</f>
        <v>0</v>
      </c>
      <c r="AH193" s="185">
        <f>'Prep Partner Performance'!AD200</f>
        <v>0</v>
      </c>
      <c r="AI193" s="185">
        <f>'Prep Partner Performance'!AE200</f>
        <v>0</v>
      </c>
      <c r="AJ193" s="185">
        <f>'Prep Partner Performance'!AF200</f>
        <v>0</v>
      </c>
      <c r="AK193" s="185">
        <f>'Prep Partner Performance'!AG200</f>
        <v>0</v>
      </c>
      <c r="AL193" s="185">
        <f>'Prep Partner Performance'!AH200</f>
        <v>0</v>
      </c>
      <c r="AM193" s="178">
        <f t="shared" si="5"/>
        <v>0</v>
      </c>
      <c r="AN193" s="177" t="str">
        <f>'Prep Partner Performance'!B$3</f>
        <v>PrEP Partner Performance Tool version 2.0.0</v>
      </c>
      <c r="AO193" s="199">
        <f>'Prep Partner Performance'!AJ200</f>
        <v>0</v>
      </c>
    </row>
    <row r="194" spans="1:41" x14ac:dyDescent="0.25">
      <c r="A194" s="178" t="str">
        <f t="shared" si="4"/>
        <v>202205</v>
      </c>
      <c r="B194" s="179">
        <f>'Prep Partner Performance'!AE$2</f>
        <v>2022</v>
      </c>
      <c r="C194" s="180" t="str">
        <f>'Prep Partner Performance'!Z$2</f>
        <v>05</v>
      </c>
      <c r="D194" s="178">
        <f>'Prep Partner Performance'!G$2</f>
        <v>14943</v>
      </c>
      <c r="E194" s="177" t="str">
        <f>'Prep Partner Performance'!C$2</f>
        <v>Kisima Health Centre</v>
      </c>
      <c r="F194" s="199" t="str">
        <f>'Prep Partner Performance'!B$194</f>
        <v>Inconsistent or no condom use during intercourse</v>
      </c>
      <c r="G194" s="177" t="str">
        <f>'Prep Partner Performance'!C201</f>
        <v>Serodiscordant Couple</v>
      </c>
      <c r="H194" s="177" t="str">
        <f>'Prep Partner Performance'!D201</f>
        <v>P01-193</v>
      </c>
      <c r="I194" s="185">
        <f>'Prep Partner Performance'!E201</f>
        <v>0</v>
      </c>
      <c r="J194" s="185">
        <f>'Prep Partner Performance'!F201</f>
        <v>0</v>
      </c>
      <c r="K194" s="185">
        <f>'Prep Partner Performance'!G201</f>
        <v>0</v>
      </c>
      <c r="L194" s="185">
        <f>'Prep Partner Performance'!H201</f>
        <v>0</v>
      </c>
      <c r="M194" s="185">
        <f>'Prep Partner Performance'!I201</f>
        <v>0</v>
      </c>
      <c r="N194" s="185">
        <f>'Prep Partner Performance'!J201</f>
        <v>0</v>
      </c>
      <c r="O194" s="185">
        <f>'Prep Partner Performance'!K201</f>
        <v>0</v>
      </c>
      <c r="P194" s="185">
        <f>'Prep Partner Performance'!L201</f>
        <v>0</v>
      </c>
      <c r="Q194" s="185">
        <f>'Prep Partner Performance'!M201</f>
        <v>0</v>
      </c>
      <c r="R194" s="185">
        <f>'Prep Partner Performance'!N201</f>
        <v>0</v>
      </c>
      <c r="S194" s="185">
        <f>'Prep Partner Performance'!O201</f>
        <v>0</v>
      </c>
      <c r="T194" s="185">
        <f>'Prep Partner Performance'!P201</f>
        <v>0</v>
      </c>
      <c r="U194" s="185">
        <f>'Prep Partner Performance'!Q201</f>
        <v>0</v>
      </c>
      <c r="V194" s="185">
        <f>'Prep Partner Performance'!R201</f>
        <v>0</v>
      </c>
      <c r="W194" s="185">
        <f>'Prep Partner Performance'!S201</f>
        <v>0</v>
      </c>
      <c r="X194" s="185">
        <f>'Prep Partner Performance'!T201</f>
        <v>0</v>
      </c>
      <c r="Y194" s="185">
        <f>'Prep Partner Performance'!U201</f>
        <v>0</v>
      </c>
      <c r="Z194" s="185">
        <f>'Prep Partner Performance'!V201</f>
        <v>0</v>
      </c>
      <c r="AA194" s="185">
        <f>'Prep Partner Performance'!W201</f>
        <v>0</v>
      </c>
      <c r="AB194" s="185">
        <f>'Prep Partner Performance'!X201</f>
        <v>0</v>
      </c>
      <c r="AC194" s="185">
        <f>'Prep Partner Performance'!Y201</f>
        <v>0</v>
      </c>
      <c r="AD194" s="185">
        <f>'Prep Partner Performance'!Z201</f>
        <v>0</v>
      </c>
      <c r="AE194" s="185">
        <f>'Prep Partner Performance'!AA201</f>
        <v>0</v>
      </c>
      <c r="AF194" s="185">
        <f>'Prep Partner Performance'!AB201</f>
        <v>0</v>
      </c>
      <c r="AG194" s="185">
        <f>'Prep Partner Performance'!AC201</f>
        <v>0</v>
      </c>
      <c r="AH194" s="185">
        <f>'Prep Partner Performance'!AD201</f>
        <v>0</v>
      </c>
      <c r="AI194" s="185">
        <f>'Prep Partner Performance'!AE201</f>
        <v>0</v>
      </c>
      <c r="AJ194" s="185">
        <f>'Prep Partner Performance'!AF201</f>
        <v>0</v>
      </c>
      <c r="AK194" s="185">
        <f>'Prep Partner Performance'!AG201</f>
        <v>0</v>
      </c>
      <c r="AL194" s="185">
        <f>'Prep Partner Performance'!AH201</f>
        <v>0</v>
      </c>
      <c r="AM194" s="178">
        <f t="shared" si="5"/>
        <v>0</v>
      </c>
      <c r="AN194" s="177" t="str">
        <f>'Prep Partner Performance'!B$3</f>
        <v>PrEP Partner Performance Tool version 2.0.0</v>
      </c>
      <c r="AO194" s="199">
        <f>'Prep Partner Performance'!AJ201</f>
        <v>0</v>
      </c>
    </row>
    <row r="195" spans="1:41" x14ac:dyDescent="0.25">
      <c r="A195" s="178" t="str">
        <f t="shared" ref="A195:A258" si="6">B195&amp;C195</f>
        <v>202205</v>
      </c>
      <c r="B195" s="179">
        <f>'Prep Partner Performance'!AE$2</f>
        <v>2022</v>
      </c>
      <c r="C195" s="180" t="str">
        <f>'Prep Partner Performance'!Z$2</f>
        <v>05</v>
      </c>
      <c r="D195" s="178">
        <f>'Prep Partner Performance'!G$2</f>
        <v>14943</v>
      </c>
      <c r="E195" s="177" t="str">
        <f>'Prep Partner Performance'!C$2</f>
        <v>Kisima Health Centre</v>
      </c>
      <c r="F195" s="199" t="str">
        <f>'Prep Partner Performance'!B$194</f>
        <v>Inconsistent or no condom use during intercourse</v>
      </c>
      <c r="G195" s="177" t="str">
        <f>'Prep Partner Performance'!C202</f>
        <v>Pregnant and Breast Feeding Women</v>
      </c>
      <c r="H195" s="177" t="str">
        <f>'Prep Partner Performance'!D202</f>
        <v>P01-194</v>
      </c>
      <c r="I195" s="185">
        <f>'Prep Partner Performance'!E202</f>
        <v>0</v>
      </c>
      <c r="J195" s="185">
        <f>'Prep Partner Performance'!F202</f>
        <v>0</v>
      </c>
      <c r="K195" s="185">
        <f>'Prep Partner Performance'!G202</f>
        <v>0</v>
      </c>
      <c r="L195" s="185">
        <f>'Prep Partner Performance'!H202</f>
        <v>0</v>
      </c>
      <c r="M195" s="185">
        <f>'Prep Partner Performance'!I202</f>
        <v>0</v>
      </c>
      <c r="N195" s="185">
        <f>'Prep Partner Performance'!J202</f>
        <v>0</v>
      </c>
      <c r="O195" s="185">
        <f>'Prep Partner Performance'!K202</f>
        <v>0</v>
      </c>
      <c r="P195" s="185">
        <f>'Prep Partner Performance'!L202</f>
        <v>0</v>
      </c>
      <c r="Q195" s="185">
        <f>'Prep Partner Performance'!M202</f>
        <v>0</v>
      </c>
      <c r="R195" s="185">
        <f>'Prep Partner Performance'!N202</f>
        <v>0</v>
      </c>
      <c r="S195" s="185">
        <f>'Prep Partner Performance'!O202</f>
        <v>0</v>
      </c>
      <c r="T195" s="185">
        <f>'Prep Partner Performance'!P202</f>
        <v>0</v>
      </c>
      <c r="U195" s="185">
        <f>'Prep Partner Performance'!Q202</f>
        <v>0</v>
      </c>
      <c r="V195" s="185">
        <f>'Prep Partner Performance'!R202</f>
        <v>0</v>
      </c>
      <c r="W195" s="185">
        <f>'Prep Partner Performance'!S202</f>
        <v>0</v>
      </c>
      <c r="X195" s="185">
        <f>'Prep Partner Performance'!T202</f>
        <v>0</v>
      </c>
      <c r="Y195" s="185">
        <f>'Prep Partner Performance'!U202</f>
        <v>0</v>
      </c>
      <c r="Z195" s="185">
        <f>'Prep Partner Performance'!V202</f>
        <v>0</v>
      </c>
      <c r="AA195" s="185">
        <f>'Prep Partner Performance'!W202</f>
        <v>0</v>
      </c>
      <c r="AB195" s="185">
        <f>'Prep Partner Performance'!X202</f>
        <v>0</v>
      </c>
      <c r="AC195" s="185">
        <f>'Prep Partner Performance'!Y202</f>
        <v>0</v>
      </c>
      <c r="AD195" s="185">
        <f>'Prep Partner Performance'!Z202</f>
        <v>0</v>
      </c>
      <c r="AE195" s="185">
        <f>'Prep Partner Performance'!AA202</f>
        <v>0</v>
      </c>
      <c r="AF195" s="185">
        <f>'Prep Partner Performance'!AB202</f>
        <v>0</v>
      </c>
      <c r="AG195" s="185">
        <f>'Prep Partner Performance'!AC202</f>
        <v>0</v>
      </c>
      <c r="AH195" s="185">
        <f>'Prep Partner Performance'!AD202</f>
        <v>0</v>
      </c>
      <c r="AI195" s="185">
        <f>'Prep Partner Performance'!AE202</f>
        <v>0</v>
      </c>
      <c r="AJ195" s="185">
        <f>'Prep Partner Performance'!AF202</f>
        <v>0</v>
      </c>
      <c r="AK195" s="185">
        <f>'Prep Partner Performance'!AG202</f>
        <v>0</v>
      </c>
      <c r="AL195" s="185">
        <f>'Prep Partner Performance'!AH202</f>
        <v>0</v>
      </c>
      <c r="AM195" s="178">
        <f t="shared" ref="AM195:AM258" si="7">SUM(I195:AL195)</f>
        <v>0</v>
      </c>
      <c r="AN195" s="177" t="str">
        <f>'Prep Partner Performance'!B$3</f>
        <v>PrEP Partner Performance Tool version 2.0.0</v>
      </c>
      <c r="AO195" s="199">
        <f>'Prep Partner Performance'!AJ202</f>
        <v>0</v>
      </c>
    </row>
    <row r="196" spans="1:41" x14ac:dyDescent="0.25">
      <c r="A196" s="178" t="str">
        <f t="shared" si="6"/>
        <v>202205</v>
      </c>
      <c r="B196" s="179">
        <f>'Prep Partner Performance'!AE$2</f>
        <v>2022</v>
      </c>
      <c r="C196" s="180" t="str">
        <f>'Prep Partner Performance'!Z$2</f>
        <v>05</v>
      </c>
      <c r="D196" s="178">
        <f>'Prep Partner Performance'!G$2</f>
        <v>14943</v>
      </c>
      <c r="E196" s="177" t="str">
        <f>'Prep Partner Performance'!C$2</f>
        <v>Kisima Health Centre</v>
      </c>
      <c r="F196" s="199" t="str">
        <f>'Prep Partner Performance'!B203</f>
        <v>Other Reasons</v>
      </c>
      <c r="G196" s="177" t="str">
        <f>'Prep Partner Performance'!C203</f>
        <v>Transgender</v>
      </c>
      <c r="H196" s="177" t="str">
        <f>'Prep Partner Performance'!D203</f>
        <v>P01-195</v>
      </c>
      <c r="I196" s="185">
        <f>'Prep Partner Performance'!E203</f>
        <v>0</v>
      </c>
      <c r="J196" s="185">
        <f>'Prep Partner Performance'!F203</f>
        <v>0</v>
      </c>
      <c r="K196" s="185">
        <f>'Prep Partner Performance'!G203</f>
        <v>0</v>
      </c>
      <c r="L196" s="185">
        <f>'Prep Partner Performance'!H203</f>
        <v>0</v>
      </c>
      <c r="M196" s="185">
        <f>'Prep Partner Performance'!I203</f>
        <v>0</v>
      </c>
      <c r="N196" s="185">
        <f>'Prep Partner Performance'!J203</f>
        <v>0</v>
      </c>
      <c r="O196" s="185">
        <f>'Prep Partner Performance'!K203</f>
        <v>0</v>
      </c>
      <c r="P196" s="185">
        <f>'Prep Partner Performance'!L203</f>
        <v>0</v>
      </c>
      <c r="Q196" s="185">
        <f>'Prep Partner Performance'!M203</f>
        <v>0</v>
      </c>
      <c r="R196" s="185">
        <f>'Prep Partner Performance'!N203</f>
        <v>0</v>
      </c>
      <c r="S196" s="185">
        <f>'Prep Partner Performance'!O203</f>
        <v>0</v>
      </c>
      <c r="T196" s="185">
        <f>'Prep Partner Performance'!P203</f>
        <v>0</v>
      </c>
      <c r="U196" s="185">
        <f>'Prep Partner Performance'!Q203</f>
        <v>0</v>
      </c>
      <c r="V196" s="185">
        <f>'Prep Partner Performance'!R203</f>
        <v>0</v>
      </c>
      <c r="W196" s="185">
        <f>'Prep Partner Performance'!S203</f>
        <v>0</v>
      </c>
      <c r="X196" s="185">
        <f>'Prep Partner Performance'!T203</f>
        <v>0</v>
      </c>
      <c r="Y196" s="185">
        <f>'Prep Partner Performance'!U203</f>
        <v>0</v>
      </c>
      <c r="Z196" s="185">
        <f>'Prep Partner Performance'!V203</f>
        <v>0</v>
      </c>
      <c r="AA196" s="185">
        <f>'Prep Partner Performance'!W203</f>
        <v>0</v>
      </c>
      <c r="AB196" s="185">
        <f>'Prep Partner Performance'!X203</f>
        <v>0</v>
      </c>
      <c r="AC196" s="185">
        <f>'Prep Partner Performance'!Y203</f>
        <v>0</v>
      </c>
      <c r="AD196" s="185">
        <f>'Prep Partner Performance'!Z203</f>
        <v>0</v>
      </c>
      <c r="AE196" s="185">
        <f>'Prep Partner Performance'!AA203</f>
        <v>0</v>
      </c>
      <c r="AF196" s="185">
        <f>'Prep Partner Performance'!AB203</f>
        <v>0</v>
      </c>
      <c r="AG196" s="185">
        <f>'Prep Partner Performance'!AC203</f>
        <v>0</v>
      </c>
      <c r="AH196" s="185">
        <f>'Prep Partner Performance'!AD203</f>
        <v>0</v>
      </c>
      <c r="AI196" s="185">
        <f>'Prep Partner Performance'!AE203</f>
        <v>0</v>
      </c>
      <c r="AJ196" s="185">
        <f>'Prep Partner Performance'!AF203</f>
        <v>0</v>
      </c>
      <c r="AK196" s="185">
        <f>'Prep Partner Performance'!AG203</f>
        <v>0</v>
      </c>
      <c r="AL196" s="185">
        <f>'Prep Partner Performance'!AH203</f>
        <v>0</v>
      </c>
      <c r="AM196" s="178">
        <f t="shared" si="7"/>
        <v>0</v>
      </c>
      <c r="AN196" s="177" t="str">
        <f>'Prep Partner Performance'!B$3</f>
        <v>PrEP Partner Performance Tool version 2.0.0</v>
      </c>
      <c r="AO196" s="199" t="str">
        <f>'Prep Partner Performance'!AJ203</f>
        <v/>
      </c>
    </row>
    <row r="197" spans="1:41" x14ac:dyDescent="0.25">
      <c r="A197" s="178" t="str">
        <f t="shared" si="6"/>
        <v>202205</v>
      </c>
      <c r="B197" s="179">
        <f>'Prep Partner Performance'!AE$2</f>
        <v>2022</v>
      </c>
      <c r="C197" s="180" t="str">
        <f>'Prep Partner Performance'!Z$2</f>
        <v>05</v>
      </c>
      <c r="D197" s="178">
        <f>'Prep Partner Performance'!G$2</f>
        <v>14943</v>
      </c>
      <c r="E197" s="177" t="str">
        <f>'Prep Partner Performance'!C$2</f>
        <v>Kisima Health Centre</v>
      </c>
      <c r="F197" s="199" t="str">
        <f>'Prep Partner Performance'!B$203</f>
        <v>Other Reasons</v>
      </c>
      <c r="G197" s="177" t="str">
        <f>'Prep Partner Performance'!C204</f>
        <v>Adolescent Girls and Young Women</v>
      </c>
      <c r="H197" s="177" t="str">
        <f>'Prep Partner Performance'!D204</f>
        <v>P01-196</v>
      </c>
      <c r="I197" s="185">
        <f>'Prep Partner Performance'!E204</f>
        <v>0</v>
      </c>
      <c r="J197" s="185">
        <f>'Prep Partner Performance'!F204</f>
        <v>0</v>
      </c>
      <c r="K197" s="185">
        <f>'Prep Partner Performance'!G204</f>
        <v>0</v>
      </c>
      <c r="L197" s="185">
        <f>'Prep Partner Performance'!H204</f>
        <v>0</v>
      </c>
      <c r="M197" s="185">
        <f>'Prep Partner Performance'!I204</f>
        <v>0</v>
      </c>
      <c r="N197" s="185">
        <f>'Prep Partner Performance'!J204</f>
        <v>0</v>
      </c>
      <c r="O197" s="185">
        <f>'Prep Partner Performance'!K204</f>
        <v>0</v>
      </c>
      <c r="P197" s="185">
        <f>'Prep Partner Performance'!L204</f>
        <v>0</v>
      </c>
      <c r="Q197" s="185">
        <f>'Prep Partner Performance'!M204</f>
        <v>0</v>
      </c>
      <c r="R197" s="185">
        <f>'Prep Partner Performance'!N204</f>
        <v>0</v>
      </c>
      <c r="S197" s="185">
        <f>'Prep Partner Performance'!O204</f>
        <v>0</v>
      </c>
      <c r="T197" s="185">
        <f>'Prep Partner Performance'!P204</f>
        <v>0</v>
      </c>
      <c r="U197" s="185">
        <f>'Prep Partner Performance'!Q204</f>
        <v>0</v>
      </c>
      <c r="V197" s="185">
        <f>'Prep Partner Performance'!R204</f>
        <v>0</v>
      </c>
      <c r="W197" s="185">
        <f>'Prep Partner Performance'!S204</f>
        <v>0</v>
      </c>
      <c r="X197" s="185">
        <f>'Prep Partner Performance'!T204</f>
        <v>0</v>
      </c>
      <c r="Y197" s="185">
        <f>'Prep Partner Performance'!U204</f>
        <v>0</v>
      </c>
      <c r="Z197" s="185">
        <f>'Prep Partner Performance'!V204</f>
        <v>0</v>
      </c>
      <c r="AA197" s="185">
        <f>'Prep Partner Performance'!W204</f>
        <v>0</v>
      </c>
      <c r="AB197" s="185">
        <f>'Prep Partner Performance'!X204</f>
        <v>0</v>
      </c>
      <c r="AC197" s="185">
        <f>'Prep Partner Performance'!Y204</f>
        <v>0</v>
      </c>
      <c r="AD197" s="185">
        <f>'Prep Partner Performance'!Z204</f>
        <v>0</v>
      </c>
      <c r="AE197" s="185">
        <f>'Prep Partner Performance'!AA204</f>
        <v>0</v>
      </c>
      <c r="AF197" s="185">
        <f>'Prep Partner Performance'!AB204</f>
        <v>0</v>
      </c>
      <c r="AG197" s="185">
        <f>'Prep Partner Performance'!AC204</f>
        <v>0</v>
      </c>
      <c r="AH197" s="185">
        <f>'Prep Partner Performance'!AD204</f>
        <v>0</v>
      </c>
      <c r="AI197" s="185">
        <f>'Prep Partner Performance'!AE204</f>
        <v>0</v>
      </c>
      <c r="AJ197" s="185">
        <f>'Prep Partner Performance'!AF204</f>
        <v>0</v>
      </c>
      <c r="AK197" s="185">
        <f>'Prep Partner Performance'!AG204</f>
        <v>0</v>
      </c>
      <c r="AL197" s="185">
        <f>'Prep Partner Performance'!AH204</f>
        <v>0</v>
      </c>
      <c r="AM197" s="178">
        <f t="shared" si="7"/>
        <v>0</v>
      </c>
      <c r="AN197" s="177" t="str">
        <f>'Prep Partner Performance'!B$3</f>
        <v>PrEP Partner Performance Tool version 2.0.0</v>
      </c>
      <c r="AO197" s="199" t="str">
        <f>'Prep Partner Performance'!AJ204</f>
        <v/>
      </c>
    </row>
    <row r="198" spans="1:41" x14ac:dyDescent="0.25">
      <c r="A198" s="178" t="str">
        <f t="shared" si="6"/>
        <v>202205</v>
      </c>
      <c r="B198" s="179">
        <f>'Prep Partner Performance'!AE$2</f>
        <v>2022</v>
      </c>
      <c r="C198" s="180" t="str">
        <f>'Prep Partner Performance'!Z$2</f>
        <v>05</v>
      </c>
      <c r="D198" s="178">
        <f>'Prep Partner Performance'!G$2</f>
        <v>14943</v>
      </c>
      <c r="E198" s="177" t="str">
        <f>'Prep Partner Performance'!C$2</f>
        <v>Kisima Health Centre</v>
      </c>
      <c r="F198" s="199" t="str">
        <f>'Prep Partner Performance'!B$203</f>
        <v>Other Reasons</v>
      </c>
      <c r="G198" s="177" t="str">
        <f>'Prep Partner Performance'!C205</f>
        <v>Men who have Sex With Men</v>
      </c>
      <c r="H198" s="177" t="str">
        <f>'Prep Partner Performance'!D205</f>
        <v>P01-197</v>
      </c>
      <c r="I198" s="185">
        <f>'Prep Partner Performance'!E205</f>
        <v>0</v>
      </c>
      <c r="J198" s="185">
        <f>'Prep Partner Performance'!F205</f>
        <v>0</v>
      </c>
      <c r="K198" s="185">
        <f>'Prep Partner Performance'!G205</f>
        <v>0</v>
      </c>
      <c r="L198" s="185">
        <f>'Prep Partner Performance'!H205</f>
        <v>0</v>
      </c>
      <c r="M198" s="185">
        <f>'Prep Partner Performance'!I205</f>
        <v>0</v>
      </c>
      <c r="N198" s="185">
        <f>'Prep Partner Performance'!J205</f>
        <v>0</v>
      </c>
      <c r="O198" s="185">
        <f>'Prep Partner Performance'!K205</f>
        <v>0</v>
      </c>
      <c r="P198" s="185">
        <f>'Prep Partner Performance'!L205</f>
        <v>0</v>
      </c>
      <c r="Q198" s="185">
        <f>'Prep Partner Performance'!M205</f>
        <v>0</v>
      </c>
      <c r="R198" s="185">
        <f>'Prep Partner Performance'!N205</f>
        <v>0</v>
      </c>
      <c r="S198" s="185">
        <f>'Prep Partner Performance'!O205</f>
        <v>0</v>
      </c>
      <c r="T198" s="185">
        <f>'Prep Partner Performance'!P205</f>
        <v>0</v>
      </c>
      <c r="U198" s="185">
        <f>'Prep Partner Performance'!Q205</f>
        <v>0</v>
      </c>
      <c r="V198" s="185">
        <f>'Prep Partner Performance'!R205</f>
        <v>0</v>
      </c>
      <c r="W198" s="185">
        <f>'Prep Partner Performance'!S205</f>
        <v>0</v>
      </c>
      <c r="X198" s="185">
        <f>'Prep Partner Performance'!T205</f>
        <v>0</v>
      </c>
      <c r="Y198" s="185">
        <f>'Prep Partner Performance'!U205</f>
        <v>0</v>
      </c>
      <c r="Z198" s="185">
        <f>'Prep Partner Performance'!V205</f>
        <v>0</v>
      </c>
      <c r="AA198" s="185">
        <f>'Prep Partner Performance'!W205</f>
        <v>0</v>
      </c>
      <c r="AB198" s="185">
        <f>'Prep Partner Performance'!X205</f>
        <v>0</v>
      </c>
      <c r="AC198" s="185">
        <f>'Prep Partner Performance'!Y205</f>
        <v>0</v>
      </c>
      <c r="AD198" s="185">
        <f>'Prep Partner Performance'!Z205</f>
        <v>0</v>
      </c>
      <c r="AE198" s="185">
        <f>'Prep Partner Performance'!AA205</f>
        <v>0</v>
      </c>
      <c r="AF198" s="185">
        <f>'Prep Partner Performance'!AB205</f>
        <v>0</v>
      </c>
      <c r="AG198" s="185">
        <f>'Prep Partner Performance'!AC205</f>
        <v>0</v>
      </c>
      <c r="AH198" s="185">
        <f>'Prep Partner Performance'!AD205</f>
        <v>0</v>
      </c>
      <c r="AI198" s="185">
        <f>'Prep Partner Performance'!AE205</f>
        <v>0</v>
      </c>
      <c r="AJ198" s="185">
        <f>'Prep Partner Performance'!AF205</f>
        <v>0</v>
      </c>
      <c r="AK198" s="185">
        <f>'Prep Partner Performance'!AG205</f>
        <v>0</v>
      </c>
      <c r="AL198" s="185">
        <f>'Prep Partner Performance'!AH205</f>
        <v>0</v>
      </c>
      <c r="AM198" s="178">
        <f t="shared" si="7"/>
        <v>0</v>
      </c>
      <c r="AN198" s="177" t="str">
        <f>'Prep Partner Performance'!B$3</f>
        <v>PrEP Partner Performance Tool version 2.0.0</v>
      </c>
      <c r="AO198" s="199" t="str">
        <f>'Prep Partner Performance'!AJ205</f>
        <v/>
      </c>
    </row>
    <row r="199" spans="1:41" x14ac:dyDescent="0.25">
      <c r="A199" s="178" t="str">
        <f t="shared" si="6"/>
        <v>202205</v>
      </c>
      <c r="B199" s="179">
        <f>'Prep Partner Performance'!AE$2</f>
        <v>2022</v>
      </c>
      <c r="C199" s="180" t="str">
        <f>'Prep Partner Performance'!Z$2</f>
        <v>05</v>
      </c>
      <c r="D199" s="178">
        <f>'Prep Partner Performance'!G$2</f>
        <v>14943</v>
      </c>
      <c r="E199" s="177" t="str">
        <f>'Prep Partner Performance'!C$2</f>
        <v>Kisima Health Centre</v>
      </c>
      <c r="F199" s="199" t="str">
        <f>'Prep Partner Performance'!B$203</f>
        <v>Other Reasons</v>
      </c>
      <c r="G199" s="177" t="str">
        <f>'Prep Partner Performance'!C206</f>
        <v>Men at high risk</v>
      </c>
      <c r="H199" s="177" t="str">
        <f>'Prep Partner Performance'!D206</f>
        <v>P01-198</v>
      </c>
      <c r="I199" s="185">
        <f>'Prep Partner Performance'!E206</f>
        <v>0</v>
      </c>
      <c r="J199" s="185">
        <f>'Prep Partner Performance'!F206</f>
        <v>0</v>
      </c>
      <c r="K199" s="185">
        <f>'Prep Partner Performance'!G206</f>
        <v>0</v>
      </c>
      <c r="L199" s="185">
        <f>'Prep Partner Performance'!H206</f>
        <v>0</v>
      </c>
      <c r="M199" s="185">
        <f>'Prep Partner Performance'!I206</f>
        <v>0</v>
      </c>
      <c r="N199" s="185">
        <f>'Prep Partner Performance'!J206</f>
        <v>0</v>
      </c>
      <c r="O199" s="185">
        <f>'Prep Partner Performance'!K206</f>
        <v>0</v>
      </c>
      <c r="P199" s="185">
        <f>'Prep Partner Performance'!L206</f>
        <v>0</v>
      </c>
      <c r="Q199" s="185">
        <f>'Prep Partner Performance'!M206</f>
        <v>0</v>
      </c>
      <c r="R199" s="185">
        <f>'Prep Partner Performance'!N206</f>
        <v>0</v>
      </c>
      <c r="S199" s="185">
        <f>'Prep Partner Performance'!O206</f>
        <v>0</v>
      </c>
      <c r="T199" s="185">
        <f>'Prep Partner Performance'!P206</f>
        <v>0</v>
      </c>
      <c r="U199" s="185">
        <f>'Prep Partner Performance'!Q206</f>
        <v>0</v>
      </c>
      <c r="V199" s="185">
        <f>'Prep Partner Performance'!R206</f>
        <v>0</v>
      </c>
      <c r="W199" s="185">
        <f>'Prep Partner Performance'!S206</f>
        <v>0</v>
      </c>
      <c r="X199" s="185">
        <f>'Prep Partner Performance'!T206</f>
        <v>0</v>
      </c>
      <c r="Y199" s="185">
        <f>'Prep Partner Performance'!U206</f>
        <v>0</v>
      </c>
      <c r="Z199" s="185">
        <f>'Prep Partner Performance'!V206</f>
        <v>0</v>
      </c>
      <c r="AA199" s="185">
        <f>'Prep Partner Performance'!W206</f>
        <v>0</v>
      </c>
      <c r="AB199" s="185">
        <f>'Prep Partner Performance'!X206</f>
        <v>0</v>
      </c>
      <c r="AC199" s="185">
        <f>'Prep Partner Performance'!Y206</f>
        <v>0</v>
      </c>
      <c r="AD199" s="185">
        <f>'Prep Partner Performance'!Z206</f>
        <v>0</v>
      </c>
      <c r="AE199" s="185">
        <f>'Prep Partner Performance'!AA206</f>
        <v>0</v>
      </c>
      <c r="AF199" s="185">
        <f>'Prep Partner Performance'!AB206</f>
        <v>0</v>
      </c>
      <c r="AG199" s="185">
        <f>'Prep Partner Performance'!AC206</f>
        <v>0</v>
      </c>
      <c r="AH199" s="185">
        <f>'Prep Partner Performance'!AD206</f>
        <v>0</v>
      </c>
      <c r="AI199" s="185">
        <f>'Prep Partner Performance'!AE206</f>
        <v>0</v>
      </c>
      <c r="AJ199" s="185">
        <f>'Prep Partner Performance'!AF206</f>
        <v>0</v>
      </c>
      <c r="AK199" s="185">
        <f>'Prep Partner Performance'!AG206</f>
        <v>0</v>
      </c>
      <c r="AL199" s="185">
        <f>'Prep Partner Performance'!AH206</f>
        <v>0</v>
      </c>
      <c r="AM199" s="178">
        <f t="shared" si="7"/>
        <v>0</v>
      </c>
      <c r="AN199" s="177" t="str">
        <f>'Prep Partner Performance'!B$3</f>
        <v>PrEP Partner Performance Tool version 2.0.0</v>
      </c>
      <c r="AO199" s="199" t="str">
        <f>'Prep Partner Performance'!AJ206</f>
        <v/>
      </c>
    </row>
    <row r="200" spans="1:41" x14ac:dyDescent="0.25">
      <c r="A200" s="178" t="str">
        <f t="shared" si="6"/>
        <v>202205</v>
      </c>
      <c r="B200" s="179">
        <f>'Prep Partner Performance'!AE$2</f>
        <v>2022</v>
      </c>
      <c r="C200" s="180" t="str">
        <f>'Prep Partner Performance'!Z$2</f>
        <v>05</v>
      </c>
      <c r="D200" s="178">
        <f>'Prep Partner Performance'!G$2</f>
        <v>14943</v>
      </c>
      <c r="E200" s="177" t="str">
        <f>'Prep Partner Performance'!C$2</f>
        <v>Kisima Health Centre</v>
      </c>
      <c r="F200" s="199" t="str">
        <f>'Prep Partner Performance'!B$203</f>
        <v>Other Reasons</v>
      </c>
      <c r="G200" s="177" t="str">
        <f>'Prep Partner Performance'!C207</f>
        <v>Female Sex Workers</v>
      </c>
      <c r="H200" s="177" t="str">
        <f>'Prep Partner Performance'!D207</f>
        <v>P01-199</v>
      </c>
      <c r="I200" s="185">
        <f>'Prep Partner Performance'!E207</f>
        <v>0</v>
      </c>
      <c r="J200" s="185">
        <f>'Prep Partner Performance'!F207</f>
        <v>0</v>
      </c>
      <c r="K200" s="185">
        <f>'Prep Partner Performance'!G207</f>
        <v>0</v>
      </c>
      <c r="L200" s="185">
        <f>'Prep Partner Performance'!H207</f>
        <v>0</v>
      </c>
      <c r="M200" s="185">
        <f>'Prep Partner Performance'!I207</f>
        <v>0</v>
      </c>
      <c r="N200" s="185">
        <f>'Prep Partner Performance'!J207</f>
        <v>0</v>
      </c>
      <c r="O200" s="185">
        <f>'Prep Partner Performance'!K207</f>
        <v>0</v>
      </c>
      <c r="P200" s="185">
        <f>'Prep Partner Performance'!L207</f>
        <v>0</v>
      </c>
      <c r="Q200" s="185">
        <f>'Prep Partner Performance'!M207</f>
        <v>0</v>
      </c>
      <c r="R200" s="185">
        <f>'Prep Partner Performance'!N207</f>
        <v>0</v>
      </c>
      <c r="S200" s="185">
        <f>'Prep Partner Performance'!O207</f>
        <v>0</v>
      </c>
      <c r="T200" s="185">
        <f>'Prep Partner Performance'!P207</f>
        <v>0</v>
      </c>
      <c r="U200" s="185">
        <f>'Prep Partner Performance'!Q207</f>
        <v>0</v>
      </c>
      <c r="V200" s="185">
        <f>'Prep Partner Performance'!R207</f>
        <v>0</v>
      </c>
      <c r="W200" s="185">
        <f>'Prep Partner Performance'!S207</f>
        <v>0</v>
      </c>
      <c r="X200" s="185">
        <f>'Prep Partner Performance'!T207</f>
        <v>0</v>
      </c>
      <c r="Y200" s="185">
        <f>'Prep Partner Performance'!U207</f>
        <v>0</v>
      </c>
      <c r="Z200" s="185">
        <f>'Prep Partner Performance'!V207</f>
        <v>0</v>
      </c>
      <c r="AA200" s="185">
        <f>'Prep Partner Performance'!W207</f>
        <v>0</v>
      </c>
      <c r="AB200" s="185">
        <f>'Prep Partner Performance'!X207</f>
        <v>0</v>
      </c>
      <c r="AC200" s="185">
        <f>'Prep Partner Performance'!Y207</f>
        <v>0</v>
      </c>
      <c r="AD200" s="185">
        <f>'Prep Partner Performance'!Z207</f>
        <v>0</v>
      </c>
      <c r="AE200" s="185">
        <f>'Prep Partner Performance'!AA207</f>
        <v>0</v>
      </c>
      <c r="AF200" s="185">
        <f>'Prep Partner Performance'!AB207</f>
        <v>0</v>
      </c>
      <c r="AG200" s="185">
        <f>'Prep Partner Performance'!AC207</f>
        <v>0</v>
      </c>
      <c r="AH200" s="185">
        <f>'Prep Partner Performance'!AD207</f>
        <v>0</v>
      </c>
      <c r="AI200" s="185">
        <f>'Prep Partner Performance'!AE207</f>
        <v>0</v>
      </c>
      <c r="AJ200" s="185">
        <f>'Prep Partner Performance'!AF207</f>
        <v>0</v>
      </c>
      <c r="AK200" s="185">
        <f>'Prep Partner Performance'!AG207</f>
        <v>0</v>
      </c>
      <c r="AL200" s="185">
        <f>'Prep Partner Performance'!AH207</f>
        <v>0</v>
      </c>
      <c r="AM200" s="178">
        <f t="shared" si="7"/>
        <v>0</v>
      </c>
      <c r="AN200" s="177" t="str">
        <f>'Prep Partner Performance'!B$3</f>
        <v>PrEP Partner Performance Tool version 2.0.0</v>
      </c>
      <c r="AO200" s="199" t="str">
        <f>'Prep Partner Performance'!AJ207</f>
        <v/>
      </c>
    </row>
    <row r="201" spans="1:41" x14ac:dyDescent="0.25">
      <c r="A201" s="178" t="str">
        <f t="shared" si="6"/>
        <v>202205</v>
      </c>
      <c r="B201" s="179">
        <f>'Prep Partner Performance'!AE$2</f>
        <v>2022</v>
      </c>
      <c r="C201" s="180" t="str">
        <f>'Prep Partner Performance'!Z$2</f>
        <v>05</v>
      </c>
      <c r="D201" s="178">
        <f>'Prep Partner Performance'!G$2</f>
        <v>14943</v>
      </c>
      <c r="E201" s="177" t="str">
        <f>'Prep Partner Performance'!C$2</f>
        <v>Kisima Health Centre</v>
      </c>
      <c r="F201" s="199" t="str">
        <f>'Prep Partner Performance'!B$203</f>
        <v>Other Reasons</v>
      </c>
      <c r="G201" s="177" t="str">
        <f>'Prep Partner Performance'!C208</f>
        <v>People who Inject Drugs</v>
      </c>
      <c r="H201" s="177" t="str">
        <f>'Prep Partner Performance'!D208</f>
        <v>P01-200</v>
      </c>
      <c r="I201" s="185">
        <f>'Prep Partner Performance'!E208</f>
        <v>0</v>
      </c>
      <c r="J201" s="185">
        <f>'Prep Partner Performance'!F208</f>
        <v>0</v>
      </c>
      <c r="K201" s="185">
        <f>'Prep Partner Performance'!G208</f>
        <v>0</v>
      </c>
      <c r="L201" s="185">
        <f>'Prep Partner Performance'!H208</f>
        <v>0</v>
      </c>
      <c r="M201" s="185">
        <f>'Prep Partner Performance'!I208</f>
        <v>0</v>
      </c>
      <c r="N201" s="185">
        <f>'Prep Partner Performance'!J208</f>
        <v>0</v>
      </c>
      <c r="O201" s="185">
        <f>'Prep Partner Performance'!K208</f>
        <v>0</v>
      </c>
      <c r="P201" s="185">
        <f>'Prep Partner Performance'!L208</f>
        <v>0</v>
      </c>
      <c r="Q201" s="185">
        <f>'Prep Partner Performance'!M208</f>
        <v>0</v>
      </c>
      <c r="R201" s="185">
        <f>'Prep Partner Performance'!N208</f>
        <v>0</v>
      </c>
      <c r="S201" s="185">
        <f>'Prep Partner Performance'!O208</f>
        <v>0</v>
      </c>
      <c r="T201" s="185">
        <f>'Prep Partner Performance'!P208</f>
        <v>0</v>
      </c>
      <c r="U201" s="185">
        <f>'Prep Partner Performance'!Q208</f>
        <v>0</v>
      </c>
      <c r="V201" s="185">
        <f>'Prep Partner Performance'!R208</f>
        <v>0</v>
      </c>
      <c r="W201" s="185">
        <f>'Prep Partner Performance'!S208</f>
        <v>0</v>
      </c>
      <c r="X201" s="185">
        <f>'Prep Partner Performance'!T208</f>
        <v>0</v>
      </c>
      <c r="Y201" s="185">
        <f>'Prep Partner Performance'!U208</f>
        <v>0</v>
      </c>
      <c r="Z201" s="185">
        <f>'Prep Partner Performance'!V208</f>
        <v>0</v>
      </c>
      <c r="AA201" s="185">
        <f>'Prep Partner Performance'!W208</f>
        <v>0</v>
      </c>
      <c r="AB201" s="185">
        <f>'Prep Partner Performance'!X208</f>
        <v>0</v>
      </c>
      <c r="AC201" s="185">
        <f>'Prep Partner Performance'!Y208</f>
        <v>0</v>
      </c>
      <c r="AD201" s="185">
        <f>'Prep Partner Performance'!Z208</f>
        <v>0</v>
      </c>
      <c r="AE201" s="185">
        <f>'Prep Partner Performance'!AA208</f>
        <v>0</v>
      </c>
      <c r="AF201" s="185">
        <f>'Prep Partner Performance'!AB208</f>
        <v>0</v>
      </c>
      <c r="AG201" s="185">
        <f>'Prep Partner Performance'!AC208</f>
        <v>0</v>
      </c>
      <c r="AH201" s="185">
        <f>'Prep Partner Performance'!AD208</f>
        <v>0</v>
      </c>
      <c r="AI201" s="185">
        <f>'Prep Partner Performance'!AE208</f>
        <v>0</v>
      </c>
      <c r="AJ201" s="185">
        <f>'Prep Partner Performance'!AF208</f>
        <v>0</v>
      </c>
      <c r="AK201" s="185">
        <f>'Prep Partner Performance'!AG208</f>
        <v>0</v>
      </c>
      <c r="AL201" s="185">
        <f>'Prep Partner Performance'!AH208</f>
        <v>0</v>
      </c>
      <c r="AM201" s="178">
        <f t="shared" si="7"/>
        <v>0</v>
      </c>
      <c r="AN201" s="177" t="str">
        <f>'Prep Partner Performance'!B$3</f>
        <v>PrEP Partner Performance Tool version 2.0.0</v>
      </c>
      <c r="AO201" s="199" t="str">
        <f>'Prep Partner Performance'!AJ208</f>
        <v/>
      </c>
    </row>
    <row r="202" spans="1:41" x14ac:dyDescent="0.25">
      <c r="A202" s="178" t="str">
        <f t="shared" si="6"/>
        <v>202205</v>
      </c>
      <c r="B202" s="179">
        <f>'Prep Partner Performance'!AE$2</f>
        <v>2022</v>
      </c>
      <c r="C202" s="180" t="str">
        <f>'Prep Partner Performance'!Z$2</f>
        <v>05</v>
      </c>
      <c r="D202" s="178">
        <f>'Prep Partner Performance'!G$2</f>
        <v>14943</v>
      </c>
      <c r="E202" s="177" t="str">
        <f>'Prep Partner Performance'!C$2</f>
        <v>Kisima Health Centre</v>
      </c>
      <c r="F202" s="199" t="str">
        <f>'Prep Partner Performance'!B$203</f>
        <v>Other Reasons</v>
      </c>
      <c r="G202" s="177" t="str">
        <f>'Prep Partner Performance'!C209</f>
        <v>Other Women</v>
      </c>
      <c r="H202" s="177" t="str">
        <f>'Prep Partner Performance'!D209</f>
        <v>P01-201</v>
      </c>
      <c r="I202" s="185">
        <f>'Prep Partner Performance'!E209</f>
        <v>0</v>
      </c>
      <c r="J202" s="185">
        <f>'Prep Partner Performance'!F209</f>
        <v>0</v>
      </c>
      <c r="K202" s="185">
        <f>'Prep Partner Performance'!G209</f>
        <v>0</v>
      </c>
      <c r="L202" s="185">
        <f>'Prep Partner Performance'!H209</f>
        <v>0</v>
      </c>
      <c r="M202" s="185">
        <f>'Prep Partner Performance'!I209</f>
        <v>0</v>
      </c>
      <c r="N202" s="185">
        <f>'Prep Partner Performance'!J209</f>
        <v>0</v>
      </c>
      <c r="O202" s="185">
        <f>'Prep Partner Performance'!K209</f>
        <v>0</v>
      </c>
      <c r="P202" s="185">
        <f>'Prep Partner Performance'!L209</f>
        <v>0</v>
      </c>
      <c r="Q202" s="185">
        <f>'Prep Partner Performance'!M209</f>
        <v>0</v>
      </c>
      <c r="R202" s="185">
        <f>'Prep Partner Performance'!N209</f>
        <v>0</v>
      </c>
      <c r="S202" s="185">
        <f>'Prep Partner Performance'!O209</f>
        <v>0</v>
      </c>
      <c r="T202" s="185">
        <f>'Prep Partner Performance'!P209</f>
        <v>0</v>
      </c>
      <c r="U202" s="185">
        <f>'Prep Partner Performance'!Q209</f>
        <v>0</v>
      </c>
      <c r="V202" s="185">
        <f>'Prep Partner Performance'!R209</f>
        <v>0</v>
      </c>
      <c r="W202" s="185">
        <f>'Prep Partner Performance'!S209</f>
        <v>0</v>
      </c>
      <c r="X202" s="185">
        <f>'Prep Partner Performance'!T209</f>
        <v>0</v>
      </c>
      <c r="Y202" s="185">
        <f>'Prep Partner Performance'!U209</f>
        <v>0</v>
      </c>
      <c r="Z202" s="185">
        <f>'Prep Partner Performance'!V209</f>
        <v>0</v>
      </c>
      <c r="AA202" s="185">
        <f>'Prep Partner Performance'!W209</f>
        <v>0</v>
      </c>
      <c r="AB202" s="185">
        <f>'Prep Partner Performance'!X209</f>
        <v>0</v>
      </c>
      <c r="AC202" s="185">
        <f>'Prep Partner Performance'!Y209</f>
        <v>0</v>
      </c>
      <c r="AD202" s="185">
        <f>'Prep Partner Performance'!Z209</f>
        <v>0</v>
      </c>
      <c r="AE202" s="185">
        <f>'Prep Partner Performance'!AA209</f>
        <v>0</v>
      </c>
      <c r="AF202" s="185">
        <f>'Prep Partner Performance'!AB209</f>
        <v>0</v>
      </c>
      <c r="AG202" s="185">
        <f>'Prep Partner Performance'!AC209</f>
        <v>0</v>
      </c>
      <c r="AH202" s="185">
        <f>'Prep Partner Performance'!AD209</f>
        <v>0</v>
      </c>
      <c r="AI202" s="185">
        <f>'Prep Partner Performance'!AE209</f>
        <v>0</v>
      </c>
      <c r="AJ202" s="185">
        <f>'Prep Partner Performance'!AF209</f>
        <v>0</v>
      </c>
      <c r="AK202" s="185">
        <f>'Prep Partner Performance'!AG209</f>
        <v>0</v>
      </c>
      <c r="AL202" s="185">
        <f>'Prep Partner Performance'!AH209</f>
        <v>0</v>
      </c>
      <c r="AM202" s="178">
        <f t="shared" si="7"/>
        <v>0</v>
      </c>
      <c r="AN202" s="177" t="str">
        <f>'Prep Partner Performance'!B$3</f>
        <v>PrEP Partner Performance Tool version 2.0.0</v>
      </c>
      <c r="AO202" s="199" t="str">
        <f>'Prep Partner Performance'!AJ209</f>
        <v/>
      </c>
    </row>
    <row r="203" spans="1:41" x14ac:dyDescent="0.25">
      <c r="A203" s="178" t="str">
        <f t="shared" si="6"/>
        <v>202205</v>
      </c>
      <c r="B203" s="179">
        <f>'Prep Partner Performance'!AE$2</f>
        <v>2022</v>
      </c>
      <c r="C203" s="180" t="str">
        <f>'Prep Partner Performance'!Z$2</f>
        <v>05</v>
      </c>
      <c r="D203" s="178">
        <f>'Prep Partner Performance'!G$2</f>
        <v>14943</v>
      </c>
      <c r="E203" s="177" t="str">
        <f>'Prep Partner Performance'!C$2</f>
        <v>Kisima Health Centre</v>
      </c>
      <c r="F203" s="199" t="str">
        <f>'Prep Partner Performance'!B$203</f>
        <v>Other Reasons</v>
      </c>
      <c r="G203" s="177" t="str">
        <f>'Prep Partner Performance'!C210</f>
        <v>Serodiscordant Couple</v>
      </c>
      <c r="H203" s="177" t="str">
        <f>'Prep Partner Performance'!D210</f>
        <v>P01-202</v>
      </c>
      <c r="I203" s="185">
        <f>'Prep Partner Performance'!E210</f>
        <v>0</v>
      </c>
      <c r="J203" s="185">
        <f>'Prep Partner Performance'!F210</f>
        <v>0</v>
      </c>
      <c r="K203" s="185">
        <f>'Prep Partner Performance'!G210</f>
        <v>0</v>
      </c>
      <c r="L203" s="185">
        <f>'Prep Partner Performance'!H210</f>
        <v>0</v>
      </c>
      <c r="M203" s="185">
        <f>'Prep Partner Performance'!I210</f>
        <v>0</v>
      </c>
      <c r="N203" s="185">
        <f>'Prep Partner Performance'!J210</f>
        <v>0</v>
      </c>
      <c r="O203" s="185">
        <f>'Prep Partner Performance'!K210</f>
        <v>0</v>
      </c>
      <c r="P203" s="185">
        <f>'Prep Partner Performance'!L210</f>
        <v>0</v>
      </c>
      <c r="Q203" s="185">
        <f>'Prep Partner Performance'!M210</f>
        <v>0</v>
      </c>
      <c r="R203" s="185">
        <f>'Prep Partner Performance'!N210</f>
        <v>0</v>
      </c>
      <c r="S203" s="185">
        <f>'Prep Partner Performance'!O210</f>
        <v>0</v>
      </c>
      <c r="T203" s="185">
        <f>'Prep Partner Performance'!P210</f>
        <v>0</v>
      </c>
      <c r="U203" s="185">
        <f>'Prep Partner Performance'!Q210</f>
        <v>0</v>
      </c>
      <c r="V203" s="185">
        <f>'Prep Partner Performance'!R210</f>
        <v>0</v>
      </c>
      <c r="W203" s="185">
        <f>'Prep Partner Performance'!S210</f>
        <v>0</v>
      </c>
      <c r="X203" s="185">
        <f>'Prep Partner Performance'!T210</f>
        <v>0</v>
      </c>
      <c r="Y203" s="185">
        <f>'Prep Partner Performance'!U210</f>
        <v>0</v>
      </c>
      <c r="Z203" s="185">
        <f>'Prep Partner Performance'!V210</f>
        <v>0</v>
      </c>
      <c r="AA203" s="185">
        <f>'Prep Partner Performance'!W210</f>
        <v>0</v>
      </c>
      <c r="AB203" s="185">
        <f>'Prep Partner Performance'!X210</f>
        <v>0</v>
      </c>
      <c r="AC203" s="185">
        <f>'Prep Partner Performance'!Y210</f>
        <v>0</v>
      </c>
      <c r="AD203" s="185">
        <f>'Prep Partner Performance'!Z210</f>
        <v>0</v>
      </c>
      <c r="AE203" s="185">
        <f>'Prep Partner Performance'!AA210</f>
        <v>0</v>
      </c>
      <c r="AF203" s="185">
        <f>'Prep Partner Performance'!AB210</f>
        <v>0</v>
      </c>
      <c r="AG203" s="185">
        <f>'Prep Partner Performance'!AC210</f>
        <v>0</v>
      </c>
      <c r="AH203" s="185">
        <f>'Prep Partner Performance'!AD210</f>
        <v>0</v>
      </c>
      <c r="AI203" s="185">
        <f>'Prep Partner Performance'!AE210</f>
        <v>0</v>
      </c>
      <c r="AJ203" s="185">
        <f>'Prep Partner Performance'!AF210</f>
        <v>0</v>
      </c>
      <c r="AK203" s="185">
        <f>'Prep Partner Performance'!AG210</f>
        <v>0</v>
      </c>
      <c r="AL203" s="185">
        <f>'Prep Partner Performance'!AH210</f>
        <v>0</v>
      </c>
      <c r="AM203" s="178">
        <f t="shared" si="7"/>
        <v>0</v>
      </c>
      <c r="AN203" s="177" t="str">
        <f>'Prep Partner Performance'!B$3</f>
        <v>PrEP Partner Performance Tool version 2.0.0</v>
      </c>
      <c r="AO203" s="199" t="str">
        <f>'Prep Partner Performance'!AJ210</f>
        <v/>
      </c>
    </row>
    <row r="204" spans="1:41" s="198" customFormat="1" x14ac:dyDescent="0.25">
      <c r="A204" s="188" t="str">
        <f t="shared" si="6"/>
        <v>202205</v>
      </c>
      <c r="B204" s="189">
        <f>'Prep Partner Performance'!AE$2</f>
        <v>2022</v>
      </c>
      <c r="C204" s="190" t="str">
        <f>'Prep Partner Performance'!Z$2</f>
        <v>05</v>
      </c>
      <c r="D204" s="188">
        <f>'Prep Partner Performance'!G$2</f>
        <v>14943</v>
      </c>
      <c r="E204" s="191" t="str">
        <f>'Prep Partner Performance'!C$2</f>
        <v>Kisima Health Centre</v>
      </c>
      <c r="F204" s="202" t="str">
        <f>'Prep Partner Performance'!B$203</f>
        <v>Other Reasons</v>
      </c>
      <c r="G204" s="191" t="str">
        <f>'Prep Partner Performance'!C211</f>
        <v>Pregnant and Breast Feeding Women</v>
      </c>
      <c r="H204" s="191" t="str">
        <f>'Prep Partner Performance'!D211</f>
        <v>P01-203</v>
      </c>
      <c r="I204" s="191">
        <f>'Prep Partner Performance'!E211</f>
        <v>0</v>
      </c>
      <c r="J204" s="191">
        <f>'Prep Partner Performance'!F211</f>
        <v>0</v>
      </c>
      <c r="K204" s="191">
        <f>'Prep Partner Performance'!G211</f>
        <v>0</v>
      </c>
      <c r="L204" s="191">
        <f>'Prep Partner Performance'!H211</f>
        <v>0</v>
      </c>
      <c r="M204" s="191">
        <f>'Prep Partner Performance'!I211</f>
        <v>0</v>
      </c>
      <c r="N204" s="191">
        <f>'Prep Partner Performance'!J211</f>
        <v>0</v>
      </c>
      <c r="O204" s="191">
        <f>'Prep Partner Performance'!K211</f>
        <v>0</v>
      </c>
      <c r="P204" s="191">
        <f>'Prep Partner Performance'!L211</f>
        <v>0</v>
      </c>
      <c r="Q204" s="191">
        <f>'Prep Partner Performance'!M211</f>
        <v>0</v>
      </c>
      <c r="R204" s="191">
        <f>'Prep Partner Performance'!N211</f>
        <v>0</v>
      </c>
      <c r="S204" s="191">
        <f>'Prep Partner Performance'!O211</f>
        <v>0</v>
      </c>
      <c r="T204" s="191">
        <f>'Prep Partner Performance'!P211</f>
        <v>0</v>
      </c>
      <c r="U204" s="191">
        <f>'Prep Partner Performance'!Q211</f>
        <v>0</v>
      </c>
      <c r="V204" s="191">
        <f>'Prep Partner Performance'!R211</f>
        <v>0</v>
      </c>
      <c r="W204" s="191">
        <f>'Prep Partner Performance'!S211</f>
        <v>0</v>
      </c>
      <c r="X204" s="191">
        <f>'Prep Partner Performance'!T211</f>
        <v>0</v>
      </c>
      <c r="Y204" s="191">
        <f>'Prep Partner Performance'!U211</f>
        <v>0</v>
      </c>
      <c r="Z204" s="191">
        <f>'Prep Partner Performance'!V211</f>
        <v>0</v>
      </c>
      <c r="AA204" s="191">
        <f>'Prep Partner Performance'!W211</f>
        <v>0</v>
      </c>
      <c r="AB204" s="191">
        <f>'Prep Partner Performance'!X211</f>
        <v>0</v>
      </c>
      <c r="AC204" s="191">
        <f>'Prep Partner Performance'!Y211</f>
        <v>0</v>
      </c>
      <c r="AD204" s="191">
        <f>'Prep Partner Performance'!Z211</f>
        <v>0</v>
      </c>
      <c r="AE204" s="191">
        <f>'Prep Partner Performance'!AA211</f>
        <v>0</v>
      </c>
      <c r="AF204" s="191">
        <f>'Prep Partner Performance'!AB211</f>
        <v>0</v>
      </c>
      <c r="AG204" s="191">
        <f>'Prep Partner Performance'!AC211</f>
        <v>0</v>
      </c>
      <c r="AH204" s="191">
        <f>'Prep Partner Performance'!AD211</f>
        <v>0</v>
      </c>
      <c r="AI204" s="191">
        <f>'Prep Partner Performance'!AE211</f>
        <v>0</v>
      </c>
      <c r="AJ204" s="191">
        <f>'Prep Partner Performance'!AF211</f>
        <v>0</v>
      </c>
      <c r="AK204" s="191">
        <f>'Prep Partner Performance'!AG211</f>
        <v>0</v>
      </c>
      <c r="AL204" s="191">
        <f>'Prep Partner Performance'!AH211</f>
        <v>0</v>
      </c>
      <c r="AM204" s="191">
        <f t="shared" si="7"/>
        <v>0</v>
      </c>
      <c r="AN204" s="191" t="str">
        <f>'Prep Partner Performance'!B$3</f>
        <v>PrEP Partner Performance Tool version 2.0.0</v>
      </c>
      <c r="AO204" s="199" t="str">
        <f>'Prep Partner Performance'!AJ211</f>
        <v/>
      </c>
    </row>
    <row r="205" spans="1:41" s="197" customFormat="1" x14ac:dyDescent="0.25">
      <c r="A205" s="181" t="str">
        <f t="shared" si="6"/>
        <v>202205</v>
      </c>
      <c r="B205" s="182">
        <f>'Prep Partner Performance'!AE$2</f>
        <v>2022</v>
      </c>
      <c r="C205" s="183" t="str">
        <f>'Prep Partner Performance'!Z$2</f>
        <v>05</v>
      </c>
      <c r="D205" s="181">
        <f>'Prep Partner Performance'!G$2</f>
        <v>14943</v>
      </c>
      <c r="E205" s="184" t="str">
        <f>'Prep Partner Performance'!C$2</f>
        <v>Kisima Health Centre</v>
      </c>
      <c r="F205" s="201" t="str">
        <f>'Prep Partner Performance'!B213</f>
        <v>HIV test is Positive</v>
      </c>
      <c r="G205" s="184" t="str">
        <f>'Prep Partner Performance'!C213</f>
        <v>Transgender</v>
      </c>
      <c r="H205" s="184" t="str">
        <f>'Prep Partner Performance'!D213</f>
        <v>P01-204</v>
      </c>
      <c r="I205" s="184">
        <f>'Prep Partner Performance'!E213</f>
        <v>0</v>
      </c>
      <c r="J205" s="184">
        <f>'Prep Partner Performance'!F213</f>
        <v>0</v>
      </c>
      <c r="K205" s="184">
        <f>'Prep Partner Performance'!G213</f>
        <v>0</v>
      </c>
      <c r="L205" s="184">
        <f>'Prep Partner Performance'!H213</f>
        <v>0</v>
      </c>
      <c r="M205" s="184">
        <f>'Prep Partner Performance'!I213</f>
        <v>0</v>
      </c>
      <c r="N205" s="184">
        <f>'Prep Partner Performance'!J213</f>
        <v>0</v>
      </c>
      <c r="O205" s="184">
        <f>'Prep Partner Performance'!K213</f>
        <v>0</v>
      </c>
      <c r="P205" s="184">
        <f>'Prep Partner Performance'!L213</f>
        <v>0</v>
      </c>
      <c r="Q205" s="184">
        <f>'Prep Partner Performance'!M213</f>
        <v>0</v>
      </c>
      <c r="R205" s="184">
        <f>'Prep Partner Performance'!N213</f>
        <v>0</v>
      </c>
      <c r="S205" s="184">
        <f>'Prep Partner Performance'!O213</f>
        <v>0</v>
      </c>
      <c r="T205" s="184">
        <f>'Prep Partner Performance'!P213</f>
        <v>0</v>
      </c>
      <c r="U205" s="184">
        <f>'Prep Partner Performance'!Q213</f>
        <v>0</v>
      </c>
      <c r="V205" s="184">
        <f>'Prep Partner Performance'!R213</f>
        <v>0</v>
      </c>
      <c r="W205" s="184">
        <f>'Prep Partner Performance'!S213</f>
        <v>0</v>
      </c>
      <c r="X205" s="184">
        <f>'Prep Partner Performance'!T213</f>
        <v>0</v>
      </c>
      <c r="Y205" s="184">
        <f>'Prep Partner Performance'!U213</f>
        <v>0</v>
      </c>
      <c r="Z205" s="184">
        <f>'Prep Partner Performance'!V213</f>
        <v>0</v>
      </c>
      <c r="AA205" s="184">
        <f>'Prep Partner Performance'!W213</f>
        <v>0</v>
      </c>
      <c r="AB205" s="184">
        <f>'Prep Partner Performance'!X213</f>
        <v>0</v>
      </c>
      <c r="AC205" s="184">
        <f>'Prep Partner Performance'!Y213</f>
        <v>0</v>
      </c>
      <c r="AD205" s="184">
        <f>'Prep Partner Performance'!Z213</f>
        <v>0</v>
      </c>
      <c r="AE205" s="184">
        <f>'Prep Partner Performance'!AA213</f>
        <v>0</v>
      </c>
      <c r="AF205" s="184">
        <f>'Prep Partner Performance'!AB213</f>
        <v>0</v>
      </c>
      <c r="AG205" s="184">
        <f>'Prep Partner Performance'!AC213</f>
        <v>0</v>
      </c>
      <c r="AH205" s="184">
        <f>'Prep Partner Performance'!AD213</f>
        <v>0</v>
      </c>
      <c r="AI205" s="184">
        <f>'Prep Partner Performance'!AE213</f>
        <v>0</v>
      </c>
      <c r="AJ205" s="184">
        <f>'Prep Partner Performance'!AF213</f>
        <v>0</v>
      </c>
      <c r="AK205" s="184">
        <f>'Prep Partner Performance'!AG213</f>
        <v>0</v>
      </c>
      <c r="AL205" s="184">
        <f>'Prep Partner Performance'!AH213</f>
        <v>0</v>
      </c>
      <c r="AM205" s="184">
        <f t="shared" si="7"/>
        <v>0</v>
      </c>
      <c r="AN205" s="184" t="str">
        <f>'Prep Partner Performance'!B$3</f>
        <v>PrEP Partner Performance Tool version 2.0.0</v>
      </c>
      <c r="AO205" s="199">
        <f>'Prep Partner Performance'!AJ213</f>
        <v>0</v>
      </c>
    </row>
    <row r="206" spans="1:41" x14ac:dyDescent="0.25">
      <c r="A206" s="178" t="str">
        <f t="shared" si="6"/>
        <v>202205</v>
      </c>
      <c r="B206" s="179">
        <f>'Prep Partner Performance'!AE$2</f>
        <v>2022</v>
      </c>
      <c r="C206" s="180" t="str">
        <f>'Prep Partner Performance'!Z$2</f>
        <v>05</v>
      </c>
      <c r="D206" s="178">
        <f>'Prep Partner Performance'!G$2</f>
        <v>14943</v>
      </c>
      <c r="E206" s="177" t="str">
        <f>'Prep Partner Performance'!C$2</f>
        <v>Kisima Health Centre</v>
      </c>
      <c r="F206" s="199" t="str">
        <f>'Prep Partner Performance'!B$213</f>
        <v>HIV test is Positive</v>
      </c>
      <c r="G206" s="177" t="str">
        <f>'Prep Partner Performance'!C214</f>
        <v>Adolescent Girls and Young Women</v>
      </c>
      <c r="H206" s="177" t="str">
        <f>'Prep Partner Performance'!D214</f>
        <v>P01-205</v>
      </c>
      <c r="I206" s="185">
        <f>'Prep Partner Performance'!E214</f>
        <v>0</v>
      </c>
      <c r="J206" s="185">
        <f>'Prep Partner Performance'!F214</f>
        <v>0</v>
      </c>
      <c r="K206" s="185">
        <f>'Prep Partner Performance'!G214</f>
        <v>0</v>
      </c>
      <c r="L206" s="185">
        <f>'Prep Partner Performance'!H214</f>
        <v>0</v>
      </c>
      <c r="M206" s="185">
        <f>'Prep Partner Performance'!I214</f>
        <v>0</v>
      </c>
      <c r="N206" s="185">
        <f>'Prep Partner Performance'!J214</f>
        <v>0</v>
      </c>
      <c r="O206" s="185">
        <f>'Prep Partner Performance'!K214</f>
        <v>0</v>
      </c>
      <c r="P206" s="185">
        <f>'Prep Partner Performance'!L214</f>
        <v>0</v>
      </c>
      <c r="Q206" s="185">
        <f>'Prep Partner Performance'!M214</f>
        <v>0</v>
      </c>
      <c r="R206" s="185">
        <f>'Prep Partner Performance'!N214</f>
        <v>0</v>
      </c>
      <c r="S206" s="185">
        <f>'Prep Partner Performance'!O214</f>
        <v>0</v>
      </c>
      <c r="T206" s="185">
        <f>'Prep Partner Performance'!P214</f>
        <v>0</v>
      </c>
      <c r="U206" s="185">
        <f>'Prep Partner Performance'!Q214</f>
        <v>0</v>
      </c>
      <c r="V206" s="185">
        <f>'Prep Partner Performance'!R214</f>
        <v>0</v>
      </c>
      <c r="W206" s="185">
        <f>'Prep Partner Performance'!S214</f>
        <v>0</v>
      </c>
      <c r="X206" s="185">
        <f>'Prep Partner Performance'!T214</f>
        <v>0</v>
      </c>
      <c r="Y206" s="185">
        <f>'Prep Partner Performance'!U214</f>
        <v>0</v>
      </c>
      <c r="Z206" s="185">
        <f>'Prep Partner Performance'!V214</f>
        <v>0</v>
      </c>
      <c r="AA206" s="185">
        <f>'Prep Partner Performance'!W214</f>
        <v>0</v>
      </c>
      <c r="AB206" s="185">
        <f>'Prep Partner Performance'!X214</f>
        <v>0</v>
      </c>
      <c r="AC206" s="185">
        <f>'Prep Partner Performance'!Y214</f>
        <v>0</v>
      </c>
      <c r="AD206" s="185">
        <f>'Prep Partner Performance'!Z214</f>
        <v>0</v>
      </c>
      <c r="AE206" s="185">
        <f>'Prep Partner Performance'!AA214</f>
        <v>0</v>
      </c>
      <c r="AF206" s="185">
        <f>'Prep Partner Performance'!AB214</f>
        <v>0</v>
      </c>
      <c r="AG206" s="185">
        <f>'Prep Partner Performance'!AC214</f>
        <v>0</v>
      </c>
      <c r="AH206" s="185">
        <f>'Prep Partner Performance'!AD214</f>
        <v>0</v>
      </c>
      <c r="AI206" s="185">
        <f>'Prep Partner Performance'!AE214</f>
        <v>0</v>
      </c>
      <c r="AJ206" s="185">
        <f>'Prep Partner Performance'!AF214</f>
        <v>0</v>
      </c>
      <c r="AK206" s="185">
        <f>'Prep Partner Performance'!AG214</f>
        <v>0</v>
      </c>
      <c r="AL206" s="185">
        <f>'Prep Partner Performance'!AH214</f>
        <v>0</v>
      </c>
      <c r="AM206" s="178">
        <f t="shared" si="7"/>
        <v>0</v>
      </c>
      <c r="AN206" s="177" t="str">
        <f>'Prep Partner Performance'!B$3</f>
        <v>PrEP Partner Performance Tool version 2.0.0</v>
      </c>
      <c r="AO206" s="199">
        <f>'Prep Partner Performance'!AJ214</f>
        <v>0</v>
      </c>
    </row>
    <row r="207" spans="1:41" x14ac:dyDescent="0.25">
      <c r="A207" s="178" t="str">
        <f t="shared" si="6"/>
        <v>202205</v>
      </c>
      <c r="B207" s="179">
        <f>'Prep Partner Performance'!AE$2</f>
        <v>2022</v>
      </c>
      <c r="C207" s="180" t="str">
        <f>'Prep Partner Performance'!Z$2</f>
        <v>05</v>
      </c>
      <c r="D207" s="178">
        <f>'Prep Partner Performance'!G$2</f>
        <v>14943</v>
      </c>
      <c r="E207" s="177" t="str">
        <f>'Prep Partner Performance'!C$2</f>
        <v>Kisima Health Centre</v>
      </c>
      <c r="F207" s="199" t="str">
        <f>'Prep Partner Performance'!B$213</f>
        <v>HIV test is Positive</v>
      </c>
      <c r="G207" s="177" t="str">
        <f>'Prep Partner Performance'!C215</f>
        <v>Men who have Sex With Men</v>
      </c>
      <c r="H207" s="177" t="str">
        <f>'Prep Partner Performance'!D215</f>
        <v>P01-206</v>
      </c>
      <c r="I207" s="185">
        <f>'Prep Partner Performance'!E215</f>
        <v>0</v>
      </c>
      <c r="J207" s="185">
        <f>'Prep Partner Performance'!F215</f>
        <v>0</v>
      </c>
      <c r="K207" s="185">
        <f>'Prep Partner Performance'!G215</f>
        <v>0</v>
      </c>
      <c r="L207" s="185">
        <f>'Prep Partner Performance'!H215</f>
        <v>0</v>
      </c>
      <c r="M207" s="185">
        <f>'Prep Partner Performance'!I215</f>
        <v>0</v>
      </c>
      <c r="N207" s="185">
        <f>'Prep Partner Performance'!J215</f>
        <v>0</v>
      </c>
      <c r="O207" s="185">
        <f>'Prep Partner Performance'!K215</f>
        <v>0</v>
      </c>
      <c r="P207" s="185">
        <f>'Prep Partner Performance'!L215</f>
        <v>0</v>
      </c>
      <c r="Q207" s="185">
        <f>'Prep Partner Performance'!M215</f>
        <v>0</v>
      </c>
      <c r="R207" s="185">
        <f>'Prep Partner Performance'!N215</f>
        <v>0</v>
      </c>
      <c r="S207" s="185">
        <f>'Prep Partner Performance'!O215</f>
        <v>0</v>
      </c>
      <c r="T207" s="185">
        <f>'Prep Partner Performance'!P215</f>
        <v>0</v>
      </c>
      <c r="U207" s="185">
        <f>'Prep Partner Performance'!Q215</f>
        <v>0</v>
      </c>
      <c r="V207" s="185">
        <f>'Prep Partner Performance'!R215</f>
        <v>0</v>
      </c>
      <c r="W207" s="185">
        <f>'Prep Partner Performance'!S215</f>
        <v>0</v>
      </c>
      <c r="X207" s="185">
        <f>'Prep Partner Performance'!T215</f>
        <v>0</v>
      </c>
      <c r="Y207" s="185">
        <f>'Prep Partner Performance'!U215</f>
        <v>0</v>
      </c>
      <c r="Z207" s="185">
        <f>'Prep Partner Performance'!V215</f>
        <v>0</v>
      </c>
      <c r="AA207" s="185">
        <f>'Prep Partner Performance'!W215</f>
        <v>0</v>
      </c>
      <c r="AB207" s="185">
        <f>'Prep Partner Performance'!X215</f>
        <v>0</v>
      </c>
      <c r="AC207" s="185">
        <f>'Prep Partner Performance'!Y215</f>
        <v>0</v>
      </c>
      <c r="AD207" s="185">
        <f>'Prep Partner Performance'!Z215</f>
        <v>0</v>
      </c>
      <c r="AE207" s="185">
        <f>'Prep Partner Performance'!AA215</f>
        <v>0</v>
      </c>
      <c r="AF207" s="185">
        <f>'Prep Partner Performance'!AB215</f>
        <v>0</v>
      </c>
      <c r="AG207" s="185">
        <f>'Prep Partner Performance'!AC215</f>
        <v>0</v>
      </c>
      <c r="AH207" s="185">
        <f>'Prep Partner Performance'!AD215</f>
        <v>0</v>
      </c>
      <c r="AI207" s="185">
        <f>'Prep Partner Performance'!AE215</f>
        <v>0</v>
      </c>
      <c r="AJ207" s="185">
        <f>'Prep Partner Performance'!AF215</f>
        <v>0</v>
      </c>
      <c r="AK207" s="185">
        <f>'Prep Partner Performance'!AG215</f>
        <v>0</v>
      </c>
      <c r="AL207" s="185">
        <f>'Prep Partner Performance'!AH215</f>
        <v>0</v>
      </c>
      <c r="AM207" s="178">
        <f t="shared" si="7"/>
        <v>0</v>
      </c>
      <c r="AN207" s="177" t="str">
        <f>'Prep Partner Performance'!B$3</f>
        <v>PrEP Partner Performance Tool version 2.0.0</v>
      </c>
      <c r="AO207" s="199">
        <f>'Prep Partner Performance'!AJ215</f>
        <v>0</v>
      </c>
    </row>
    <row r="208" spans="1:41" x14ac:dyDescent="0.25">
      <c r="A208" s="178" t="str">
        <f t="shared" si="6"/>
        <v>202205</v>
      </c>
      <c r="B208" s="179">
        <f>'Prep Partner Performance'!AE$2</f>
        <v>2022</v>
      </c>
      <c r="C208" s="180" t="str">
        <f>'Prep Partner Performance'!Z$2</f>
        <v>05</v>
      </c>
      <c r="D208" s="178">
        <f>'Prep Partner Performance'!G$2</f>
        <v>14943</v>
      </c>
      <c r="E208" s="177" t="str">
        <f>'Prep Partner Performance'!C$2</f>
        <v>Kisima Health Centre</v>
      </c>
      <c r="F208" s="199" t="str">
        <f>'Prep Partner Performance'!B$213</f>
        <v>HIV test is Positive</v>
      </c>
      <c r="G208" s="177" t="str">
        <f>'Prep Partner Performance'!C216</f>
        <v>Men at high risk</v>
      </c>
      <c r="H208" s="177" t="str">
        <f>'Prep Partner Performance'!D216</f>
        <v>P01-207</v>
      </c>
      <c r="I208" s="185">
        <f>'Prep Partner Performance'!E216</f>
        <v>0</v>
      </c>
      <c r="J208" s="185">
        <f>'Prep Partner Performance'!F216</f>
        <v>0</v>
      </c>
      <c r="K208" s="185">
        <f>'Prep Partner Performance'!G216</f>
        <v>0</v>
      </c>
      <c r="L208" s="185">
        <f>'Prep Partner Performance'!H216</f>
        <v>0</v>
      </c>
      <c r="M208" s="185">
        <f>'Prep Partner Performance'!I216</f>
        <v>0</v>
      </c>
      <c r="N208" s="185">
        <f>'Prep Partner Performance'!J216</f>
        <v>0</v>
      </c>
      <c r="O208" s="185">
        <f>'Prep Partner Performance'!K216</f>
        <v>0</v>
      </c>
      <c r="P208" s="185">
        <f>'Prep Partner Performance'!L216</f>
        <v>0</v>
      </c>
      <c r="Q208" s="185">
        <f>'Prep Partner Performance'!M216</f>
        <v>0</v>
      </c>
      <c r="R208" s="185">
        <f>'Prep Partner Performance'!N216</f>
        <v>0</v>
      </c>
      <c r="S208" s="185">
        <f>'Prep Partner Performance'!O216</f>
        <v>0</v>
      </c>
      <c r="T208" s="185">
        <f>'Prep Partner Performance'!P216</f>
        <v>0</v>
      </c>
      <c r="U208" s="185">
        <f>'Prep Partner Performance'!Q216</f>
        <v>0</v>
      </c>
      <c r="V208" s="185">
        <f>'Prep Partner Performance'!R216</f>
        <v>0</v>
      </c>
      <c r="W208" s="185">
        <f>'Prep Partner Performance'!S216</f>
        <v>0</v>
      </c>
      <c r="X208" s="185">
        <f>'Prep Partner Performance'!T216</f>
        <v>0</v>
      </c>
      <c r="Y208" s="185">
        <f>'Prep Partner Performance'!U216</f>
        <v>0</v>
      </c>
      <c r="Z208" s="185">
        <f>'Prep Partner Performance'!V216</f>
        <v>0</v>
      </c>
      <c r="AA208" s="185">
        <f>'Prep Partner Performance'!W216</f>
        <v>0</v>
      </c>
      <c r="AB208" s="185">
        <f>'Prep Partner Performance'!X216</f>
        <v>0</v>
      </c>
      <c r="AC208" s="185">
        <f>'Prep Partner Performance'!Y216</f>
        <v>0</v>
      </c>
      <c r="AD208" s="185">
        <f>'Prep Partner Performance'!Z216</f>
        <v>0</v>
      </c>
      <c r="AE208" s="185">
        <f>'Prep Partner Performance'!AA216</f>
        <v>0</v>
      </c>
      <c r="AF208" s="185">
        <f>'Prep Partner Performance'!AB216</f>
        <v>0</v>
      </c>
      <c r="AG208" s="185">
        <f>'Prep Partner Performance'!AC216</f>
        <v>0</v>
      </c>
      <c r="AH208" s="185">
        <f>'Prep Partner Performance'!AD216</f>
        <v>0</v>
      </c>
      <c r="AI208" s="185">
        <f>'Prep Partner Performance'!AE216</f>
        <v>0</v>
      </c>
      <c r="AJ208" s="185">
        <f>'Prep Partner Performance'!AF216</f>
        <v>0</v>
      </c>
      <c r="AK208" s="185">
        <f>'Prep Partner Performance'!AG216</f>
        <v>0</v>
      </c>
      <c r="AL208" s="185">
        <f>'Prep Partner Performance'!AH216</f>
        <v>0</v>
      </c>
      <c r="AM208" s="178">
        <f t="shared" si="7"/>
        <v>0</v>
      </c>
      <c r="AN208" s="177" t="str">
        <f>'Prep Partner Performance'!B$3</f>
        <v>PrEP Partner Performance Tool version 2.0.0</v>
      </c>
      <c r="AO208" s="199">
        <f>'Prep Partner Performance'!AJ216</f>
        <v>0</v>
      </c>
    </row>
    <row r="209" spans="1:41" x14ac:dyDescent="0.25">
      <c r="A209" s="178" t="str">
        <f t="shared" si="6"/>
        <v>202205</v>
      </c>
      <c r="B209" s="179">
        <f>'Prep Partner Performance'!AE$2</f>
        <v>2022</v>
      </c>
      <c r="C209" s="180" t="str">
        <f>'Prep Partner Performance'!Z$2</f>
        <v>05</v>
      </c>
      <c r="D209" s="178">
        <f>'Prep Partner Performance'!G$2</f>
        <v>14943</v>
      </c>
      <c r="E209" s="177" t="str">
        <f>'Prep Partner Performance'!C$2</f>
        <v>Kisima Health Centre</v>
      </c>
      <c r="F209" s="199" t="str">
        <f>'Prep Partner Performance'!B$213</f>
        <v>HIV test is Positive</v>
      </c>
      <c r="G209" s="177" t="str">
        <f>'Prep Partner Performance'!C217</f>
        <v>Female Sex Workers</v>
      </c>
      <c r="H209" s="177" t="str">
        <f>'Prep Partner Performance'!D217</f>
        <v>P01-208</v>
      </c>
      <c r="I209" s="185">
        <f>'Prep Partner Performance'!E217</f>
        <v>0</v>
      </c>
      <c r="J209" s="185">
        <f>'Prep Partner Performance'!F217</f>
        <v>0</v>
      </c>
      <c r="K209" s="185">
        <f>'Prep Partner Performance'!G217</f>
        <v>0</v>
      </c>
      <c r="L209" s="185">
        <f>'Prep Partner Performance'!H217</f>
        <v>0</v>
      </c>
      <c r="M209" s="185">
        <f>'Prep Partner Performance'!I217</f>
        <v>0</v>
      </c>
      <c r="N209" s="185">
        <f>'Prep Partner Performance'!J217</f>
        <v>0</v>
      </c>
      <c r="O209" s="185">
        <f>'Prep Partner Performance'!K217</f>
        <v>0</v>
      </c>
      <c r="P209" s="185">
        <f>'Prep Partner Performance'!L217</f>
        <v>0</v>
      </c>
      <c r="Q209" s="185">
        <f>'Prep Partner Performance'!M217</f>
        <v>0</v>
      </c>
      <c r="R209" s="185">
        <f>'Prep Partner Performance'!N217</f>
        <v>0</v>
      </c>
      <c r="S209" s="185">
        <f>'Prep Partner Performance'!O217</f>
        <v>0</v>
      </c>
      <c r="T209" s="185">
        <f>'Prep Partner Performance'!P217</f>
        <v>0</v>
      </c>
      <c r="U209" s="185">
        <f>'Prep Partner Performance'!Q217</f>
        <v>0</v>
      </c>
      <c r="V209" s="185">
        <f>'Prep Partner Performance'!R217</f>
        <v>0</v>
      </c>
      <c r="W209" s="185">
        <f>'Prep Partner Performance'!S217</f>
        <v>0</v>
      </c>
      <c r="X209" s="185">
        <f>'Prep Partner Performance'!T217</f>
        <v>0</v>
      </c>
      <c r="Y209" s="185">
        <f>'Prep Partner Performance'!U217</f>
        <v>0</v>
      </c>
      <c r="Z209" s="185">
        <f>'Prep Partner Performance'!V217</f>
        <v>0</v>
      </c>
      <c r="AA209" s="185">
        <f>'Prep Partner Performance'!W217</f>
        <v>0</v>
      </c>
      <c r="AB209" s="185">
        <f>'Prep Partner Performance'!X217</f>
        <v>0</v>
      </c>
      <c r="AC209" s="185">
        <f>'Prep Partner Performance'!Y217</f>
        <v>0</v>
      </c>
      <c r="AD209" s="185">
        <f>'Prep Partner Performance'!Z217</f>
        <v>0</v>
      </c>
      <c r="AE209" s="185">
        <f>'Prep Partner Performance'!AA217</f>
        <v>0</v>
      </c>
      <c r="AF209" s="185">
        <f>'Prep Partner Performance'!AB217</f>
        <v>0</v>
      </c>
      <c r="AG209" s="185">
        <f>'Prep Partner Performance'!AC217</f>
        <v>0</v>
      </c>
      <c r="AH209" s="185">
        <f>'Prep Partner Performance'!AD217</f>
        <v>0</v>
      </c>
      <c r="AI209" s="185">
        <f>'Prep Partner Performance'!AE217</f>
        <v>0</v>
      </c>
      <c r="AJ209" s="185">
        <f>'Prep Partner Performance'!AF217</f>
        <v>0</v>
      </c>
      <c r="AK209" s="185">
        <f>'Prep Partner Performance'!AG217</f>
        <v>0</v>
      </c>
      <c r="AL209" s="185">
        <f>'Prep Partner Performance'!AH217</f>
        <v>0</v>
      </c>
      <c r="AM209" s="178">
        <f t="shared" si="7"/>
        <v>0</v>
      </c>
      <c r="AN209" s="177" t="str">
        <f>'Prep Partner Performance'!B$3</f>
        <v>PrEP Partner Performance Tool version 2.0.0</v>
      </c>
      <c r="AO209" s="199">
        <f>'Prep Partner Performance'!AJ217</f>
        <v>0</v>
      </c>
    </row>
    <row r="210" spans="1:41" x14ac:dyDescent="0.25">
      <c r="A210" s="178" t="str">
        <f t="shared" si="6"/>
        <v>202205</v>
      </c>
      <c r="B210" s="179">
        <f>'Prep Partner Performance'!AE$2</f>
        <v>2022</v>
      </c>
      <c r="C210" s="180" t="str">
        <f>'Prep Partner Performance'!Z$2</f>
        <v>05</v>
      </c>
      <c r="D210" s="178">
        <f>'Prep Partner Performance'!G$2</f>
        <v>14943</v>
      </c>
      <c r="E210" s="177" t="str">
        <f>'Prep Partner Performance'!C$2</f>
        <v>Kisima Health Centre</v>
      </c>
      <c r="F210" s="199" t="str">
        <f>'Prep Partner Performance'!B$213</f>
        <v>HIV test is Positive</v>
      </c>
      <c r="G210" s="177" t="str">
        <f>'Prep Partner Performance'!C218</f>
        <v>People who Inject Drugs</v>
      </c>
      <c r="H210" s="177" t="str">
        <f>'Prep Partner Performance'!D218</f>
        <v>P01-209</v>
      </c>
      <c r="I210" s="185">
        <f>'Prep Partner Performance'!E218</f>
        <v>0</v>
      </c>
      <c r="J210" s="185">
        <f>'Prep Partner Performance'!F218</f>
        <v>0</v>
      </c>
      <c r="K210" s="185">
        <f>'Prep Partner Performance'!G218</f>
        <v>0</v>
      </c>
      <c r="L210" s="185">
        <f>'Prep Partner Performance'!H218</f>
        <v>0</v>
      </c>
      <c r="M210" s="185">
        <f>'Prep Partner Performance'!I218</f>
        <v>0</v>
      </c>
      <c r="N210" s="185">
        <f>'Prep Partner Performance'!J218</f>
        <v>0</v>
      </c>
      <c r="O210" s="185">
        <f>'Prep Partner Performance'!K218</f>
        <v>0</v>
      </c>
      <c r="P210" s="185">
        <f>'Prep Partner Performance'!L218</f>
        <v>0</v>
      </c>
      <c r="Q210" s="185">
        <f>'Prep Partner Performance'!M218</f>
        <v>0</v>
      </c>
      <c r="R210" s="185">
        <f>'Prep Partner Performance'!N218</f>
        <v>0</v>
      </c>
      <c r="S210" s="185">
        <f>'Prep Partner Performance'!O218</f>
        <v>0</v>
      </c>
      <c r="T210" s="185">
        <f>'Prep Partner Performance'!P218</f>
        <v>0</v>
      </c>
      <c r="U210" s="185">
        <f>'Prep Partner Performance'!Q218</f>
        <v>0</v>
      </c>
      <c r="V210" s="185">
        <f>'Prep Partner Performance'!R218</f>
        <v>0</v>
      </c>
      <c r="W210" s="185">
        <f>'Prep Partner Performance'!S218</f>
        <v>0</v>
      </c>
      <c r="X210" s="185">
        <f>'Prep Partner Performance'!T218</f>
        <v>0</v>
      </c>
      <c r="Y210" s="185">
        <f>'Prep Partner Performance'!U218</f>
        <v>0</v>
      </c>
      <c r="Z210" s="185">
        <f>'Prep Partner Performance'!V218</f>
        <v>0</v>
      </c>
      <c r="AA210" s="185">
        <f>'Prep Partner Performance'!W218</f>
        <v>0</v>
      </c>
      <c r="AB210" s="185">
        <f>'Prep Partner Performance'!X218</f>
        <v>0</v>
      </c>
      <c r="AC210" s="185">
        <f>'Prep Partner Performance'!Y218</f>
        <v>0</v>
      </c>
      <c r="AD210" s="185">
        <f>'Prep Partner Performance'!Z218</f>
        <v>0</v>
      </c>
      <c r="AE210" s="185">
        <f>'Prep Partner Performance'!AA218</f>
        <v>0</v>
      </c>
      <c r="AF210" s="185">
        <f>'Prep Partner Performance'!AB218</f>
        <v>0</v>
      </c>
      <c r="AG210" s="185">
        <f>'Prep Partner Performance'!AC218</f>
        <v>0</v>
      </c>
      <c r="AH210" s="185">
        <f>'Prep Partner Performance'!AD218</f>
        <v>0</v>
      </c>
      <c r="AI210" s="185">
        <f>'Prep Partner Performance'!AE218</f>
        <v>0</v>
      </c>
      <c r="AJ210" s="185">
        <f>'Prep Partner Performance'!AF218</f>
        <v>0</v>
      </c>
      <c r="AK210" s="185">
        <f>'Prep Partner Performance'!AG218</f>
        <v>0</v>
      </c>
      <c r="AL210" s="185">
        <f>'Prep Partner Performance'!AH218</f>
        <v>0</v>
      </c>
      <c r="AM210" s="178">
        <f t="shared" si="7"/>
        <v>0</v>
      </c>
      <c r="AN210" s="177" t="str">
        <f>'Prep Partner Performance'!B$3</f>
        <v>PrEP Partner Performance Tool version 2.0.0</v>
      </c>
      <c r="AO210" s="199">
        <f>'Prep Partner Performance'!AJ218</f>
        <v>0</v>
      </c>
    </row>
    <row r="211" spans="1:41" x14ac:dyDescent="0.25">
      <c r="A211" s="178" t="str">
        <f t="shared" si="6"/>
        <v>202205</v>
      </c>
      <c r="B211" s="179">
        <f>'Prep Partner Performance'!AE$2</f>
        <v>2022</v>
      </c>
      <c r="C211" s="180" t="str">
        <f>'Prep Partner Performance'!Z$2</f>
        <v>05</v>
      </c>
      <c r="D211" s="178">
        <f>'Prep Partner Performance'!G$2</f>
        <v>14943</v>
      </c>
      <c r="E211" s="177" t="str">
        <f>'Prep Partner Performance'!C$2</f>
        <v>Kisima Health Centre</v>
      </c>
      <c r="F211" s="199" t="str">
        <f>'Prep Partner Performance'!B$213</f>
        <v>HIV test is Positive</v>
      </c>
      <c r="G211" s="177" t="str">
        <f>'Prep Partner Performance'!C219</f>
        <v>Other Women</v>
      </c>
      <c r="H211" s="177" t="str">
        <f>'Prep Partner Performance'!D219</f>
        <v>P01-210</v>
      </c>
      <c r="I211" s="185">
        <f>'Prep Partner Performance'!E219</f>
        <v>0</v>
      </c>
      <c r="J211" s="185">
        <f>'Prep Partner Performance'!F219</f>
        <v>0</v>
      </c>
      <c r="K211" s="185">
        <f>'Prep Partner Performance'!G219</f>
        <v>0</v>
      </c>
      <c r="L211" s="185">
        <f>'Prep Partner Performance'!H219</f>
        <v>0</v>
      </c>
      <c r="M211" s="185">
        <f>'Prep Partner Performance'!I219</f>
        <v>0</v>
      </c>
      <c r="N211" s="185">
        <f>'Prep Partner Performance'!J219</f>
        <v>0</v>
      </c>
      <c r="O211" s="185">
        <f>'Prep Partner Performance'!K219</f>
        <v>0</v>
      </c>
      <c r="P211" s="185">
        <f>'Prep Partner Performance'!L219</f>
        <v>0</v>
      </c>
      <c r="Q211" s="185">
        <f>'Prep Partner Performance'!M219</f>
        <v>0</v>
      </c>
      <c r="R211" s="185">
        <f>'Prep Partner Performance'!N219</f>
        <v>0</v>
      </c>
      <c r="S211" s="185">
        <f>'Prep Partner Performance'!O219</f>
        <v>0</v>
      </c>
      <c r="T211" s="185">
        <f>'Prep Partner Performance'!P219</f>
        <v>0</v>
      </c>
      <c r="U211" s="185">
        <f>'Prep Partner Performance'!Q219</f>
        <v>0</v>
      </c>
      <c r="V211" s="185">
        <f>'Prep Partner Performance'!R219</f>
        <v>0</v>
      </c>
      <c r="W211" s="185">
        <f>'Prep Partner Performance'!S219</f>
        <v>0</v>
      </c>
      <c r="X211" s="185">
        <f>'Prep Partner Performance'!T219</f>
        <v>0</v>
      </c>
      <c r="Y211" s="185">
        <f>'Prep Partner Performance'!U219</f>
        <v>0</v>
      </c>
      <c r="Z211" s="185">
        <f>'Prep Partner Performance'!V219</f>
        <v>0</v>
      </c>
      <c r="AA211" s="185">
        <f>'Prep Partner Performance'!W219</f>
        <v>0</v>
      </c>
      <c r="AB211" s="185">
        <f>'Prep Partner Performance'!X219</f>
        <v>0</v>
      </c>
      <c r="AC211" s="185">
        <f>'Prep Partner Performance'!Y219</f>
        <v>0</v>
      </c>
      <c r="AD211" s="185">
        <f>'Prep Partner Performance'!Z219</f>
        <v>0</v>
      </c>
      <c r="AE211" s="185">
        <f>'Prep Partner Performance'!AA219</f>
        <v>0</v>
      </c>
      <c r="AF211" s="185">
        <f>'Prep Partner Performance'!AB219</f>
        <v>0</v>
      </c>
      <c r="AG211" s="185">
        <f>'Prep Partner Performance'!AC219</f>
        <v>0</v>
      </c>
      <c r="AH211" s="185">
        <f>'Prep Partner Performance'!AD219</f>
        <v>0</v>
      </c>
      <c r="AI211" s="185">
        <f>'Prep Partner Performance'!AE219</f>
        <v>0</v>
      </c>
      <c r="AJ211" s="185">
        <f>'Prep Partner Performance'!AF219</f>
        <v>0</v>
      </c>
      <c r="AK211" s="185">
        <f>'Prep Partner Performance'!AG219</f>
        <v>0</v>
      </c>
      <c r="AL211" s="185">
        <f>'Prep Partner Performance'!AH219</f>
        <v>0</v>
      </c>
      <c r="AM211" s="178">
        <f t="shared" si="7"/>
        <v>0</v>
      </c>
      <c r="AN211" s="177" t="str">
        <f>'Prep Partner Performance'!B$3</f>
        <v>PrEP Partner Performance Tool version 2.0.0</v>
      </c>
      <c r="AO211" s="199">
        <f>'Prep Partner Performance'!AJ219</f>
        <v>0</v>
      </c>
    </row>
    <row r="212" spans="1:41" x14ac:dyDescent="0.25">
      <c r="A212" s="178" t="str">
        <f t="shared" si="6"/>
        <v>202205</v>
      </c>
      <c r="B212" s="179">
        <f>'Prep Partner Performance'!AE$2</f>
        <v>2022</v>
      </c>
      <c r="C212" s="180" t="str">
        <f>'Prep Partner Performance'!Z$2</f>
        <v>05</v>
      </c>
      <c r="D212" s="178">
        <f>'Prep Partner Performance'!G$2</f>
        <v>14943</v>
      </c>
      <c r="E212" s="177" t="str">
        <f>'Prep Partner Performance'!C$2</f>
        <v>Kisima Health Centre</v>
      </c>
      <c r="F212" s="199" t="str">
        <f>'Prep Partner Performance'!B$213</f>
        <v>HIV test is Positive</v>
      </c>
      <c r="G212" s="177" t="str">
        <f>'Prep Partner Performance'!C220</f>
        <v>Serodiscordant Couple</v>
      </c>
      <c r="H212" s="177" t="str">
        <f>'Prep Partner Performance'!D220</f>
        <v>P01-211</v>
      </c>
      <c r="I212" s="185">
        <f>'Prep Partner Performance'!E220</f>
        <v>0</v>
      </c>
      <c r="J212" s="185">
        <f>'Prep Partner Performance'!F220</f>
        <v>0</v>
      </c>
      <c r="K212" s="185">
        <f>'Prep Partner Performance'!G220</f>
        <v>0</v>
      </c>
      <c r="L212" s="185">
        <f>'Prep Partner Performance'!H220</f>
        <v>0</v>
      </c>
      <c r="M212" s="185">
        <f>'Prep Partner Performance'!I220</f>
        <v>0</v>
      </c>
      <c r="N212" s="185">
        <f>'Prep Partner Performance'!J220</f>
        <v>0</v>
      </c>
      <c r="O212" s="185">
        <f>'Prep Partner Performance'!K220</f>
        <v>0</v>
      </c>
      <c r="P212" s="185">
        <f>'Prep Partner Performance'!L220</f>
        <v>0</v>
      </c>
      <c r="Q212" s="185">
        <f>'Prep Partner Performance'!M220</f>
        <v>0</v>
      </c>
      <c r="R212" s="185">
        <f>'Prep Partner Performance'!N220</f>
        <v>0</v>
      </c>
      <c r="S212" s="185">
        <f>'Prep Partner Performance'!O220</f>
        <v>0</v>
      </c>
      <c r="T212" s="185">
        <f>'Prep Partner Performance'!P220</f>
        <v>0</v>
      </c>
      <c r="U212" s="185">
        <f>'Prep Partner Performance'!Q220</f>
        <v>0</v>
      </c>
      <c r="V212" s="185">
        <f>'Prep Partner Performance'!R220</f>
        <v>0</v>
      </c>
      <c r="W212" s="185">
        <f>'Prep Partner Performance'!S220</f>
        <v>0</v>
      </c>
      <c r="X212" s="185">
        <f>'Prep Partner Performance'!T220</f>
        <v>0</v>
      </c>
      <c r="Y212" s="185">
        <f>'Prep Partner Performance'!U220</f>
        <v>0</v>
      </c>
      <c r="Z212" s="185">
        <f>'Prep Partner Performance'!V220</f>
        <v>0</v>
      </c>
      <c r="AA212" s="185">
        <f>'Prep Partner Performance'!W220</f>
        <v>0</v>
      </c>
      <c r="AB212" s="185">
        <f>'Prep Partner Performance'!X220</f>
        <v>0</v>
      </c>
      <c r="AC212" s="185">
        <f>'Prep Partner Performance'!Y220</f>
        <v>0</v>
      </c>
      <c r="AD212" s="185">
        <f>'Prep Partner Performance'!Z220</f>
        <v>0</v>
      </c>
      <c r="AE212" s="185">
        <f>'Prep Partner Performance'!AA220</f>
        <v>0</v>
      </c>
      <c r="AF212" s="185">
        <f>'Prep Partner Performance'!AB220</f>
        <v>0</v>
      </c>
      <c r="AG212" s="185">
        <f>'Prep Partner Performance'!AC220</f>
        <v>0</v>
      </c>
      <c r="AH212" s="185">
        <f>'Prep Partner Performance'!AD220</f>
        <v>0</v>
      </c>
      <c r="AI212" s="185">
        <f>'Prep Partner Performance'!AE220</f>
        <v>0</v>
      </c>
      <c r="AJ212" s="185">
        <f>'Prep Partner Performance'!AF220</f>
        <v>0</v>
      </c>
      <c r="AK212" s="185">
        <f>'Prep Partner Performance'!AG220</f>
        <v>0</v>
      </c>
      <c r="AL212" s="185">
        <f>'Prep Partner Performance'!AH220</f>
        <v>0</v>
      </c>
      <c r="AM212" s="178">
        <f t="shared" si="7"/>
        <v>0</v>
      </c>
      <c r="AN212" s="177" t="str">
        <f>'Prep Partner Performance'!B$3</f>
        <v>PrEP Partner Performance Tool version 2.0.0</v>
      </c>
      <c r="AO212" s="199">
        <f>'Prep Partner Performance'!AJ220</f>
        <v>0</v>
      </c>
    </row>
    <row r="213" spans="1:41" x14ac:dyDescent="0.25">
      <c r="A213" s="178" t="str">
        <f t="shared" si="6"/>
        <v>202205</v>
      </c>
      <c r="B213" s="179">
        <f>'Prep Partner Performance'!AE$2</f>
        <v>2022</v>
      </c>
      <c r="C213" s="180" t="str">
        <f>'Prep Partner Performance'!Z$2</f>
        <v>05</v>
      </c>
      <c r="D213" s="178">
        <f>'Prep Partner Performance'!G$2</f>
        <v>14943</v>
      </c>
      <c r="E213" s="177" t="str">
        <f>'Prep Partner Performance'!C$2</f>
        <v>Kisima Health Centre</v>
      </c>
      <c r="F213" s="199" t="str">
        <f>'Prep Partner Performance'!B$213</f>
        <v>HIV test is Positive</v>
      </c>
      <c r="G213" s="177" t="str">
        <f>'Prep Partner Performance'!C221</f>
        <v>Pregnant and Breast Feeding Women</v>
      </c>
      <c r="H213" s="177" t="str">
        <f>'Prep Partner Performance'!D221</f>
        <v>P01-212</v>
      </c>
      <c r="I213" s="185">
        <f>'Prep Partner Performance'!E221</f>
        <v>0</v>
      </c>
      <c r="J213" s="185">
        <f>'Prep Partner Performance'!F221</f>
        <v>0</v>
      </c>
      <c r="K213" s="185">
        <f>'Prep Partner Performance'!G221</f>
        <v>0</v>
      </c>
      <c r="L213" s="185">
        <f>'Prep Partner Performance'!H221</f>
        <v>0</v>
      </c>
      <c r="M213" s="185">
        <f>'Prep Partner Performance'!I221</f>
        <v>0</v>
      </c>
      <c r="N213" s="185">
        <f>'Prep Partner Performance'!J221</f>
        <v>0</v>
      </c>
      <c r="O213" s="185">
        <f>'Prep Partner Performance'!K221</f>
        <v>0</v>
      </c>
      <c r="P213" s="185">
        <f>'Prep Partner Performance'!L221</f>
        <v>0</v>
      </c>
      <c r="Q213" s="185">
        <f>'Prep Partner Performance'!M221</f>
        <v>0</v>
      </c>
      <c r="R213" s="185">
        <f>'Prep Partner Performance'!N221</f>
        <v>0</v>
      </c>
      <c r="S213" s="185">
        <f>'Prep Partner Performance'!O221</f>
        <v>0</v>
      </c>
      <c r="T213" s="185">
        <f>'Prep Partner Performance'!P221</f>
        <v>0</v>
      </c>
      <c r="U213" s="185">
        <f>'Prep Partner Performance'!Q221</f>
        <v>0</v>
      </c>
      <c r="V213" s="185">
        <f>'Prep Partner Performance'!R221</f>
        <v>0</v>
      </c>
      <c r="W213" s="185">
        <f>'Prep Partner Performance'!S221</f>
        <v>0</v>
      </c>
      <c r="X213" s="185">
        <f>'Prep Partner Performance'!T221</f>
        <v>0</v>
      </c>
      <c r="Y213" s="185">
        <f>'Prep Partner Performance'!U221</f>
        <v>0</v>
      </c>
      <c r="Z213" s="185">
        <f>'Prep Partner Performance'!V221</f>
        <v>0</v>
      </c>
      <c r="AA213" s="185">
        <f>'Prep Partner Performance'!W221</f>
        <v>0</v>
      </c>
      <c r="AB213" s="185">
        <f>'Prep Partner Performance'!X221</f>
        <v>0</v>
      </c>
      <c r="AC213" s="185">
        <f>'Prep Partner Performance'!Y221</f>
        <v>0</v>
      </c>
      <c r="AD213" s="185">
        <f>'Prep Partner Performance'!Z221</f>
        <v>0</v>
      </c>
      <c r="AE213" s="185">
        <f>'Prep Partner Performance'!AA221</f>
        <v>0</v>
      </c>
      <c r="AF213" s="185">
        <f>'Prep Partner Performance'!AB221</f>
        <v>0</v>
      </c>
      <c r="AG213" s="185">
        <f>'Prep Partner Performance'!AC221</f>
        <v>0</v>
      </c>
      <c r="AH213" s="185">
        <f>'Prep Partner Performance'!AD221</f>
        <v>0</v>
      </c>
      <c r="AI213" s="185">
        <f>'Prep Partner Performance'!AE221</f>
        <v>0</v>
      </c>
      <c r="AJ213" s="185">
        <f>'Prep Partner Performance'!AF221</f>
        <v>0</v>
      </c>
      <c r="AK213" s="185">
        <f>'Prep Partner Performance'!AG221</f>
        <v>0</v>
      </c>
      <c r="AL213" s="185">
        <f>'Prep Partner Performance'!AH221</f>
        <v>0</v>
      </c>
      <c r="AM213" s="178">
        <f t="shared" si="7"/>
        <v>0</v>
      </c>
      <c r="AN213" s="177" t="str">
        <f>'Prep Partner Performance'!B$3</f>
        <v>PrEP Partner Performance Tool version 2.0.0</v>
      </c>
      <c r="AO213" s="199">
        <f>'Prep Partner Performance'!AJ221</f>
        <v>0</v>
      </c>
    </row>
    <row r="214" spans="1:41" x14ac:dyDescent="0.25">
      <c r="A214" s="178" t="str">
        <f t="shared" si="6"/>
        <v>202205</v>
      </c>
      <c r="B214" s="179">
        <f>'Prep Partner Performance'!AE$2</f>
        <v>2022</v>
      </c>
      <c r="C214" s="180" t="str">
        <f>'Prep Partner Performance'!Z$2</f>
        <v>05</v>
      </c>
      <c r="D214" s="178">
        <f>'Prep Partner Performance'!G$2</f>
        <v>14943</v>
      </c>
      <c r="E214" s="177" t="str">
        <f>'Prep Partner Performance'!C$2</f>
        <v>Kisima Health Centre</v>
      </c>
      <c r="F214" s="199" t="str">
        <f>'Prep Partner Performance'!B222</f>
        <v>Low risk of HIV</v>
      </c>
      <c r="G214" s="177" t="str">
        <f>'Prep Partner Performance'!C222</f>
        <v>Transgender</v>
      </c>
      <c r="H214" s="177" t="str">
        <f>'Prep Partner Performance'!D222</f>
        <v>P01-213</v>
      </c>
      <c r="I214" s="185">
        <f>'Prep Partner Performance'!E222</f>
        <v>0</v>
      </c>
      <c r="J214" s="185">
        <f>'Prep Partner Performance'!F222</f>
        <v>0</v>
      </c>
      <c r="K214" s="185">
        <f>'Prep Partner Performance'!G222</f>
        <v>0</v>
      </c>
      <c r="L214" s="185">
        <f>'Prep Partner Performance'!H222</f>
        <v>0</v>
      </c>
      <c r="M214" s="185">
        <f>'Prep Partner Performance'!I222</f>
        <v>0</v>
      </c>
      <c r="N214" s="185">
        <f>'Prep Partner Performance'!J222</f>
        <v>0</v>
      </c>
      <c r="O214" s="185">
        <f>'Prep Partner Performance'!K222</f>
        <v>0</v>
      </c>
      <c r="P214" s="185">
        <f>'Prep Partner Performance'!L222</f>
        <v>0</v>
      </c>
      <c r="Q214" s="185">
        <f>'Prep Partner Performance'!M222</f>
        <v>0</v>
      </c>
      <c r="R214" s="185">
        <f>'Prep Partner Performance'!N222</f>
        <v>0</v>
      </c>
      <c r="S214" s="185">
        <f>'Prep Partner Performance'!O222</f>
        <v>0</v>
      </c>
      <c r="T214" s="185">
        <f>'Prep Partner Performance'!P222</f>
        <v>0</v>
      </c>
      <c r="U214" s="185">
        <f>'Prep Partner Performance'!Q222</f>
        <v>0</v>
      </c>
      <c r="V214" s="185">
        <f>'Prep Partner Performance'!R222</f>
        <v>0</v>
      </c>
      <c r="W214" s="185">
        <f>'Prep Partner Performance'!S222</f>
        <v>0</v>
      </c>
      <c r="X214" s="185">
        <f>'Prep Partner Performance'!T222</f>
        <v>0</v>
      </c>
      <c r="Y214" s="185">
        <f>'Prep Partner Performance'!U222</f>
        <v>0</v>
      </c>
      <c r="Z214" s="185">
        <f>'Prep Partner Performance'!V222</f>
        <v>0</v>
      </c>
      <c r="AA214" s="185">
        <f>'Prep Partner Performance'!W222</f>
        <v>0</v>
      </c>
      <c r="AB214" s="185">
        <f>'Prep Partner Performance'!X222</f>
        <v>0</v>
      </c>
      <c r="AC214" s="185">
        <f>'Prep Partner Performance'!Y222</f>
        <v>0</v>
      </c>
      <c r="AD214" s="185">
        <f>'Prep Partner Performance'!Z222</f>
        <v>0</v>
      </c>
      <c r="AE214" s="185">
        <f>'Prep Partner Performance'!AA222</f>
        <v>0</v>
      </c>
      <c r="AF214" s="185">
        <f>'Prep Partner Performance'!AB222</f>
        <v>0</v>
      </c>
      <c r="AG214" s="185">
        <f>'Prep Partner Performance'!AC222</f>
        <v>0</v>
      </c>
      <c r="AH214" s="185">
        <f>'Prep Partner Performance'!AD222</f>
        <v>0</v>
      </c>
      <c r="AI214" s="185">
        <f>'Prep Partner Performance'!AE222</f>
        <v>0</v>
      </c>
      <c r="AJ214" s="185">
        <f>'Prep Partner Performance'!AF222</f>
        <v>0</v>
      </c>
      <c r="AK214" s="185">
        <f>'Prep Partner Performance'!AG222</f>
        <v>0</v>
      </c>
      <c r="AL214" s="185">
        <f>'Prep Partner Performance'!AH222</f>
        <v>0</v>
      </c>
      <c r="AM214" s="178">
        <f t="shared" si="7"/>
        <v>0</v>
      </c>
      <c r="AN214" s="177" t="str">
        <f>'Prep Partner Performance'!B$3</f>
        <v>PrEP Partner Performance Tool version 2.0.0</v>
      </c>
      <c r="AO214" s="199">
        <f>'Prep Partner Performance'!AJ222</f>
        <v>0</v>
      </c>
    </row>
    <row r="215" spans="1:41" x14ac:dyDescent="0.25">
      <c r="A215" s="178" t="str">
        <f t="shared" si="6"/>
        <v>202205</v>
      </c>
      <c r="B215" s="179">
        <f>'Prep Partner Performance'!AE$2</f>
        <v>2022</v>
      </c>
      <c r="C215" s="180" t="str">
        <f>'Prep Partner Performance'!Z$2</f>
        <v>05</v>
      </c>
      <c r="D215" s="178">
        <f>'Prep Partner Performance'!G$2</f>
        <v>14943</v>
      </c>
      <c r="E215" s="177" t="str">
        <f>'Prep Partner Performance'!C$2</f>
        <v>Kisima Health Centre</v>
      </c>
      <c r="F215" s="199" t="str">
        <f>'Prep Partner Performance'!B$222</f>
        <v>Low risk of HIV</v>
      </c>
      <c r="G215" s="177" t="str">
        <f>'Prep Partner Performance'!C223</f>
        <v>Adolescent Girls and Young Women</v>
      </c>
      <c r="H215" s="177" t="str">
        <f>'Prep Partner Performance'!D223</f>
        <v>P01-214</v>
      </c>
      <c r="I215" s="185">
        <f>'Prep Partner Performance'!E223</f>
        <v>0</v>
      </c>
      <c r="J215" s="185">
        <f>'Prep Partner Performance'!F223</f>
        <v>0</v>
      </c>
      <c r="K215" s="185">
        <f>'Prep Partner Performance'!G223</f>
        <v>0</v>
      </c>
      <c r="L215" s="185">
        <f>'Prep Partner Performance'!H223</f>
        <v>0</v>
      </c>
      <c r="M215" s="185">
        <f>'Prep Partner Performance'!I223</f>
        <v>0</v>
      </c>
      <c r="N215" s="185">
        <f>'Prep Partner Performance'!J223</f>
        <v>0</v>
      </c>
      <c r="O215" s="185">
        <f>'Prep Partner Performance'!K223</f>
        <v>0</v>
      </c>
      <c r="P215" s="185">
        <f>'Prep Partner Performance'!L223</f>
        <v>0</v>
      </c>
      <c r="Q215" s="185">
        <f>'Prep Partner Performance'!M223</f>
        <v>0</v>
      </c>
      <c r="R215" s="185">
        <f>'Prep Partner Performance'!N223</f>
        <v>0</v>
      </c>
      <c r="S215" s="185">
        <f>'Prep Partner Performance'!O223</f>
        <v>0</v>
      </c>
      <c r="T215" s="185">
        <f>'Prep Partner Performance'!P223</f>
        <v>0</v>
      </c>
      <c r="U215" s="185">
        <f>'Prep Partner Performance'!Q223</f>
        <v>0</v>
      </c>
      <c r="V215" s="185">
        <f>'Prep Partner Performance'!R223</f>
        <v>0</v>
      </c>
      <c r="W215" s="185">
        <f>'Prep Partner Performance'!S223</f>
        <v>0</v>
      </c>
      <c r="X215" s="185">
        <f>'Prep Partner Performance'!T223</f>
        <v>0</v>
      </c>
      <c r="Y215" s="185">
        <f>'Prep Partner Performance'!U223</f>
        <v>0</v>
      </c>
      <c r="Z215" s="185">
        <f>'Prep Partner Performance'!V223</f>
        <v>0</v>
      </c>
      <c r="AA215" s="185">
        <f>'Prep Partner Performance'!W223</f>
        <v>0</v>
      </c>
      <c r="AB215" s="185">
        <f>'Prep Partner Performance'!X223</f>
        <v>0</v>
      </c>
      <c r="AC215" s="185">
        <f>'Prep Partner Performance'!Y223</f>
        <v>0</v>
      </c>
      <c r="AD215" s="185">
        <f>'Prep Partner Performance'!Z223</f>
        <v>0</v>
      </c>
      <c r="AE215" s="185">
        <f>'Prep Partner Performance'!AA223</f>
        <v>0</v>
      </c>
      <c r="AF215" s="185">
        <f>'Prep Partner Performance'!AB223</f>
        <v>0</v>
      </c>
      <c r="AG215" s="185">
        <f>'Prep Partner Performance'!AC223</f>
        <v>0</v>
      </c>
      <c r="AH215" s="185">
        <f>'Prep Partner Performance'!AD223</f>
        <v>0</v>
      </c>
      <c r="AI215" s="185">
        <f>'Prep Partner Performance'!AE223</f>
        <v>0</v>
      </c>
      <c r="AJ215" s="185">
        <f>'Prep Partner Performance'!AF223</f>
        <v>0</v>
      </c>
      <c r="AK215" s="185">
        <f>'Prep Partner Performance'!AG223</f>
        <v>0</v>
      </c>
      <c r="AL215" s="185">
        <f>'Prep Partner Performance'!AH223</f>
        <v>0</v>
      </c>
      <c r="AM215" s="178">
        <f t="shared" si="7"/>
        <v>0</v>
      </c>
      <c r="AN215" s="177" t="str">
        <f>'Prep Partner Performance'!B$3</f>
        <v>PrEP Partner Performance Tool version 2.0.0</v>
      </c>
      <c r="AO215" s="199">
        <f>'Prep Partner Performance'!AJ223</f>
        <v>0</v>
      </c>
    </row>
    <row r="216" spans="1:41" x14ac:dyDescent="0.25">
      <c r="A216" s="178" t="str">
        <f t="shared" si="6"/>
        <v>202205</v>
      </c>
      <c r="B216" s="179">
        <f>'Prep Partner Performance'!AE$2</f>
        <v>2022</v>
      </c>
      <c r="C216" s="180" t="str">
        <f>'Prep Partner Performance'!Z$2</f>
        <v>05</v>
      </c>
      <c r="D216" s="178">
        <f>'Prep Partner Performance'!G$2</f>
        <v>14943</v>
      </c>
      <c r="E216" s="177" t="str">
        <f>'Prep Partner Performance'!C$2</f>
        <v>Kisima Health Centre</v>
      </c>
      <c r="F216" s="199" t="str">
        <f>'Prep Partner Performance'!B$222</f>
        <v>Low risk of HIV</v>
      </c>
      <c r="G216" s="177" t="str">
        <f>'Prep Partner Performance'!C224</f>
        <v>Men who have Sex With Men</v>
      </c>
      <c r="H216" s="177" t="str">
        <f>'Prep Partner Performance'!D224</f>
        <v>P01-215</v>
      </c>
      <c r="I216" s="185">
        <f>'Prep Partner Performance'!E224</f>
        <v>0</v>
      </c>
      <c r="J216" s="185">
        <f>'Prep Partner Performance'!F224</f>
        <v>0</v>
      </c>
      <c r="K216" s="185">
        <f>'Prep Partner Performance'!G224</f>
        <v>0</v>
      </c>
      <c r="L216" s="185">
        <f>'Prep Partner Performance'!H224</f>
        <v>0</v>
      </c>
      <c r="M216" s="185">
        <f>'Prep Partner Performance'!I224</f>
        <v>0</v>
      </c>
      <c r="N216" s="185">
        <f>'Prep Partner Performance'!J224</f>
        <v>0</v>
      </c>
      <c r="O216" s="185">
        <f>'Prep Partner Performance'!K224</f>
        <v>0</v>
      </c>
      <c r="P216" s="185">
        <f>'Prep Partner Performance'!L224</f>
        <v>0</v>
      </c>
      <c r="Q216" s="185">
        <f>'Prep Partner Performance'!M224</f>
        <v>0</v>
      </c>
      <c r="R216" s="185">
        <f>'Prep Partner Performance'!N224</f>
        <v>0</v>
      </c>
      <c r="S216" s="185">
        <f>'Prep Partner Performance'!O224</f>
        <v>0</v>
      </c>
      <c r="T216" s="185">
        <f>'Prep Partner Performance'!P224</f>
        <v>0</v>
      </c>
      <c r="U216" s="185">
        <f>'Prep Partner Performance'!Q224</f>
        <v>0</v>
      </c>
      <c r="V216" s="185">
        <f>'Prep Partner Performance'!R224</f>
        <v>0</v>
      </c>
      <c r="W216" s="185">
        <f>'Prep Partner Performance'!S224</f>
        <v>0</v>
      </c>
      <c r="X216" s="185">
        <f>'Prep Partner Performance'!T224</f>
        <v>0</v>
      </c>
      <c r="Y216" s="185">
        <f>'Prep Partner Performance'!U224</f>
        <v>0</v>
      </c>
      <c r="Z216" s="185">
        <f>'Prep Partner Performance'!V224</f>
        <v>0</v>
      </c>
      <c r="AA216" s="185">
        <f>'Prep Partner Performance'!W224</f>
        <v>0</v>
      </c>
      <c r="AB216" s="185">
        <f>'Prep Partner Performance'!X224</f>
        <v>0</v>
      </c>
      <c r="AC216" s="185">
        <f>'Prep Partner Performance'!Y224</f>
        <v>0</v>
      </c>
      <c r="AD216" s="185">
        <f>'Prep Partner Performance'!Z224</f>
        <v>0</v>
      </c>
      <c r="AE216" s="185">
        <f>'Prep Partner Performance'!AA224</f>
        <v>0</v>
      </c>
      <c r="AF216" s="185">
        <f>'Prep Partner Performance'!AB224</f>
        <v>0</v>
      </c>
      <c r="AG216" s="185">
        <f>'Prep Partner Performance'!AC224</f>
        <v>0</v>
      </c>
      <c r="AH216" s="185">
        <f>'Prep Partner Performance'!AD224</f>
        <v>0</v>
      </c>
      <c r="AI216" s="185">
        <f>'Prep Partner Performance'!AE224</f>
        <v>0</v>
      </c>
      <c r="AJ216" s="185">
        <f>'Prep Partner Performance'!AF224</f>
        <v>0</v>
      </c>
      <c r="AK216" s="185">
        <f>'Prep Partner Performance'!AG224</f>
        <v>0</v>
      </c>
      <c r="AL216" s="185">
        <f>'Prep Partner Performance'!AH224</f>
        <v>0</v>
      </c>
      <c r="AM216" s="178">
        <f t="shared" si="7"/>
        <v>0</v>
      </c>
      <c r="AN216" s="177" t="str">
        <f>'Prep Partner Performance'!B$3</f>
        <v>PrEP Partner Performance Tool version 2.0.0</v>
      </c>
      <c r="AO216" s="199">
        <f>'Prep Partner Performance'!AJ224</f>
        <v>0</v>
      </c>
    </row>
    <row r="217" spans="1:41" x14ac:dyDescent="0.25">
      <c r="A217" s="178" t="str">
        <f t="shared" si="6"/>
        <v>202205</v>
      </c>
      <c r="B217" s="179">
        <f>'Prep Partner Performance'!AE$2</f>
        <v>2022</v>
      </c>
      <c r="C217" s="180" t="str">
        <f>'Prep Partner Performance'!Z$2</f>
        <v>05</v>
      </c>
      <c r="D217" s="178">
        <f>'Prep Partner Performance'!G$2</f>
        <v>14943</v>
      </c>
      <c r="E217" s="177" t="str">
        <f>'Prep Partner Performance'!C$2</f>
        <v>Kisima Health Centre</v>
      </c>
      <c r="F217" s="199" t="str">
        <f>'Prep Partner Performance'!B$222</f>
        <v>Low risk of HIV</v>
      </c>
      <c r="G217" s="177" t="str">
        <f>'Prep Partner Performance'!C225</f>
        <v>Men at high risk</v>
      </c>
      <c r="H217" s="177" t="str">
        <f>'Prep Partner Performance'!D225</f>
        <v>P01-216</v>
      </c>
      <c r="I217" s="185">
        <f>'Prep Partner Performance'!E225</f>
        <v>0</v>
      </c>
      <c r="J217" s="185">
        <f>'Prep Partner Performance'!F225</f>
        <v>0</v>
      </c>
      <c r="K217" s="185">
        <f>'Prep Partner Performance'!G225</f>
        <v>0</v>
      </c>
      <c r="L217" s="185">
        <f>'Prep Partner Performance'!H225</f>
        <v>0</v>
      </c>
      <c r="M217" s="185">
        <f>'Prep Partner Performance'!I225</f>
        <v>0</v>
      </c>
      <c r="N217" s="185">
        <f>'Prep Partner Performance'!J225</f>
        <v>0</v>
      </c>
      <c r="O217" s="185">
        <f>'Prep Partner Performance'!K225</f>
        <v>0</v>
      </c>
      <c r="P217" s="185">
        <f>'Prep Partner Performance'!L225</f>
        <v>0</v>
      </c>
      <c r="Q217" s="185">
        <f>'Prep Partner Performance'!M225</f>
        <v>0</v>
      </c>
      <c r="R217" s="185">
        <f>'Prep Partner Performance'!N225</f>
        <v>0</v>
      </c>
      <c r="S217" s="185">
        <f>'Prep Partner Performance'!O225</f>
        <v>0</v>
      </c>
      <c r="T217" s="185">
        <f>'Prep Partner Performance'!P225</f>
        <v>0</v>
      </c>
      <c r="U217" s="185">
        <f>'Prep Partner Performance'!Q225</f>
        <v>0</v>
      </c>
      <c r="V217" s="185">
        <f>'Prep Partner Performance'!R225</f>
        <v>0</v>
      </c>
      <c r="W217" s="185">
        <f>'Prep Partner Performance'!S225</f>
        <v>0</v>
      </c>
      <c r="X217" s="185">
        <f>'Prep Partner Performance'!T225</f>
        <v>0</v>
      </c>
      <c r="Y217" s="185">
        <f>'Prep Partner Performance'!U225</f>
        <v>0</v>
      </c>
      <c r="Z217" s="185">
        <f>'Prep Partner Performance'!V225</f>
        <v>0</v>
      </c>
      <c r="AA217" s="185">
        <f>'Prep Partner Performance'!W225</f>
        <v>0</v>
      </c>
      <c r="AB217" s="185">
        <f>'Prep Partner Performance'!X225</f>
        <v>0</v>
      </c>
      <c r="AC217" s="185">
        <f>'Prep Partner Performance'!Y225</f>
        <v>0</v>
      </c>
      <c r="AD217" s="185">
        <f>'Prep Partner Performance'!Z225</f>
        <v>0</v>
      </c>
      <c r="AE217" s="185">
        <f>'Prep Partner Performance'!AA225</f>
        <v>0</v>
      </c>
      <c r="AF217" s="185">
        <f>'Prep Partner Performance'!AB225</f>
        <v>0</v>
      </c>
      <c r="AG217" s="185">
        <f>'Prep Partner Performance'!AC225</f>
        <v>0</v>
      </c>
      <c r="AH217" s="185">
        <f>'Prep Partner Performance'!AD225</f>
        <v>0</v>
      </c>
      <c r="AI217" s="185">
        <f>'Prep Partner Performance'!AE225</f>
        <v>0</v>
      </c>
      <c r="AJ217" s="185">
        <f>'Prep Partner Performance'!AF225</f>
        <v>0</v>
      </c>
      <c r="AK217" s="185">
        <f>'Prep Partner Performance'!AG225</f>
        <v>0</v>
      </c>
      <c r="AL217" s="185">
        <f>'Prep Partner Performance'!AH225</f>
        <v>0</v>
      </c>
      <c r="AM217" s="178">
        <f t="shared" si="7"/>
        <v>0</v>
      </c>
      <c r="AN217" s="177" t="str">
        <f>'Prep Partner Performance'!B$3</f>
        <v>PrEP Partner Performance Tool version 2.0.0</v>
      </c>
      <c r="AO217" s="199">
        <f>'Prep Partner Performance'!AJ225</f>
        <v>0</v>
      </c>
    </row>
    <row r="218" spans="1:41" x14ac:dyDescent="0.25">
      <c r="A218" s="178" t="str">
        <f t="shared" si="6"/>
        <v>202205</v>
      </c>
      <c r="B218" s="179">
        <f>'Prep Partner Performance'!AE$2</f>
        <v>2022</v>
      </c>
      <c r="C218" s="180" t="str">
        <f>'Prep Partner Performance'!Z$2</f>
        <v>05</v>
      </c>
      <c r="D218" s="178">
        <f>'Prep Partner Performance'!G$2</f>
        <v>14943</v>
      </c>
      <c r="E218" s="177" t="str">
        <f>'Prep Partner Performance'!C$2</f>
        <v>Kisima Health Centre</v>
      </c>
      <c r="F218" s="199" t="str">
        <f>'Prep Partner Performance'!B$222</f>
        <v>Low risk of HIV</v>
      </c>
      <c r="G218" s="177" t="str">
        <f>'Prep Partner Performance'!C226</f>
        <v>Female Sex Workers</v>
      </c>
      <c r="H218" s="177" t="str">
        <f>'Prep Partner Performance'!D226</f>
        <v>P01-217</v>
      </c>
      <c r="I218" s="185">
        <f>'Prep Partner Performance'!E226</f>
        <v>0</v>
      </c>
      <c r="J218" s="185">
        <f>'Prep Partner Performance'!F226</f>
        <v>0</v>
      </c>
      <c r="K218" s="185">
        <f>'Prep Partner Performance'!G226</f>
        <v>0</v>
      </c>
      <c r="L218" s="185">
        <f>'Prep Partner Performance'!H226</f>
        <v>0</v>
      </c>
      <c r="M218" s="185">
        <f>'Prep Partner Performance'!I226</f>
        <v>0</v>
      </c>
      <c r="N218" s="185">
        <f>'Prep Partner Performance'!J226</f>
        <v>0</v>
      </c>
      <c r="O218" s="185">
        <f>'Prep Partner Performance'!K226</f>
        <v>0</v>
      </c>
      <c r="P218" s="185">
        <f>'Prep Partner Performance'!L226</f>
        <v>0</v>
      </c>
      <c r="Q218" s="185">
        <f>'Prep Partner Performance'!M226</f>
        <v>0</v>
      </c>
      <c r="R218" s="185">
        <f>'Prep Partner Performance'!N226</f>
        <v>0</v>
      </c>
      <c r="S218" s="185">
        <f>'Prep Partner Performance'!O226</f>
        <v>0</v>
      </c>
      <c r="T218" s="185">
        <f>'Prep Partner Performance'!P226</f>
        <v>0</v>
      </c>
      <c r="U218" s="185">
        <f>'Prep Partner Performance'!Q226</f>
        <v>0</v>
      </c>
      <c r="V218" s="185">
        <f>'Prep Partner Performance'!R226</f>
        <v>0</v>
      </c>
      <c r="W218" s="185">
        <f>'Prep Partner Performance'!S226</f>
        <v>0</v>
      </c>
      <c r="X218" s="185">
        <f>'Prep Partner Performance'!T226</f>
        <v>0</v>
      </c>
      <c r="Y218" s="185">
        <f>'Prep Partner Performance'!U226</f>
        <v>0</v>
      </c>
      <c r="Z218" s="185">
        <f>'Prep Partner Performance'!V226</f>
        <v>0</v>
      </c>
      <c r="AA218" s="185">
        <f>'Prep Partner Performance'!W226</f>
        <v>0</v>
      </c>
      <c r="AB218" s="185">
        <f>'Prep Partner Performance'!X226</f>
        <v>0</v>
      </c>
      <c r="AC218" s="185">
        <f>'Prep Partner Performance'!Y226</f>
        <v>0</v>
      </c>
      <c r="AD218" s="185">
        <f>'Prep Partner Performance'!Z226</f>
        <v>0</v>
      </c>
      <c r="AE218" s="185">
        <f>'Prep Partner Performance'!AA226</f>
        <v>0</v>
      </c>
      <c r="AF218" s="185">
        <f>'Prep Partner Performance'!AB226</f>
        <v>0</v>
      </c>
      <c r="AG218" s="185">
        <f>'Prep Partner Performance'!AC226</f>
        <v>0</v>
      </c>
      <c r="AH218" s="185">
        <f>'Prep Partner Performance'!AD226</f>
        <v>0</v>
      </c>
      <c r="AI218" s="185">
        <f>'Prep Partner Performance'!AE226</f>
        <v>0</v>
      </c>
      <c r="AJ218" s="185">
        <f>'Prep Partner Performance'!AF226</f>
        <v>0</v>
      </c>
      <c r="AK218" s="185">
        <f>'Prep Partner Performance'!AG226</f>
        <v>0</v>
      </c>
      <c r="AL218" s="185">
        <f>'Prep Partner Performance'!AH226</f>
        <v>0</v>
      </c>
      <c r="AM218" s="178">
        <f t="shared" si="7"/>
        <v>0</v>
      </c>
      <c r="AN218" s="177" t="str">
        <f>'Prep Partner Performance'!B$3</f>
        <v>PrEP Partner Performance Tool version 2.0.0</v>
      </c>
      <c r="AO218" s="199">
        <f>'Prep Partner Performance'!AJ226</f>
        <v>0</v>
      </c>
    </row>
    <row r="219" spans="1:41" x14ac:dyDescent="0.25">
      <c r="A219" s="178" t="str">
        <f t="shared" si="6"/>
        <v>202205</v>
      </c>
      <c r="B219" s="179">
        <f>'Prep Partner Performance'!AE$2</f>
        <v>2022</v>
      </c>
      <c r="C219" s="180" t="str">
        <f>'Prep Partner Performance'!Z$2</f>
        <v>05</v>
      </c>
      <c r="D219" s="178">
        <f>'Prep Partner Performance'!G$2</f>
        <v>14943</v>
      </c>
      <c r="E219" s="177" t="str">
        <f>'Prep Partner Performance'!C$2</f>
        <v>Kisima Health Centre</v>
      </c>
      <c r="F219" s="199" t="str">
        <f>'Prep Partner Performance'!B$222</f>
        <v>Low risk of HIV</v>
      </c>
      <c r="G219" s="177" t="str">
        <f>'Prep Partner Performance'!C227</f>
        <v>People who Inject Drugs</v>
      </c>
      <c r="H219" s="177" t="str">
        <f>'Prep Partner Performance'!D227</f>
        <v>P01-218</v>
      </c>
      <c r="I219" s="185">
        <f>'Prep Partner Performance'!E227</f>
        <v>0</v>
      </c>
      <c r="J219" s="185">
        <f>'Prep Partner Performance'!F227</f>
        <v>0</v>
      </c>
      <c r="K219" s="185">
        <f>'Prep Partner Performance'!G227</f>
        <v>0</v>
      </c>
      <c r="L219" s="185">
        <f>'Prep Partner Performance'!H227</f>
        <v>0</v>
      </c>
      <c r="M219" s="185">
        <f>'Prep Partner Performance'!I227</f>
        <v>0</v>
      </c>
      <c r="N219" s="185">
        <f>'Prep Partner Performance'!J227</f>
        <v>0</v>
      </c>
      <c r="O219" s="185">
        <f>'Prep Partner Performance'!K227</f>
        <v>0</v>
      </c>
      <c r="P219" s="185">
        <f>'Prep Partner Performance'!L227</f>
        <v>0</v>
      </c>
      <c r="Q219" s="185">
        <f>'Prep Partner Performance'!M227</f>
        <v>0</v>
      </c>
      <c r="R219" s="185">
        <f>'Prep Partner Performance'!N227</f>
        <v>0</v>
      </c>
      <c r="S219" s="185">
        <f>'Prep Partner Performance'!O227</f>
        <v>0</v>
      </c>
      <c r="T219" s="185">
        <f>'Prep Partner Performance'!P227</f>
        <v>0</v>
      </c>
      <c r="U219" s="185">
        <f>'Prep Partner Performance'!Q227</f>
        <v>0</v>
      </c>
      <c r="V219" s="185">
        <f>'Prep Partner Performance'!R227</f>
        <v>0</v>
      </c>
      <c r="W219" s="185">
        <f>'Prep Partner Performance'!S227</f>
        <v>0</v>
      </c>
      <c r="X219" s="185">
        <f>'Prep Partner Performance'!T227</f>
        <v>0</v>
      </c>
      <c r="Y219" s="185">
        <f>'Prep Partner Performance'!U227</f>
        <v>0</v>
      </c>
      <c r="Z219" s="185">
        <f>'Prep Partner Performance'!V227</f>
        <v>0</v>
      </c>
      <c r="AA219" s="185">
        <f>'Prep Partner Performance'!W227</f>
        <v>0</v>
      </c>
      <c r="AB219" s="185">
        <f>'Prep Partner Performance'!X227</f>
        <v>0</v>
      </c>
      <c r="AC219" s="185">
        <f>'Prep Partner Performance'!Y227</f>
        <v>0</v>
      </c>
      <c r="AD219" s="185">
        <f>'Prep Partner Performance'!Z227</f>
        <v>0</v>
      </c>
      <c r="AE219" s="185">
        <f>'Prep Partner Performance'!AA227</f>
        <v>0</v>
      </c>
      <c r="AF219" s="185">
        <f>'Prep Partner Performance'!AB227</f>
        <v>0</v>
      </c>
      <c r="AG219" s="185">
        <f>'Prep Partner Performance'!AC227</f>
        <v>0</v>
      </c>
      <c r="AH219" s="185">
        <f>'Prep Partner Performance'!AD227</f>
        <v>0</v>
      </c>
      <c r="AI219" s="185">
        <f>'Prep Partner Performance'!AE227</f>
        <v>0</v>
      </c>
      <c r="AJ219" s="185">
        <f>'Prep Partner Performance'!AF227</f>
        <v>0</v>
      </c>
      <c r="AK219" s="185">
        <f>'Prep Partner Performance'!AG227</f>
        <v>0</v>
      </c>
      <c r="AL219" s="185">
        <f>'Prep Partner Performance'!AH227</f>
        <v>0</v>
      </c>
      <c r="AM219" s="178">
        <f t="shared" si="7"/>
        <v>0</v>
      </c>
      <c r="AN219" s="177" t="str">
        <f>'Prep Partner Performance'!B$3</f>
        <v>PrEP Partner Performance Tool version 2.0.0</v>
      </c>
      <c r="AO219" s="199">
        <f>'Prep Partner Performance'!AJ227</f>
        <v>0</v>
      </c>
    </row>
    <row r="220" spans="1:41" x14ac:dyDescent="0.25">
      <c r="A220" s="178" t="str">
        <f t="shared" si="6"/>
        <v>202205</v>
      </c>
      <c r="B220" s="179">
        <f>'Prep Partner Performance'!AE$2</f>
        <v>2022</v>
      </c>
      <c r="C220" s="180" t="str">
        <f>'Prep Partner Performance'!Z$2</f>
        <v>05</v>
      </c>
      <c r="D220" s="178">
        <f>'Prep Partner Performance'!G$2</f>
        <v>14943</v>
      </c>
      <c r="E220" s="177" t="str">
        <f>'Prep Partner Performance'!C$2</f>
        <v>Kisima Health Centre</v>
      </c>
      <c r="F220" s="199" t="str">
        <f>'Prep Partner Performance'!B$222</f>
        <v>Low risk of HIV</v>
      </c>
      <c r="G220" s="177" t="str">
        <f>'Prep Partner Performance'!C228</f>
        <v>Other Women</v>
      </c>
      <c r="H220" s="177" t="str">
        <f>'Prep Partner Performance'!D228</f>
        <v>P01-219</v>
      </c>
      <c r="I220" s="185">
        <f>'Prep Partner Performance'!E228</f>
        <v>0</v>
      </c>
      <c r="J220" s="185">
        <f>'Prep Partner Performance'!F228</f>
        <v>0</v>
      </c>
      <c r="K220" s="185">
        <f>'Prep Partner Performance'!G228</f>
        <v>0</v>
      </c>
      <c r="L220" s="185">
        <f>'Prep Partner Performance'!H228</f>
        <v>0</v>
      </c>
      <c r="M220" s="185">
        <f>'Prep Partner Performance'!I228</f>
        <v>0</v>
      </c>
      <c r="N220" s="185">
        <f>'Prep Partner Performance'!J228</f>
        <v>0</v>
      </c>
      <c r="O220" s="185">
        <f>'Prep Partner Performance'!K228</f>
        <v>0</v>
      </c>
      <c r="P220" s="185">
        <f>'Prep Partner Performance'!L228</f>
        <v>0</v>
      </c>
      <c r="Q220" s="185">
        <f>'Prep Partner Performance'!M228</f>
        <v>0</v>
      </c>
      <c r="R220" s="185">
        <f>'Prep Partner Performance'!N228</f>
        <v>0</v>
      </c>
      <c r="S220" s="185">
        <f>'Prep Partner Performance'!O228</f>
        <v>0</v>
      </c>
      <c r="T220" s="185">
        <f>'Prep Partner Performance'!P228</f>
        <v>0</v>
      </c>
      <c r="U220" s="185">
        <f>'Prep Partner Performance'!Q228</f>
        <v>0</v>
      </c>
      <c r="V220" s="185">
        <f>'Prep Partner Performance'!R228</f>
        <v>0</v>
      </c>
      <c r="W220" s="185">
        <f>'Prep Partner Performance'!S228</f>
        <v>0</v>
      </c>
      <c r="X220" s="185">
        <f>'Prep Partner Performance'!T228</f>
        <v>0</v>
      </c>
      <c r="Y220" s="185">
        <f>'Prep Partner Performance'!U228</f>
        <v>0</v>
      </c>
      <c r="Z220" s="185">
        <f>'Prep Partner Performance'!V228</f>
        <v>0</v>
      </c>
      <c r="AA220" s="185">
        <f>'Prep Partner Performance'!W228</f>
        <v>0</v>
      </c>
      <c r="AB220" s="185">
        <f>'Prep Partner Performance'!X228</f>
        <v>0</v>
      </c>
      <c r="AC220" s="185">
        <f>'Prep Partner Performance'!Y228</f>
        <v>0</v>
      </c>
      <c r="AD220" s="185">
        <f>'Prep Partner Performance'!Z228</f>
        <v>0</v>
      </c>
      <c r="AE220" s="185">
        <f>'Prep Partner Performance'!AA228</f>
        <v>0</v>
      </c>
      <c r="AF220" s="185">
        <f>'Prep Partner Performance'!AB228</f>
        <v>0</v>
      </c>
      <c r="AG220" s="185">
        <f>'Prep Partner Performance'!AC228</f>
        <v>0</v>
      </c>
      <c r="AH220" s="185">
        <f>'Prep Partner Performance'!AD228</f>
        <v>0</v>
      </c>
      <c r="AI220" s="185">
        <f>'Prep Partner Performance'!AE228</f>
        <v>0</v>
      </c>
      <c r="AJ220" s="185">
        <f>'Prep Partner Performance'!AF228</f>
        <v>0</v>
      </c>
      <c r="AK220" s="185">
        <f>'Prep Partner Performance'!AG228</f>
        <v>0</v>
      </c>
      <c r="AL220" s="185">
        <f>'Prep Partner Performance'!AH228</f>
        <v>0</v>
      </c>
      <c r="AM220" s="178">
        <f t="shared" si="7"/>
        <v>0</v>
      </c>
      <c r="AN220" s="177" t="str">
        <f>'Prep Partner Performance'!B$3</f>
        <v>PrEP Partner Performance Tool version 2.0.0</v>
      </c>
      <c r="AO220" s="199">
        <f>'Prep Partner Performance'!AJ228</f>
        <v>0</v>
      </c>
    </row>
    <row r="221" spans="1:41" x14ac:dyDescent="0.25">
      <c r="A221" s="178" t="str">
        <f t="shared" si="6"/>
        <v>202205</v>
      </c>
      <c r="B221" s="179">
        <f>'Prep Partner Performance'!AE$2</f>
        <v>2022</v>
      </c>
      <c r="C221" s="180" t="str">
        <f>'Prep Partner Performance'!Z$2</f>
        <v>05</v>
      </c>
      <c r="D221" s="178">
        <f>'Prep Partner Performance'!G$2</f>
        <v>14943</v>
      </c>
      <c r="E221" s="177" t="str">
        <f>'Prep Partner Performance'!C$2</f>
        <v>Kisima Health Centre</v>
      </c>
      <c r="F221" s="199" t="str">
        <f>'Prep Partner Performance'!B$222</f>
        <v>Low risk of HIV</v>
      </c>
      <c r="G221" s="177" t="str">
        <f>'Prep Partner Performance'!C229</f>
        <v>Serodiscordant Couple</v>
      </c>
      <c r="H221" s="177" t="str">
        <f>'Prep Partner Performance'!D229</f>
        <v>P01-220</v>
      </c>
      <c r="I221" s="185">
        <f>'Prep Partner Performance'!E229</f>
        <v>0</v>
      </c>
      <c r="J221" s="185">
        <f>'Prep Partner Performance'!F229</f>
        <v>0</v>
      </c>
      <c r="K221" s="185">
        <f>'Prep Partner Performance'!G229</f>
        <v>0</v>
      </c>
      <c r="L221" s="185">
        <f>'Prep Partner Performance'!H229</f>
        <v>0</v>
      </c>
      <c r="M221" s="185">
        <f>'Prep Partner Performance'!I229</f>
        <v>0</v>
      </c>
      <c r="N221" s="185">
        <f>'Prep Partner Performance'!J229</f>
        <v>0</v>
      </c>
      <c r="O221" s="185">
        <f>'Prep Partner Performance'!K229</f>
        <v>0</v>
      </c>
      <c r="P221" s="185">
        <f>'Prep Partner Performance'!L229</f>
        <v>0</v>
      </c>
      <c r="Q221" s="185">
        <f>'Prep Partner Performance'!M229</f>
        <v>0</v>
      </c>
      <c r="R221" s="185">
        <f>'Prep Partner Performance'!N229</f>
        <v>0</v>
      </c>
      <c r="S221" s="185">
        <f>'Prep Partner Performance'!O229</f>
        <v>0</v>
      </c>
      <c r="T221" s="185">
        <f>'Prep Partner Performance'!P229</f>
        <v>0</v>
      </c>
      <c r="U221" s="185">
        <f>'Prep Partner Performance'!Q229</f>
        <v>0</v>
      </c>
      <c r="V221" s="185">
        <f>'Prep Partner Performance'!R229</f>
        <v>0</v>
      </c>
      <c r="W221" s="185">
        <f>'Prep Partner Performance'!S229</f>
        <v>0</v>
      </c>
      <c r="X221" s="185">
        <f>'Prep Partner Performance'!T229</f>
        <v>0</v>
      </c>
      <c r="Y221" s="185">
        <f>'Prep Partner Performance'!U229</f>
        <v>0</v>
      </c>
      <c r="Z221" s="185">
        <f>'Prep Partner Performance'!V229</f>
        <v>0</v>
      </c>
      <c r="AA221" s="185">
        <f>'Prep Partner Performance'!W229</f>
        <v>0</v>
      </c>
      <c r="AB221" s="185">
        <f>'Prep Partner Performance'!X229</f>
        <v>0</v>
      </c>
      <c r="AC221" s="185">
        <f>'Prep Partner Performance'!Y229</f>
        <v>0</v>
      </c>
      <c r="AD221" s="185">
        <f>'Prep Partner Performance'!Z229</f>
        <v>0</v>
      </c>
      <c r="AE221" s="185">
        <f>'Prep Partner Performance'!AA229</f>
        <v>0</v>
      </c>
      <c r="AF221" s="185">
        <f>'Prep Partner Performance'!AB229</f>
        <v>0</v>
      </c>
      <c r="AG221" s="185">
        <f>'Prep Partner Performance'!AC229</f>
        <v>0</v>
      </c>
      <c r="AH221" s="185">
        <f>'Prep Partner Performance'!AD229</f>
        <v>0</v>
      </c>
      <c r="AI221" s="185">
        <f>'Prep Partner Performance'!AE229</f>
        <v>0</v>
      </c>
      <c r="AJ221" s="185">
        <f>'Prep Partner Performance'!AF229</f>
        <v>0</v>
      </c>
      <c r="AK221" s="185">
        <f>'Prep Partner Performance'!AG229</f>
        <v>0</v>
      </c>
      <c r="AL221" s="185">
        <f>'Prep Partner Performance'!AH229</f>
        <v>0</v>
      </c>
      <c r="AM221" s="178">
        <f t="shared" si="7"/>
        <v>0</v>
      </c>
      <c r="AN221" s="177" t="str">
        <f>'Prep Partner Performance'!B$3</f>
        <v>PrEP Partner Performance Tool version 2.0.0</v>
      </c>
      <c r="AO221" s="199">
        <f>'Prep Partner Performance'!AJ229</f>
        <v>0</v>
      </c>
    </row>
    <row r="222" spans="1:41" x14ac:dyDescent="0.25">
      <c r="A222" s="178" t="str">
        <f t="shared" si="6"/>
        <v>202205</v>
      </c>
      <c r="B222" s="179">
        <f>'Prep Partner Performance'!AE$2</f>
        <v>2022</v>
      </c>
      <c r="C222" s="180" t="str">
        <f>'Prep Partner Performance'!Z$2</f>
        <v>05</v>
      </c>
      <c r="D222" s="178">
        <f>'Prep Partner Performance'!G$2</f>
        <v>14943</v>
      </c>
      <c r="E222" s="177" t="str">
        <f>'Prep Partner Performance'!C$2</f>
        <v>Kisima Health Centre</v>
      </c>
      <c r="F222" s="199" t="str">
        <f>'Prep Partner Performance'!B$222</f>
        <v>Low risk of HIV</v>
      </c>
      <c r="G222" s="177" t="str">
        <f>'Prep Partner Performance'!C230</f>
        <v>Pregnant and Breast Feeding Women</v>
      </c>
      <c r="H222" s="177" t="str">
        <f>'Prep Partner Performance'!D230</f>
        <v>P01-221</v>
      </c>
      <c r="I222" s="185">
        <f>'Prep Partner Performance'!E230</f>
        <v>0</v>
      </c>
      <c r="J222" s="185">
        <f>'Prep Partner Performance'!F230</f>
        <v>0</v>
      </c>
      <c r="K222" s="185">
        <f>'Prep Partner Performance'!G230</f>
        <v>0</v>
      </c>
      <c r="L222" s="185">
        <f>'Prep Partner Performance'!H230</f>
        <v>0</v>
      </c>
      <c r="M222" s="185">
        <f>'Prep Partner Performance'!I230</f>
        <v>0</v>
      </c>
      <c r="N222" s="185">
        <f>'Prep Partner Performance'!J230</f>
        <v>0</v>
      </c>
      <c r="O222" s="185">
        <f>'Prep Partner Performance'!K230</f>
        <v>0</v>
      </c>
      <c r="P222" s="185">
        <f>'Prep Partner Performance'!L230</f>
        <v>0</v>
      </c>
      <c r="Q222" s="185">
        <f>'Prep Partner Performance'!M230</f>
        <v>0</v>
      </c>
      <c r="R222" s="185">
        <f>'Prep Partner Performance'!N230</f>
        <v>0</v>
      </c>
      <c r="S222" s="185">
        <f>'Prep Partner Performance'!O230</f>
        <v>0</v>
      </c>
      <c r="T222" s="185">
        <f>'Prep Partner Performance'!P230</f>
        <v>0</v>
      </c>
      <c r="U222" s="185">
        <f>'Prep Partner Performance'!Q230</f>
        <v>0</v>
      </c>
      <c r="V222" s="185">
        <f>'Prep Partner Performance'!R230</f>
        <v>0</v>
      </c>
      <c r="W222" s="185">
        <f>'Prep Partner Performance'!S230</f>
        <v>0</v>
      </c>
      <c r="X222" s="185">
        <f>'Prep Partner Performance'!T230</f>
        <v>0</v>
      </c>
      <c r="Y222" s="185">
        <f>'Prep Partner Performance'!U230</f>
        <v>0</v>
      </c>
      <c r="Z222" s="185">
        <f>'Prep Partner Performance'!V230</f>
        <v>0</v>
      </c>
      <c r="AA222" s="185">
        <f>'Prep Partner Performance'!W230</f>
        <v>0</v>
      </c>
      <c r="AB222" s="185">
        <f>'Prep Partner Performance'!X230</f>
        <v>0</v>
      </c>
      <c r="AC222" s="185">
        <f>'Prep Partner Performance'!Y230</f>
        <v>0</v>
      </c>
      <c r="AD222" s="185">
        <f>'Prep Partner Performance'!Z230</f>
        <v>0</v>
      </c>
      <c r="AE222" s="185">
        <f>'Prep Partner Performance'!AA230</f>
        <v>0</v>
      </c>
      <c r="AF222" s="185">
        <f>'Prep Partner Performance'!AB230</f>
        <v>0</v>
      </c>
      <c r="AG222" s="185">
        <f>'Prep Partner Performance'!AC230</f>
        <v>0</v>
      </c>
      <c r="AH222" s="185">
        <f>'Prep Partner Performance'!AD230</f>
        <v>0</v>
      </c>
      <c r="AI222" s="185">
        <f>'Prep Partner Performance'!AE230</f>
        <v>0</v>
      </c>
      <c r="AJ222" s="185">
        <f>'Prep Partner Performance'!AF230</f>
        <v>0</v>
      </c>
      <c r="AK222" s="185">
        <f>'Prep Partner Performance'!AG230</f>
        <v>0</v>
      </c>
      <c r="AL222" s="185">
        <f>'Prep Partner Performance'!AH230</f>
        <v>0</v>
      </c>
      <c r="AM222" s="178">
        <f t="shared" si="7"/>
        <v>0</v>
      </c>
      <c r="AN222" s="177" t="str">
        <f>'Prep Partner Performance'!B$3</f>
        <v>PrEP Partner Performance Tool version 2.0.0</v>
      </c>
      <c r="AO222" s="199">
        <f>'Prep Partner Performance'!AJ230</f>
        <v>0</v>
      </c>
    </row>
    <row r="223" spans="1:41" x14ac:dyDescent="0.25">
      <c r="A223" s="178" t="str">
        <f t="shared" si="6"/>
        <v>202205</v>
      </c>
      <c r="B223" s="179">
        <f>'Prep Partner Performance'!AE$2</f>
        <v>2022</v>
      </c>
      <c r="C223" s="180" t="str">
        <f>'Prep Partner Performance'!Z$2</f>
        <v>05</v>
      </c>
      <c r="D223" s="178">
        <f>'Prep Partner Performance'!G$2</f>
        <v>14943</v>
      </c>
      <c r="E223" s="177" t="str">
        <f>'Prep Partner Performance'!C$2</f>
        <v>Kisima Health Centre</v>
      </c>
      <c r="F223" s="199" t="str">
        <f>'Prep Partner Performance'!B231</f>
        <v>PrEP Drugs Side Effects</v>
      </c>
      <c r="G223" s="177" t="str">
        <f>'Prep Partner Performance'!C231</f>
        <v>Transgender</v>
      </c>
      <c r="H223" s="177" t="str">
        <f>'Prep Partner Performance'!D231</f>
        <v>P01-222</v>
      </c>
      <c r="I223" s="185">
        <f>'Prep Partner Performance'!E231</f>
        <v>0</v>
      </c>
      <c r="J223" s="185">
        <f>'Prep Partner Performance'!F231</f>
        <v>0</v>
      </c>
      <c r="K223" s="185">
        <f>'Prep Partner Performance'!G231</f>
        <v>0</v>
      </c>
      <c r="L223" s="185">
        <f>'Prep Partner Performance'!H231</f>
        <v>0</v>
      </c>
      <c r="M223" s="185">
        <f>'Prep Partner Performance'!I231</f>
        <v>0</v>
      </c>
      <c r="N223" s="185">
        <f>'Prep Partner Performance'!J231</f>
        <v>0</v>
      </c>
      <c r="O223" s="185">
        <f>'Prep Partner Performance'!K231</f>
        <v>0</v>
      </c>
      <c r="P223" s="185">
        <f>'Prep Partner Performance'!L231</f>
        <v>0</v>
      </c>
      <c r="Q223" s="185">
        <f>'Prep Partner Performance'!M231</f>
        <v>0</v>
      </c>
      <c r="R223" s="185">
        <f>'Prep Partner Performance'!N231</f>
        <v>0</v>
      </c>
      <c r="S223" s="185">
        <f>'Prep Partner Performance'!O231</f>
        <v>0</v>
      </c>
      <c r="T223" s="185">
        <f>'Prep Partner Performance'!P231</f>
        <v>0</v>
      </c>
      <c r="U223" s="185">
        <f>'Prep Partner Performance'!Q231</f>
        <v>0</v>
      </c>
      <c r="V223" s="185">
        <f>'Prep Partner Performance'!R231</f>
        <v>0</v>
      </c>
      <c r="W223" s="185">
        <f>'Prep Partner Performance'!S231</f>
        <v>0</v>
      </c>
      <c r="X223" s="185">
        <f>'Prep Partner Performance'!T231</f>
        <v>0</v>
      </c>
      <c r="Y223" s="185">
        <f>'Prep Partner Performance'!U231</f>
        <v>0</v>
      </c>
      <c r="Z223" s="185">
        <f>'Prep Partner Performance'!V231</f>
        <v>0</v>
      </c>
      <c r="AA223" s="185">
        <f>'Prep Partner Performance'!W231</f>
        <v>0</v>
      </c>
      <c r="AB223" s="185">
        <f>'Prep Partner Performance'!X231</f>
        <v>0</v>
      </c>
      <c r="AC223" s="185">
        <f>'Prep Partner Performance'!Y231</f>
        <v>0</v>
      </c>
      <c r="AD223" s="185">
        <f>'Prep Partner Performance'!Z231</f>
        <v>0</v>
      </c>
      <c r="AE223" s="185">
        <f>'Prep Partner Performance'!AA231</f>
        <v>0</v>
      </c>
      <c r="AF223" s="185">
        <f>'Prep Partner Performance'!AB231</f>
        <v>0</v>
      </c>
      <c r="AG223" s="185">
        <f>'Prep Partner Performance'!AC231</f>
        <v>0</v>
      </c>
      <c r="AH223" s="185">
        <f>'Prep Partner Performance'!AD231</f>
        <v>0</v>
      </c>
      <c r="AI223" s="185">
        <f>'Prep Partner Performance'!AE231</f>
        <v>0</v>
      </c>
      <c r="AJ223" s="185">
        <f>'Prep Partner Performance'!AF231</f>
        <v>0</v>
      </c>
      <c r="AK223" s="185">
        <f>'Prep Partner Performance'!AG231</f>
        <v>0</v>
      </c>
      <c r="AL223" s="185">
        <f>'Prep Partner Performance'!AH231</f>
        <v>0</v>
      </c>
      <c r="AM223" s="178">
        <f t="shared" si="7"/>
        <v>0</v>
      </c>
      <c r="AN223" s="177" t="str">
        <f>'Prep Partner Performance'!B$3</f>
        <v>PrEP Partner Performance Tool version 2.0.0</v>
      </c>
      <c r="AO223" s="199">
        <f>'Prep Partner Performance'!AJ231</f>
        <v>0</v>
      </c>
    </row>
    <row r="224" spans="1:41" x14ac:dyDescent="0.25">
      <c r="A224" s="178" t="str">
        <f t="shared" si="6"/>
        <v>202205</v>
      </c>
      <c r="B224" s="179">
        <f>'Prep Partner Performance'!AE$2</f>
        <v>2022</v>
      </c>
      <c r="C224" s="180" t="str">
        <f>'Prep Partner Performance'!Z$2</f>
        <v>05</v>
      </c>
      <c r="D224" s="178">
        <f>'Prep Partner Performance'!G$2</f>
        <v>14943</v>
      </c>
      <c r="E224" s="177" t="str">
        <f>'Prep Partner Performance'!C$2</f>
        <v>Kisima Health Centre</v>
      </c>
      <c r="F224" s="199" t="str">
        <f>'Prep Partner Performance'!B$231</f>
        <v>PrEP Drugs Side Effects</v>
      </c>
      <c r="G224" s="177" t="str">
        <f>'Prep Partner Performance'!C232</f>
        <v>Adolescent Girls and Young Women</v>
      </c>
      <c r="H224" s="177" t="str">
        <f>'Prep Partner Performance'!D232</f>
        <v>P01-223</v>
      </c>
      <c r="I224" s="185">
        <f>'Prep Partner Performance'!E232</f>
        <v>0</v>
      </c>
      <c r="J224" s="185">
        <f>'Prep Partner Performance'!F232</f>
        <v>0</v>
      </c>
      <c r="K224" s="185">
        <f>'Prep Partner Performance'!G232</f>
        <v>0</v>
      </c>
      <c r="L224" s="185">
        <f>'Prep Partner Performance'!H232</f>
        <v>0</v>
      </c>
      <c r="M224" s="185">
        <f>'Prep Partner Performance'!I232</f>
        <v>0</v>
      </c>
      <c r="N224" s="185">
        <f>'Prep Partner Performance'!J232</f>
        <v>0</v>
      </c>
      <c r="O224" s="185">
        <f>'Prep Partner Performance'!K232</f>
        <v>0</v>
      </c>
      <c r="P224" s="185">
        <f>'Prep Partner Performance'!L232</f>
        <v>0</v>
      </c>
      <c r="Q224" s="185">
        <f>'Prep Partner Performance'!M232</f>
        <v>0</v>
      </c>
      <c r="R224" s="185">
        <f>'Prep Partner Performance'!N232</f>
        <v>0</v>
      </c>
      <c r="S224" s="185">
        <f>'Prep Partner Performance'!O232</f>
        <v>0</v>
      </c>
      <c r="T224" s="185">
        <f>'Prep Partner Performance'!P232</f>
        <v>0</v>
      </c>
      <c r="U224" s="185">
        <f>'Prep Partner Performance'!Q232</f>
        <v>0</v>
      </c>
      <c r="V224" s="185">
        <f>'Prep Partner Performance'!R232</f>
        <v>0</v>
      </c>
      <c r="W224" s="185">
        <f>'Prep Partner Performance'!S232</f>
        <v>0</v>
      </c>
      <c r="X224" s="185">
        <f>'Prep Partner Performance'!T232</f>
        <v>0</v>
      </c>
      <c r="Y224" s="185">
        <f>'Prep Partner Performance'!U232</f>
        <v>0</v>
      </c>
      <c r="Z224" s="185">
        <f>'Prep Partner Performance'!V232</f>
        <v>0</v>
      </c>
      <c r="AA224" s="185">
        <f>'Prep Partner Performance'!W232</f>
        <v>0</v>
      </c>
      <c r="AB224" s="185">
        <f>'Prep Partner Performance'!X232</f>
        <v>0</v>
      </c>
      <c r="AC224" s="185">
        <f>'Prep Partner Performance'!Y232</f>
        <v>0</v>
      </c>
      <c r="AD224" s="185">
        <f>'Prep Partner Performance'!Z232</f>
        <v>0</v>
      </c>
      <c r="AE224" s="185">
        <f>'Prep Partner Performance'!AA232</f>
        <v>0</v>
      </c>
      <c r="AF224" s="185">
        <f>'Prep Partner Performance'!AB232</f>
        <v>0</v>
      </c>
      <c r="AG224" s="185">
        <f>'Prep Partner Performance'!AC232</f>
        <v>0</v>
      </c>
      <c r="AH224" s="185">
        <f>'Prep Partner Performance'!AD232</f>
        <v>0</v>
      </c>
      <c r="AI224" s="185">
        <f>'Prep Partner Performance'!AE232</f>
        <v>0</v>
      </c>
      <c r="AJ224" s="185">
        <f>'Prep Partner Performance'!AF232</f>
        <v>0</v>
      </c>
      <c r="AK224" s="185">
        <f>'Prep Partner Performance'!AG232</f>
        <v>0</v>
      </c>
      <c r="AL224" s="185">
        <f>'Prep Partner Performance'!AH232</f>
        <v>0</v>
      </c>
      <c r="AM224" s="178">
        <f t="shared" si="7"/>
        <v>0</v>
      </c>
      <c r="AN224" s="177" t="str">
        <f>'Prep Partner Performance'!B$3</f>
        <v>PrEP Partner Performance Tool version 2.0.0</v>
      </c>
      <c r="AO224" s="199">
        <f>'Prep Partner Performance'!AJ232</f>
        <v>0</v>
      </c>
    </row>
    <row r="225" spans="1:41" x14ac:dyDescent="0.25">
      <c r="A225" s="178" t="str">
        <f t="shared" si="6"/>
        <v>202205</v>
      </c>
      <c r="B225" s="179">
        <f>'Prep Partner Performance'!AE$2</f>
        <v>2022</v>
      </c>
      <c r="C225" s="180" t="str">
        <f>'Prep Partner Performance'!Z$2</f>
        <v>05</v>
      </c>
      <c r="D225" s="178">
        <f>'Prep Partner Performance'!G$2</f>
        <v>14943</v>
      </c>
      <c r="E225" s="177" t="str">
        <f>'Prep Partner Performance'!C$2</f>
        <v>Kisima Health Centre</v>
      </c>
      <c r="F225" s="199" t="str">
        <f>'Prep Partner Performance'!B$231</f>
        <v>PrEP Drugs Side Effects</v>
      </c>
      <c r="G225" s="177" t="str">
        <f>'Prep Partner Performance'!C233</f>
        <v>Men who have Sex With Men</v>
      </c>
      <c r="H225" s="177" t="str">
        <f>'Prep Partner Performance'!D233</f>
        <v>P01-224</v>
      </c>
      <c r="I225" s="185">
        <f>'Prep Partner Performance'!E233</f>
        <v>0</v>
      </c>
      <c r="J225" s="185">
        <f>'Prep Partner Performance'!F233</f>
        <v>0</v>
      </c>
      <c r="K225" s="185">
        <f>'Prep Partner Performance'!G233</f>
        <v>0</v>
      </c>
      <c r="L225" s="185">
        <f>'Prep Partner Performance'!H233</f>
        <v>0</v>
      </c>
      <c r="M225" s="185">
        <f>'Prep Partner Performance'!I233</f>
        <v>0</v>
      </c>
      <c r="N225" s="185">
        <f>'Prep Partner Performance'!J233</f>
        <v>0</v>
      </c>
      <c r="O225" s="185">
        <f>'Prep Partner Performance'!K233</f>
        <v>0</v>
      </c>
      <c r="P225" s="185">
        <f>'Prep Partner Performance'!L233</f>
        <v>0</v>
      </c>
      <c r="Q225" s="185">
        <f>'Prep Partner Performance'!M233</f>
        <v>0</v>
      </c>
      <c r="R225" s="185">
        <f>'Prep Partner Performance'!N233</f>
        <v>0</v>
      </c>
      <c r="S225" s="185">
        <f>'Prep Partner Performance'!O233</f>
        <v>0</v>
      </c>
      <c r="T225" s="185">
        <f>'Prep Partner Performance'!P233</f>
        <v>0</v>
      </c>
      <c r="U225" s="185">
        <f>'Prep Partner Performance'!Q233</f>
        <v>0</v>
      </c>
      <c r="V225" s="185">
        <f>'Prep Partner Performance'!R233</f>
        <v>0</v>
      </c>
      <c r="W225" s="185">
        <f>'Prep Partner Performance'!S233</f>
        <v>0</v>
      </c>
      <c r="X225" s="185">
        <f>'Prep Partner Performance'!T233</f>
        <v>0</v>
      </c>
      <c r="Y225" s="185">
        <f>'Prep Partner Performance'!U233</f>
        <v>0</v>
      </c>
      <c r="Z225" s="185">
        <f>'Prep Partner Performance'!V233</f>
        <v>0</v>
      </c>
      <c r="AA225" s="185">
        <f>'Prep Partner Performance'!W233</f>
        <v>0</v>
      </c>
      <c r="AB225" s="185">
        <f>'Prep Partner Performance'!X233</f>
        <v>0</v>
      </c>
      <c r="AC225" s="185">
        <f>'Prep Partner Performance'!Y233</f>
        <v>0</v>
      </c>
      <c r="AD225" s="185">
        <f>'Prep Partner Performance'!Z233</f>
        <v>0</v>
      </c>
      <c r="AE225" s="185">
        <f>'Prep Partner Performance'!AA233</f>
        <v>0</v>
      </c>
      <c r="AF225" s="185">
        <f>'Prep Partner Performance'!AB233</f>
        <v>0</v>
      </c>
      <c r="AG225" s="185">
        <f>'Prep Partner Performance'!AC233</f>
        <v>0</v>
      </c>
      <c r="AH225" s="185">
        <f>'Prep Partner Performance'!AD233</f>
        <v>0</v>
      </c>
      <c r="AI225" s="185">
        <f>'Prep Partner Performance'!AE233</f>
        <v>0</v>
      </c>
      <c r="AJ225" s="185">
        <f>'Prep Partner Performance'!AF233</f>
        <v>0</v>
      </c>
      <c r="AK225" s="185">
        <f>'Prep Partner Performance'!AG233</f>
        <v>0</v>
      </c>
      <c r="AL225" s="185">
        <f>'Prep Partner Performance'!AH233</f>
        <v>0</v>
      </c>
      <c r="AM225" s="178">
        <f t="shared" si="7"/>
        <v>0</v>
      </c>
      <c r="AN225" s="177" t="str">
        <f>'Prep Partner Performance'!B$3</f>
        <v>PrEP Partner Performance Tool version 2.0.0</v>
      </c>
      <c r="AO225" s="199">
        <f>'Prep Partner Performance'!AJ233</f>
        <v>0</v>
      </c>
    </row>
    <row r="226" spans="1:41" x14ac:dyDescent="0.25">
      <c r="A226" s="178" t="str">
        <f t="shared" si="6"/>
        <v>202205</v>
      </c>
      <c r="B226" s="179">
        <f>'Prep Partner Performance'!AE$2</f>
        <v>2022</v>
      </c>
      <c r="C226" s="180" t="str">
        <f>'Prep Partner Performance'!Z$2</f>
        <v>05</v>
      </c>
      <c r="D226" s="178">
        <f>'Prep Partner Performance'!G$2</f>
        <v>14943</v>
      </c>
      <c r="E226" s="177" t="str">
        <f>'Prep Partner Performance'!C$2</f>
        <v>Kisima Health Centre</v>
      </c>
      <c r="F226" s="199" t="str">
        <f>'Prep Partner Performance'!B$231</f>
        <v>PrEP Drugs Side Effects</v>
      </c>
      <c r="G226" s="177" t="str">
        <f>'Prep Partner Performance'!C234</f>
        <v>Men at high risk</v>
      </c>
      <c r="H226" s="177" t="str">
        <f>'Prep Partner Performance'!D234</f>
        <v>P01-225</v>
      </c>
      <c r="I226" s="185">
        <f>'Prep Partner Performance'!E234</f>
        <v>0</v>
      </c>
      <c r="J226" s="185">
        <f>'Prep Partner Performance'!F234</f>
        <v>0</v>
      </c>
      <c r="K226" s="185">
        <f>'Prep Partner Performance'!G234</f>
        <v>0</v>
      </c>
      <c r="L226" s="185">
        <f>'Prep Partner Performance'!H234</f>
        <v>0</v>
      </c>
      <c r="M226" s="185">
        <f>'Prep Partner Performance'!I234</f>
        <v>0</v>
      </c>
      <c r="N226" s="185">
        <f>'Prep Partner Performance'!J234</f>
        <v>0</v>
      </c>
      <c r="O226" s="185">
        <f>'Prep Partner Performance'!K234</f>
        <v>0</v>
      </c>
      <c r="P226" s="185">
        <f>'Prep Partner Performance'!L234</f>
        <v>0</v>
      </c>
      <c r="Q226" s="185">
        <f>'Prep Partner Performance'!M234</f>
        <v>0</v>
      </c>
      <c r="R226" s="185">
        <f>'Prep Partner Performance'!N234</f>
        <v>0</v>
      </c>
      <c r="S226" s="185">
        <f>'Prep Partner Performance'!O234</f>
        <v>0</v>
      </c>
      <c r="T226" s="185">
        <f>'Prep Partner Performance'!P234</f>
        <v>0</v>
      </c>
      <c r="U226" s="185">
        <f>'Prep Partner Performance'!Q234</f>
        <v>0</v>
      </c>
      <c r="V226" s="185">
        <f>'Prep Partner Performance'!R234</f>
        <v>0</v>
      </c>
      <c r="W226" s="185">
        <f>'Prep Partner Performance'!S234</f>
        <v>0</v>
      </c>
      <c r="X226" s="185">
        <f>'Prep Partner Performance'!T234</f>
        <v>0</v>
      </c>
      <c r="Y226" s="185">
        <f>'Prep Partner Performance'!U234</f>
        <v>0</v>
      </c>
      <c r="Z226" s="185">
        <f>'Prep Partner Performance'!V234</f>
        <v>0</v>
      </c>
      <c r="AA226" s="185">
        <f>'Prep Partner Performance'!W234</f>
        <v>0</v>
      </c>
      <c r="AB226" s="185">
        <f>'Prep Partner Performance'!X234</f>
        <v>0</v>
      </c>
      <c r="AC226" s="185">
        <f>'Prep Partner Performance'!Y234</f>
        <v>0</v>
      </c>
      <c r="AD226" s="185">
        <f>'Prep Partner Performance'!Z234</f>
        <v>0</v>
      </c>
      <c r="AE226" s="185">
        <f>'Prep Partner Performance'!AA234</f>
        <v>0</v>
      </c>
      <c r="AF226" s="185">
        <f>'Prep Partner Performance'!AB234</f>
        <v>0</v>
      </c>
      <c r="AG226" s="185">
        <f>'Prep Partner Performance'!AC234</f>
        <v>0</v>
      </c>
      <c r="AH226" s="185">
        <f>'Prep Partner Performance'!AD234</f>
        <v>0</v>
      </c>
      <c r="AI226" s="185">
        <f>'Prep Partner Performance'!AE234</f>
        <v>0</v>
      </c>
      <c r="AJ226" s="185">
        <f>'Prep Partner Performance'!AF234</f>
        <v>0</v>
      </c>
      <c r="AK226" s="185">
        <f>'Prep Partner Performance'!AG234</f>
        <v>0</v>
      </c>
      <c r="AL226" s="185">
        <f>'Prep Partner Performance'!AH234</f>
        <v>0</v>
      </c>
      <c r="AM226" s="178">
        <f t="shared" si="7"/>
        <v>0</v>
      </c>
      <c r="AN226" s="177" t="str">
        <f>'Prep Partner Performance'!B$3</f>
        <v>PrEP Partner Performance Tool version 2.0.0</v>
      </c>
      <c r="AO226" s="199">
        <f>'Prep Partner Performance'!AJ234</f>
        <v>0</v>
      </c>
    </row>
    <row r="227" spans="1:41" x14ac:dyDescent="0.25">
      <c r="A227" s="178" t="str">
        <f t="shared" si="6"/>
        <v>202205</v>
      </c>
      <c r="B227" s="179">
        <f>'Prep Partner Performance'!AE$2</f>
        <v>2022</v>
      </c>
      <c r="C227" s="180" t="str">
        <f>'Prep Partner Performance'!Z$2</f>
        <v>05</v>
      </c>
      <c r="D227" s="178">
        <f>'Prep Partner Performance'!G$2</f>
        <v>14943</v>
      </c>
      <c r="E227" s="177" t="str">
        <f>'Prep Partner Performance'!C$2</f>
        <v>Kisima Health Centre</v>
      </c>
      <c r="F227" s="199" t="str">
        <f>'Prep Partner Performance'!B$231</f>
        <v>PrEP Drugs Side Effects</v>
      </c>
      <c r="G227" s="177" t="str">
        <f>'Prep Partner Performance'!C235</f>
        <v>Female Sex Workers</v>
      </c>
      <c r="H227" s="177" t="str">
        <f>'Prep Partner Performance'!D235</f>
        <v>P01-226</v>
      </c>
      <c r="I227" s="185">
        <f>'Prep Partner Performance'!E235</f>
        <v>0</v>
      </c>
      <c r="J227" s="185">
        <f>'Prep Partner Performance'!F235</f>
        <v>0</v>
      </c>
      <c r="K227" s="185">
        <f>'Prep Partner Performance'!G235</f>
        <v>0</v>
      </c>
      <c r="L227" s="185">
        <f>'Prep Partner Performance'!H235</f>
        <v>0</v>
      </c>
      <c r="M227" s="185">
        <f>'Prep Partner Performance'!I235</f>
        <v>0</v>
      </c>
      <c r="N227" s="185">
        <f>'Prep Partner Performance'!J235</f>
        <v>0</v>
      </c>
      <c r="O227" s="185">
        <f>'Prep Partner Performance'!K235</f>
        <v>0</v>
      </c>
      <c r="P227" s="185">
        <f>'Prep Partner Performance'!L235</f>
        <v>0</v>
      </c>
      <c r="Q227" s="185">
        <f>'Prep Partner Performance'!M235</f>
        <v>0</v>
      </c>
      <c r="R227" s="185">
        <f>'Prep Partner Performance'!N235</f>
        <v>0</v>
      </c>
      <c r="S227" s="185">
        <f>'Prep Partner Performance'!O235</f>
        <v>0</v>
      </c>
      <c r="T227" s="185">
        <f>'Prep Partner Performance'!P235</f>
        <v>0</v>
      </c>
      <c r="U227" s="185">
        <f>'Prep Partner Performance'!Q235</f>
        <v>0</v>
      </c>
      <c r="V227" s="185">
        <f>'Prep Partner Performance'!R235</f>
        <v>0</v>
      </c>
      <c r="W227" s="185">
        <f>'Prep Partner Performance'!S235</f>
        <v>0</v>
      </c>
      <c r="X227" s="185">
        <f>'Prep Partner Performance'!T235</f>
        <v>0</v>
      </c>
      <c r="Y227" s="185">
        <f>'Prep Partner Performance'!U235</f>
        <v>0</v>
      </c>
      <c r="Z227" s="185">
        <f>'Prep Partner Performance'!V235</f>
        <v>0</v>
      </c>
      <c r="AA227" s="185">
        <f>'Prep Partner Performance'!W235</f>
        <v>0</v>
      </c>
      <c r="AB227" s="185">
        <f>'Prep Partner Performance'!X235</f>
        <v>0</v>
      </c>
      <c r="AC227" s="185">
        <f>'Prep Partner Performance'!Y235</f>
        <v>0</v>
      </c>
      <c r="AD227" s="185">
        <f>'Prep Partner Performance'!Z235</f>
        <v>0</v>
      </c>
      <c r="AE227" s="185">
        <f>'Prep Partner Performance'!AA235</f>
        <v>0</v>
      </c>
      <c r="AF227" s="185">
        <f>'Prep Partner Performance'!AB235</f>
        <v>0</v>
      </c>
      <c r="AG227" s="185">
        <f>'Prep Partner Performance'!AC235</f>
        <v>0</v>
      </c>
      <c r="AH227" s="185">
        <f>'Prep Partner Performance'!AD235</f>
        <v>0</v>
      </c>
      <c r="AI227" s="185">
        <f>'Prep Partner Performance'!AE235</f>
        <v>0</v>
      </c>
      <c r="AJ227" s="185">
        <f>'Prep Partner Performance'!AF235</f>
        <v>0</v>
      </c>
      <c r="AK227" s="185">
        <f>'Prep Partner Performance'!AG235</f>
        <v>0</v>
      </c>
      <c r="AL227" s="185">
        <f>'Prep Partner Performance'!AH235</f>
        <v>0</v>
      </c>
      <c r="AM227" s="178">
        <f t="shared" si="7"/>
        <v>0</v>
      </c>
      <c r="AN227" s="177" t="str">
        <f>'Prep Partner Performance'!B$3</f>
        <v>PrEP Partner Performance Tool version 2.0.0</v>
      </c>
      <c r="AO227" s="199">
        <f>'Prep Partner Performance'!AJ235</f>
        <v>0</v>
      </c>
    </row>
    <row r="228" spans="1:41" x14ac:dyDescent="0.25">
      <c r="A228" s="178" t="str">
        <f t="shared" si="6"/>
        <v>202205</v>
      </c>
      <c r="B228" s="179">
        <f>'Prep Partner Performance'!AE$2</f>
        <v>2022</v>
      </c>
      <c r="C228" s="180" t="str">
        <f>'Prep Partner Performance'!Z$2</f>
        <v>05</v>
      </c>
      <c r="D228" s="178">
        <f>'Prep Partner Performance'!G$2</f>
        <v>14943</v>
      </c>
      <c r="E228" s="177" t="str">
        <f>'Prep Partner Performance'!C$2</f>
        <v>Kisima Health Centre</v>
      </c>
      <c r="F228" s="199" t="str">
        <f>'Prep Partner Performance'!B$231</f>
        <v>PrEP Drugs Side Effects</v>
      </c>
      <c r="G228" s="177" t="str">
        <f>'Prep Partner Performance'!C236</f>
        <v>People who Inject Drugs</v>
      </c>
      <c r="H228" s="177" t="str">
        <f>'Prep Partner Performance'!D236</f>
        <v>P01-227</v>
      </c>
      <c r="I228" s="185">
        <f>'Prep Partner Performance'!E236</f>
        <v>0</v>
      </c>
      <c r="J228" s="185">
        <f>'Prep Partner Performance'!F236</f>
        <v>0</v>
      </c>
      <c r="K228" s="185">
        <f>'Prep Partner Performance'!G236</f>
        <v>0</v>
      </c>
      <c r="L228" s="185">
        <f>'Prep Partner Performance'!H236</f>
        <v>0</v>
      </c>
      <c r="M228" s="185">
        <f>'Prep Partner Performance'!I236</f>
        <v>0</v>
      </c>
      <c r="N228" s="185">
        <f>'Prep Partner Performance'!J236</f>
        <v>0</v>
      </c>
      <c r="O228" s="185">
        <f>'Prep Partner Performance'!K236</f>
        <v>0</v>
      </c>
      <c r="P228" s="185">
        <f>'Prep Partner Performance'!L236</f>
        <v>0</v>
      </c>
      <c r="Q228" s="185">
        <f>'Prep Partner Performance'!M236</f>
        <v>0</v>
      </c>
      <c r="R228" s="185">
        <f>'Prep Partner Performance'!N236</f>
        <v>0</v>
      </c>
      <c r="S228" s="185">
        <f>'Prep Partner Performance'!O236</f>
        <v>0</v>
      </c>
      <c r="T228" s="185">
        <f>'Prep Partner Performance'!P236</f>
        <v>0</v>
      </c>
      <c r="U228" s="185">
        <f>'Prep Partner Performance'!Q236</f>
        <v>0</v>
      </c>
      <c r="V228" s="185">
        <f>'Prep Partner Performance'!R236</f>
        <v>0</v>
      </c>
      <c r="W228" s="185">
        <f>'Prep Partner Performance'!S236</f>
        <v>0</v>
      </c>
      <c r="X228" s="185">
        <f>'Prep Partner Performance'!T236</f>
        <v>0</v>
      </c>
      <c r="Y228" s="185">
        <f>'Prep Partner Performance'!U236</f>
        <v>0</v>
      </c>
      <c r="Z228" s="185">
        <f>'Prep Partner Performance'!V236</f>
        <v>0</v>
      </c>
      <c r="AA228" s="185">
        <f>'Prep Partner Performance'!W236</f>
        <v>0</v>
      </c>
      <c r="AB228" s="185">
        <f>'Prep Partner Performance'!X236</f>
        <v>0</v>
      </c>
      <c r="AC228" s="185">
        <f>'Prep Partner Performance'!Y236</f>
        <v>0</v>
      </c>
      <c r="AD228" s="185">
        <f>'Prep Partner Performance'!Z236</f>
        <v>0</v>
      </c>
      <c r="AE228" s="185">
        <f>'Prep Partner Performance'!AA236</f>
        <v>0</v>
      </c>
      <c r="AF228" s="185">
        <f>'Prep Partner Performance'!AB236</f>
        <v>0</v>
      </c>
      <c r="AG228" s="185">
        <f>'Prep Partner Performance'!AC236</f>
        <v>0</v>
      </c>
      <c r="AH228" s="185">
        <f>'Prep Partner Performance'!AD236</f>
        <v>0</v>
      </c>
      <c r="AI228" s="185">
        <f>'Prep Partner Performance'!AE236</f>
        <v>0</v>
      </c>
      <c r="AJ228" s="185">
        <f>'Prep Partner Performance'!AF236</f>
        <v>0</v>
      </c>
      <c r="AK228" s="185">
        <f>'Prep Partner Performance'!AG236</f>
        <v>0</v>
      </c>
      <c r="AL228" s="185">
        <f>'Prep Partner Performance'!AH236</f>
        <v>0</v>
      </c>
      <c r="AM228" s="178">
        <f t="shared" si="7"/>
        <v>0</v>
      </c>
      <c r="AN228" s="177" t="str">
        <f>'Prep Partner Performance'!B$3</f>
        <v>PrEP Partner Performance Tool version 2.0.0</v>
      </c>
      <c r="AO228" s="199">
        <f>'Prep Partner Performance'!AJ236</f>
        <v>0</v>
      </c>
    </row>
    <row r="229" spans="1:41" x14ac:dyDescent="0.25">
      <c r="A229" s="178" t="str">
        <f t="shared" si="6"/>
        <v>202205</v>
      </c>
      <c r="B229" s="179">
        <f>'Prep Partner Performance'!AE$2</f>
        <v>2022</v>
      </c>
      <c r="C229" s="180" t="str">
        <f>'Prep Partner Performance'!Z$2</f>
        <v>05</v>
      </c>
      <c r="D229" s="178">
        <f>'Prep Partner Performance'!G$2</f>
        <v>14943</v>
      </c>
      <c r="E229" s="177" t="str">
        <f>'Prep Partner Performance'!C$2</f>
        <v>Kisima Health Centre</v>
      </c>
      <c r="F229" s="199" t="str">
        <f>'Prep Partner Performance'!B$231</f>
        <v>PrEP Drugs Side Effects</v>
      </c>
      <c r="G229" s="177" t="str">
        <f>'Prep Partner Performance'!C237</f>
        <v>Other Women</v>
      </c>
      <c r="H229" s="177" t="str">
        <f>'Prep Partner Performance'!D237</f>
        <v>P01-228</v>
      </c>
      <c r="I229" s="185">
        <f>'Prep Partner Performance'!E237</f>
        <v>0</v>
      </c>
      <c r="J229" s="185">
        <f>'Prep Partner Performance'!F237</f>
        <v>0</v>
      </c>
      <c r="K229" s="185">
        <f>'Prep Partner Performance'!G237</f>
        <v>0</v>
      </c>
      <c r="L229" s="185">
        <f>'Prep Partner Performance'!H237</f>
        <v>0</v>
      </c>
      <c r="M229" s="185">
        <f>'Prep Partner Performance'!I237</f>
        <v>0</v>
      </c>
      <c r="N229" s="185">
        <f>'Prep Partner Performance'!J237</f>
        <v>0</v>
      </c>
      <c r="O229" s="185">
        <f>'Prep Partner Performance'!K237</f>
        <v>0</v>
      </c>
      <c r="P229" s="185">
        <f>'Prep Partner Performance'!L237</f>
        <v>0</v>
      </c>
      <c r="Q229" s="185">
        <f>'Prep Partner Performance'!M237</f>
        <v>0</v>
      </c>
      <c r="R229" s="185">
        <f>'Prep Partner Performance'!N237</f>
        <v>0</v>
      </c>
      <c r="S229" s="185">
        <f>'Prep Partner Performance'!O237</f>
        <v>0</v>
      </c>
      <c r="T229" s="185">
        <f>'Prep Partner Performance'!P237</f>
        <v>0</v>
      </c>
      <c r="U229" s="185">
        <f>'Prep Partner Performance'!Q237</f>
        <v>0</v>
      </c>
      <c r="V229" s="185">
        <f>'Prep Partner Performance'!R237</f>
        <v>0</v>
      </c>
      <c r="W229" s="185">
        <f>'Prep Partner Performance'!S237</f>
        <v>0</v>
      </c>
      <c r="X229" s="185">
        <f>'Prep Partner Performance'!T237</f>
        <v>0</v>
      </c>
      <c r="Y229" s="185">
        <f>'Prep Partner Performance'!U237</f>
        <v>0</v>
      </c>
      <c r="Z229" s="185">
        <f>'Prep Partner Performance'!V237</f>
        <v>0</v>
      </c>
      <c r="AA229" s="185">
        <f>'Prep Partner Performance'!W237</f>
        <v>0</v>
      </c>
      <c r="AB229" s="185">
        <f>'Prep Partner Performance'!X237</f>
        <v>0</v>
      </c>
      <c r="AC229" s="185">
        <f>'Prep Partner Performance'!Y237</f>
        <v>0</v>
      </c>
      <c r="AD229" s="185">
        <f>'Prep Partner Performance'!Z237</f>
        <v>0</v>
      </c>
      <c r="AE229" s="185">
        <f>'Prep Partner Performance'!AA237</f>
        <v>0</v>
      </c>
      <c r="AF229" s="185">
        <f>'Prep Partner Performance'!AB237</f>
        <v>0</v>
      </c>
      <c r="AG229" s="185">
        <f>'Prep Partner Performance'!AC237</f>
        <v>0</v>
      </c>
      <c r="AH229" s="185">
        <f>'Prep Partner Performance'!AD237</f>
        <v>0</v>
      </c>
      <c r="AI229" s="185">
        <f>'Prep Partner Performance'!AE237</f>
        <v>0</v>
      </c>
      <c r="AJ229" s="185">
        <f>'Prep Partner Performance'!AF237</f>
        <v>0</v>
      </c>
      <c r="AK229" s="185">
        <f>'Prep Partner Performance'!AG237</f>
        <v>0</v>
      </c>
      <c r="AL229" s="185">
        <f>'Prep Partner Performance'!AH237</f>
        <v>0</v>
      </c>
      <c r="AM229" s="178">
        <f t="shared" si="7"/>
        <v>0</v>
      </c>
      <c r="AN229" s="177" t="str">
        <f>'Prep Partner Performance'!B$3</f>
        <v>PrEP Partner Performance Tool version 2.0.0</v>
      </c>
      <c r="AO229" s="199">
        <f>'Prep Partner Performance'!AJ237</f>
        <v>0</v>
      </c>
    </row>
    <row r="230" spans="1:41" x14ac:dyDescent="0.25">
      <c r="A230" s="178" t="str">
        <f t="shared" si="6"/>
        <v>202205</v>
      </c>
      <c r="B230" s="179">
        <f>'Prep Partner Performance'!AE$2</f>
        <v>2022</v>
      </c>
      <c r="C230" s="180" t="str">
        <f>'Prep Partner Performance'!Z$2</f>
        <v>05</v>
      </c>
      <c r="D230" s="178">
        <f>'Prep Partner Performance'!G$2</f>
        <v>14943</v>
      </c>
      <c r="E230" s="177" t="str">
        <f>'Prep Partner Performance'!C$2</f>
        <v>Kisima Health Centre</v>
      </c>
      <c r="F230" s="199" t="str">
        <f>'Prep Partner Performance'!B$231</f>
        <v>PrEP Drugs Side Effects</v>
      </c>
      <c r="G230" s="177" t="str">
        <f>'Prep Partner Performance'!C238</f>
        <v>Serodiscordant Couple</v>
      </c>
      <c r="H230" s="177" t="str">
        <f>'Prep Partner Performance'!D238</f>
        <v>P01-229</v>
      </c>
      <c r="I230" s="185">
        <f>'Prep Partner Performance'!E238</f>
        <v>0</v>
      </c>
      <c r="J230" s="185">
        <f>'Prep Partner Performance'!F238</f>
        <v>0</v>
      </c>
      <c r="K230" s="185">
        <f>'Prep Partner Performance'!G238</f>
        <v>0</v>
      </c>
      <c r="L230" s="185">
        <f>'Prep Partner Performance'!H238</f>
        <v>0</v>
      </c>
      <c r="M230" s="185">
        <f>'Prep Partner Performance'!I238</f>
        <v>0</v>
      </c>
      <c r="N230" s="185">
        <f>'Prep Partner Performance'!J238</f>
        <v>0</v>
      </c>
      <c r="O230" s="185">
        <f>'Prep Partner Performance'!K238</f>
        <v>0</v>
      </c>
      <c r="P230" s="185">
        <f>'Prep Partner Performance'!L238</f>
        <v>0</v>
      </c>
      <c r="Q230" s="185">
        <f>'Prep Partner Performance'!M238</f>
        <v>0</v>
      </c>
      <c r="R230" s="185">
        <f>'Prep Partner Performance'!N238</f>
        <v>0</v>
      </c>
      <c r="S230" s="185">
        <f>'Prep Partner Performance'!O238</f>
        <v>0</v>
      </c>
      <c r="T230" s="185">
        <f>'Prep Partner Performance'!P238</f>
        <v>0</v>
      </c>
      <c r="U230" s="185">
        <f>'Prep Partner Performance'!Q238</f>
        <v>0</v>
      </c>
      <c r="V230" s="185">
        <f>'Prep Partner Performance'!R238</f>
        <v>0</v>
      </c>
      <c r="W230" s="185">
        <f>'Prep Partner Performance'!S238</f>
        <v>0</v>
      </c>
      <c r="X230" s="185">
        <f>'Prep Partner Performance'!T238</f>
        <v>0</v>
      </c>
      <c r="Y230" s="185">
        <f>'Prep Partner Performance'!U238</f>
        <v>0</v>
      </c>
      <c r="Z230" s="185">
        <f>'Prep Partner Performance'!V238</f>
        <v>0</v>
      </c>
      <c r="AA230" s="185">
        <f>'Prep Partner Performance'!W238</f>
        <v>0</v>
      </c>
      <c r="AB230" s="185">
        <f>'Prep Partner Performance'!X238</f>
        <v>0</v>
      </c>
      <c r="AC230" s="185">
        <f>'Prep Partner Performance'!Y238</f>
        <v>0</v>
      </c>
      <c r="AD230" s="185">
        <f>'Prep Partner Performance'!Z238</f>
        <v>0</v>
      </c>
      <c r="AE230" s="185">
        <f>'Prep Partner Performance'!AA238</f>
        <v>0</v>
      </c>
      <c r="AF230" s="185">
        <f>'Prep Partner Performance'!AB238</f>
        <v>0</v>
      </c>
      <c r="AG230" s="185">
        <f>'Prep Partner Performance'!AC238</f>
        <v>0</v>
      </c>
      <c r="AH230" s="185">
        <f>'Prep Partner Performance'!AD238</f>
        <v>0</v>
      </c>
      <c r="AI230" s="185">
        <f>'Prep Partner Performance'!AE238</f>
        <v>0</v>
      </c>
      <c r="AJ230" s="185">
        <f>'Prep Partner Performance'!AF238</f>
        <v>0</v>
      </c>
      <c r="AK230" s="185">
        <f>'Prep Partner Performance'!AG238</f>
        <v>0</v>
      </c>
      <c r="AL230" s="185">
        <f>'Prep Partner Performance'!AH238</f>
        <v>0</v>
      </c>
      <c r="AM230" s="178">
        <f t="shared" si="7"/>
        <v>0</v>
      </c>
      <c r="AN230" s="177" t="str">
        <f>'Prep Partner Performance'!B$3</f>
        <v>PrEP Partner Performance Tool version 2.0.0</v>
      </c>
      <c r="AO230" s="199">
        <f>'Prep Partner Performance'!AJ238</f>
        <v>0</v>
      </c>
    </row>
    <row r="231" spans="1:41" x14ac:dyDescent="0.25">
      <c r="A231" s="178" t="str">
        <f t="shared" si="6"/>
        <v>202205</v>
      </c>
      <c r="B231" s="179">
        <f>'Prep Partner Performance'!AE$2</f>
        <v>2022</v>
      </c>
      <c r="C231" s="180" t="str">
        <f>'Prep Partner Performance'!Z$2</f>
        <v>05</v>
      </c>
      <c r="D231" s="178">
        <f>'Prep Partner Performance'!G$2</f>
        <v>14943</v>
      </c>
      <c r="E231" s="177" t="str">
        <f>'Prep Partner Performance'!C$2</f>
        <v>Kisima Health Centre</v>
      </c>
      <c r="F231" s="199" t="str">
        <f>'Prep Partner Performance'!B$231</f>
        <v>PrEP Drugs Side Effects</v>
      </c>
      <c r="G231" s="177" t="str">
        <f>'Prep Partner Performance'!C239</f>
        <v>Pregnant and Breast Feeding Women</v>
      </c>
      <c r="H231" s="177" t="str">
        <f>'Prep Partner Performance'!D239</f>
        <v>P01-230</v>
      </c>
      <c r="I231" s="185">
        <f>'Prep Partner Performance'!E239</f>
        <v>0</v>
      </c>
      <c r="J231" s="185">
        <f>'Prep Partner Performance'!F239</f>
        <v>0</v>
      </c>
      <c r="K231" s="185">
        <f>'Prep Partner Performance'!G239</f>
        <v>0</v>
      </c>
      <c r="L231" s="185">
        <f>'Prep Partner Performance'!H239</f>
        <v>0</v>
      </c>
      <c r="M231" s="185">
        <f>'Prep Partner Performance'!I239</f>
        <v>0</v>
      </c>
      <c r="N231" s="185">
        <f>'Prep Partner Performance'!J239</f>
        <v>0</v>
      </c>
      <c r="O231" s="185">
        <f>'Prep Partner Performance'!K239</f>
        <v>0</v>
      </c>
      <c r="P231" s="185">
        <f>'Prep Partner Performance'!L239</f>
        <v>0</v>
      </c>
      <c r="Q231" s="185">
        <f>'Prep Partner Performance'!M239</f>
        <v>0</v>
      </c>
      <c r="R231" s="185">
        <f>'Prep Partner Performance'!N239</f>
        <v>0</v>
      </c>
      <c r="S231" s="185">
        <f>'Prep Partner Performance'!O239</f>
        <v>0</v>
      </c>
      <c r="T231" s="185">
        <f>'Prep Partner Performance'!P239</f>
        <v>0</v>
      </c>
      <c r="U231" s="185">
        <f>'Prep Partner Performance'!Q239</f>
        <v>0</v>
      </c>
      <c r="V231" s="185">
        <f>'Prep Partner Performance'!R239</f>
        <v>0</v>
      </c>
      <c r="W231" s="185">
        <f>'Prep Partner Performance'!S239</f>
        <v>0</v>
      </c>
      <c r="X231" s="185">
        <f>'Prep Partner Performance'!T239</f>
        <v>0</v>
      </c>
      <c r="Y231" s="185">
        <f>'Prep Partner Performance'!U239</f>
        <v>0</v>
      </c>
      <c r="Z231" s="185">
        <f>'Prep Partner Performance'!V239</f>
        <v>0</v>
      </c>
      <c r="AA231" s="185">
        <f>'Prep Partner Performance'!W239</f>
        <v>0</v>
      </c>
      <c r="AB231" s="185">
        <f>'Prep Partner Performance'!X239</f>
        <v>0</v>
      </c>
      <c r="AC231" s="185">
        <f>'Prep Partner Performance'!Y239</f>
        <v>0</v>
      </c>
      <c r="AD231" s="185">
        <f>'Prep Partner Performance'!Z239</f>
        <v>0</v>
      </c>
      <c r="AE231" s="185">
        <f>'Prep Partner Performance'!AA239</f>
        <v>0</v>
      </c>
      <c r="AF231" s="185">
        <f>'Prep Partner Performance'!AB239</f>
        <v>0</v>
      </c>
      <c r="AG231" s="185">
        <f>'Prep Partner Performance'!AC239</f>
        <v>0</v>
      </c>
      <c r="AH231" s="185">
        <f>'Prep Partner Performance'!AD239</f>
        <v>0</v>
      </c>
      <c r="AI231" s="185">
        <f>'Prep Partner Performance'!AE239</f>
        <v>0</v>
      </c>
      <c r="AJ231" s="185">
        <f>'Prep Partner Performance'!AF239</f>
        <v>0</v>
      </c>
      <c r="AK231" s="185">
        <f>'Prep Partner Performance'!AG239</f>
        <v>0</v>
      </c>
      <c r="AL231" s="185">
        <f>'Prep Partner Performance'!AH239</f>
        <v>0</v>
      </c>
      <c r="AM231" s="178">
        <f t="shared" si="7"/>
        <v>0</v>
      </c>
      <c r="AN231" s="177" t="str">
        <f>'Prep Partner Performance'!B$3</f>
        <v>PrEP Partner Performance Tool version 2.0.0</v>
      </c>
      <c r="AO231" s="199">
        <f>'Prep Partner Performance'!AJ239</f>
        <v>0</v>
      </c>
    </row>
    <row r="232" spans="1:41" x14ac:dyDescent="0.25">
      <c r="A232" s="178" t="str">
        <f t="shared" si="6"/>
        <v>202205</v>
      </c>
      <c r="B232" s="179">
        <f>'Prep Partner Performance'!AE$2</f>
        <v>2022</v>
      </c>
      <c r="C232" s="180" t="str">
        <f>'Prep Partner Performance'!Z$2</f>
        <v>05</v>
      </c>
      <c r="D232" s="178">
        <f>'Prep Partner Performance'!G$2</f>
        <v>14943</v>
      </c>
      <c r="E232" s="177" t="str">
        <f>'Prep Partner Performance'!C$2</f>
        <v>Kisima Health Centre</v>
      </c>
      <c r="F232" s="199" t="str">
        <f>'Prep Partner Performance'!B240</f>
        <v>Non-Adherence</v>
      </c>
      <c r="G232" s="177" t="str">
        <f>'Prep Partner Performance'!C240</f>
        <v>Transgender</v>
      </c>
      <c r="H232" s="177" t="str">
        <f>'Prep Partner Performance'!D240</f>
        <v>P01-231</v>
      </c>
      <c r="I232" s="185">
        <f>'Prep Partner Performance'!E240</f>
        <v>0</v>
      </c>
      <c r="J232" s="185">
        <f>'Prep Partner Performance'!F240</f>
        <v>0</v>
      </c>
      <c r="K232" s="185">
        <f>'Prep Partner Performance'!G240</f>
        <v>0</v>
      </c>
      <c r="L232" s="185">
        <f>'Prep Partner Performance'!H240</f>
        <v>0</v>
      </c>
      <c r="M232" s="185">
        <f>'Prep Partner Performance'!I240</f>
        <v>0</v>
      </c>
      <c r="N232" s="185">
        <f>'Prep Partner Performance'!J240</f>
        <v>0</v>
      </c>
      <c r="O232" s="185">
        <f>'Prep Partner Performance'!K240</f>
        <v>0</v>
      </c>
      <c r="P232" s="185">
        <f>'Prep Partner Performance'!L240</f>
        <v>0</v>
      </c>
      <c r="Q232" s="185">
        <f>'Prep Partner Performance'!M240</f>
        <v>0</v>
      </c>
      <c r="R232" s="185">
        <f>'Prep Partner Performance'!N240</f>
        <v>0</v>
      </c>
      <c r="S232" s="185">
        <f>'Prep Partner Performance'!O240</f>
        <v>0</v>
      </c>
      <c r="T232" s="185">
        <f>'Prep Partner Performance'!P240</f>
        <v>0</v>
      </c>
      <c r="U232" s="185">
        <f>'Prep Partner Performance'!Q240</f>
        <v>0</v>
      </c>
      <c r="V232" s="185">
        <f>'Prep Partner Performance'!R240</f>
        <v>0</v>
      </c>
      <c r="W232" s="185">
        <f>'Prep Partner Performance'!S240</f>
        <v>0</v>
      </c>
      <c r="X232" s="185">
        <f>'Prep Partner Performance'!T240</f>
        <v>0</v>
      </c>
      <c r="Y232" s="185">
        <f>'Prep Partner Performance'!U240</f>
        <v>0</v>
      </c>
      <c r="Z232" s="185">
        <f>'Prep Partner Performance'!V240</f>
        <v>0</v>
      </c>
      <c r="AA232" s="185">
        <f>'Prep Partner Performance'!W240</f>
        <v>0</v>
      </c>
      <c r="AB232" s="185">
        <f>'Prep Partner Performance'!X240</f>
        <v>0</v>
      </c>
      <c r="AC232" s="185">
        <f>'Prep Partner Performance'!Y240</f>
        <v>0</v>
      </c>
      <c r="AD232" s="185">
        <f>'Prep Partner Performance'!Z240</f>
        <v>0</v>
      </c>
      <c r="AE232" s="185">
        <f>'Prep Partner Performance'!AA240</f>
        <v>0</v>
      </c>
      <c r="AF232" s="185">
        <f>'Prep Partner Performance'!AB240</f>
        <v>0</v>
      </c>
      <c r="AG232" s="185">
        <f>'Prep Partner Performance'!AC240</f>
        <v>0</v>
      </c>
      <c r="AH232" s="185">
        <f>'Prep Partner Performance'!AD240</f>
        <v>0</v>
      </c>
      <c r="AI232" s="185">
        <f>'Prep Partner Performance'!AE240</f>
        <v>0</v>
      </c>
      <c r="AJ232" s="185">
        <f>'Prep Partner Performance'!AF240</f>
        <v>0</v>
      </c>
      <c r="AK232" s="185">
        <f>'Prep Partner Performance'!AG240</f>
        <v>0</v>
      </c>
      <c r="AL232" s="185">
        <f>'Prep Partner Performance'!AH240</f>
        <v>0</v>
      </c>
      <c r="AM232" s="178">
        <f t="shared" si="7"/>
        <v>0</v>
      </c>
      <c r="AN232" s="177" t="str">
        <f>'Prep Partner Performance'!B$3</f>
        <v>PrEP Partner Performance Tool version 2.0.0</v>
      </c>
      <c r="AO232" s="199">
        <f>'Prep Partner Performance'!AJ240</f>
        <v>0</v>
      </c>
    </row>
    <row r="233" spans="1:41" x14ac:dyDescent="0.25">
      <c r="A233" s="178" t="str">
        <f t="shared" si="6"/>
        <v>202205</v>
      </c>
      <c r="B233" s="179">
        <f>'Prep Partner Performance'!AE$2</f>
        <v>2022</v>
      </c>
      <c r="C233" s="180" t="str">
        <f>'Prep Partner Performance'!Z$2</f>
        <v>05</v>
      </c>
      <c r="D233" s="178">
        <f>'Prep Partner Performance'!G$2</f>
        <v>14943</v>
      </c>
      <c r="E233" s="177" t="str">
        <f>'Prep Partner Performance'!C$2</f>
        <v>Kisima Health Centre</v>
      </c>
      <c r="F233" s="199" t="str">
        <f>'Prep Partner Performance'!B$240</f>
        <v>Non-Adherence</v>
      </c>
      <c r="G233" s="177" t="str">
        <f>'Prep Partner Performance'!C241</f>
        <v>Adolescent Girls and Young Women</v>
      </c>
      <c r="H233" s="177" t="str">
        <f>'Prep Partner Performance'!D241</f>
        <v>P01-232</v>
      </c>
      <c r="I233" s="185">
        <f>'Prep Partner Performance'!E241</f>
        <v>0</v>
      </c>
      <c r="J233" s="185">
        <f>'Prep Partner Performance'!F241</f>
        <v>0</v>
      </c>
      <c r="K233" s="185">
        <f>'Prep Partner Performance'!G241</f>
        <v>0</v>
      </c>
      <c r="L233" s="185">
        <f>'Prep Partner Performance'!H241</f>
        <v>0</v>
      </c>
      <c r="M233" s="185">
        <f>'Prep Partner Performance'!I241</f>
        <v>0</v>
      </c>
      <c r="N233" s="185">
        <f>'Prep Partner Performance'!J241</f>
        <v>0</v>
      </c>
      <c r="O233" s="185">
        <f>'Prep Partner Performance'!K241</f>
        <v>0</v>
      </c>
      <c r="P233" s="185">
        <f>'Prep Partner Performance'!L241</f>
        <v>0</v>
      </c>
      <c r="Q233" s="185">
        <f>'Prep Partner Performance'!M241</f>
        <v>0</v>
      </c>
      <c r="R233" s="185">
        <f>'Prep Partner Performance'!N241</f>
        <v>0</v>
      </c>
      <c r="S233" s="185">
        <f>'Prep Partner Performance'!O241</f>
        <v>0</v>
      </c>
      <c r="T233" s="185">
        <f>'Prep Partner Performance'!P241</f>
        <v>0</v>
      </c>
      <c r="U233" s="185">
        <f>'Prep Partner Performance'!Q241</f>
        <v>0</v>
      </c>
      <c r="V233" s="185">
        <f>'Prep Partner Performance'!R241</f>
        <v>0</v>
      </c>
      <c r="W233" s="185">
        <f>'Prep Partner Performance'!S241</f>
        <v>0</v>
      </c>
      <c r="X233" s="185">
        <f>'Prep Partner Performance'!T241</f>
        <v>0</v>
      </c>
      <c r="Y233" s="185">
        <f>'Prep Partner Performance'!U241</f>
        <v>0</v>
      </c>
      <c r="Z233" s="185">
        <f>'Prep Partner Performance'!V241</f>
        <v>0</v>
      </c>
      <c r="AA233" s="185">
        <f>'Prep Partner Performance'!W241</f>
        <v>0</v>
      </c>
      <c r="AB233" s="185">
        <f>'Prep Partner Performance'!X241</f>
        <v>0</v>
      </c>
      <c r="AC233" s="185">
        <f>'Prep Partner Performance'!Y241</f>
        <v>0</v>
      </c>
      <c r="AD233" s="185">
        <f>'Prep Partner Performance'!Z241</f>
        <v>0</v>
      </c>
      <c r="AE233" s="185">
        <f>'Prep Partner Performance'!AA241</f>
        <v>0</v>
      </c>
      <c r="AF233" s="185">
        <f>'Prep Partner Performance'!AB241</f>
        <v>0</v>
      </c>
      <c r="AG233" s="185">
        <f>'Prep Partner Performance'!AC241</f>
        <v>0</v>
      </c>
      <c r="AH233" s="185">
        <f>'Prep Partner Performance'!AD241</f>
        <v>0</v>
      </c>
      <c r="AI233" s="185">
        <f>'Prep Partner Performance'!AE241</f>
        <v>0</v>
      </c>
      <c r="AJ233" s="185">
        <f>'Prep Partner Performance'!AF241</f>
        <v>0</v>
      </c>
      <c r="AK233" s="185">
        <f>'Prep Partner Performance'!AG241</f>
        <v>0</v>
      </c>
      <c r="AL233" s="185">
        <f>'Prep Partner Performance'!AH241</f>
        <v>0</v>
      </c>
      <c r="AM233" s="178">
        <f t="shared" si="7"/>
        <v>0</v>
      </c>
      <c r="AN233" s="177" t="str">
        <f>'Prep Partner Performance'!B$3</f>
        <v>PrEP Partner Performance Tool version 2.0.0</v>
      </c>
      <c r="AO233" s="199">
        <f>'Prep Partner Performance'!AJ241</f>
        <v>0</v>
      </c>
    </row>
    <row r="234" spans="1:41" x14ac:dyDescent="0.25">
      <c r="A234" s="178" t="str">
        <f t="shared" si="6"/>
        <v>202205</v>
      </c>
      <c r="B234" s="179">
        <f>'Prep Partner Performance'!AE$2</f>
        <v>2022</v>
      </c>
      <c r="C234" s="180" t="str">
        <f>'Prep Partner Performance'!Z$2</f>
        <v>05</v>
      </c>
      <c r="D234" s="178">
        <f>'Prep Partner Performance'!G$2</f>
        <v>14943</v>
      </c>
      <c r="E234" s="177" t="str">
        <f>'Prep Partner Performance'!C$2</f>
        <v>Kisima Health Centre</v>
      </c>
      <c r="F234" s="199" t="str">
        <f>'Prep Partner Performance'!B$240</f>
        <v>Non-Adherence</v>
      </c>
      <c r="G234" s="177" t="str">
        <f>'Prep Partner Performance'!C242</f>
        <v>Men who have Sex With Men</v>
      </c>
      <c r="H234" s="177" t="str">
        <f>'Prep Partner Performance'!D242</f>
        <v>P01-233</v>
      </c>
      <c r="I234" s="185">
        <f>'Prep Partner Performance'!E242</f>
        <v>0</v>
      </c>
      <c r="J234" s="185">
        <f>'Prep Partner Performance'!F242</f>
        <v>0</v>
      </c>
      <c r="K234" s="185">
        <f>'Prep Partner Performance'!G242</f>
        <v>0</v>
      </c>
      <c r="L234" s="185">
        <f>'Prep Partner Performance'!H242</f>
        <v>0</v>
      </c>
      <c r="M234" s="185">
        <f>'Prep Partner Performance'!I242</f>
        <v>0</v>
      </c>
      <c r="N234" s="185">
        <f>'Prep Partner Performance'!J242</f>
        <v>0</v>
      </c>
      <c r="O234" s="185">
        <f>'Prep Partner Performance'!K242</f>
        <v>0</v>
      </c>
      <c r="P234" s="185">
        <f>'Prep Partner Performance'!L242</f>
        <v>0</v>
      </c>
      <c r="Q234" s="185">
        <f>'Prep Partner Performance'!M242</f>
        <v>0</v>
      </c>
      <c r="R234" s="185">
        <f>'Prep Partner Performance'!N242</f>
        <v>0</v>
      </c>
      <c r="S234" s="185">
        <f>'Prep Partner Performance'!O242</f>
        <v>0</v>
      </c>
      <c r="T234" s="185">
        <f>'Prep Partner Performance'!P242</f>
        <v>0</v>
      </c>
      <c r="U234" s="185">
        <f>'Prep Partner Performance'!Q242</f>
        <v>0</v>
      </c>
      <c r="V234" s="185">
        <f>'Prep Partner Performance'!R242</f>
        <v>0</v>
      </c>
      <c r="W234" s="185">
        <f>'Prep Partner Performance'!S242</f>
        <v>0</v>
      </c>
      <c r="X234" s="185">
        <f>'Prep Partner Performance'!T242</f>
        <v>0</v>
      </c>
      <c r="Y234" s="185">
        <f>'Prep Partner Performance'!U242</f>
        <v>0</v>
      </c>
      <c r="Z234" s="185">
        <f>'Prep Partner Performance'!V242</f>
        <v>0</v>
      </c>
      <c r="AA234" s="185">
        <f>'Prep Partner Performance'!W242</f>
        <v>0</v>
      </c>
      <c r="AB234" s="185">
        <f>'Prep Partner Performance'!X242</f>
        <v>0</v>
      </c>
      <c r="AC234" s="185">
        <f>'Prep Partner Performance'!Y242</f>
        <v>0</v>
      </c>
      <c r="AD234" s="185">
        <f>'Prep Partner Performance'!Z242</f>
        <v>0</v>
      </c>
      <c r="AE234" s="185">
        <f>'Prep Partner Performance'!AA242</f>
        <v>0</v>
      </c>
      <c r="AF234" s="185">
        <f>'Prep Partner Performance'!AB242</f>
        <v>0</v>
      </c>
      <c r="AG234" s="185">
        <f>'Prep Partner Performance'!AC242</f>
        <v>0</v>
      </c>
      <c r="AH234" s="185">
        <f>'Prep Partner Performance'!AD242</f>
        <v>0</v>
      </c>
      <c r="AI234" s="185">
        <f>'Prep Partner Performance'!AE242</f>
        <v>0</v>
      </c>
      <c r="AJ234" s="185">
        <f>'Prep Partner Performance'!AF242</f>
        <v>0</v>
      </c>
      <c r="AK234" s="185">
        <f>'Prep Partner Performance'!AG242</f>
        <v>0</v>
      </c>
      <c r="AL234" s="185">
        <f>'Prep Partner Performance'!AH242</f>
        <v>0</v>
      </c>
      <c r="AM234" s="178">
        <f t="shared" si="7"/>
        <v>0</v>
      </c>
      <c r="AN234" s="177" t="str">
        <f>'Prep Partner Performance'!B$3</f>
        <v>PrEP Partner Performance Tool version 2.0.0</v>
      </c>
      <c r="AO234" s="199">
        <f>'Prep Partner Performance'!AJ242</f>
        <v>0</v>
      </c>
    </row>
    <row r="235" spans="1:41" x14ac:dyDescent="0.25">
      <c r="A235" s="178" t="str">
        <f t="shared" si="6"/>
        <v>202205</v>
      </c>
      <c r="B235" s="179">
        <f>'Prep Partner Performance'!AE$2</f>
        <v>2022</v>
      </c>
      <c r="C235" s="180" t="str">
        <f>'Prep Partner Performance'!Z$2</f>
        <v>05</v>
      </c>
      <c r="D235" s="178">
        <f>'Prep Partner Performance'!G$2</f>
        <v>14943</v>
      </c>
      <c r="E235" s="177" t="str">
        <f>'Prep Partner Performance'!C$2</f>
        <v>Kisima Health Centre</v>
      </c>
      <c r="F235" s="199" t="str">
        <f>'Prep Partner Performance'!B$240</f>
        <v>Non-Adherence</v>
      </c>
      <c r="G235" s="177" t="str">
        <f>'Prep Partner Performance'!C243</f>
        <v>Men at high risk</v>
      </c>
      <c r="H235" s="177" t="str">
        <f>'Prep Partner Performance'!D243</f>
        <v>P01-234</v>
      </c>
      <c r="I235" s="185">
        <f>'Prep Partner Performance'!E243</f>
        <v>0</v>
      </c>
      <c r="J235" s="185">
        <f>'Prep Partner Performance'!F243</f>
        <v>0</v>
      </c>
      <c r="K235" s="185">
        <f>'Prep Partner Performance'!G243</f>
        <v>0</v>
      </c>
      <c r="L235" s="185">
        <f>'Prep Partner Performance'!H243</f>
        <v>0</v>
      </c>
      <c r="M235" s="185">
        <f>'Prep Partner Performance'!I243</f>
        <v>0</v>
      </c>
      <c r="N235" s="185">
        <f>'Prep Partner Performance'!J243</f>
        <v>0</v>
      </c>
      <c r="O235" s="185">
        <f>'Prep Partner Performance'!K243</f>
        <v>0</v>
      </c>
      <c r="P235" s="185">
        <f>'Prep Partner Performance'!L243</f>
        <v>0</v>
      </c>
      <c r="Q235" s="185">
        <f>'Prep Partner Performance'!M243</f>
        <v>0</v>
      </c>
      <c r="R235" s="185">
        <f>'Prep Partner Performance'!N243</f>
        <v>0</v>
      </c>
      <c r="S235" s="185">
        <f>'Prep Partner Performance'!O243</f>
        <v>0</v>
      </c>
      <c r="T235" s="185">
        <f>'Prep Partner Performance'!P243</f>
        <v>0</v>
      </c>
      <c r="U235" s="185">
        <f>'Prep Partner Performance'!Q243</f>
        <v>0</v>
      </c>
      <c r="V235" s="185">
        <f>'Prep Partner Performance'!R243</f>
        <v>0</v>
      </c>
      <c r="W235" s="185">
        <f>'Prep Partner Performance'!S243</f>
        <v>0</v>
      </c>
      <c r="X235" s="185">
        <f>'Prep Partner Performance'!T243</f>
        <v>0</v>
      </c>
      <c r="Y235" s="185">
        <f>'Prep Partner Performance'!U243</f>
        <v>0</v>
      </c>
      <c r="Z235" s="185">
        <f>'Prep Partner Performance'!V243</f>
        <v>0</v>
      </c>
      <c r="AA235" s="185">
        <f>'Prep Partner Performance'!W243</f>
        <v>0</v>
      </c>
      <c r="AB235" s="185">
        <f>'Prep Partner Performance'!X243</f>
        <v>0</v>
      </c>
      <c r="AC235" s="185">
        <f>'Prep Partner Performance'!Y243</f>
        <v>0</v>
      </c>
      <c r="AD235" s="185">
        <f>'Prep Partner Performance'!Z243</f>
        <v>0</v>
      </c>
      <c r="AE235" s="185">
        <f>'Prep Partner Performance'!AA243</f>
        <v>0</v>
      </c>
      <c r="AF235" s="185">
        <f>'Prep Partner Performance'!AB243</f>
        <v>0</v>
      </c>
      <c r="AG235" s="185">
        <f>'Prep Partner Performance'!AC243</f>
        <v>0</v>
      </c>
      <c r="AH235" s="185">
        <f>'Prep Partner Performance'!AD243</f>
        <v>0</v>
      </c>
      <c r="AI235" s="185">
        <f>'Prep Partner Performance'!AE243</f>
        <v>0</v>
      </c>
      <c r="AJ235" s="185">
        <f>'Prep Partner Performance'!AF243</f>
        <v>0</v>
      </c>
      <c r="AK235" s="185">
        <f>'Prep Partner Performance'!AG243</f>
        <v>0</v>
      </c>
      <c r="AL235" s="185">
        <f>'Prep Partner Performance'!AH243</f>
        <v>0</v>
      </c>
      <c r="AM235" s="178">
        <f t="shared" si="7"/>
        <v>0</v>
      </c>
      <c r="AN235" s="177" t="str">
        <f>'Prep Partner Performance'!B$3</f>
        <v>PrEP Partner Performance Tool version 2.0.0</v>
      </c>
      <c r="AO235" s="199">
        <f>'Prep Partner Performance'!AJ243</f>
        <v>0</v>
      </c>
    </row>
    <row r="236" spans="1:41" x14ac:dyDescent="0.25">
      <c r="A236" s="178" t="str">
        <f t="shared" si="6"/>
        <v>202205</v>
      </c>
      <c r="B236" s="179">
        <f>'Prep Partner Performance'!AE$2</f>
        <v>2022</v>
      </c>
      <c r="C236" s="180" t="str">
        <f>'Prep Partner Performance'!Z$2</f>
        <v>05</v>
      </c>
      <c r="D236" s="178">
        <f>'Prep Partner Performance'!G$2</f>
        <v>14943</v>
      </c>
      <c r="E236" s="177" t="str">
        <f>'Prep Partner Performance'!C$2</f>
        <v>Kisima Health Centre</v>
      </c>
      <c r="F236" s="199" t="str">
        <f>'Prep Partner Performance'!B$240</f>
        <v>Non-Adherence</v>
      </c>
      <c r="G236" s="177" t="str">
        <f>'Prep Partner Performance'!C244</f>
        <v>Female Sex Workers</v>
      </c>
      <c r="H236" s="177" t="str">
        <f>'Prep Partner Performance'!D244</f>
        <v>P01-235</v>
      </c>
      <c r="I236" s="185">
        <f>'Prep Partner Performance'!E244</f>
        <v>0</v>
      </c>
      <c r="J236" s="185">
        <f>'Prep Partner Performance'!F244</f>
        <v>0</v>
      </c>
      <c r="K236" s="185">
        <f>'Prep Partner Performance'!G244</f>
        <v>0</v>
      </c>
      <c r="L236" s="185">
        <f>'Prep Partner Performance'!H244</f>
        <v>0</v>
      </c>
      <c r="M236" s="185">
        <f>'Prep Partner Performance'!I244</f>
        <v>0</v>
      </c>
      <c r="N236" s="185">
        <f>'Prep Partner Performance'!J244</f>
        <v>0</v>
      </c>
      <c r="O236" s="185">
        <f>'Prep Partner Performance'!K244</f>
        <v>0</v>
      </c>
      <c r="P236" s="185">
        <f>'Prep Partner Performance'!L244</f>
        <v>0</v>
      </c>
      <c r="Q236" s="185">
        <f>'Prep Partner Performance'!M244</f>
        <v>0</v>
      </c>
      <c r="R236" s="185">
        <f>'Prep Partner Performance'!N244</f>
        <v>0</v>
      </c>
      <c r="S236" s="185">
        <f>'Prep Partner Performance'!O244</f>
        <v>0</v>
      </c>
      <c r="T236" s="185">
        <f>'Prep Partner Performance'!P244</f>
        <v>0</v>
      </c>
      <c r="U236" s="185">
        <f>'Prep Partner Performance'!Q244</f>
        <v>0</v>
      </c>
      <c r="V236" s="185">
        <f>'Prep Partner Performance'!R244</f>
        <v>0</v>
      </c>
      <c r="W236" s="185">
        <f>'Prep Partner Performance'!S244</f>
        <v>0</v>
      </c>
      <c r="X236" s="185">
        <f>'Prep Partner Performance'!T244</f>
        <v>0</v>
      </c>
      <c r="Y236" s="185">
        <f>'Prep Partner Performance'!U244</f>
        <v>0</v>
      </c>
      <c r="Z236" s="185">
        <f>'Prep Partner Performance'!V244</f>
        <v>0</v>
      </c>
      <c r="AA236" s="185">
        <f>'Prep Partner Performance'!W244</f>
        <v>0</v>
      </c>
      <c r="AB236" s="185">
        <f>'Prep Partner Performance'!X244</f>
        <v>0</v>
      </c>
      <c r="AC236" s="185">
        <f>'Prep Partner Performance'!Y244</f>
        <v>0</v>
      </c>
      <c r="AD236" s="185">
        <f>'Prep Partner Performance'!Z244</f>
        <v>0</v>
      </c>
      <c r="AE236" s="185">
        <f>'Prep Partner Performance'!AA244</f>
        <v>0</v>
      </c>
      <c r="AF236" s="185">
        <f>'Prep Partner Performance'!AB244</f>
        <v>0</v>
      </c>
      <c r="AG236" s="185">
        <f>'Prep Partner Performance'!AC244</f>
        <v>0</v>
      </c>
      <c r="AH236" s="185">
        <f>'Prep Partner Performance'!AD244</f>
        <v>0</v>
      </c>
      <c r="AI236" s="185">
        <f>'Prep Partner Performance'!AE244</f>
        <v>0</v>
      </c>
      <c r="AJ236" s="185">
        <f>'Prep Partner Performance'!AF244</f>
        <v>0</v>
      </c>
      <c r="AK236" s="185">
        <f>'Prep Partner Performance'!AG244</f>
        <v>0</v>
      </c>
      <c r="AL236" s="185">
        <f>'Prep Partner Performance'!AH244</f>
        <v>0</v>
      </c>
      <c r="AM236" s="178">
        <f t="shared" si="7"/>
        <v>0</v>
      </c>
      <c r="AN236" s="177" t="str">
        <f>'Prep Partner Performance'!B$3</f>
        <v>PrEP Partner Performance Tool version 2.0.0</v>
      </c>
      <c r="AO236" s="199">
        <f>'Prep Partner Performance'!AJ244</f>
        <v>0</v>
      </c>
    </row>
    <row r="237" spans="1:41" x14ac:dyDescent="0.25">
      <c r="A237" s="178" t="str">
        <f t="shared" si="6"/>
        <v>202205</v>
      </c>
      <c r="B237" s="179">
        <f>'Prep Partner Performance'!AE$2</f>
        <v>2022</v>
      </c>
      <c r="C237" s="180" t="str">
        <f>'Prep Partner Performance'!Z$2</f>
        <v>05</v>
      </c>
      <c r="D237" s="178">
        <f>'Prep Partner Performance'!G$2</f>
        <v>14943</v>
      </c>
      <c r="E237" s="177" t="str">
        <f>'Prep Partner Performance'!C$2</f>
        <v>Kisima Health Centre</v>
      </c>
      <c r="F237" s="199" t="str">
        <f>'Prep Partner Performance'!B$240</f>
        <v>Non-Adherence</v>
      </c>
      <c r="G237" s="177" t="str">
        <f>'Prep Partner Performance'!C245</f>
        <v>People who Inject Drugs</v>
      </c>
      <c r="H237" s="177" t="str">
        <f>'Prep Partner Performance'!D245</f>
        <v>P01-236</v>
      </c>
      <c r="I237" s="185">
        <f>'Prep Partner Performance'!E245</f>
        <v>0</v>
      </c>
      <c r="J237" s="185">
        <f>'Prep Partner Performance'!F245</f>
        <v>0</v>
      </c>
      <c r="K237" s="185">
        <f>'Prep Partner Performance'!G245</f>
        <v>0</v>
      </c>
      <c r="L237" s="185">
        <f>'Prep Partner Performance'!H245</f>
        <v>0</v>
      </c>
      <c r="M237" s="185">
        <f>'Prep Partner Performance'!I245</f>
        <v>0</v>
      </c>
      <c r="N237" s="185">
        <f>'Prep Partner Performance'!J245</f>
        <v>0</v>
      </c>
      <c r="O237" s="185">
        <f>'Prep Partner Performance'!K245</f>
        <v>0</v>
      </c>
      <c r="P237" s="185">
        <f>'Prep Partner Performance'!L245</f>
        <v>0</v>
      </c>
      <c r="Q237" s="185">
        <f>'Prep Partner Performance'!M245</f>
        <v>0</v>
      </c>
      <c r="R237" s="185">
        <f>'Prep Partner Performance'!N245</f>
        <v>0</v>
      </c>
      <c r="S237" s="185">
        <f>'Prep Partner Performance'!O245</f>
        <v>0</v>
      </c>
      <c r="T237" s="185">
        <f>'Prep Partner Performance'!P245</f>
        <v>0</v>
      </c>
      <c r="U237" s="185">
        <f>'Prep Partner Performance'!Q245</f>
        <v>0</v>
      </c>
      <c r="V237" s="185">
        <f>'Prep Partner Performance'!R245</f>
        <v>0</v>
      </c>
      <c r="W237" s="185">
        <f>'Prep Partner Performance'!S245</f>
        <v>0</v>
      </c>
      <c r="X237" s="185">
        <f>'Prep Partner Performance'!T245</f>
        <v>0</v>
      </c>
      <c r="Y237" s="185">
        <f>'Prep Partner Performance'!U245</f>
        <v>0</v>
      </c>
      <c r="Z237" s="185">
        <f>'Prep Partner Performance'!V245</f>
        <v>0</v>
      </c>
      <c r="AA237" s="185">
        <f>'Prep Partner Performance'!W245</f>
        <v>0</v>
      </c>
      <c r="AB237" s="185">
        <f>'Prep Partner Performance'!X245</f>
        <v>0</v>
      </c>
      <c r="AC237" s="185">
        <f>'Prep Partner Performance'!Y245</f>
        <v>0</v>
      </c>
      <c r="AD237" s="185">
        <f>'Prep Partner Performance'!Z245</f>
        <v>0</v>
      </c>
      <c r="AE237" s="185">
        <f>'Prep Partner Performance'!AA245</f>
        <v>0</v>
      </c>
      <c r="AF237" s="185">
        <f>'Prep Partner Performance'!AB245</f>
        <v>0</v>
      </c>
      <c r="AG237" s="185">
        <f>'Prep Partner Performance'!AC245</f>
        <v>0</v>
      </c>
      <c r="AH237" s="185">
        <f>'Prep Partner Performance'!AD245</f>
        <v>0</v>
      </c>
      <c r="AI237" s="185">
        <f>'Prep Partner Performance'!AE245</f>
        <v>0</v>
      </c>
      <c r="AJ237" s="185">
        <f>'Prep Partner Performance'!AF245</f>
        <v>0</v>
      </c>
      <c r="AK237" s="185">
        <f>'Prep Partner Performance'!AG245</f>
        <v>0</v>
      </c>
      <c r="AL237" s="185">
        <f>'Prep Partner Performance'!AH245</f>
        <v>0</v>
      </c>
      <c r="AM237" s="178">
        <f t="shared" si="7"/>
        <v>0</v>
      </c>
      <c r="AN237" s="177" t="str">
        <f>'Prep Partner Performance'!B$3</f>
        <v>PrEP Partner Performance Tool version 2.0.0</v>
      </c>
      <c r="AO237" s="199">
        <f>'Prep Partner Performance'!AJ245</f>
        <v>0</v>
      </c>
    </row>
    <row r="238" spans="1:41" x14ac:dyDescent="0.25">
      <c r="A238" s="178" t="str">
        <f t="shared" si="6"/>
        <v>202205</v>
      </c>
      <c r="B238" s="179">
        <f>'Prep Partner Performance'!AE$2</f>
        <v>2022</v>
      </c>
      <c r="C238" s="180" t="str">
        <f>'Prep Partner Performance'!Z$2</f>
        <v>05</v>
      </c>
      <c r="D238" s="178">
        <f>'Prep Partner Performance'!G$2</f>
        <v>14943</v>
      </c>
      <c r="E238" s="177" t="str">
        <f>'Prep Partner Performance'!C$2</f>
        <v>Kisima Health Centre</v>
      </c>
      <c r="F238" s="199" t="str">
        <f>'Prep Partner Performance'!B$240</f>
        <v>Non-Adherence</v>
      </c>
      <c r="G238" s="177" t="str">
        <f>'Prep Partner Performance'!C246</f>
        <v>Other Women</v>
      </c>
      <c r="H238" s="177" t="str">
        <f>'Prep Partner Performance'!D246</f>
        <v>P01-237</v>
      </c>
      <c r="I238" s="185">
        <f>'Prep Partner Performance'!E246</f>
        <v>0</v>
      </c>
      <c r="J238" s="185">
        <f>'Prep Partner Performance'!F246</f>
        <v>0</v>
      </c>
      <c r="K238" s="185">
        <f>'Prep Partner Performance'!G246</f>
        <v>0</v>
      </c>
      <c r="L238" s="185">
        <f>'Prep Partner Performance'!H246</f>
        <v>0</v>
      </c>
      <c r="M238" s="185">
        <f>'Prep Partner Performance'!I246</f>
        <v>0</v>
      </c>
      <c r="N238" s="185">
        <f>'Prep Partner Performance'!J246</f>
        <v>0</v>
      </c>
      <c r="O238" s="185">
        <f>'Prep Partner Performance'!K246</f>
        <v>0</v>
      </c>
      <c r="P238" s="185">
        <f>'Prep Partner Performance'!L246</f>
        <v>0</v>
      </c>
      <c r="Q238" s="185">
        <f>'Prep Partner Performance'!M246</f>
        <v>0</v>
      </c>
      <c r="R238" s="185">
        <f>'Prep Partner Performance'!N246</f>
        <v>0</v>
      </c>
      <c r="S238" s="185">
        <f>'Prep Partner Performance'!O246</f>
        <v>0</v>
      </c>
      <c r="T238" s="185">
        <f>'Prep Partner Performance'!P246</f>
        <v>0</v>
      </c>
      <c r="U238" s="185">
        <f>'Prep Partner Performance'!Q246</f>
        <v>0</v>
      </c>
      <c r="V238" s="185">
        <f>'Prep Partner Performance'!R246</f>
        <v>0</v>
      </c>
      <c r="W238" s="185">
        <f>'Prep Partner Performance'!S246</f>
        <v>0</v>
      </c>
      <c r="X238" s="185">
        <f>'Prep Partner Performance'!T246</f>
        <v>0</v>
      </c>
      <c r="Y238" s="185">
        <f>'Prep Partner Performance'!U246</f>
        <v>0</v>
      </c>
      <c r="Z238" s="185">
        <f>'Prep Partner Performance'!V246</f>
        <v>0</v>
      </c>
      <c r="AA238" s="185">
        <f>'Prep Partner Performance'!W246</f>
        <v>0</v>
      </c>
      <c r="AB238" s="185">
        <f>'Prep Partner Performance'!X246</f>
        <v>0</v>
      </c>
      <c r="AC238" s="185">
        <f>'Prep Partner Performance'!Y246</f>
        <v>0</v>
      </c>
      <c r="AD238" s="185">
        <f>'Prep Partner Performance'!Z246</f>
        <v>0</v>
      </c>
      <c r="AE238" s="185">
        <f>'Prep Partner Performance'!AA246</f>
        <v>0</v>
      </c>
      <c r="AF238" s="185">
        <f>'Prep Partner Performance'!AB246</f>
        <v>0</v>
      </c>
      <c r="AG238" s="185">
        <f>'Prep Partner Performance'!AC246</f>
        <v>0</v>
      </c>
      <c r="AH238" s="185">
        <f>'Prep Partner Performance'!AD246</f>
        <v>0</v>
      </c>
      <c r="AI238" s="185">
        <f>'Prep Partner Performance'!AE246</f>
        <v>0</v>
      </c>
      <c r="AJ238" s="185">
        <f>'Prep Partner Performance'!AF246</f>
        <v>0</v>
      </c>
      <c r="AK238" s="185">
        <f>'Prep Partner Performance'!AG246</f>
        <v>0</v>
      </c>
      <c r="AL238" s="185">
        <f>'Prep Partner Performance'!AH246</f>
        <v>0</v>
      </c>
      <c r="AM238" s="178">
        <f t="shared" si="7"/>
        <v>0</v>
      </c>
      <c r="AN238" s="177" t="str">
        <f>'Prep Partner Performance'!B$3</f>
        <v>PrEP Partner Performance Tool version 2.0.0</v>
      </c>
      <c r="AO238" s="199">
        <f>'Prep Partner Performance'!AJ246</f>
        <v>0</v>
      </c>
    </row>
    <row r="239" spans="1:41" x14ac:dyDescent="0.25">
      <c r="A239" s="178" t="str">
        <f t="shared" si="6"/>
        <v>202205</v>
      </c>
      <c r="B239" s="179">
        <f>'Prep Partner Performance'!AE$2</f>
        <v>2022</v>
      </c>
      <c r="C239" s="180" t="str">
        <f>'Prep Partner Performance'!Z$2</f>
        <v>05</v>
      </c>
      <c r="D239" s="178">
        <f>'Prep Partner Performance'!G$2</f>
        <v>14943</v>
      </c>
      <c r="E239" s="177" t="str">
        <f>'Prep Partner Performance'!C$2</f>
        <v>Kisima Health Centre</v>
      </c>
      <c r="F239" s="199" t="str">
        <f>'Prep Partner Performance'!B$240</f>
        <v>Non-Adherence</v>
      </c>
      <c r="G239" s="177" t="str">
        <f>'Prep Partner Performance'!C247</f>
        <v>Serodiscordant Couple</v>
      </c>
      <c r="H239" s="177" t="str">
        <f>'Prep Partner Performance'!D247</f>
        <v>P01-238</v>
      </c>
      <c r="I239" s="185">
        <f>'Prep Partner Performance'!E247</f>
        <v>0</v>
      </c>
      <c r="J239" s="185">
        <f>'Prep Partner Performance'!F247</f>
        <v>0</v>
      </c>
      <c r="K239" s="185">
        <f>'Prep Partner Performance'!G247</f>
        <v>0</v>
      </c>
      <c r="L239" s="185">
        <f>'Prep Partner Performance'!H247</f>
        <v>0</v>
      </c>
      <c r="M239" s="185">
        <f>'Prep Partner Performance'!I247</f>
        <v>0</v>
      </c>
      <c r="N239" s="185">
        <f>'Prep Partner Performance'!J247</f>
        <v>0</v>
      </c>
      <c r="O239" s="185">
        <f>'Prep Partner Performance'!K247</f>
        <v>0</v>
      </c>
      <c r="P239" s="185">
        <f>'Prep Partner Performance'!L247</f>
        <v>0</v>
      </c>
      <c r="Q239" s="185">
        <f>'Prep Partner Performance'!M247</f>
        <v>0</v>
      </c>
      <c r="R239" s="185">
        <f>'Prep Partner Performance'!N247</f>
        <v>0</v>
      </c>
      <c r="S239" s="185">
        <f>'Prep Partner Performance'!O247</f>
        <v>0</v>
      </c>
      <c r="T239" s="185">
        <f>'Prep Partner Performance'!P247</f>
        <v>0</v>
      </c>
      <c r="U239" s="185">
        <f>'Prep Partner Performance'!Q247</f>
        <v>0</v>
      </c>
      <c r="V239" s="185">
        <f>'Prep Partner Performance'!R247</f>
        <v>0</v>
      </c>
      <c r="W239" s="185">
        <f>'Prep Partner Performance'!S247</f>
        <v>0</v>
      </c>
      <c r="X239" s="185">
        <f>'Prep Partner Performance'!T247</f>
        <v>0</v>
      </c>
      <c r="Y239" s="185">
        <f>'Prep Partner Performance'!U247</f>
        <v>0</v>
      </c>
      <c r="Z239" s="185">
        <f>'Prep Partner Performance'!V247</f>
        <v>0</v>
      </c>
      <c r="AA239" s="185">
        <f>'Prep Partner Performance'!W247</f>
        <v>0</v>
      </c>
      <c r="AB239" s="185">
        <f>'Prep Partner Performance'!X247</f>
        <v>0</v>
      </c>
      <c r="AC239" s="185">
        <f>'Prep Partner Performance'!Y247</f>
        <v>0</v>
      </c>
      <c r="AD239" s="185">
        <f>'Prep Partner Performance'!Z247</f>
        <v>0</v>
      </c>
      <c r="AE239" s="185">
        <f>'Prep Partner Performance'!AA247</f>
        <v>0</v>
      </c>
      <c r="AF239" s="185">
        <f>'Prep Partner Performance'!AB247</f>
        <v>0</v>
      </c>
      <c r="AG239" s="185">
        <f>'Prep Partner Performance'!AC247</f>
        <v>0</v>
      </c>
      <c r="AH239" s="185">
        <f>'Prep Partner Performance'!AD247</f>
        <v>0</v>
      </c>
      <c r="AI239" s="185">
        <f>'Prep Partner Performance'!AE247</f>
        <v>0</v>
      </c>
      <c r="AJ239" s="185">
        <f>'Prep Partner Performance'!AF247</f>
        <v>0</v>
      </c>
      <c r="AK239" s="185">
        <f>'Prep Partner Performance'!AG247</f>
        <v>0</v>
      </c>
      <c r="AL239" s="185">
        <f>'Prep Partner Performance'!AH247</f>
        <v>0</v>
      </c>
      <c r="AM239" s="178">
        <f t="shared" si="7"/>
        <v>0</v>
      </c>
      <c r="AN239" s="177" t="str">
        <f>'Prep Partner Performance'!B$3</f>
        <v>PrEP Partner Performance Tool version 2.0.0</v>
      </c>
      <c r="AO239" s="199">
        <f>'Prep Partner Performance'!AJ247</f>
        <v>0</v>
      </c>
    </row>
    <row r="240" spans="1:41" x14ac:dyDescent="0.25">
      <c r="A240" s="178" t="str">
        <f t="shared" si="6"/>
        <v>202205</v>
      </c>
      <c r="B240" s="179">
        <f>'Prep Partner Performance'!AE$2</f>
        <v>2022</v>
      </c>
      <c r="C240" s="180" t="str">
        <f>'Prep Partner Performance'!Z$2</f>
        <v>05</v>
      </c>
      <c r="D240" s="178">
        <f>'Prep Partner Performance'!G$2</f>
        <v>14943</v>
      </c>
      <c r="E240" s="177" t="str">
        <f>'Prep Partner Performance'!C$2</f>
        <v>Kisima Health Centre</v>
      </c>
      <c r="F240" s="199" t="str">
        <f>'Prep Partner Performance'!B$240</f>
        <v>Non-Adherence</v>
      </c>
      <c r="G240" s="177" t="str">
        <f>'Prep Partner Performance'!C248</f>
        <v>Pregnant and Breast Feeding Women</v>
      </c>
      <c r="H240" s="177" t="str">
        <f>'Prep Partner Performance'!D248</f>
        <v>P01-239</v>
      </c>
      <c r="I240" s="185">
        <f>'Prep Partner Performance'!E248</f>
        <v>0</v>
      </c>
      <c r="J240" s="185">
        <f>'Prep Partner Performance'!F248</f>
        <v>0</v>
      </c>
      <c r="K240" s="185">
        <f>'Prep Partner Performance'!G248</f>
        <v>0</v>
      </c>
      <c r="L240" s="185">
        <f>'Prep Partner Performance'!H248</f>
        <v>0</v>
      </c>
      <c r="M240" s="185">
        <f>'Prep Partner Performance'!I248</f>
        <v>0</v>
      </c>
      <c r="N240" s="185">
        <f>'Prep Partner Performance'!J248</f>
        <v>0</v>
      </c>
      <c r="O240" s="185">
        <f>'Prep Partner Performance'!K248</f>
        <v>0</v>
      </c>
      <c r="P240" s="185">
        <f>'Prep Partner Performance'!L248</f>
        <v>0</v>
      </c>
      <c r="Q240" s="185">
        <f>'Prep Partner Performance'!M248</f>
        <v>0</v>
      </c>
      <c r="R240" s="185">
        <f>'Prep Partner Performance'!N248</f>
        <v>0</v>
      </c>
      <c r="S240" s="185">
        <f>'Prep Partner Performance'!O248</f>
        <v>0</v>
      </c>
      <c r="T240" s="185">
        <f>'Prep Partner Performance'!P248</f>
        <v>0</v>
      </c>
      <c r="U240" s="185">
        <f>'Prep Partner Performance'!Q248</f>
        <v>0</v>
      </c>
      <c r="V240" s="185">
        <f>'Prep Partner Performance'!R248</f>
        <v>0</v>
      </c>
      <c r="W240" s="185">
        <f>'Prep Partner Performance'!S248</f>
        <v>0</v>
      </c>
      <c r="X240" s="185">
        <f>'Prep Partner Performance'!T248</f>
        <v>0</v>
      </c>
      <c r="Y240" s="185">
        <f>'Prep Partner Performance'!U248</f>
        <v>0</v>
      </c>
      <c r="Z240" s="185">
        <f>'Prep Partner Performance'!V248</f>
        <v>0</v>
      </c>
      <c r="AA240" s="185">
        <f>'Prep Partner Performance'!W248</f>
        <v>0</v>
      </c>
      <c r="AB240" s="185">
        <f>'Prep Partner Performance'!X248</f>
        <v>0</v>
      </c>
      <c r="AC240" s="185">
        <f>'Prep Partner Performance'!Y248</f>
        <v>0</v>
      </c>
      <c r="AD240" s="185">
        <f>'Prep Partner Performance'!Z248</f>
        <v>0</v>
      </c>
      <c r="AE240" s="185">
        <f>'Prep Partner Performance'!AA248</f>
        <v>0</v>
      </c>
      <c r="AF240" s="185">
        <f>'Prep Partner Performance'!AB248</f>
        <v>0</v>
      </c>
      <c r="AG240" s="185">
        <f>'Prep Partner Performance'!AC248</f>
        <v>0</v>
      </c>
      <c r="AH240" s="185">
        <f>'Prep Partner Performance'!AD248</f>
        <v>0</v>
      </c>
      <c r="AI240" s="185">
        <f>'Prep Partner Performance'!AE248</f>
        <v>0</v>
      </c>
      <c r="AJ240" s="185">
        <f>'Prep Partner Performance'!AF248</f>
        <v>0</v>
      </c>
      <c r="AK240" s="185">
        <f>'Prep Partner Performance'!AG248</f>
        <v>0</v>
      </c>
      <c r="AL240" s="185">
        <f>'Prep Partner Performance'!AH248</f>
        <v>0</v>
      </c>
      <c r="AM240" s="178">
        <f t="shared" si="7"/>
        <v>0</v>
      </c>
      <c r="AN240" s="177" t="str">
        <f>'Prep Partner Performance'!B$3</f>
        <v>PrEP Partner Performance Tool version 2.0.0</v>
      </c>
      <c r="AO240" s="199">
        <f>'Prep Partner Performance'!AJ248</f>
        <v>0</v>
      </c>
    </row>
    <row r="241" spans="1:41" x14ac:dyDescent="0.25">
      <c r="A241" s="178" t="str">
        <f t="shared" si="6"/>
        <v>202205</v>
      </c>
      <c r="B241" s="179">
        <f>'Prep Partner Performance'!AE$2</f>
        <v>2022</v>
      </c>
      <c r="C241" s="180" t="str">
        <f>'Prep Partner Performance'!Z$2</f>
        <v>05</v>
      </c>
      <c r="D241" s="178">
        <f>'Prep Partner Performance'!G$2</f>
        <v>14943</v>
      </c>
      <c r="E241" s="177" t="str">
        <f>'Prep Partner Performance'!C$2</f>
        <v>Kisima Health Centre</v>
      </c>
      <c r="F241" s="199" t="str">
        <f>'Prep Partner Performance'!B249</f>
        <v>Viral suppression of HIV+ partner</v>
      </c>
      <c r="G241" s="177" t="str">
        <f>'Prep Partner Performance'!C249</f>
        <v>Transgender</v>
      </c>
      <c r="H241" s="177" t="str">
        <f>'Prep Partner Performance'!D249</f>
        <v>P01-240</v>
      </c>
      <c r="I241" s="185">
        <f>'Prep Partner Performance'!E249</f>
        <v>0</v>
      </c>
      <c r="J241" s="185">
        <f>'Prep Partner Performance'!F249</f>
        <v>0</v>
      </c>
      <c r="K241" s="185">
        <f>'Prep Partner Performance'!G249</f>
        <v>0</v>
      </c>
      <c r="L241" s="185">
        <f>'Prep Partner Performance'!H249</f>
        <v>0</v>
      </c>
      <c r="M241" s="185">
        <f>'Prep Partner Performance'!I249</f>
        <v>0</v>
      </c>
      <c r="N241" s="185">
        <f>'Prep Partner Performance'!J249</f>
        <v>0</v>
      </c>
      <c r="O241" s="185">
        <f>'Prep Partner Performance'!K249</f>
        <v>0</v>
      </c>
      <c r="P241" s="185">
        <f>'Prep Partner Performance'!L249</f>
        <v>0</v>
      </c>
      <c r="Q241" s="185">
        <f>'Prep Partner Performance'!M249</f>
        <v>0</v>
      </c>
      <c r="R241" s="185">
        <f>'Prep Partner Performance'!N249</f>
        <v>0</v>
      </c>
      <c r="S241" s="185">
        <f>'Prep Partner Performance'!O249</f>
        <v>0</v>
      </c>
      <c r="T241" s="185">
        <f>'Prep Partner Performance'!P249</f>
        <v>0</v>
      </c>
      <c r="U241" s="185">
        <f>'Prep Partner Performance'!Q249</f>
        <v>0</v>
      </c>
      <c r="V241" s="185">
        <f>'Prep Partner Performance'!R249</f>
        <v>0</v>
      </c>
      <c r="W241" s="185">
        <f>'Prep Partner Performance'!S249</f>
        <v>0</v>
      </c>
      <c r="X241" s="185">
        <f>'Prep Partner Performance'!T249</f>
        <v>0</v>
      </c>
      <c r="Y241" s="185">
        <f>'Prep Partner Performance'!U249</f>
        <v>0</v>
      </c>
      <c r="Z241" s="185">
        <f>'Prep Partner Performance'!V249</f>
        <v>0</v>
      </c>
      <c r="AA241" s="185">
        <f>'Prep Partner Performance'!W249</f>
        <v>0</v>
      </c>
      <c r="AB241" s="185">
        <f>'Prep Partner Performance'!X249</f>
        <v>0</v>
      </c>
      <c r="AC241" s="185">
        <f>'Prep Partner Performance'!Y249</f>
        <v>0</v>
      </c>
      <c r="AD241" s="185">
        <f>'Prep Partner Performance'!Z249</f>
        <v>0</v>
      </c>
      <c r="AE241" s="185">
        <f>'Prep Partner Performance'!AA249</f>
        <v>0</v>
      </c>
      <c r="AF241" s="185">
        <f>'Prep Partner Performance'!AB249</f>
        <v>0</v>
      </c>
      <c r="AG241" s="185">
        <f>'Prep Partner Performance'!AC249</f>
        <v>0</v>
      </c>
      <c r="AH241" s="185">
        <f>'Prep Partner Performance'!AD249</f>
        <v>0</v>
      </c>
      <c r="AI241" s="185">
        <f>'Prep Partner Performance'!AE249</f>
        <v>0</v>
      </c>
      <c r="AJ241" s="185">
        <f>'Prep Partner Performance'!AF249</f>
        <v>0</v>
      </c>
      <c r="AK241" s="185">
        <f>'Prep Partner Performance'!AG249</f>
        <v>0</v>
      </c>
      <c r="AL241" s="185">
        <f>'Prep Partner Performance'!AH249</f>
        <v>0</v>
      </c>
      <c r="AM241" s="178">
        <f t="shared" si="7"/>
        <v>0</v>
      </c>
      <c r="AN241" s="177" t="str">
        <f>'Prep Partner Performance'!B$3</f>
        <v>PrEP Partner Performance Tool version 2.0.0</v>
      </c>
      <c r="AO241" s="199">
        <f>'Prep Partner Performance'!AJ249</f>
        <v>0</v>
      </c>
    </row>
    <row r="242" spans="1:41" x14ac:dyDescent="0.25">
      <c r="A242" s="178" t="str">
        <f t="shared" si="6"/>
        <v>202205</v>
      </c>
      <c r="B242" s="179">
        <f>'Prep Partner Performance'!AE$2</f>
        <v>2022</v>
      </c>
      <c r="C242" s="180" t="str">
        <f>'Prep Partner Performance'!Z$2</f>
        <v>05</v>
      </c>
      <c r="D242" s="178">
        <f>'Prep Partner Performance'!G$2</f>
        <v>14943</v>
      </c>
      <c r="E242" s="177" t="str">
        <f>'Prep Partner Performance'!C$2</f>
        <v>Kisima Health Centre</v>
      </c>
      <c r="F242" s="199" t="str">
        <f>'Prep Partner Performance'!B$249</f>
        <v>Viral suppression of HIV+ partner</v>
      </c>
      <c r="G242" s="177" t="str">
        <f>'Prep Partner Performance'!C250</f>
        <v>Adolescent Girls and Young Women</v>
      </c>
      <c r="H242" s="177" t="str">
        <f>'Prep Partner Performance'!D250</f>
        <v>P01-241</v>
      </c>
      <c r="I242" s="185">
        <f>'Prep Partner Performance'!E250</f>
        <v>0</v>
      </c>
      <c r="J242" s="185">
        <f>'Prep Partner Performance'!F250</f>
        <v>0</v>
      </c>
      <c r="K242" s="185">
        <f>'Prep Partner Performance'!G250</f>
        <v>0</v>
      </c>
      <c r="L242" s="185">
        <f>'Prep Partner Performance'!H250</f>
        <v>0</v>
      </c>
      <c r="M242" s="185">
        <f>'Prep Partner Performance'!I250</f>
        <v>0</v>
      </c>
      <c r="N242" s="185">
        <f>'Prep Partner Performance'!J250</f>
        <v>0</v>
      </c>
      <c r="O242" s="185">
        <f>'Prep Partner Performance'!K250</f>
        <v>0</v>
      </c>
      <c r="P242" s="185">
        <f>'Prep Partner Performance'!L250</f>
        <v>0</v>
      </c>
      <c r="Q242" s="185">
        <f>'Prep Partner Performance'!M250</f>
        <v>0</v>
      </c>
      <c r="R242" s="185">
        <f>'Prep Partner Performance'!N250</f>
        <v>0</v>
      </c>
      <c r="S242" s="185">
        <f>'Prep Partner Performance'!O250</f>
        <v>0</v>
      </c>
      <c r="T242" s="185">
        <f>'Prep Partner Performance'!P250</f>
        <v>0</v>
      </c>
      <c r="U242" s="185">
        <f>'Prep Partner Performance'!Q250</f>
        <v>0</v>
      </c>
      <c r="V242" s="185">
        <f>'Prep Partner Performance'!R250</f>
        <v>0</v>
      </c>
      <c r="W242" s="185">
        <f>'Prep Partner Performance'!S250</f>
        <v>0</v>
      </c>
      <c r="X242" s="185">
        <f>'Prep Partner Performance'!T250</f>
        <v>0</v>
      </c>
      <c r="Y242" s="185">
        <f>'Prep Partner Performance'!U250</f>
        <v>0</v>
      </c>
      <c r="Z242" s="185">
        <f>'Prep Partner Performance'!V250</f>
        <v>0</v>
      </c>
      <c r="AA242" s="185">
        <f>'Prep Partner Performance'!W250</f>
        <v>0</v>
      </c>
      <c r="AB242" s="185">
        <f>'Prep Partner Performance'!X250</f>
        <v>0</v>
      </c>
      <c r="AC242" s="185">
        <f>'Prep Partner Performance'!Y250</f>
        <v>0</v>
      </c>
      <c r="AD242" s="185">
        <f>'Prep Partner Performance'!Z250</f>
        <v>0</v>
      </c>
      <c r="AE242" s="185">
        <f>'Prep Partner Performance'!AA250</f>
        <v>0</v>
      </c>
      <c r="AF242" s="185">
        <f>'Prep Partner Performance'!AB250</f>
        <v>0</v>
      </c>
      <c r="AG242" s="185">
        <f>'Prep Partner Performance'!AC250</f>
        <v>0</v>
      </c>
      <c r="AH242" s="185">
        <f>'Prep Partner Performance'!AD250</f>
        <v>0</v>
      </c>
      <c r="AI242" s="185">
        <f>'Prep Partner Performance'!AE250</f>
        <v>0</v>
      </c>
      <c r="AJ242" s="185">
        <f>'Prep Partner Performance'!AF250</f>
        <v>0</v>
      </c>
      <c r="AK242" s="185">
        <f>'Prep Partner Performance'!AG250</f>
        <v>0</v>
      </c>
      <c r="AL242" s="185">
        <f>'Prep Partner Performance'!AH250</f>
        <v>0</v>
      </c>
      <c r="AM242" s="178">
        <f t="shared" si="7"/>
        <v>0</v>
      </c>
      <c r="AN242" s="177" t="str">
        <f>'Prep Partner Performance'!B$3</f>
        <v>PrEP Partner Performance Tool version 2.0.0</v>
      </c>
      <c r="AO242" s="199">
        <f>'Prep Partner Performance'!AJ250</f>
        <v>0</v>
      </c>
    </row>
    <row r="243" spans="1:41" x14ac:dyDescent="0.25">
      <c r="A243" s="178" t="str">
        <f t="shared" si="6"/>
        <v>202205</v>
      </c>
      <c r="B243" s="179">
        <f>'Prep Partner Performance'!AE$2</f>
        <v>2022</v>
      </c>
      <c r="C243" s="180" t="str">
        <f>'Prep Partner Performance'!Z$2</f>
        <v>05</v>
      </c>
      <c r="D243" s="178">
        <f>'Prep Partner Performance'!G$2</f>
        <v>14943</v>
      </c>
      <c r="E243" s="177" t="str">
        <f>'Prep Partner Performance'!C$2</f>
        <v>Kisima Health Centre</v>
      </c>
      <c r="F243" s="199" t="str">
        <f>'Prep Partner Performance'!B$249</f>
        <v>Viral suppression of HIV+ partner</v>
      </c>
      <c r="G243" s="177" t="str">
        <f>'Prep Partner Performance'!C251</f>
        <v>Men who have Sex With Men</v>
      </c>
      <c r="H243" s="177" t="str">
        <f>'Prep Partner Performance'!D251</f>
        <v>P01-242</v>
      </c>
      <c r="I243" s="185">
        <f>'Prep Partner Performance'!E251</f>
        <v>0</v>
      </c>
      <c r="J243" s="185">
        <f>'Prep Partner Performance'!F251</f>
        <v>0</v>
      </c>
      <c r="K243" s="185">
        <f>'Prep Partner Performance'!G251</f>
        <v>0</v>
      </c>
      <c r="L243" s="185">
        <f>'Prep Partner Performance'!H251</f>
        <v>0</v>
      </c>
      <c r="M243" s="185">
        <f>'Prep Partner Performance'!I251</f>
        <v>0</v>
      </c>
      <c r="N243" s="185">
        <f>'Prep Partner Performance'!J251</f>
        <v>0</v>
      </c>
      <c r="O243" s="185">
        <f>'Prep Partner Performance'!K251</f>
        <v>0</v>
      </c>
      <c r="P243" s="185">
        <f>'Prep Partner Performance'!L251</f>
        <v>0</v>
      </c>
      <c r="Q243" s="185">
        <f>'Prep Partner Performance'!M251</f>
        <v>0</v>
      </c>
      <c r="R243" s="185">
        <f>'Prep Partner Performance'!N251</f>
        <v>0</v>
      </c>
      <c r="S243" s="185">
        <f>'Prep Partner Performance'!O251</f>
        <v>0</v>
      </c>
      <c r="T243" s="185">
        <f>'Prep Partner Performance'!P251</f>
        <v>0</v>
      </c>
      <c r="U243" s="185">
        <f>'Prep Partner Performance'!Q251</f>
        <v>0</v>
      </c>
      <c r="V243" s="185">
        <f>'Prep Partner Performance'!R251</f>
        <v>0</v>
      </c>
      <c r="W243" s="185">
        <f>'Prep Partner Performance'!S251</f>
        <v>0</v>
      </c>
      <c r="X243" s="185">
        <f>'Prep Partner Performance'!T251</f>
        <v>0</v>
      </c>
      <c r="Y243" s="185">
        <f>'Prep Partner Performance'!U251</f>
        <v>0</v>
      </c>
      <c r="Z243" s="185">
        <f>'Prep Partner Performance'!V251</f>
        <v>0</v>
      </c>
      <c r="AA243" s="185">
        <f>'Prep Partner Performance'!W251</f>
        <v>0</v>
      </c>
      <c r="AB243" s="185">
        <f>'Prep Partner Performance'!X251</f>
        <v>0</v>
      </c>
      <c r="AC243" s="185">
        <f>'Prep Partner Performance'!Y251</f>
        <v>0</v>
      </c>
      <c r="AD243" s="185">
        <f>'Prep Partner Performance'!Z251</f>
        <v>0</v>
      </c>
      <c r="AE243" s="185">
        <f>'Prep Partner Performance'!AA251</f>
        <v>0</v>
      </c>
      <c r="AF243" s="185">
        <f>'Prep Partner Performance'!AB251</f>
        <v>0</v>
      </c>
      <c r="AG243" s="185">
        <f>'Prep Partner Performance'!AC251</f>
        <v>0</v>
      </c>
      <c r="AH243" s="185">
        <f>'Prep Partner Performance'!AD251</f>
        <v>0</v>
      </c>
      <c r="AI243" s="185">
        <f>'Prep Partner Performance'!AE251</f>
        <v>0</v>
      </c>
      <c r="AJ243" s="185">
        <f>'Prep Partner Performance'!AF251</f>
        <v>0</v>
      </c>
      <c r="AK243" s="185">
        <f>'Prep Partner Performance'!AG251</f>
        <v>0</v>
      </c>
      <c r="AL243" s="185">
        <f>'Prep Partner Performance'!AH251</f>
        <v>0</v>
      </c>
      <c r="AM243" s="178">
        <f t="shared" si="7"/>
        <v>0</v>
      </c>
      <c r="AN243" s="177" t="str">
        <f>'Prep Partner Performance'!B$3</f>
        <v>PrEP Partner Performance Tool version 2.0.0</v>
      </c>
      <c r="AO243" s="199">
        <f>'Prep Partner Performance'!AJ251</f>
        <v>0</v>
      </c>
    </row>
    <row r="244" spans="1:41" x14ac:dyDescent="0.25">
      <c r="A244" s="178" t="str">
        <f t="shared" si="6"/>
        <v>202205</v>
      </c>
      <c r="B244" s="179">
        <f>'Prep Partner Performance'!AE$2</f>
        <v>2022</v>
      </c>
      <c r="C244" s="180" t="str">
        <f>'Prep Partner Performance'!Z$2</f>
        <v>05</v>
      </c>
      <c r="D244" s="178">
        <f>'Prep Partner Performance'!G$2</f>
        <v>14943</v>
      </c>
      <c r="E244" s="177" t="str">
        <f>'Prep Partner Performance'!C$2</f>
        <v>Kisima Health Centre</v>
      </c>
      <c r="F244" s="199" t="str">
        <f>'Prep Partner Performance'!B$249</f>
        <v>Viral suppression of HIV+ partner</v>
      </c>
      <c r="G244" s="177" t="str">
        <f>'Prep Partner Performance'!C252</f>
        <v>Men at high risk</v>
      </c>
      <c r="H244" s="177" t="str">
        <f>'Prep Partner Performance'!D252</f>
        <v>P01-243</v>
      </c>
      <c r="I244" s="185">
        <f>'Prep Partner Performance'!E252</f>
        <v>0</v>
      </c>
      <c r="J244" s="185">
        <f>'Prep Partner Performance'!F252</f>
        <v>0</v>
      </c>
      <c r="K244" s="185">
        <f>'Prep Partner Performance'!G252</f>
        <v>0</v>
      </c>
      <c r="L244" s="185">
        <f>'Prep Partner Performance'!H252</f>
        <v>0</v>
      </c>
      <c r="M244" s="185">
        <f>'Prep Partner Performance'!I252</f>
        <v>0</v>
      </c>
      <c r="N244" s="185">
        <f>'Prep Partner Performance'!J252</f>
        <v>0</v>
      </c>
      <c r="O244" s="185">
        <f>'Prep Partner Performance'!K252</f>
        <v>0</v>
      </c>
      <c r="P244" s="185">
        <f>'Prep Partner Performance'!L252</f>
        <v>0</v>
      </c>
      <c r="Q244" s="185">
        <f>'Prep Partner Performance'!M252</f>
        <v>0</v>
      </c>
      <c r="R244" s="185">
        <f>'Prep Partner Performance'!N252</f>
        <v>0</v>
      </c>
      <c r="S244" s="185">
        <f>'Prep Partner Performance'!O252</f>
        <v>0</v>
      </c>
      <c r="T244" s="185">
        <f>'Prep Partner Performance'!P252</f>
        <v>0</v>
      </c>
      <c r="U244" s="185">
        <f>'Prep Partner Performance'!Q252</f>
        <v>0</v>
      </c>
      <c r="V244" s="185">
        <f>'Prep Partner Performance'!R252</f>
        <v>0</v>
      </c>
      <c r="W244" s="185">
        <f>'Prep Partner Performance'!S252</f>
        <v>0</v>
      </c>
      <c r="X244" s="185">
        <f>'Prep Partner Performance'!T252</f>
        <v>0</v>
      </c>
      <c r="Y244" s="185">
        <f>'Prep Partner Performance'!U252</f>
        <v>0</v>
      </c>
      <c r="Z244" s="185">
        <f>'Prep Partner Performance'!V252</f>
        <v>0</v>
      </c>
      <c r="AA244" s="185">
        <f>'Prep Partner Performance'!W252</f>
        <v>0</v>
      </c>
      <c r="AB244" s="185">
        <f>'Prep Partner Performance'!X252</f>
        <v>0</v>
      </c>
      <c r="AC244" s="185">
        <f>'Prep Partner Performance'!Y252</f>
        <v>0</v>
      </c>
      <c r="AD244" s="185">
        <f>'Prep Partner Performance'!Z252</f>
        <v>0</v>
      </c>
      <c r="AE244" s="185">
        <f>'Prep Partner Performance'!AA252</f>
        <v>0</v>
      </c>
      <c r="AF244" s="185">
        <f>'Prep Partner Performance'!AB252</f>
        <v>0</v>
      </c>
      <c r="AG244" s="185">
        <f>'Prep Partner Performance'!AC252</f>
        <v>0</v>
      </c>
      <c r="AH244" s="185">
        <f>'Prep Partner Performance'!AD252</f>
        <v>0</v>
      </c>
      <c r="AI244" s="185">
        <f>'Prep Partner Performance'!AE252</f>
        <v>0</v>
      </c>
      <c r="AJ244" s="185">
        <f>'Prep Partner Performance'!AF252</f>
        <v>0</v>
      </c>
      <c r="AK244" s="185">
        <f>'Prep Partner Performance'!AG252</f>
        <v>0</v>
      </c>
      <c r="AL244" s="185">
        <f>'Prep Partner Performance'!AH252</f>
        <v>0</v>
      </c>
      <c r="AM244" s="178">
        <f t="shared" si="7"/>
        <v>0</v>
      </c>
      <c r="AN244" s="177" t="str">
        <f>'Prep Partner Performance'!B$3</f>
        <v>PrEP Partner Performance Tool version 2.0.0</v>
      </c>
      <c r="AO244" s="199">
        <f>'Prep Partner Performance'!AJ252</f>
        <v>0</v>
      </c>
    </row>
    <row r="245" spans="1:41" x14ac:dyDescent="0.25">
      <c r="A245" s="178" t="str">
        <f t="shared" si="6"/>
        <v>202205</v>
      </c>
      <c r="B245" s="179">
        <f>'Prep Partner Performance'!AE$2</f>
        <v>2022</v>
      </c>
      <c r="C245" s="180" t="str">
        <f>'Prep Partner Performance'!Z$2</f>
        <v>05</v>
      </c>
      <c r="D245" s="178">
        <f>'Prep Partner Performance'!G$2</f>
        <v>14943</v>
      </c>
      <c r="E245" s="177" t="str">
        <f>'Prep Partner Performance'!C$2</f>
        <v>Kisima Health Centre</v>
      </c>
      <c r="F245" s="199" t="str">
        <f>'Prep Partner Performance'!B$249</f>
        <v>Viral suppression of HIV+ partner</v>
      </c>
      <c r="G245" s="177" t="str">
        <f>'Prep Partner Performance'!C253</f>
        <v>Female Sex Workers</v>
      </c>
      <c r="H245" s="177" t="str">
        <f>'Prep Partner Performance'!D253</f>
        <v>P01-244</v>
      </c>
      <c r="I245" s="185">
        <f>'Prep Partner Performance'!E253</f>
        <v>0</v>
      </c>
      <c r="J245" s="185">
        <f>'Prep Partner Performance'!F253</f>
        <v>0</v>
      </c>
      <c r="K245" s="185">
        <f>'Prep Partner Performance'!G253</f>
        <v>0</v>
      </c>
      <c r="L245" s="185">
        <f>'Prep Partner Performance'!H253</f>
        <v>0</v>
      </c>
      <c r="M245" s="185">
        <f>'Prep Partner Performance'!I253</f>
        <v>0</v>
      </c>
      <c r="N245" s="185">
        <f>'Prep Partner Performance'!J253</f>
        <v>0</v>
      </c>
      <c r="O245" s="185">
        <f>'Prep Partner Performance'!K253</f>
        <v>0</v>
      </c>
      <c r="P245" s="185">
        <f>'Prep Partner Performance'!L253</f>
        <v>0</v>
      </c>
      <c r="Q245" s="185">
        <f>'Prep Partner Performance'!M253</f>
        <v>0</v>
      </c>
      <c r="R245" s="185">
        <f>'Prep Partner Performance'!N253</f>
        <v>0</v>
      </c>
      <c r="S245" s="185">
        <f>'Prep Partner Performance'!O253</f>
        <v>0</v>
      </c>
      <c r="T245" s="185">
        <f>'Prep Partner Performance'!P253</f>
        <v>0</v>
      </c>
      <c r="U245" s="185">
        <f>'Prep Partner Performance'!Q253</f>
        <v>0</v>
      </c>
      <c r="V245" s="185">
        <f>'Prep Partner Performance'!R253</f>
        <v>0</v>
      </c>
      <c r="W245" s="185">
        <f>'Prep Partner Performance'!S253</f>
        <v>0</v>
      </c>
      <c r="X245" s="185">
        <f>'Prep Partner Performance'!T253</f>
        <v>0</v>
      </c>
      <c r="Y245" s="185">
        <f>'Prep Partner Performance'!U253</f>
        <v>0</v>
      </c>
      <c r="Z245" s="185">
        <f>'Prep Partner Performance'!V253</f>
        <v>0</v>
      </c>
      <c r="AA245" s="185">
        <f>'Prep Partner Performance'!W253</f>
        <v>0</v>
      </c>
      <c r="AB245" s="185">
        <f>'Prep Partner Performance'!X253</f>
        <v>0</v>
      </c>
      <c r="AC245" s="185">
        <f>'Prep Partner Performance'!Y253</f>
        <v>0</v>
      </c>
      <c r="AD245" s="185">
        <f>'Prep Partner Performance'!Z253</f>
        <v>0</v>
      </c>
      <c r="AE245" s="185">
        <f>'Prep Partner Performance'!AA253</f>
        <v>0</v>
      </c>
      <c r="AF245" s="185">
        <f>'Prep Partner Performance'!AB253</f>
        <v>0</v>
      </c>
      <c r="AG245" s="185">
        <f>'Prep Partner Performance'!AC253</f>
        <v>0</v>
      </c>
      <c r="AH245" s="185">
        <f>'Prep Partner Performance'!AD253</f>
        <v>0</v>
      </c>
      <c r="AI245" s="185">
        <f>'Prep Partner Performance'!AE253</f>
        <v>0</v>
      </c>
      <c r="AJ245" s="185">
        <f>'Prep Partner Performance'!AF253</f>
        <v>0</v>
      </c>
      <c r="AK245" s="185">
        <f>'Prep Partner Performance'!AG253</f>
        <v>0</v>
      </c>
      <c r="AL245" s="185">
        <f>'Prep Partner Performance'!AH253</f>
        <v>0</v>
      </c>
      <c r="AM245" s="178">
        <f t="shared" si="7"/>
        <v>0</v>
      </c>
      <c r="AN245" s="177" t="str">
        <f>'Prep Partner Performance'!B$3</f>
        <v>PrEP Partner Performance Tool version 2.0.0</v>
      </c>
      <c r="AO245" s="199">
        <f>'Prep Partner Performance'!AJ253</f>
        <v>0</v>
      </c>
    </row>
    <row r="246" spans="1:41" x14ac:dyDescent="0.25">
      <c r="A246" s="178" t="str">
        <f t="shared" si="6"/>
        <v>202205</v>
      </c>
      <c r="B246" s="179">
        <f>'Prep Partner Performance'!AE$2</f>
        <v>2022</v>
      </c>
      <c r="C246" s="180" t="str">
        <f>'Prep Partner Performance'!Z$2</f>
        <v>05</v>
      </c>
      <c r="D246" s="178">
        <f>'Prep Partner Performance'!G$2</f>
        <v>14943</v>
      </c>
      <c r="E246" s="177" t="str">
        <f>'Prep Partner Performance'!C$2</f>
        <v>Kisima Health Centre</v>
      </c>
      <c r="F246" s="199" t="str">
        <f>'Prep Partner Performance'!B$249</f>
        <v>Viral suppression of HIV+ partner</v>
      </c>
      <c r="G246" s="177" t="str">
        <f>'Prep Partner Performance'!C254</f>
        <v>People who Inject Drugs</v>
      </c>
      <c r="H246" s="177" t="str">
        <f>'Prep Partner Performance'!D254</f>
        <v>P01-245</v>
      </c>
      <c r="I246" s="185">
        <f>'Prep Partner Performance'!E254</f>
        <v>0</v>
      </c>
      <c r="J246" s="185">
        <f>'Prep Partner Performance'!F254</f>
        <v>0</v>
      </c>
      <c r="K246" s="185">
        <f>'Prep Partner Performance'!G254</f>
        <v>0</v>
      </c>
      <c r="L246" s="185">
        <f>'Prep Partner Performance'!H254</f>
        <v>0</v>
      </c>
      <c r="M246" s="185">
        <f>'Prep Partner Performance'!I254</f>
        <v>0</v>
      </c>
      <c r="N246" s="185">
        <f>'Prep Partner Performance'!J254</f>
        <v>0</v>
      </c>
      <c r="O246" s="185">
        <f>'Prep Partner Performance'!K254</f>
        <v>0</v>
      </c>
      <c r="P246" s="185">
        <f>'Prep Partner Performance'!L254</f>
        <v>0</v>
      </c>
      <c r="Q246" s="185">
        <f>'Prep Partner Performance'!M254</f>
        <v>0</v>
      </c>
      <c r="R246" s="185">
        <f>'Prep Partner Performance'!N254</f>
        <v>0</v>
      </c>
      <c r="S246" s="185">
        <f>'Prep Partner Performance'!O254</f>
        <v>0</v>
      </c>
      <c r="T246" s="185">
        <f>'Prep Partner Performance'!P254</f>
        <v>0</v>
      </c>
      <c r="U246" s="185">
        <f>'Prep Partner Performance'!Q254</f>
        <v>0</v>
      </c>
      <c r="V246" s="185">
        <f>'Prep Partner Performance'!R254</f>
        <v>0</v>
      </c>
      <c r="W246" s="185">
        <f>'Prep Partner Performance'!S254</f>
        <v>0</v>
      </c>
      <c r="X246" s="185">
        <f>'Prep Partner Performance'!T254</f>
        <v>0</v>
      </c>
      <c r="Y246" s="185">
        <f>'Prep Partner Performance'!U254</f>
        <v>0</v>
      </c>
      <c r="Z246" s="185">
        <f>'Prep Partner Performance'!V254</f>
        <v>0</v>
      </c>
      <c r="AA246" s="185">
        <f>'Prep Partner Performance'!W254</f>
        <v>0</v>
      </c>
      <c r="AB246" s="185">
        <f>'Prep Partner Performance'!X254</f>
        <v>0</v>
      </c>
      <c r="AC246" s="185">
        <f>'Prep Partner Performance'!Y254</f>
        <v>0</v>
      </c>
      <c r="AD246" s="185">
        <f>'Prep Partner Performance'!Z254</f>
        <v>0</v>
      </c>
      <c r="AE246" s="185">
        <f>'Prep Partner Performance'!AA254</f>
        <v>0</v>
      </c>
      <c r="AF246" s="185">
        <f>'Prep Partner Performance'!AB254</f>
        <v>0</v>
      </c>
      <c r="AG246" s="185">
        <f>'Prep Partner Performance'!AC254</f>
        <v>0</v>
      </c>
      <c r="AH246" s="185">
        <f>'Prep Partner Performance'!AD254</f>
        <v>0</v>
      </c>
      <c r="AI246" s="185">
        <f>'Prep Partner Performance'!AE254</f>
        <v>0</v>
      </c>
      <c r="AJ246" s="185">
        <f>'Prep Partner Performance'!AF254</f>
        <v>0</v>
      </c>
      <c r="AK246" s="185">
        <f>'Prep Partner Performance'!AG254</f>
        <v>0</v>
      </c>
      <c r="AL246" s="185">
        <f>'Prep Partner Performance'!AH254</f>
        <v>0</v>
      </c>
      <c r="AM246" s="178">
        <f t="shared" si="7"/>
        <v>0</v>
      </c>
      <c r="AN246" s="177" t="str">
        <f>'Prep Partner Performance'!B$3</f>
        <v>PrEP Partner Performance Tool version 2.0.0</v>
      </c>
      <c r="AO246" s="199">
        <f>'Prep Partner Performance'!AJ254</f>
        <v>0</v>
      </c>
    </row>
    <row r="247" spans="1:41" x14ac:dyDescent="0.25">
      <c r="A247" s="178" t="str">
        <f t="shared" si="6"/>
        <v>202205</v>
      </c>
      <c r="B247" s="179">
        <f>'Prep Partner Performance'!AE$2</f>
        <v>2022</v>
      </c>
      <c r="C247" s="180" t="str">
        <f>'Prep Partner Performance'!Z$2</f>
        <v>05</v>
      </c>
      <c r="D247" s="178">
        <f>'Prep Partner Performance'!G$2</f>
        <v>14943</v>
      </c>
      <c r="E247" s="177" t="str">
        <f>'Prep Partner Performance'!C$2</f>
        <v>Kisima Health Centre</v>
      </c>
      <c r="F247" s="199" t="str">
        <f>'Prep Partner Performance'!B$249</f>
        <v>Viral suppression of HIV+ partner</v>
      </c>
      <c r="G247" s="177" t="str">
        <f>'Prep Partner Performance'!C255</f>
        <v>Other Women</v>
      </c>
      <c r="H247" s="177" t="str">
        <f>'Prep Partner Performance'!D255</f>
        <v>P01-246</v>
      </c>
      <c r="I247" s="185">
        <f>'Prep Partner Performance'!E255</f>
        <v>0</v>
      </c>
      <c r="J247" s="185">
        <f>'Prep Partner Performance'!F255</f>
        <v>0</v>
      </c>
      <c r="K247" s="185">
        <f>'Prep Partner Performance'!G255</f>
        <v>0</v>
      </c>
      <c r="L247" s="185">
        <f>'Prep Partner Performance'!H255</f>
        <v>0</v>
      </c>
      <c r="M247" s="185">
        <f>'Prep Partner Performance'!I255</f>
        <v>0</v>
      </c>
      <c r="N247" s="185">
        <f>'Prep Partner Performance'!J255</f>
        <v>0</v>
      </c>
      <c r="O247" s="185">
        <f>'Prep Partner Performance'!K255</f>
        <v>0</v>
      </c>
      <c r="P247" s="185">
        <f>'Prep Partner Performance'!L255</f>
        <v>0</v>
      </c>
      <c r="Q247" s="185">
        <f>'Prep Partner Performance'!M255</f>
        <v>0</v>
      </c>
      <c r="R247" s="185">
        <f>'Prep Partner Performance'!N255</f>
        <v>0</v>
      </c>
      <c r="S247" s="185">
        <f>'Prep Partner Performance'!O255</f>
        <v>0</v>
      </c>
      <c r="T247" s="185">
        <f>'Prep Partner Performance'!P255</f>
        <v>0</v>
      </c>
      <c r="U247" s="185">
        <f>'Prep Partner Performance'!Q255</f>
        <v>0</v>
      </c>
      <c r="V247" s="185">
        <f>'Prep Partner Performance'!R255</f>
        <v>0</v>
      </c>
      <c r="W247" s="185">
        <f>'Prep Partner Performance'!S255</f>
        <v>0</v>
      </c>
      <c r="X247" s="185">
        <f>'Prep Partner Performance'!T255</f>
        <v>0</v>
      </c>
      <c r="Y247" s="185">
        <f>'Prep Partner Performance'!U255</f>
        <v>0</v>
      </c>
      <c r="Z247" s="185">
        <f>'Prep Partner Performance'!V255</f>
        <v>0</v>
      </c>
      <c r="AA247" s="185">
        <f>'Prep Partner Performance'!W255</f>
        <v>0</v>
      </c>
      <c r="AB247" s="185">
        <f>'Prep Partner Performance'!X255</f>
        <v>0</v>
      </c>
      <c r="AC247" s="185">
        <f>'Prep Partner Performance'!Y255</f>
        <v>0</v>
      </c>
      <c r="AD247" s="185">
        <f>'Prep Partner Performance'!Z255</f>
        <v>0</v>
      </c>
      <c r="AE247" s="185">
        <f>'Prep Partner Performance'!AA255</f>
        <v>0</v>
      </c>
      <c r="AF247" s="185">
        <f>'Prep Partner Performance'!AB255</f>
        <v>0</v>
      </c>
      <c r="AG247" s="185">
        <f>'Prep Partner Performance'!AC255</f>
        <v>0</v>
      </c>
      <c r="AH247" s="185">
        <f>'Prep Partner Performance'!AD255</f>
        <v>0</v>
      </c>
      <c r="AI247" s="185">
        <f>'Prep Partner Performance'!AE255</f>
        <v>0</v>
      </c>
      <c r="AJ247" s="185">
        <f>'Prep Partner Performance'!AF255</f>
        <v>0</v>
      </c>
      <c r="AK247" s="185">
        <f>'Prep Partner Performance'!AG255</f>
        <v>0</v>
      </c>
      <c r="AL247" s="185">
        <f>'Prep Partner Performance'!AH255</f>
        <v>0</v>
      </c>
      <c r="AM247" s="178">
        <f t="shared" si="7"/>
        <v>0</v>
      </c>
      <c r="AN247" s="177" t="str">
        <f>'Prep Partner Performance'!B$3</f>
        <v>PrEP Partner Performance Tool version 2.0.0</v>
      </c>
      <c r="AO247" s="199">
        <f>'Prep Partner Performance'!AJ255</f>
        <v>0</v>
      </c>
    </row>
    <row r="248" spans="1:41" x14ac:dyDescent="0.25">
      <c r="A248" s="178" t="str">
        <f t="shared" si="6"/>
        <v>202205</v>
      </c>
      <c r="B248" s="179">
        <f>'Prep Partner Performance'!AE$2</f>
        <v>2022</v>
      </c>
      <c r="C248" s="180" t="str">
        <f>'Prep Partner Performance'!Z$2</f>
        <v>05</v>
      </c>
      <c r="D248" s="178">
        <f>'Prep Partner Performance'!G$2</f>
        <v>14943</v>
      </c>
      <c r="E248" s="177" t="str">
        <f>'Prep Partner Performance'!C$2</f>
        <v>Kisima Health Centre</v>
      </c>
      <c r="F248" s="199" t="str">
        <f>'Prep Partner Performance'!B$249</f>
        <v>Viral suppression of HIV+ partner</v>
      </c>
      <c r="G248" s="177" t="str">
        <f>'Prep Partner Performance'!C256</f>
        <v>Serodiscordant Couple</v>
      </c>
      <c r="H248" s="177" t="str">
        <f>'Prep Partner Performance'!D256</f>
        <v>P01-247</v>
      </c>
      <c r="I248" s="185">
        <f>'Prep Partner Performance'!E256</f>
        <v>0</v>
      </c>
      <c r="J248" s="185">
        <f>'Prep Partner Performance'!F256</f>
        <v>0</v>
      </c>
      <c r="K248" s="185">
        <f>'Prep Partner Performance'!G256</f>
        <v>0</v>
      </c>
      <c r="L248" s="185">
        <f>'Prep Partner Performance'!H256</f>
        <v>0</v>
      </c>
      <c r="M248" s="185">
        <f>'Prep Partner Performance'!I256</f>
        <v>0</v>
      </c>
      <c r="N248" s="185">
        <f>'Prep Partner Performance'!J256</f>
        <v>0</v>
      </c>
      <c r="O248" s="185">
        <f>'Prep Partner Performance'!K256</f>
        <v>0</v>
      </c>
      <c r="P248" s="185">
        <f>'Prep Partner Performance'!L256</f>
        <v>0</v>
      </c>
      <c r="Q248" s="185">
        <f>'Prep Partner Performance'!M256</f>
        <v>0</v>
      </c>
      <c r="R248" s="185">
        <f>'Prep Partner Performance'!N256</f>
        <v>0</v>
      </c>
      <c r="S248" s="185">
        <f>'Prep Partner Performance'!O256</f>
        <v>0</v>
      </c>
      <c r="T248" s="185">
        <f>'Prep Partner Performance'!P256</f>
        <v>0</v>
      </c>
      <c r="U248" s="185">
        <f>'Prep Partner Performance'!Q256</f>
        <v>0</v>
      </c>
      <c r="V248" s="185">
        <f>'Prep Partner Performance'!R256</f>
        <v>0</v>
      </c>
      <c r="W248" s="185">
        <f>'Prep Partner Performance'!S256</f>
        <v>0</v>
      </c>
      <c r="X248" s="185">
        <f>'Prep Partner Performance'!T256</f>
        <v>0</v>
      </c>
      <c r="Y248" s="185">
        <f>'Prep Partner Performance'!U256</f>
        <v>0</v>
      </c>
      <c r="Z248" s="185">
        <f>'Prep Partner Performance'!V256</f>
        <v>0</v>
      </c>
      <c r="AA248" s="185">
        <f>'Prep Partner Performance'!W256</f>
        <v>0</v>
      </c>
      <c r="AB248" s="185">
        <f>'Prep Partner Performance'!X256</f>
        <v>0</v>
      </c>
      <c r="AC248" s="185">
        <f>'Prep Partner Performance'!Y256</f>
        <v>0</v>
      </c>
      <c r="AD248" s="185">
        <f>'Prep Partner Performance'!Z256</f>
        <v>0</v>
      </c>
      <c r="AE248" s="185">
        <f>'Prep Partner Performance'!AA256</f>
        <v>0</v>
      </c>
      <c r="AF248" s="185">
        <f>'Prep Partner Performance'!AB256</f>
        <v>0</v>
      </c>
      <c r="AG248" s="185">
        <f>'Prep Partner Performance'!AC256</f>
        <v>0</v>
      </c>
      <c r="AH248" s="185">
        <f>'Prep Partner Performance'!AD256</f>
        <v>0</v>
      </c>
      <c r="AI248" s="185">
        <f>'Prep Partner Performance'!AE256</f>
        <v>0</v>
      </c>
      <c r="AJ248" s="185">
        <f>'Prep Partner Performance'!AF256</f>
        <v>0</v>
      </c>
      <c r="AK248" s="185">
        <f>'Prep Partner Performance'!AG256</f>
        <v>0</v>
      </c>
      <c r="AL248" s="185">
        <f>'Prep Partner Performance'!AH256</f>
        <v>0</v>
      </c>
      <c r="AM248" s="178">
        <f t="shared" si="7"/>
        <v>0</v>
      </c>
      <c r="AN248" s="177" t="str">
        <f>'Prep Partner Performance'!B$3</f>
        <v>PrEP Partner Performance Tool version 2.0.0</v>
      </c>
      <c r="AO248" s="199">
        <f>'Prep Partner Performance'!AJ256</f>
        <v>0</v>
      </c>
    </row>
    <row r="249" spans="1:41" x14ac:dyDescent="0.25">
      <c r="A249" s="178" t="str">
        <f t="shared" si="6"/>
        <v>202205</v>
      </c>
      <c r="B249" s="179">
        <f>'Prep Partner Performance'!AE$2</f>
        <v>2022</v>
      </c>
      <c r="C249" s="180" t="str">
        <f>'Prep Partner Performance'!Z$2</f>
        <v>05</v>
      </c>
      <c r="D249" s="178">
        <f>'Prep Partner Performance'!G$2</f>
        <v>14943</v>
      </c>
      <c r="E249" s="177" t="str">
        <f>'Prep Partner Performance'!C$2</f>
        <v>Kisima Health Centre</v>
      </c>
      <c r="F249" s="199" t="str">
        <f>'Prep Partner Performance'!B$249</f>
        <v>Viral suppression of HIV+ partner</v>
      </c>
      <c r="G249" s="177" t="str">
        <f>'Prep Partner Performance'!C257</f>
        <v>Pregnant and Breast Feeding Women</v>
      </c>
      <c r="H249" s="177" t="str">
        <f>'Prep Partner Performance'!D257</f>
        <v>P01-248</v>
      </c>
      <c r="I249" s="185">
        <f>'Prep Partner Performance'!E257</f>
        <v>0</v>
      </c>
      <c r="J249" s="185">
        <f>'Prep Partner Performance'!F257</f>
        <v>0</v>
      </c>
      <c r="K249" s="185">
        <f>'Prep Partner Performance'!G257</f>
        <v>0</v>
      </c>
      <c r="L249" s="185">
        <f>'Prep Partner Performance'!H257</f>
        <v>0</v>
      </c>
      <c r="M249" s="185">
        <f>'Prep Partner Performance'!I257</f>
        <v>0</v>
      </c>
      <c r="N249" s="185">
        <f>'Prep Partner Performance'!J257</f>
        <v>0</v>
      </c>
      <c r="O249" s="185">
        <f>'Prep Partner Performance'!K257</f>
        <v>0</v>
      </c>
      <c r="P249" s="185">
        <f>'Prep Partner Performance'!L257</f>
        <v>0</v>
      </c>
      <c r="Q249" s="185">
        <f>'Prep Partner Performance'!M257</f>
        <v>0</v>
      </c>
      <c r="R249" s="185">
        <f>'Prep Partner Performance'!N257</f>
        <v>0</v>
      </c>
      <c r="S249" s="185">
        <f>'Prep Partner Performance'!O257</f>
        <v>0</v>
      </c>
      <c r="T249" s="185">
        <f>'Prep Partner Performance'!P257</f>
        <v>0</v>
      </c>
      <c r="U249" s="185">
        <f>'Prep Partner Performance'!Q257</f>
        <v>0</v>
      </c>
      <c r="V249" s="185">
        <f>'Prep Partner Performance'!R257</f>
        <v>0</v>
      </c>
      <c r="W249" s="185">
        <f>'Prep Partner Performance'!S257</f>
        <v>0</v>
      </c>
      <c r="X249" s="185">
        <f>'Prep Partner Performance'!T257</f>
        <v>0</v>
      </c>
      <c r="Y249" s="185">
        <f>'Prep Partner Performance'!U257</f>
        <v>0</v>
      </c>
      <c r="Z249" s="185">
        <f>'Prep Partner Performance'!V257</f>
        <v>0</v>
      </c>
      <c r="AA249" s="185">
        <f>'Prep Partner Performance'!W257</f>
        <v>0</v>
      </c>
      <c r="AB249" s="185">
        <f>'Prep Partner Performance'!X257</f>
        <v>0</v>
      </c>
      <c r="AC249" s="185">
        <f>'Prep Partner Performance'!Y257</f>
        <v>0</v>
      </c>
      <c r="AD249" s="185">
        <f>'Prep Partner Performance'!Z257</f>
        <v>0</v>
      </c>
      <c r="AE249" s="185">
        <f>'Prep Partner Performance'!AA257</f>
        <v>0</v>
      </c>
      <c r="AF249" s="185">
        <f>'Prep Partner Performance'!AB257</f>
        <v>0</v>
      </c>
      <c r="AG249" s="185">
        <f>'Prep Partner Performance'!AC257</f>
        <v>0</v>
      </c>
      <c r="AH249" s="185">
        <f>'Prep Partner Performance'!AD257</f>
        <v>0</v>
      </c>
      <c r="AI249" s="185">
        <f>'Prep Partner Performance'!AE257</f>
        <v>0</v>
      </c>
      <c r="AJ249" s="185">
        <f>'Prep Partner Performance'!AF257</f>
        <v>0</v>
      </c>
      <c r="AK249" s="185">
        <f>'Prep Partner Performance'!AG257</f>
        <v>0</v>
      </c>
      <c r="AL249" s="185">
        <f>'Prep Partner Performance'!AH257</f>
        <v>0</v>
      </c>
      <c r="AM249" s="178">
        <f t="shared" si="7"/>
        <v>0</v>
      </c>
      <c r="AN249" s="177" t="str">
        <f>'Prep Partner Performance'!B$3</f>
        <v>PrEP Partner Performance Tool version 2.0.0</v>
      </c>
      <c r="AO249" s="199">
        <f>'Prep Partner Performance'!AJ257</f>
        <v>0</v>
      </c>
    </row>
    <row r="250" spans="1:41" x14ac:dyDescent="0.25">
      <c r="A250" s="178" t="str">
        <f t="shared" si="6"/>
        <v>202205</v>
      </c>
      <c r="B250" s="179">
        <f>'Prep Partner Performance'!AE$2</f>
        <v>2022</v>
      </c>
      <c r="C250" s="180" t="str">
        <f>'Prep Partner Performance'!Z$2</f>
        <v>05</v>
      </c>
      <c r="D250" s="178">
        <f>'Prep Partner Performance'!G$2</f>
        <v>14943</v>
      </c>
      <c r="E250" s="177" t="str">
        <f>'Prep Partner Performance'!C$2</f>
        <v>Kisima Health Centre</v>
      </c>
      <c r="F250" s="199" t="str">
        <f>'Prep Partner Performance'!B258</f>
        <v>Too many HIV Tests</v>
      </c>
      <c r="G250" s="177" t="str">
        <f>'Prep Partner Performance'!C258</f>
        <v>Transgender</v>
      </c>
      <c r="H250" s="177" t="str">
        <f>'Prep Partner Performance'!D258</f>
        <v>P01-249</v>
      </c>
      <c r="I250" s="185">
        <f>'Prep Partner Performance'!E258</f>
        <v>0</v>
      </c>
      <c r="J250" s="185">
        <f>'Prep Partner Performance'!F258</f>
        <v>0</v>
      </c>
      <c r="K250" s="185">
        <f>'Prep Partner Performance'!G258</f>
        <v>0</v>
      </c>
      <c r="L250" s="185">
        <f>'Prep Partner Performance'!H258</f>
        <v>0</v>
      </c>
      <c r="M250" s="185">
        <f>'Prep Partner Performance'!I258</f>
        <v>0</v>
      </c>
      <c r="N250" s="185">
        <f>'Prep Partner Performance'!J258</f>
        <v>0</v>
      </c>
      <c r="O250" s="185">
        <f>'Prep Partner Performance'!K258</f>
        <v>0</v>
      </c>
      <c r="P250" s="185">
        <f>'Prep Partner Performance'!L258</f>
        <v>0</v>
      </c>
      <c r="Q250" s="185">
        <f>'Prep Partner Performance'!M258</f>
        <v>0</v>
      </c>
      <c r="R250" s="185">
        <f>'Prep Partner Performance'!N258</f>
        <v>0</v>
      </c>
      <c r="S250" s="185">
        <f>'Prep Partner Performance'!O258</f>
        <v>0</v>
      </c>
      <c r="T250" s="185">
        <f>'Prep Partner Performance'!P258</f>
        <v>0</v>
      </c>
      <c r="U250" s="185">
        <f>'Prep Partner Performance'!Q258</f>
        <v>0</v>
      </c>
      <c r="V250" s="185">
        <f>'Prep Partner Performance'!R258</f>
        <v>0</v>
      </c>
      <c r="W250" s="185">
        <f>'Prep Partner Performance'!S258</f>
        <v>0</v>
      </c>
      <c r="X250" s="185">
        <f>'Prep Partner Performance'!T258</f>
        <v>0</v>
      </c>
      <c r="Y250" s="185">
        <f>'Prep Partner Performance'!U258</f>
        <v>0</v>
      </c>
      <c r="Z250" s="185">
        <f>'Prep Partner Performance'!V258</f>
        <v>0</v>
      </c>
      <c r="AA250" s="185">
        <f>'Prep Partner Performance'!W258</f>
        <v>0</v>
      </c>
      <c r="AB250" s="185">
        <f>'Prep Partner Performance'!X258</f>
        <v>0</v>
      </c>
      <c r="AC250" s="185">
        <f>'Prep Partner Performance'!Y258</f>
        <v>0</v>
      </c>
      <c r="AD250" s="185">
        <f>'Prep Partner Performance'!Z258</f>
        <v>0</v>
      </c>
      <c r="AE250" s="185">
        <f>'Prep Partner Performance'!AA258</f>
        <v>0</v>
      </c>
      <c r="AF250" s="185">
        <f>'Prep Partner Performance'!AB258</f>
        <v>0</v>
      </c>
      <c r="AG250" s="185">
        <f>'Prep Partner Performance'!AC258</f>
        <v>0</v>
      </c>
      <c r="AH250" s="185">
        <f>'Prep Partner Performance'!AD258</f>
        <v>0</v>
      </c>
      <c r="AI250" s="185">
        <f>'Prep Partner Performance'!AE258</f>
        <v>0</v>
      </c>
      <c r="AJ250" s="185">
        <f>'Prep Partner Performance'!AF258</f>
        <v>0</v>
      </c>
      <c r="AK250" s="185">
        <f>'Prep Partner Performance'!AG258</f>
        <v>0</v>
      </c>
      <c r="AL250" s="185">
        <f>'Prep Partner Performance'!AH258</f>
        <v>0</v>
      </c>
      <c r="AM250" s="178">
        <f t="shared" si="7"/>
        <v>0</v>
      </c>
      <c r="AN250" s="177" t="str">
        <f>'Prep Partner Performance'!B$3</f>
        <v>PrEP Partner Performance Tool version 2.0.0</v>
      </c>
      <c r="AO250" s="199">
        <f>'Prep Partner Performance'!AJ258</f>
        <v>0</v>
      </c>
    </row>
    <row r="251" spans="1:41" x14ac:dyDescent="0.25">
      <c r="A251" s="178" t="str">
        <f t="shared" si="6"/>
        <v>202205</v>
      </c>
      <c r="B251" s="179">
        <f>'Prep Partner Performance'!AE$2</f>
        <v>2022</v>
      </c>
      <c r="C251" s="180" t="str">
        <f>'Prep Partner Performance'!Z$2</f>
        <v>05</v>
      </c>
      <c r="D251" s="178">
        <f>'Prep Partner Performance'!G$2</f>
        <v>14943</v>
      </c>
      <c r="E251" s="177" t="str">
        <f>'Prep Partner Performance'!C$2</f>
        <v>Kisima Health Centre</v>
      </c>
      <c r="F251" s="199" t="str">
        <f>'Prep Partner Performance'!B$258</f>
        <v>Too many HIV Tests</v>
      </c>
      <c r="G251" s="177" t="str">
        <f>'Prep Partner Performance'!C259</f>
        <v>Adolescent Girls and Young Women</v>
      </c>
      <c r="H251" s="177" t="str">
        <f>'Prep Partner Performance'!D259</f>
        <v>P01-250</v>
      </c>
      <c r="I251" s="185">
        <f>'Prep Partner Performance'!E259</f>
        <v>0</v>
      </c>
      <c r="J251" s="185">
        <f>'Prep Partner Performance'!F259</f>
        <v>0</v>
      </c>
      <c r="K251" s="185">
        <f>'Prep Partner Performance'!G259</f>
        <v>0</v>
      </c>
      <c r="L251" s="185">
        <f>'Prep Partner Performance'!H259</f>
        <v>0</v>
      </c>
      <c r="M251" s="185">
        <f>'Prep Partner Performance'!I259</f>
        <v>0</v>
      </c>
      <c r="N251" s="185">
        <f>'Prep Partner Performance'!J259</f>
        <v>0</v>
      </c>
      <c r="O251" s="185">
        <f>'Prep Partner Performance'!K259</f>
        <v>0</v>
      </c>
      <c r="P251" s="185">
        <f>'Prep Partner Performance'!L259</f>
        <v>0</v>
      </c>
      <c r="Q251" s="185">
        <f>'Prep Partner Performance'!M259</f>
        <v>0</v>
      </c>
      <c r="R251" s="185">
        <f>'Prep Partner Performance'!N259</f>
        <v>0</v>
      </c>
      <c r="S251" s="185">
        <f>'Prep Partner Performance'!O259</f>
        <v>0</v>
      </c>
      <c r="T251" s="185">
        <f>'Prep Partner Performance'!P259</f>
        <v>0</v>
      </c>
      <c r="U251" s="185">
        <f>'Prep Partner Performance'!Q259</f>
        <v>0</v>
      </c>
      <c r="V251" s="185">
        <f>'Prep Partner Performance'!R259</f>
        <v>0</v>
      </c>
      <c r="W251" s="185">
        <f>'Prep Partner Performance'!S259</f>
        <v>0</v>
      </c>
      <c r="X251" s="185">
        <f>'Prep Partner Performance'!T259</f>
        <v>0</v>
      </c>
      <c r="Y251" s="185">
        <f>'Prep Partner Performance'!U259</f>
        <v>0</v>
      </c>
      <c r="Z251" s="185">
        <f>'Prep Partner Performance'!V259</f>
        <v>0</v>
      </c>
      <c r="AA251" s="185">
        <f>'Prep Partner Performance'!W259</f>
        <v>0</v>
      </c>
      <c r="AB251" s="185">
        <f>'Prep Partner Performance'!X259</f>
        <v>0</v>
      </c>
      <c r="AC251" s="185">
        <f>'Prep Partner Performance'!Y259</f>
        <v>0</v>
      </c>
      <c r="AD251" s="185">
        <f>'Prep Partner Performance'!Z259</f>
        <v>0</v>
      </c>
      <c r="AE251" s="185">
        <f>'Prep Partner Performance'!AA259</f>
        <v>0</v>
      </c>
      <c r="AF251" s="185">
        <f>'Prep Partner Performance'!AB259</f>
        <v>0</v>
      </c>
      <c r="AG251" s="185">
        <f>'Prep Partner Performance'!AC259</f>
        <v>0</v>
      </c>
      <c r="AH251" s="185">
        <f>'Prep Partner Performance'!AD259</f>
        <v>0</v>
      </c>
      <c r="AI251" s="185">
        <f>'Prep Partner Performance'!AE259</f>
        <v>0</v>
      </c>
      <c r="AJ251" s="185">
        <f>'Prep Partner Performance'!AF259</f>
        <v>0</v>
      </c>
      <c r="AK251" s="185">
        <f>'Prep Partner Performance'!AG259</f>
        <v>0</v>
      </c>
      <c r="AL251" s="185">
        <f>'Prep Partner Performance'!AH259</f>
        <v>0</v>
      </c>
      <c r="AM251" s="178">
        <f t="shared" si="7"/>
        <v>0</v>
      </c>
      <c r="AN251" s="177" t="str">
        <f>'Prep Partner Performance'!B$3</f>
        <v>PrEP Partner Performance Tool version 2.0.0</v>
      </c>
      <c r="AO251" s="199">
        <f>'Prep Partner Performance'!AJ259</f>
        <v>0</v>
      </c>
    </row>
    <row r="252" spans="1:41" x14ac:dyDescent="0.25">
      <c r="A252" s="178" t="str">
        <f t="shared" si="6"/>
        <v>202205</v>
      </c>
      <c r="B252" s="179">
        <f>'Prep Partner Performance'!AE$2</f>
        <v>2022</v>
      </c>
      <c r="C252" s="180" t="str">
        <f>'Prep Partner Performance'!Z$2</f>
        <v>05</v>
      </c>
      <c r="D252" s="178">
        <f>'Prep Partner Performance'!G$2</f>
        <v>14943</v>
      </c>
      <c r="E252" s="177" t="str">
        <f>'Prep Partner Performance'!C$2</f>
        <v>Kisima Health Centre</v>
      </c>
      <c r="F252" s="199" t="str">
        <f>'Prep Partner Performance'!B$258</f>
        <v>Too many HIV Tests</v>
      </c>
      <c r="G252" s="177" t="str">
        <f>'Prep Partner Performance'!C260</f>
        <v>Men who have Sex With Men</v>
      </c>
      <c r="H252" s="177" t="str">
        <f>'Prep Partner Performance'!D260</f>
        <v>P01-251</v>
      </c>
      <c r="I252" s="185">
        <f>'Prep Partner Performance'!E260</f>
        <v>0</v>
      </c>
      <c r="J252" s="185">
        <f>'Prep Partner Performance'!F260</f>
        <v>0</v>
      </c>
      <c r="K252" s="185">
        <f>'Prep Partner Performance'!G260</f>
        <v>0</v>
      </c>
      <c r="L252" s="185">
        <f>'Prep Partner Performance'!H260</f>
        <v>0</v>
      </c>
      <c r="M252" s="185">
        <f>'Prep Partner Performance'!I260</f>
        <v>0</v>
      </c>
      <c r="N252" s="185">
        <f>'Prep Partner Performance'!J260</f>
        <v>0</v>
      </c>
      <c r="O252" s="185">
        <f>'Prep Partner Performance'!K260</f>
        <v>0</v>
      </c>
      <c r="P252" s="185">
        <f>'Prep Partner Performance'!L260</f>
        <v>0</v>
      </c>
      <c r="Q252" s="185">
        <f>'Prep Partner Performance'!M260</f>
        <v>0</v>
      </c>
      <c r="R252" s="185">
        <f>'Prep Partner Performance'!N260</f>
        <v>0</v>
      </c>
      <c r="S252" s="185">
        <f>'Prep Partner Performance'!O260</f>
        <v>0</v>
      </c>
      <c r="T252" s="185">
        <f>'Prep Partner Performance'!P260</f>
        <v>0</v>
      </c>
      <c r="U252" s="185">
        <f>'Prep Partner Performance'!Q260</f>
        <v>0</v>
      </c>
      <c r="V252" s="185">
        <f>'Prep Partner Performance'!R260</f>
        <v>0</v>
      </c>
      <c r="W252" s="185">
        <f>'Prep Partner Performance'!S260</f>
        <v>0</v>
      </c>
      <c r="X252" s="185">
        <f>'Prep Partner Performance'!T260</f>
        <v>0</v>
      </c>
      <c r="Y252" s="185">
        <f>'Prep Partner Performance'!U260</f>
        <v>0</v>
      </c>
      <c r="Z252" s="185">
        <f>'Prep Partner Performance'!V260</f>
        <v>0</v>
      </c>
      <c r="AA252" s="185">
        <f>'Prep Partner Performance'!W260</f>
        <v>0</v>
      </c>
      <c r="AB252" s="185">
        <f>'Prep Partner Performance'!X260</f>
        <v>0</v>
      </c>
      <c r="AC252" s="185">
        <f>'Prep Partner Performance'!Y260</f>
        <v>0</v>
      </c>
      <c r="AD252" s="185">
        <f>'Prep Partner Performance'!Z260</f>
        <v>0</v>
      </c>
      <c r="AE252" s="185">
        <f>'Prep Partner Performance'!AA260</f>
        <v>0</v>
      </c>
      <c r="AF252" s="185">
        <f>'Prep Partner Performance'!AB260</f>
        <v>0</v>
      </c>
      <c r="AG252" s="185">
        <f>'Prep Partner Performance'!AC260</f>
        <v>0</v>
      </c>
      <c r="AH252" s="185">
        <f>'Prep Partner Performance'!AD260</f>
        <v>0</v>
      </c>
      <c r="AI252" s="185">
        <f>'Prep Partner Performance'!AE260</f>
        <v>0</v>
      </c>
      <c r="AJ252" s="185">
        <f>'Prep Partner Performance'!AF260</f>
        <v>0</v>
      </c>
      <c r="AK252" s="185">
        <f>'Prep Partner Performance'!AG260</f>
        <v>0</v>
      </c>
      <c r="AL252" s="185">
        <f>'Prep Partner Performance'!AH260</f>
        <v>0</v>
      </c>
      <c r="AM252" s="178">
        <f t="shared" si="7"/>
        <v>0</v>
      </c>
      <c r="AN252" s="177" t="str">
        <f>'Prep Partner Performance'!B$3</f>
        <v>PrEP Partner Performance Tool version 2.0.0</v>
      </c>
      <c r="AO252" s="199">
        <f>'Prep Partner Performance'!AJ260</f>
        <v>0</v>
      </c>
    </row>
    <row r="253" spans="1:41" x14ac:dyDescent="0.25">
      <c r="A253" s="178" t="str">
        <f t="shared" si="6"/>
        <v>202205</v>
      </c>
      <c r="B253" s="179">
        <f>'Prep Partner Performance'!AE$2</f>
        <v>2022</v>
      </c>
      <c r="C253" s="180" t="str">
        <f>'Prep Partner Performance'!Z$2</f>
        <v>05</v>
      </c>
      <c r="D253" s="178">
        <f>'Prep Partner Performance'!G$2</f>
        <v>14943</v>
      </c>
      <c r="E253" s="177" t="str">
        <f>'Prep Partner Performance'!C$2</f>
        <v>Kisima Health Centre</v>
      </c>
      <c r="F253" s="199" t="str">
        <f>'Prep Partner Performance'!B$258</f>
        <v>Too many HIV Tests</v>
      </c>
      <c r="G253" s="177" t="str">
        <f>'Prep Partner Performance'!C261</f>
        <v>Men at high risk</v>
      </c>
      <c r="H253" s="177" t="str">
        <f>'Prep Partner Performance'!D261</f>
        <v>P01-252</v>
      </c>
      <c r="I253" s="185">
        <f>'Prep Partner Performance'!E261</f>
        <v>0</v>
      </c>
      <c r="J253" s="185">
        <f>'Prep Partner Performance'!F261</f>
        <v>0</v>
      </c>
      <c r="K253" s="185">
        <f>'Prep Partner Performance'!G261</f>
        <v>0</v>
      </c>
      <c r="L253" s="185">
        <f>'Prep Partner Performance'!H261</f>
        <v>0</v>
      </c>
      <c r="M253" s="185">
        <f>'Prep Partner Performance'!I261</f>
        <v>0</v>
      </c>
      <c r="N253" s="185">
        <f>'Prep Partner Performance'!J261</f>
        <v>0</v>
      </c>
      <c r="O253" s="185">
        <f>'Prep Partner Performance'!K261</f>
        <v>0</v>
      </c>
      <c r="P253" s="185">
        <f>'Prep Partner Performance'!L261</f>
        <v>0</v>
      </c>
      <c r="Q253" s="185">
        <f>'Prep Partner Performance'!M261</f>
        <v>0</v>
      </c>
      <c r="R253" s="185">
        <f>'Prep Partner Performance'!N261</f>
        <v>0</v>
      </c>
      <c r="S253" s="185">
        <f>'Prep Partner Performance'!O261</f>
        <v>0</v>
      </c>
      <c r="T253" s="185">
        <f>'Prep Partner Performance'!P261</f>
        <v>0</v>
      </c>
      <c r="U253" s="185">
        <f>'Prep Partner Performance'!Q261</f>
        <v>0</v>
      </c>
      <c r="V253" s="185">
        <f>'Prep Partner Performance'!R261</f>
        <v>0</v>
      </c>
      <c r="W253" s="185">
        <f>'Prep Partner Performance'!S261</f>
        <v>0</v>
      </c>
      <c r="X253" s="185">
        <f>'Prep Partner Performance'!T261</f>
        <v>0</v>
      </c>
      <c r="Y253" s="185">
        <f>'Prep Partner Performance'!U261</f>
        <v>0</v>
      </c>
      <c r="Z253" s="185">
        <f>'Prep Partner Performance'!V261</f>
        <v>0</v>
      </c>
      <c r="AA253" s="185">
        <f>'Prep Partner Performance'!W261</f>
        <v>0</v>
      </c>
      <c r="AB253" s="185">
        <f>'Prep Partner Performance'!X261</f>
        <v>0</v>
      </c>
      <c r="AC253" s="185">
        <f>'Prep Partner Performance'!Y261</f>
        <v>0</v>
      </c>
      <c r="AD253" s="185">
        <f>'Prep Partner Performance'!Z261</f>
        <v>0</v>
      </c>
      <c r="AE253" s="185">
        <f>'Prep Partner Performance'!AA261</f>
        <v>0</v>
      </c>
      <c r="AF253" s="185">
        <f>'Prep Partner Performance'!AB261</f>
        <v>0</v>
      </c>
      <c r="AG253" s="185">
        <f>'Prep Partner Performance'!AC261</f>
        <v>0</v>
      </c>
      <c r="AH253" s="185">
        <f>'Prep Partner Performance'!AD261</f>
        <v>0</v>
      </c>
      <c r="AI253" s="185">
        <f>'Prep Partner Performance'!AE261</f>
        <v>0</v>
      </c>
      <c r="AJ253" s="185">
        <f>'Prep Partner Performance'!AF261</f>
        <v>0</v>
      </c>
      <c r="AK253" s="185">
        <f>'Prep Partner Performance'!AG261</f>
        <v>0</v>
      </c>
      <c r="AL253" s="185">
        <f>'Prep Partner Performance'!AH261</f>
        <v>0</v>
      </c>
      <c r="AM253" s="178">
        <f t="shared" si="7"/>
        <v>0</v>
      </c>
      <c r="AN253" s="177" t="str">
        <f>'Prep Partner Performance'!B$3</f>
        <v>PrEP Partner Performance Tool version 2.0.0</v>
      </c>
      <c r="AO253" s="199">
        <f>'Prep Partner Performance'!AJ261</f>
        <v>0</v>
      </c>
    </row>
    <row r="254" spans="1:41" x14ac:dyDescent="0.25">
      <c r="A254" s="178" t="str">
        <f t="shared" si="6"/>
        <v>202205</v>
      </c>
      <c r="B254" s="179">
        <f>'Prep Partner Performance'!AE$2</f>
        <v>2022</v>
      </c>
      <c r="C254" s="180" t="str">
        <f>'Prep Partner Performance'!Z$2</f>
        <v>05</v>
      </c>
      <c r="D254" s="178">
        <f>'Prep Partner Performance'!G$2</f>
        <v>14943</v>
      </c>
      <c r="E254" s="177" t="str">
        <f>'Prep Partner Performance'!C$2</f>
        <v>Kisima Health Centre</v>
      </c>
      <c r="F254" s="199" t="str">
        <f>'Prep Partner Performance'!B$258</f>
        <v>Too many HIV Tests</v>
      </c>
      <c r="G254" s="177" t="str">
        <f>'Prep Partner Performance'!C262</f>
        <v>Female Sex Workers</v>
      </c>
      <c r="H254" s="177" t="str">
        <f>'Prep Partner Performance'!D262</f>
        <v>P01-253</v>
      </c>
      <c r="I254" s="185">
        <f>'Prep Partner Performance'!E262</f>
        <v>0</v>
      </c>
      <c r="J254" s="185">
        <f>'Prep Partner Performance'!F262</f>
        <v>0</v>
      </c>
      <c r="K254" s="185">
        <f>'Prep Partner Performance'!G262</f>
        <v>0</v>
      </c>
      <c r="L254" s="185">
        <f>'Prep Partner Performance'!H262</f>
        <v>0</v>
      </c>
      <c r="M254" s="185">
        <f>'Prep Partner Performance'!I262</f>
        <v>0</v>
      </c>
      <c r="N254" s="185">
        <f>'Prep Partner Performance'!J262</f>
        <v>0</v>
      </c>
      <c r="O254" s="185">
        <f>'Prep Partner Performance'!K262</f>
        <v>0</v>
      </c>
      <c r="P254" s="185">
        <f>'Prep Partner Performance'!L262</f>
        <v>0</v>
      </c>
      <c r="Q254" s="185">
        <f>'Prep Partner Performance'!M262</f>
        <v>0</v>
      </c>
      <c r="R254" s="185">
        <f>'Prep Partner Performance'!N262</f>
        <v>0</v>
      </c>
      <c r="S254" s="185">
        <f>'Prep Partner Performance'!O262</f>
        <v>0</v>
      </c>
      <c r="T254" s="185">
        <f>'Prep Partner Performance'!P262</f>
        <v>0</v>
      </c>
      <c r="U254" s="185">
        <f>'Prep Partner Performance'!Q262</f>
        <v>0</v>
      </c>
      <c r="V254" s="185">
        <f>'Prep Partner Performance'!R262</f>
        <v>0</v>
      </c>
      <c r="W254" s="185">
        <f>'Prep Partner Performance'!S262</f>
        <v>0</v>
      </c>
      <c r="X254" s="185">
        <f>'Prep Partner Performance'!T262</f>
        <v>0</v>
      </c>
      <c r="Y254" s="185">
        <f>'Prep Partner Performance'!U262</f>
        <v>0</v>
      </c>
      <c r="Z254" s="185">
        <f>'Prep Partner Performance'!V262</f>
        <v>0</v>
      </c>
      <c r="AA254" s="185">
        <f>'Prep Partner Performance'!W262</f>
        <v>0</v>
      </c>
      <c r="AB254" s="185">
        <f>'Prep Partner Performance'!X262</f>
        <v>0</v>
      </c>
      <c r="AC254" s="185">
        <f>'Prep Partner Performance'!Y262</f>
        <v>0</v>
      </c>
      <c r="AD254" s="185">
        <f>'Prep Partner Performance'!Z262</f>
        <v>0</v>
      </c>
      <c r="AE254" s="185">
        <f>'Prep Partner Performance'!AA262</f>
        <v>0</v>
      </c>
      <c r="AF254" s="185">
        <f>'Prep Partner Performance'!AB262</f>
        <v>0</v>
      </c>
      <c r="AG254" s="185">
        <f>'Prep Partner Performance'!AC262</f>
        <v>0</v>
      </c>
      <c r="AH254" s="185">
        <f>'Prep Partner Performance'!AD262</f>
        <v>0</v>
      </c>
      <c r="AI254" s="185">
        <f>'Prep Partner Performance'!AE262</f>
        <v>0</v>
      </c>
      <c r="AJ254" s="185">
        <f>'Prep Partner Performance'!AF262</f>
        <v>0</v>
      </c>
      <c r="AK254" s="185">
        <f>'Prep Partner Performance'!AG262</f>
        <v>0</v>
      </c>
      <c r="AL254" s="185">
        <f>'Prep Partner Performance'!AH262</f>
        <v>0</v>
      </c>
      <c r="AM254" s="178">
        <f t="shared" si="7"/>
        <v>0</v>
      </c>
      <c r="AN254" s="177" t="str">
        <f>'Prep Partner Performance'!B$3</f>
        <v>PrEP Partner Performance Tool version 2.0.0</v>
      </c>
      <c r="AO254" s="199">
        <f>'Prep Partner Performance'!AJ262</f>
        <v>0</v>
      </c>
    </row>
    <row r="255" spans="1:41" x14ac:dyDescent="0.25">
      <c r="A255" s="178" t="str">
        <f t="shared" si="6"/>
        <v>202205</v>
      </c>
      <c r="B255" s="179">
        <f>'Prep Partner Performance'!AE$2</f>
        <v>2022</v>
      </c>
      <c r="C255" s="180" t="str">
        <f>'Prep Partner Performance'!Z$2</f>
        <v>05</v>
      </c>
      <c r="D255" s="178">
        <f>'Prep Partner Performance'!G$2</f>
        <v>14943</v>
      </c>
      <c r="E255" s="177" t="str">
        <f>'Prep Partner Performance'!C$2</f>
        <v>Kisima Health Centre</v>
      </c>
      <c r="F255" s="199" t="str">
        <f>'Prep Partner Performance'!B$258</f>
        <v>Too many HIV Tests</v>
      </c>
      <c r="G255" s="177" t="str">
        <f>'Prep Partner Performance'!C263</f>
        <v>People who Inject Drugs</v>
      </c>
      <c r="H255" s="177" t="str">
        <f>'Prep Partner Performance'!D263</f>
        <v>P01-254</v>
      </c>
      <c r="I255" s="185">
        <f>'Prep Partner Performance'!E263</f>
        <v>0</v>
      </c>
      <c r="J255" s="185">
        <f>'Prep Partner Performance'!F263</f>
        <v>0</v>
      </c>
      <c r="K255" s="185">
        <f>'Prep Partner Performance'!G263</f>
        <v>0</v>
      </c>
      <c r="L255" s="185">
        <f>'Prep Partner Performance'!H263</f>
        <v>0</v>
      </c>
      <c r="M255" s="185">
        <f>'Prep Partner Performance'!I263</f>
        <v>0</v>
      </c>
      <c r="N255" s="185">
        <f>'Prep Partner Performance'!J263</f>
        <v>0</v>
      </c>
      <c r="O255" s="185">
        <f>'Prep Partner Performance'!K263</f>
        <v>0</v>
      </c>
      <c r="P255" s="185">
        <f>'Prep Partner Performance'!L263</f>
        <v>0</v>
      </c>
      <c r="Q255" s="185">
        <f>'Prep Partner Performance'!M263</f>
        <v>0</v>
      </c>
      <c r="R255" s="185">
        <f>'Prep Partner Performance'!N263</f>
        <v>0</v>
      </c>
      <c r="S255" s="185">
        <f>'Prep Partner Performance'!O263</f>
        <v>0</v>
      </c>
      <c r="T255" s="185">
        <f>'Prep Partner Performance'!P263</f>
        <v>0</v>
      </c>
      <c r="U255" s="185">
        <f>'Prep Partner Performance'!Q263</f>
        <v>0</v>
      </c>
      <c r="V255" s="185">
        <f>'Prep Partner Performance'!R263</f>
        <v>0</v>
      </c>
      <c r="W255" s="185">
        <f>'Prep Partner Performance'!S263</f>
        <v>0</v>
      </c>
      <c r="X255" s="185">
        <f>'Prep Partner Performance'!T263</f>
        <v>0</v>
      </c>
      <c r="Y255" s="185">
        <f>'Prep Partner Performance'!U263</f>
        <v>0</v>
      </c>
      <c r="Z255" s="185">
        <f>'Prep Partner Performance'!V263</f>
        <v>0</v>
      </c>
      <c r="AA255" s="185">
        <f>'Prep Partner Performance'!W263</f>
        <v>0</v>
      </c>
      <c r="AB255" s="185">
        <f>'Prep Partner Performance'!X263</f>
        <v>0</v>
      </c>
      <c r="AC255" s="185">
        <f>'Prep Partner Performance'!Y263</f>
        <v>0</v>
      </c>
      <c r="AD255" s="185">
        <f>'Prep Partner Performance'!Z263</f>
        <v>0</v>
      </c>
      <c r="AE255" s="185">
        <f>'Prep Partner Performance'!AA263</f>
        <v>0</v>
      </c>
      <c r="AF255" s="185">
        <f>'Prep Partner Performance'!AB263</f>
        <v>0</v>
      </c>
      <c r="AG255" s="185">
        <f>'Prep Partner Performance'!AC263</f>
        <v>0</v>
      </c>
      <c r="AH255" s="185">
        <f>'Prep Partner Performance'!AD263</f>
        <v>0</v>
      </c>
      <c r="AI255" s="185">
        <f>'Prep Partner Performance'!AE263</f>
        <v>0</v>
      </c>
      <c r="AJ255" s="185">
        <f>'Prep Partner Performance'!AF263</f>
        <v>0</v>
      </c>
      <c r="AK255" s="185">
        <f>'Prep Partner Performance'!AG263</f>
        <v>0</v>
      </c>
      <c r="AL255" s="185">
        <f>'Prep Partner Performance'!AH263</f>
        <v>0</v>
      </c>
      <c r="AM255" s="178">
        <f t="shared" si="7"/>
        <v>0</v>
      </c>
      <c r="AN255" s="177" t="str">
        <f>'Prep Partner Performance'!B$3</f>
        <v>PrEP Partner Performance Tool version 2.0.0</v>
      </c>
      <c r="AO255" s="199">
        <f>'Prep Partner Performance'!AJ263</f>
        <v>0</v>
      </c>
    </row>
    <row r="256" spans="1:41" x14ac:dyDescent="0.25">
      <c r="A256" s="178" t="str">
        <f t="shared" si="6"/>
        <v>202205</v>
      </c>
      <c r="B256" s="179">
        <f>'Prep Partner Performance'!AE$2</f>
        <v>2022</v>
      </c>
      <c r="C256" s="180" t="str">
        <f>'Prep Partner Performance'!Z$2</f>
        <v>05</v>
      </c>
      <c r="D256" s="178">
        <f>'Prep Partner Performance'!G$2</f>
        <v>14943</v>
      </c>
      <c r="E256" s="177" t="str">
        <f>'Prep Partner Performance'!C$2</f>
        <v>Kisima Health Centre</v>
      </c>
      <c r="F256" s="199" t="str">
        <f>'Prep Partner Performance'!B$258</f>
        <v>Too many HIV Tests</v>
      </c>
      <c r="G256" s="177" t="str">
        <f>'Prep Partner Performance'!C264</f>
        <v>Other Women</v>
      </c>
      <c r="H256" s="177" t="str">
        <f>'Prep Partner Performance'!D264</f>
        <v>P01-255</v>
      </c>
      <c r="I256" s="185">
        <f>'Prep Partner Performance'!E264</f>
        <v>0</v>
      </c>
      <c r="J256" s="185">
        <f>'Prep Partner Performance'!F264</f>
        <v>0</v>
      </c>
      <c r="K256" s="185">
        <f>'Prep Partner Performance'!G264</f>
        <v>0</v>
      </c>
      <c r="L256" s="185">
        <f>'Prep Partner Performance'!H264</f>
        <v>0</v>
      </c>
      <c r="M256" s="185">
        <f>'Prep Partner Performance'!I264</f>
        <v>0</v>
      </c>
      <c r="N256" s="185">
        <f>'Prep Partner Performance'!J264</f>
        <v>0</v>
      </c>
      <c r="O256" s="185">
        <f>'Prep Partner Performance'!K264</f>
        <v>0</v>
      </c>
      <c r="P256" s="185">
        <f>'Prep Partner Performance'!L264</f>
        <v>0</v>
      </c>
      <c r="Q256" s="185">
        <f>'Prep Partner Performance'!M264</f>
        <v>0</v>
      </c>
      <c r="R256" s="185">
        <f>'Prep Partner Performance'!N264</f>
        <v>0</v>
      </c>
      <c r="S256" s="185">
        <f>'Prep Partner Performance'!O264</f>
        <v>0</v>
      </c>
      <c r="T256" s="185">
        <f>'Prep Partner Performance'!P264</f>
        <v>0</v>
      </c>
      <c r="U256" s="185">
        <f>'Prep Partner Performance'!Q264</f>
        <v>0</v>
      </c>
      <c r="V256" s="185">
        <f>'Prep Partner Performance'!R264</f>
        <v>0</v>
      </c>
      <c r="W256" s="185">
        <f>'Prep Partner Performance'!S264</f>
        <v>0</v>
      </c>
      <c r="X256" s="185">
        <f>'Prep Partner Performance'!T264</f>
        <v>0</v>
      </c>
      <c r="Y256" s="185">
        <f>'Prep Partner Performance'!U264</f>
        <v>0</v>
      </c>
      <c r="Z256" s="185">
        <f>'Prep Partner Performance'!V264</f>
        <v>0</v>
      </c>
      <c r="AA256" s="185">
        <f>'Prep Partner Performance'!W264</f>
        <v>0</v>
      </c>
      <c r="AB256" s="185">
        <f>'Prep Partner Performance'!X264</f>
        <v>0</v>
      </c>
      <c r="AC256" s="185">
        <f>'Prep Partner Performance'!Y264</f>
        <v>0</v>
      </c>
      <c r="AD256" s="185">
        <f>'Prep Partner Performance'!Z264</f>
        <v>0</v>
      </c>
      <c r="AE256" s="185">
        <f>'Prep Partner Performance'!AA264</f>
        <v>0</v>
      </c>
      <c r="AF256" s="185">
        <f>'Prep Partner Performance'!AB264</f>
        <v>0</v>
      </c>
      <c r="AG256" s="185">
        <f>'Prep Partner Performance'!AC264</f>
        <v>0</v>
      </c>
      <c r="AH256" s="185">
        <f>'Prep Partner Performance'!AD264</f>
        <v>0</v>
      </c>
      <c r="AI256" s="185">
        <f>'Prep Partner Performance'!AE264</f>
        <v>0</v>
      </c>
      <c r="AJ256" s="185">
        <f>'Prep Partner Performance'!AF264</f>
        <v>0</v>
      </c>
      <c r="AK256" s="185">
        <f>'Prep Partner Performance'!AG264</f>
        <v>0</v>
      </c>
      <c r="AL256" s="185">
        <f>'Prep Partner Performance'!AH264</f>
        <v>0</v>
      </c>
      <c r="AM256" s="178">
        <f t="shared" si="7"/>
        <v>0</v>
      </c>
      <c r="AN256" s="177" t="str">
        <f>'Prep Partner Performance'!B$3</f>
        <v>PrEP Partner Performance Tool version 2.0.0</v>
      </c>
      <c r="AO256" s="199">
        <f>'Prep Partner Performance'!AJ264</f>
        <v>0</v>
      </c>
    </row>
    <row r="257" spans="1:41" x14ac:dyDescent="0.25">
      <c r="A257" s="178" t="str">
        <f t="shared" si="6"/>
        <v>202205</v>
      </c>
      <c r="B257" s="179">
        <f>'Prep Partner Performance'!AE$2</f>
        <v>2022</v>
      </c>
      <c r="C257" s="180" t="str">
        <f>'Prep Partner Performance'!Z$2</f>
        <v>05</v>
      </c>
      <c r="D257" s="178">
        <f>'Prep Partner Performance'!G$2</f>
        <v>14943</v>
      </c>
      <c r="E257" s="177" t="str">
        <f>'Prep Partner Performance'!C$2</f>
        <v>Kisima Health Centre</v>
      </c>
      <c r="F257" s="199" t="str">
        <f>'Prep Partner Performance'!B$258</f>
        <v>Too many HIV Tests</v>
      </c>
      <c r="G257" s="177" t="str">
        <f>'Prep Partner Performance'!C265</f>
        <v>Serodiscordant Couple</v>
      </c>
      <c r="H257" s="177" t="str">
        <f>'Prep Partner Performance'!D265</f>
        <v>P01-256</v>
      </c>
      <c r="I257" s="185">
        <f>'Prep Partner Performance'!E265</f>
        <v>0</v>
      </c>
      <c r="J257" s="185">
        <f>'Prep Partner Performance'!F265</f>
        <v>0</v>
      </c>
      <c r="K257" s="185">
        <f>'Prep Partner Performance'!G265</f>
        <v>0</v>
      </c>
      <c r="L257" s="185">
        <f>'Prep Partner Performance'!H265</f>
        <v>0</v>
      </c>
      <c r="M257" s="185">
        <f>'Prep Partner Performance'!I265</f>
        <v>0</v>
      </c>
      <c r="N257" s="185">
        <f>'Prep Partner Performance'!J265</f>
        <v>0</v>
      </c>
      <c r="O257" s="185">
        <f>'Prep Partner Performance'!K265</f>
        <v>0</v>
      </c>
      <c r="P257" s="185">
        <f>'Prep Partner Performance'!L265</f>
        <v>0</v>
      </c>
      <c r="Q257" s="185">
        <f>'Prep Partner Performance'!M265</f>
        <v>0</v>
      </c>
      <c r="R257" s="185">
        <f>'Prep Partner Performance'!N265</f>
        <v>0</v>
      </c>
      <c r="S257" s="185">
        <f>'Prep Partner Performance'!O265</f>
        <v>0</v>
      </c>
      <c r="T257" s="185">
        <f>'Prep Partner Performance'!P265</f>
        <v>0</v>
      </c>
      <c r="U257" s="185">
        <f>'Prep Partner Performance'!Q265</f>
        <v>0</v>
      </c>
      <c r="V257" s="185">
        <f>'Prep Partner Performance'!R265</f>
        <v>0</v>
      </c>
      <c r="W257" s="185">
        <f>'Prep Partner Performance'!S265</f>
        <v>0</v>
      </c>
      <c r="X257" s="185">
        <f>'Prep Partner Performance'!T265</f>
        <v>0</v>
      </c>
      <c r="Y257" s="185">
        <f>'Prep Partner Performance'!U265</f>
        <v>0</v>
      </c>
      <c r="Z257" s="185">
        <f>'Prep Partner Performance'!V265</f>
        <v>0</v>
      </c>
      <c r="AA257" s="185">
        <f>'Prep Partner Performance'!W265</f>
        <v>0</v>
      </c>
      <c r="AB257" s="185">
        <f>'Prep Partner Performance'!X265</f>
        <v>0</v>
      </c>
      <c r="AC257" s="185">
        <f>'Prep Partner Performance'!Y265</f>
        <v>0</v>
      </c>
      <c r="AD257" s="185">
        <f>'Prep Partner Performance'!Z265</f>
        <v>0</v>
      </c>
      <c r="AE257" s="185">
        <f>'Prep Partner Performance'!AA265</f>
        <v>0</v>
      </c>
      <c r="AF257" s="185">
        <f>'Prep Partner Performance'!AB265</f>
        <v>0</v>
      </c>
      <c r="AG257" s="185">
        <f>'Prep Partner Performance'!AC265</f>
        <v>0</v>
      </c>
      <c r="AH257" s="185">
        <f>'Prep Partner Performance'!AD265</f>
        <v>0</v>
      </c>
      <c r="AI257" s="185">
        <f>'Prep Partner Performance'!AE265</f>
        <v>0</v>
      </c>
      <c r="AJ257" s="185">
        <f>'Prep Partner Performance'!AF265</f>
        <v>0</v>
      </c>
      <c r="AK257" s="185">
        <f>'Prep Partner Performance'!AG265</f>
        <v>0</v>
      </c>
      <c r="AL257" s="185">
        <f>'Prep Partner Performance'!AH265</f>
        <v>0</v>
      </c>
      <c r="AM257" s="178">
        <f t="shared" si="7"/>
        <v>0</v>
      </c>
      <c r="AN257" s="177" t="str">
        <f>'Prep Partner Performance'!B$3</f>
        <v>PrEP Partner Performance Tool version 2.0.0</v>
      </c>
      <c r="AO257" s="199">
        <f>'Prep Partner Performance'!AJ265</f>
        <v>0</v>
      </c>
    </row>
    <row r="258" spans="1:41" x14ac:dyDescent="0.25">
      <c r="A258" s="178" t="str">
        <f t="shared" si="6"/>
        <v>202205</v>
      </c>
      <c r="B258" s="179">
        <f>'Prep Partner Performance'!AE$2</f>
        <v>2022</v>
      </c>
      <c r="C258" s="180" t="str">
        <f>'Prep Partner Performance'!Z$2</f>
        <v>05</v>
      </c>
      <c r="D258" s="178">
        <f>'Prep Partner Performance'!G$2</f>
        <v>14943</v>
      </c>
      <c r="E258" s="177" t="str">
        <f>'Prep Partner Performance'!C$2</f>
        <v>Kisima Health Centre</v>
      </c>
      <c r="F258" s="199" t="str">
        <f>'Prep Partner Performance'!B$258</f>
        <v>Too many HIV Tests</v>
      </c>
      <c r="G258" s="177" t="str">
        <f>'Prep Partner Performance'!C266</f>
        <v>Pregnant and Breast Feeding Women</v>
      </c>
      <c r="H258" s="177" t="str">
        <f>'Prep Partner Performance'!D266</f>
        <v>P01-257</v>
      </c>
      <c r="I258" s="185">
        <f>'Prep Partner Performance'!E266</f>
        <v>0</v>
      </c>
      <c r="J258" s="185">
        <f>'Prep Partner Performance'!F266</f>
        <v>0</v>
      </c>
      <c r="K258" s="185">
        <f>'Prep Partner Performance'!G266</f>
        <v>0</v>
      </c>
      <c r="L258" s="185">
        <f>'Prep Partner Performance'!H266</f>
        <v>0</v>
      </c>
      <c r="M258" s="185">
        <f>'Prep Partner Performance'!I266</f>
        <v>0</v>
      </c>
      <c r="N258" s="185">
        <f>'Prep Partner Performance'!J266</f>
        <v>0</v>
      </c>
      <c r="O258" s="185">
        <f>'Prep Partner Performance'!K266</f>
        <v>0</v>
      </c>
      <c r="P258" s="185">
        <f>'Prep Partner Performance'!L266</f>
        <v>0</v>
      </c>
      <c r="Q258" s="185">
        <f>'Prep Partner Performance'!M266</f>
        <v>0</v>
      </c>
      <c r="R258" s="185">
        <f>'Prep Partner Performance'!N266</f>
        <v>0</v>
      </c>
      <c r="S258" s="185">
        <f>'Prep Partner Performance'!O266</f>
        <v>0</v>
      </c>
      <c r="T258" s="185">
        <f>'Prep Partner Performance'!P266</f>
        <v>0</v>
      </c>
      <c r="U258" s="185">
        <f>'Prep Partner Performance'!Q266</f>
        <v>0</v>
      </c>
      <c r="V258" s="185">
        <f>'Prep Partner Performance'!R266</f>
        <v>0</v>
      </c>
      <c r="W258" s="185">
        <f>'Prep Partner Performance'!S266</f>
        <v>0</v>
      </c>
      <c r="X258" s="185">
        <f>'Prep Partner Performance'!T266</f>
        <v>0</v>
      </c>
      <c r="Y258" s="185">
        <f>'Prep Partner Performance'!U266</f>
        <v>0</v>
      </c>
      <c r="Z258" s="185">
        <f>'Prep Partner Performance'!V266</f>
        <v>0</v>
      </c>
      <c r="AA258" s="185">
        <f>'Prep Partner Performance'!W266</f>
        <v>0</v>
      </c>
      <c r="AB258" s="185">
        <f>'Prep Partner Performance'!X266</f>
        <v>0</v>
      </c>
      <c r="AC258" s="185">
        <f>'Prep Partner Performance'!Y266</f>
        <v>0</v>
      </c>
      <c r="AD258" s="185">
        <f>'Prep Partner Performance'!Z266</f>
        <v>0</v>
      </c>
      <c r="AE258" s="185">
        <f>'Prep Partner Performance'!AA266</f>
        <v>0</v>
      </c>
      <c r="AF258" s="185">
        <f>'Prep Partner Performance'!AB266</f>
        <v>0</v>
      </c>
      <c r="AG258" s="185">
        <f>'Prep Partner Performance'!AC266</f>
        <v>0</v>
      </c>
      <c r="AH258" s="185">
        <f>'Prep Partner Performance'!AD266</f>
        <v>0</v>
      </c>
      <c r="AI258" s="185">
        <f>'Prep Partner Performance'!AE266</f>
        <v>0</v>
      </c>
      <c r="AJ258" s="185">
        <f>'Prep Partner Performance'!AF266</f>
        <v>0</v>
      </c>
      <c r="AK258" s="185">
        <f>'Prep Partner Performance'!AG266</f>
        <v>0</v>
      </c>
      <c r="AL258" s="185">
        <f>'Prep Partner Performance'!AH266</f>
        <v>0</v>
      </c>
      <c r="AM258" s="178">
        <f t="shared" si="7"/>
        <v>0</v>
      </c>
      <c r="AN258" s="177" t="str">
        <f>'Prep Partner Performance'!B$3</f>
        <v>PrEP Partner Performance Tool version 2.0.0</v>
      </c>
      <c r="AO258" s="199">
        <f>'Prep Partner Performance'!AJ266</f>
        <v>0</v>
      </c>
    </row>
    <row r="259" spans="1:41" x14ac:dyDescent="0.25">
      <c r="A259" s="178" t="str">
        <f t="shared" ref="A259:A322" si="8">B259&amp;C259</f>
        <v>202205</v>
      </c>
      <c r="B259" s="179">
        <f>'Prep Partner Performance'!AE$2</f>
        <v>2022</v>
      </c>
      <c r="C259" s="180" t="str">
        <f>'Prep Partner Performance'!Z$2</f>
        <v>05</v>
      </c>
      <c r="D259" s="178">
        <f>'Prep Partner Performance'!G$2</f>
        <v>14943</v>
      </c>
      <c r="E259" s="177" t="str">
        <f>'Prep Partner Performance'!C$2</f>
        <v>Kisima Health Centre</v>
      </c>
      <c r="F259" s="199" t="str">
        <f>'Prep Partner Performance'!B267</f>
        <v>Partner Refusal</v>
      </c>
      <c r="G259" s="177" t="str">
        <f>'Prep Partner Performance'!C267</f>
        <v>Transgender</v>
      </c>
      <c r="H259" s="177" t="str">
        <f>'Prep Partner Performance'!D267</f>
        <v>P01-258</v>
      </c>
      <c r="I259" s="185">
        <f>'Prep Partner Performance'!E267</f>
        <v>0</v>
      </c>
      <c r="J259" s="185">
        <f>'Prep Partner Performance'!F267</f>
        <v>0</v>
      </c>
      <c r="K259" s="185">
        <f>'Prep Partner Performance'!G267</f>
        <v>0</v>
      </c>
      <c r="L259" s="185">
        <f>'Prep Partner Performance'!H267</f>
        <v>0</v>
      </c>
      <c r="M259" s="185">
        <f>'Prep Partner Performance'!I267</f>
        <v>0</v>
      </c>
      <c r="N259" s="185">
        <f>'Prep Partner Performance'!J267</f>
        <v>0</v>
      </c>
      <c r="O259" s="185">
        <f>'Prep Partner Performance'!K267</f>
        <v>0</v>
      </c>
      <c r="P259" s="185">
        <f>'Prep Partner Performance'!L267</f>
        <v>0</v>
      </c>
      <c r="Q259" s="185">
        <f>'Prep Partner Performance'!M267</f>
        <v>0</v>
      </c>
      <c r="R259" s="185">
        <f>'Prep Partner Performance'!N267</f>
        <v>0</v>
      </c>
      <c r="S259" s="185">
        <f>'Prep Partner Performance'!O267</f>
        <v>0</v>
      </c>
      <c r="T259" s="185">
        <f>'Prep Partner Performance'!P267</f>
        <v>0</v>
      </c>
      <c r="U259" s="185">
        <f>'Prep Partner Performance'!Q267</f>
        <v>0</v>
      </c>
      <c r="V259" s="185">
        <f>'Prep Partner Performance'!R267</f>
        <v>0</v>
      </c>
      <c r="W259" s="185">
        <f>'Prep Partner Performance'!S267</f>
        <v>0</v>
      </c>
      <c r="X259" s="185">
        <f>'Prep Partner Performance'!T267</f>
        <v>0</v>
      </c>
      <c r="Y259" s="185">
        <f>'Prep Partner Performance'!U267</f>
        <v>0</v>
      </c>
      <c r="Z259" s="185">
        <f>'Prep Partner Performance'!V267</f>
        <v>0</v>
      </c>
      <c r="AA259" s="185">
        <f>'Prep Partner Performance'!W267</f>
        <v>0</v>
      </c>
      <c r="AB259" s="185">
        <f>'Prep Partner Performance'!X267</f>
        <v>0</v>
      </c>
      <c r="AC259" s="185">
        <f>'Prep Partner Performance'!Y267</f>
        <v>0</v>
      </c>
      <c r="AD259" s="185">
        <f>'Prep Partner Performance'!Z267</f>
        <v>0</v>
      </c>
      <c r="AE259" s="185">
        <f>'Prep Partner Performance'!AA267</f>
        <v>0</v>
      </c>
      <c r="AF259" s="185">
        <f>'Prep Partner Performance'!AB267</f>
        <v>0</v>
      </c>
      <c r="AG259" s="185">
        <f>'Prep Partner Performance'!AC267</f>
        <v>0</v>
      </c>
      <c r="AH259" s="185">
        <f>'Prep Partner Performance'!AD267</f>
        <v>0</v>
      </c>
      <c r="AI259" s="185">
        <f>'Prep Partner Performance'!AE267</f>
        <v>0</v>
      </c>
      <c r="AJ259" s="185">
        <f>'Prep Partner Performance'!AF267</f>
        <v>0</v>
      </c>
      <c r="AK259" s="185">
        <f>'Prep Partner Performance'!AG267</f>
        <v>0</v>
      </c>
      <c r="AL259" s="185">
        <f>'Prep Partner Performance'!AH267</f>
        <v>0</v>
      </c>
      <c r="AM259" s="178">
        <f t="shared" ref="AM259:AM323" si="9">SUM(I259:AL259)</f>
        <v>0</v>
      </c>
      <c r="AN259" s="177" t="str">
        <f>'Prep Partner Performance'!B$3</f>
        <v>PrEP Partner Performance Tool version 2.0.0</v>
      </c>
      <c r="AO259" s="199">
        <f>'Prep Partner Performance'!AJ267</f>
        <v>0</v>
      </c>
    </row>
    <row r="260" spans="1:41" x14ac:dyDescent="0.25">
      <c r="A260" s="178" t="str">
        <f t="shared" si="8"/>
        <v>202205</v>
      </c>
      <c r="B260" s="179">
        <f>'Prep Partner Performance'!AE$2</f>
        <v>2022</v>
      </c>
      <c r="C260" s="180" t="str">
        <f>'Prep Partner Performance'!Z$2</f>
        <v>05</v>
      </c>
      <c r="D260" s="178">
        <f>'Prep Partner Performance'!G$2</f>
        <v>14943</v>
      </c>
      <c r="E260" s="177" t="str">
        <f>'Prep Partner Performance'!C$2</f>
        <v>Kisima Health Centre</v>
      </c>
      <c r="F260" s="199" t="str">
        <f>'Prep Partner Performance'!B$267</f>
        <v>Partner Refusal</v>
      </c>
      <c r="G260" s="177" t="str">
        <f>'Prep Partner Performance'!C268</f>
        <v>Adolescent Girls and Young Women</v>
      </c>
      <c r="H260" s="177" t="str">
        <f>'Prep Partner Performance'!D268</f>
        <v>P01-259</v>
      </c>
      <c r="I260" s="185">
        <f>'Prep Partner Performance'!E268</f>
        <v>0</v>
      </c>
      <c r="J260" s="185">
        <f>'Prep Partner Performance'!F268</f>
        <v>0</v>
      </c>
      <c r="K260" s="185">
        <f>'Prep Partner Performance'!G268</f>
        <v>0</v>
      </c>
      <c r="L260" s="185">
        <f>'Prep Partner Performance'!H268</f>
        <v>0</v>
      </c>
      <c r="M260" s="185">
        <f>'Prep Partner Performance'!I268</f>
        <v>0</v>
      </c>
      <c r="N260" s="185">
        <f>'Prep Partner Performance'!J268</f>
        <v>0</v>
      </c>
      <c r="O260" s="185">
        <f>'Prep Partner Performance'!K268</f>
        <v>0</v>
      </c>
      <c r="P260" s="185">
        <f>'Prep Partner Performance'!L268</f>
        <v>0</v>
      </c>
      <c r="Q260" s="185">
        <f>'Prep Partner Performance'!M268</f>
        <v>0</v>
      </c>
      <c r="R260" s="185">
        <f>'Prep Partner Performance'!N268</f>
        <v>0</v>
      </c>
      <c r="S260" s="185">
        <f>'Prep Partner Performance'!O268</f>
        <v>0</v>
      </c>
      <c r="T260" s="185">
        <f>'Prep Partner Performance'!P268</f>
        <v>0</v>
      </c>
      <c r="U260" s="185">
        <f>'Prep Partner Performance'!Q268</f>
        <v>0</v>
      </c>
      <c r="V260" s="185">
        <f>'Prep Partner Performance'!R268</f>
        <v>0</v>
      </c>
      <c r="W260" s="185">
        <f>'Prep Partner Performance'!S268</f>
        <v>0</v>
      </c>
      <c r="X260" s="185">
        <f>'Prep Partner Performance'!T268</f>
        <v>0</v>
      </c>
      <c r="Y260" s="185">
        <f>'Prep Partner Performance'!U268</f>
        <v>0</v>
      </c>
      <c r="Z260" s="185">
        <f>'Prep Partner Performance'!V268</f>
        <v>0</v>
      </c>
      <c r="AA260" s="185">
        <f>'Prep Partner Performance'!W268</f>
        <v>0</v>
      </c>
      <c r="AB260" s="185">
        <f>'Prep Partner Performance'!X268</f>
        <v>0</v>
      </c>
      <c r="AC260" s="185">
        <f>'Prep Partner Performance'!Y268</f>
        <v>0</v>
      </c>
      <c r="AD260" s="185">
        <f>'Prep Partner Performance'!Z268</f>
        <v>0</v>
      </c>
      <c r="AE260" s="185">
        <f>'Prep Partner Performance'!AA268</f>
        <v>0</v>
      </c>
      <c r="AF260" s="185">
        <f>'Prep Partner Performance'!AB268</f>
        <v>0</v>
      </c>
      <c r="AG260" s="185">
        <f>'Prep Partner Performance'!AC268</f>
        <v>0</v>
      </c>
      <c r="AH260" s="185">
        <f>'Prep Partner Performance'!AD268</f>
        <v>0</v>
      </c>
      <c r="AI260" s="185">
        <f>'Prep Partner Performance'!AE268</f>
        <v>0</v>
      </c>
      <c r="AJ260" s="185">
        <f>'Prep Partner Performance'!AF268</f>
        <v>0</v>
      </c>
      <c r="AK260" s="185">
        <f>'Prep Partner Performance'!AG268</f>
        <v>0</v>
      </c>
      <c r="AL260" s="185">
        <f>'Prep Partner Performance'!AH268</f>
        <v>0</v>
      </c>
      <c r="AM260" s="178">
        <f t="shared" si="9"/>
        <v>0</v>
      </c>
      <c r="AN260" s="177" t="str">
        <f>'Prep Partner Performance'!B$3</f>
        <v>PrEP Partner Performance Tool version 2.0.0</v>
      </c>
      <c r="AO260" s="199">
        <f>'Prep Partner Performance'!AJ268</f>
        <v>0</v>
      </c>
    </row>
    <row r="261" spans="1:41" x14ac:dyDescent="0.25">
      <c r="A261" s="178" t="str">
        <f t="shared" si="8"/>
        <v>202205</v>
      </c>
      <c r="B261" s="179">
        <f>'Prep Partner Performance'!AE$2</f>
        <v>2022</v>
      </c>
      <c r="C261" s="180" t="str">
        <f>'Prep Partner Performance'!Z$2</f>
        <v>05</v>
      </c>
      <c r="D261" s="178">
        <f>'Prep Partner Performance'!G$2</f>
        <v>14943</v>
      </c>
      <c r="E261" s="177" t="str">
        <f>'Prep Partner Performance'!C$2</f>
        <v>Kisima Health Centre</v>
      </c>
      <c r="F261" s="199" t="str">
        <f>'Prep Partner Performance'!B$267</f>
        <v>Partner Refusal</v>
      </c>
      <c r="G261" s="177" t="str">
        <f>'Prep Partner Performance'!C269</f>
        <v>Men who have Sex With Men</v>
      </c>
      <c r="H261" s="177" t="str">
        <f>'Prep Partner Performance'!D269</f>
        <v>P01-260</v>
      </c>
      <c r="I261" s="185">
        <f>'Prep Partner Performance'!E269</f>
        <v>0</v>
      </c>
      <c r="J261" s="185">
        <f>'Prep Partner Performance'!F269</f>
        <v>0</v>
      </c>
      <c r="K261" s="185">
        <f>'Prep Partner Performance'!G269</f>
        <v>0</v>
      </c>
      <c r="L261" s="185">
        <f>'Prep Partner Performance'!H269</f>
        <v>0</v>
      </c>
      <c r="M261" s="185">
        <f>'Prep Partner Performance'!I269</f>
        <v>0</v>
      </c>
      <c r="N261" s="185">
        <f>'Prep Partner Performance'!J269</f>
        <v>0</v>
      </c>
      <c r="O261" s="185">
        <f>'Prep Partner Performance'!K269</f>
        <v>0</v>
      </c>
      <c r="P261" s="185">
        <f>'Prep Partner Performance'!L269</f>
        <v>0</v>
      </c>
      <c r="Q261" s="185">
        <f>'Prep Partner Performance'!M269</f>
        <v>0</v>
      </c>
      <c r="R261" s="185">
        <f>'Prep Partner Performance'!N269</f>
        <v>0</v>
      </c>
      <c r="S261" s="185">
        <f>'Prep Partner Performance'!O269</f>
        <v>0</v>
      </c>
      <c r="T261" s="185">
        <f>'Prep Partner Performance'!P269</f>
        <v>0</v>
      </c>
      <c r="U261" s="185">
        <f>'Prep Partner Performance'!Q269</f>
        <v>0</v>
      </c>
      <c r="V261" s="185">
        <f>'Prep Partner Performance'!R269</f>
        <v>0</v>
      </c>
      <c r="W261" s="185">
        <f>'Prep Partner Performance'!S269</f>
        <v>0</v>
      </c>
      <c r="X261" s="185">
        <f>'Prep Partner Performance'!T269</f>
        <v>0</v>
      </c>
      <c r="Y261" s="185">
        <f>'Prep Partner Performance'!U269</f>
        <v>0</v>
      </c>
      <c r="Z261" s="185">
        <f>'Prep Partner Performance'!V269</f>
        <v>0</v>
      </c>
      <c r="AA261" s="185">
        <f>'Prep Partner Performance'!W269</f>
        <v>0</v>
      </c>
      <c r="AB261" s="185">
        <f>'Prep Partner Performance'!X269</f>
        <v>0</v>
      </c>
      <c r="AC261" s="185">
        <f>'Prep Partner Performance'!Y269</f>
        <v>0</v>
      </c>
      <c r="AD261" s="185">
        <f>'Prep Partner Performance'!Z269</f>
        <v>0</v>
      </c>
      <c r="AE261" s="185">
        <f>'Prep Partner Performance'!AA269</f>
        <v>0</v>
      </c>
      <c r="AF261" s="185">
        <f>'Prep Partner Performance'!AB269</f>
        <v>0</v>
      </c>
      <c r="AG261" s="185">
        <f>'Prep Partner Performance'!AC269</f>
        <v>0</v>
      </c>
      <c r="AH261" s="185">
        <f>'Prep Partner Performance'!AD269</f>
        <v>0</v>
      </c>
      <c r="AI261" s="185">
        <f>'Prep Partner Performance'!AE269</f>
        <v>0</v>
      </c>
      <c r="AJ261" s="185">
        <f>'Prep Partner Performance'!AF269</f>
        <v>0</v>
      </c>
      <c r="AK261" s="185">
        <f>'Prep Partner Performance'!AG269</f>
        <v>0</v>
      </c>
      <c r="AL261" s="185">
        <f>'Prep Partner Performance'!AH269</f>
        <v>0</v>
      </c>
      <c r="AM261" s="178">
        <f t="shared" si="9"/>
        <v>0</v>
      </c>
      <c r="AN261" s="177" t="str">
        <f>'Prep Partner Performance'!B$3</f>
        <v>PrEP Partner Performance Tool version 2.0.0</v>
      </c>
      <c r="AO261" s="199">
        <f>'Prep Partner Performance'!AJ269</f>
        <v>0</v>
      </c>
    </row>
    <row r="262" spans="1:41" x14ac:dyDescent="0.25">
      <c r="A262" s="178" t="str">
        <f t="shared" si="8"/>
        <v>202205</v>
      </c>
      <c r="B262" s="179">
        <f>'Prep Partner Performance'!AE$2</f>
        <v>2022</v>
      </c>
      <c r="C262" s="180" t="str">
        <f>'Prep Partner Performance'!Z$2</f>
        <v>05</v>
      </c>
      <c r="D262" s="178">
        <f>'Prep Partner Performance'!G$2</f>
        <v>14943</v>
      </c>
      <c r="E262" s="177" t="str">
        <f>'Prep Partner Performance'!C$2</f>
        <v>Kisima Health Centre</v>
      </c>
      <c r="F262" s="199" t="str">
        <f>'Prep Partner Performance'!B$267</f>
        <v>Partner Refusal</v>
      </c>
      <c r="G262" s="177" t="str">
        <f>'Prep Partner Performance'!C270</f>
        <v>Men at high risk</v>
      </c>
      <c r="H262" s="177" t="str">
        <f>'Prep Partner Performance'!D270</f>
        <v>P01-261</v>
      </c>
      <c r="I262" s="185">
        <f>'Prep Partner Performance'!E270</f>
        <v>0</v>
      </c>
      <c r="J262" s="185">
        <f>'Prep Partner Performance'!F270</f>
        <v>0</v>
      </c>
      <c r="K262" s="185">
        <f>'Prep Partner Performance'!G270</f>
        <v>0</v>
      </c>
      <c r="L262" s="185">
        <f>'Prep Partner Performance'!H270</f>
        <v>0</v>
      </c>
      <c r="M262" s="185">
        <f>'Prep Partner Performance'!I270</f>
        <v>0</v>
      </c>
      <c r="N262" s="185">
        <f>'Prep Partner Performance'!J270</f>
        <v>0</v>
      </c>
      <c r="O262" s="185">
        <f>'Prep Partner Performance'!K270</f>
        <v>0</v>
      </c>
      <c r="P262" s="185">
        <f>'Prep Partner Performance'!L270</f>
        <v>0</v>
      </c>
      <c r="Q262" s="185">
        <f>'Prep Partner Performance'!M270</f>
        <v>0</v>
      </c>
      <c r="R262" s="185">
        <f>'Prep Partner Performance'!N270</f>
        <v>0</v>
      </c>
      <c r="S262" s="185">
        <f>'Prep Partner Performance'!O270</f>
        <v>0</v>
      </c>
      <c r="T262" s="185">
        <f>'Prep Partner Performance'!P270</f>
        <v>0</v>
      </c>
      <c r="U262" s="185">
        <f>'Prep Partner Performance'!Q270</f>
        <v>0</v>
      </c>
      <c r="V262" s="185">
        <f>'Prep Partner Performance'!R270</f>
        <v>0</v>
      </c>
      <c r="W262" s="185">
        <f>'Prep Partner Performance'!S270</f>
        <v>0</v>
      </c>
      <c r="X262" s="185">
        <f>'Prep Partner Performance'!T270</f>
        <v>0</v>
      </c>
      <c r="Y262" s="185">
        <f>'Prep Partner Performance'!U270</f>
        <v>0</v>
      </c>
      <c r="Z262" s="185">
        <f>'Prep Partner Performance'!V270</f>
        <v>0</v>
      </c>
      <c r="AA262" s="185">
        <f>'Prep Partner Performance'!W270</f>
        <v>0</v>
      </c>
      <c r="AB262" s="185">
        <f>'Prep Partner Performance'!X270</f>
        <v>0</v>
      </c>
      <c r="AC262" s="185">
        <f>'Prep Partner Performance'!Y270</f>
        <v>0</v>
      </c>
      <c r="AD262" s="185">
        <f>'Prep Partner Performance'!Z270</f>
        <v>0</v>
      </c>
      <c r="AE262" s="185">
        <f>'Prep Partner Performance'!AA270</f>
        <v>0</v>
      </c>
      <c r="AF262" s="185">
        <f>'Prep Partner Performance'!AB270</f>
        <v>0</v>
      </c>
      <c r="AG262" s="185">
        <f>'Prep Partner Performance'!AC270</f>
        <v>0</v>
      </c>
      <c r="AH262" s="185">
        <f>'Prep Partner Performance'!AD270</f>
        <v>0</v>
      </c>
      <c r="AI262" s="185">
        <f>'Prep Partner Performance'!AE270</f>
        <v>0</v>
      </c>
      <c r="AJ262" s="185">
        <f>'Prep Partner Performance'!AF270</f>
        <v>0</v>
      </c>
      <c r="AK262" s="185">
        <f>'Prep Partner Performance'!AG270</f>
        <v>0</v>
      </c>
      <c r="AL262" s="185">
        <f>'Prep Partner Performance'!AH270</f>
        <v>0</v>
      </c>
      <c r="AM262" s="178">
        <f t="shared" si="9"/>
        <v>0</v>
      </c>
      <c r="AN262" s="177" t="str">
        <f>'Prep Partner Performance'!B$3</f>
        <v>PrEP Partner Performance Tool version 2.0.0</v>
      </c>
      <c r="AO262" s="199">
        <f>'Prep Partner Performance'!AJ270</f>
        <v>0</v>
      </c>
    </row>
    <row r="263" spans="1:41" x14ac:dyDescent="0.25">
      <c r="A263" s="178" t="str">
        <f t="shared" si="8"/>
        <v>202205</v>
      </c>
      <c r="B263" s="179">
        <f>'Prep Partner Performance'!AE$2</f>
        <v>2022</v>
      </c>
      <c r="C263" s="180" t="str">
        <f>'Prep Partner Performance'!Z$2</f>
        <v>05</v>
      </c>
      <c r="D263" s="178">
        <f>'Prep Partner Performance'!G$2</f>
        <v>14943</v>
      </c>
      <c r="E263" s="177" t="str">
        <f>'Prep Partner Performance'!C$2</f>
        <v>Kisima Health Centre</v>
      </c>
      <c r="F263" s="199" t="str">
        <f>'Prep Partner Performance'!B$267</f>
        <v>Partner Refusal</v>
      </c>
      <c r="G263" s="177" t="str">
        <f>'Prep Partner Performance'!C271</f>
        <v>Female Sex Workers</v>
      </c>
      <c r="H263" s="177" t="str">
        <f>'Prep Partner Performance'!D271</f>
        <v>P01-262</v>
      </c>
      <c r="I263" s="185">
        <f>'Prep Partner Performance'!E271</f>
        <v>0</v>
      </c>
      <c r="J263" s="185">
        <f>'Prep Partner Performance'!F271</f>
        <v>0</v>
      </c>
      <c r="K263" s="185">
        <f>'Prep Partner Performance'!G271</f>
        <v>0</v>
      </c>
      <c r="L263" s="185">
        <f>'Prep Partner Performance'!H271</f>
        <v>0</v>
      </c>
      <c r="M263" s="185">
        <f>'Prep Partner Performance'!I271</f>
        <v>0</v>
      </c>
      <c r="N263" s="185">
        <f>'Prep Partner Performance'!J271</f>
        <v>0</v>
      </c>
      <c r="O263" s="185">
        <f>'Prep Partner Performance'!K271</f>
        <v>0</v>
      </c>
      <c r="P263" s="185">
        <f>'Prep Partner Performance'!L271</f>
        <v>0</v>
      </c>
      <c r="Q263" s="185">
        <f>'Prep Partner Performance'!M271</f>
        <v>0</v>
      </c>
      <c r="R263" s="185">
        <f>'Prep Partner Performance'!N271</f>
        <v>0</v>
      </c>
      <c r="S263" s="185">
        <f>'Prep Partner Performance'!O271</f>
        <v>0</v>
      </c>
      <c r="T263" s="185">
        <f>'Prep Partner Performance'!P271</f>
        <v>0</v>
      </c>
      <c r="U263" s="185">
        <f>'Prep Partner Performance'!Q271</f>
        <v>0</v>
      </c>
      <c r="V263" s="185">
        <f>'Prep Partner Performance'!R271</f>
        <v>0</v>
      </c>
      <c r="W263" s="185">
        <f>'Prep Partner Performance'!S271</f>
        <v>0</v>
      </c>
      <c r="X263" s="185">
        <f>'Prep Partner Performance'!T271</f>
        <v>0</v>
      </c>
      <c r="Y263" s="185">
        <f>'Prep Partner Performance'!U271</f>
        <v>0</v>
      </c>
      <c r="Z263" s="185">
        <f>'Prep Partner Performance'!V271</f>
        <v>0</v>
      </c>
      <c r="AA263" s="185">
        <f>'Prep Partner Performance'!W271</f>
        <v>0</v>
      </c>
      <c r="AB263" s="185">
        <f>'Prep Partner Performance'!X271</f>
        <v>0</v>
      </c>
      <c r="AC263" s="185">
        <f>'Prep Partner Performance'!Y271</f>
        <v>0</v>
      </c>
      <c r="AD263" s="185">
        <f>'Prep Partner Performance'!Z271</f>
        <v>0</v>
      </c>
      <c r="AE263" s="185">
        <f>'Prep Partner Performance'!AA271</f>
        <v>0</v>
      </c>
      <c r="AF263" s="185">
        <f>'Prep Partner Performance'!AB271</f>
        <v>0</v>
      </c>
      <c r="AG263" s="185">
        <f>'Prep Partner Performance'!AC271</f>
        <v>0</v>
      </c>
      <c r="AH263" s="185">
        <f>'Prep Partner Performance'!AD271</f>
        <v>0</v>
      </c>
      <c r="AI263" s="185">
        <f>'Prep Partner Performance'!AE271</f>
        <v>0</v>
      </c>
      <c r="AJ263" s="185">
        <f>'Prep Partner Performance'!AF271</f>
        <v>0</v>
      </c>
      <c r="AK263" s="185">
        <f>'Prep Partner Performance'!AG271</f>
        <v>0</v>
      </c>
      <c r="AL263" s="185">
        <f>'Prep Partner Performance'!AH271</f>
        <v>0</v>
      </c>
      <c r="AM263" s="178">
        <f t="shared" si="9"/>
        <v>0</v>
      </c>
      <c r="AN263" s="177" t="str">
        <f>'Prep Partner Performance'!B$3</f>
        <v>PrEP Partner Performance Tool version 2.0.0</v>
      </c>
      <c r="AO263" s="199">
        <f>'Prep Partner Performance'!AJ271</f>
        <v>0</v>
      </c>
    </row>
    <row r="264" spans="1:41" x14ac:dyDescent="0.25">
      <c r="A264" s="178" t="str">
        <f t="shared" si="8"/>
        <v>202205</v>
      </c>
      <c r="B264" s="179">
        <f>'Prep Partner Performance'!AE$2</f>
        <v>2022</v>
      </c>
      <c r="C264" s="180" t="str">
        <f>'Prep Partner Performance'!Z$2</f>
        <v>05</v>
      </c>
      <c r="D264" s="178">
        <f>'Prep Partner Performance'!G$2</f>
        <v>14943</v>
      </c>
      <c r="E264" s="177" t="str">
        <f>'Prep Partner Performance'!C$2</f>
        <v>Kisima Health Centre</v>
      </c>
      <c r="F264" s="199" t="str">
        <f>'Prep Partner Performance'!B$267</f>
        <v>Partner Refusal</v>
      </c>
      <c r="G264" s="177" t="str">
        <f>'Prep Partner Performance'!C272</f>
        <v>People who Inject Drugs</v>
      </c>
      <c r="H264" s="177" t="str">
        <f>'Prep Partner Performance'!D272</f>
        <v>P01-263</v>
      </c>
      <c r="I264" s="185">
        <f>'Prep Partner Performance'!E272</f>
        <v>0</v>
      </c>
      <c r="J264" s="185">
        <f>'Prep Partner Performance'!F272</f>
        <v>0</v>
      </c>
      <c r="K264" s="185">
        <f>'Prep Partner Performance'!G272</f>
        <v>0</v>
      </c>
      <c r="L264" s="185">
        <f>'Prep Partner Performance'!H272</f>
        <v>0</v>
      </c>
      <c r="M264" s="185">
        <f>'Prep Partner Performance'!I272</f>
        <v>0</v>
      </c>
      <c r="N264" s="185">
        <f>'Prep Partner Performance'!J272</f>
        <v>0</v>
      </c>
      <c r="O264" s="185">
        <f>'Prep Partner Performance'!K272</f>
        <v>0</v>
      </c>
      <c r="P264" s="185">
        <f>'Prep Partner Performance'!L272</f>
        <v>0</v>
      </c>
      <c r="Q264" s="185">
        <f>'Prep Partner Performance'!M272</f>
        <v>0</v>
      </c>
      <c r="R264" s="185">
        <f>'Prep Partner Performance'!N272</f>
        <v>0</v>
      </c>
      <c r="S264" s="185">
        <f>'Prep Partner Performance'!O272</f>
        <v>0</v>
      </c>
      <c r="T264" s="185">
        <f>'Prep Partner Performance'!P272</f>
        <v>0</v>
      </c>
      <c r="U264" s="185">
        <f>'Prep Partner Performance'!Q272</f>
        <v>0</v>
      </c>
      <c r="V264" s="185">
        <f>'Prep Partner Performance'!R272</f>
        <v>0</v>
      </c>
      <c r="W264" s="185">
        <f>'Prep Partner Performance'!S272</f>
        <v>0</v>
      </c>
      <c r="X264" s="185">
        <f>'Prep Partner Performance'!T272</f>
        <v>0</v>
      </c>
      <c r="Y264" s="185">
        <f>'Prep Partner Performance'!U272</f>
        <v>0</v>
      </c>
      <c r="Z264" s="185">
        <f>'Prep Partner Performance'!V272</f>
        <v>0</v>
      </c>
      <c r="AA264" s="185">
        <f>'Prep Partner Performance'!W272</f>
        <v>0</v>
      </c>
      <c r="AB264" s="185">
        <f>'Prep Partner Performance'!X272</f>
        <v>0</v>
      </c>
      <c r="AC264" s="185">
        <f>'Prep Partner Performance'!Y272</f>
        <v>0</v>
      </c>
      <c r="AD264" s="185">
        <f>'Prep Partner Performance'!Z272</f>
        <v>0</v>
      </c>
      <c r="AE264" s="185">
        <f>'Prep Partner Performance'!AA272</f>
        <v>0</v>
      </c>
      <c r="AF264" s="185">
        <f>'Prep Partner Performance'!AB272</f>
        <v>0</v>
      </c>
      <c r="AG264" s="185">
        <f>'Prep Partner Performance'!AC272</f>
        <v>0</v>
      </c>
      <c r="AH264" s="185">
        <f>'Prep Partner Performance'!AD272</f>
        <v>0</v>
      </c>
      <c r="AI264" s="185">
        <f>'Prep Partner Performance'!AE272</f>
        <v>0</v>
      </c>
      <c r="AJ264" s="185">
        <f>'Prep Partner Performance'!AF272</f>
        <v>0</v>
      </c>
      <c r="AK264" s="185">
        <f>'Prep Partner Performance'!AG272</f>
        <v>0</v>
      </c>
      <c r="AL264" s="185">
        <f>'Prep Partner Performance'!AH272</f>
        <v>0</v>
      </c>
      <c r="AM264" s="178">
        <f t="shared" si="9"/>
        <v>0</v>
      </c>
      <c r="AN264" s="177" t="str">
        <f>'Prep Partner Performance'!B$3</f>
        <v>PrEP Partner Performance Tool version 2.0.0</v>
      </c>
      <c r="AO264" s="199">
        <f>'Prep Partner Performance'!AJ272</f>
        <v>0</v>
      </c>
    </row>
    <row r="265" spans="1:41" x14ac:dyDescent="0.25">
      <c r="A265" s="178" t="str">
        <f t="shared" si="8"/>
        <v>202205</v>
      </c>
      <c r="B265" s="179">
        <f>'Prep Partner Performance'!AE$2</f>
        <v>2022</v>
      </c>
      <c r="C265" s="180" t="str">
        <f>'Prep Partner Performance'!Z$2</f>
        <v>05</v>
      </c>
      <c r="D265" s="178">
        <f>'Prep Partner Performance'!G$2</f>
        <v>14943</v>
      </c>
      <c r="E265" s="177" t="str">
        <f>'Prep Partner Performance'!C$2</f>
        <v>Kisima Health Centre</v>
      </c>
      <c r="F265" s="199" t="str">
        <f>'Prep Partner Performance'!B$267</f>
        <v>Partner Refusal</v>
      </c>
      <c r="G265" s="177" t="str">
        <f>'Prep Partner Performance'!C273</f>
        <v>Other Women</v>
      </c>
      <c r="H265" s="177" t="str">
        <f>'Prep Partner Performance'!D273</f>
        <v>P01-264</v>
      </c>
      <c r="I265" s="185">
        <f>'Prep Partner Performance'!E273</f>
        <v>0</v>
      </c>
      <c r="J265" s="185">
        <f>'Prep Partner Performance'!F273</f>
        <v>0</v>
      </c>
      <c r="K265" s="185">
        <f>'Prep Partner Performance'!G273</f>
        <v>0</v>
      </c>
      <c r="L265" s="185">
        <f>'Prep Partner Performance'!H273</f>
        <v>0</v>
      </c>
      <c r="M265" s="185">
        <f>'Prep Partner Performance'!I273</f>
        <v>0</v>
      </c>
      <c r="N265" s="185">
        <f>'Prep Partner Performance'!J273</f>
        <v>0</v>
      </c>
      <c r="O265" s="185">
        <f>'Prep Partner Performance'!K273</f>
        <v>0</v>
      </c>
      <c r="P265" s="185">
        <f>'Prep Partner Performance'!L273</f>
        <v>0</v>
      </c>
      <c r="Q265" s="185">
        <f>'Prep Partner Performance'!M273</f>
        <v>0</v>
      </c>
      <c r="R265" s="185">
        <f>'Prep Partner Performance'!N273</f>
        <v>0</v>
      </c>
      <c r="S265" s="185">
        <f>'Prep Partner Performance'!O273</f>
        <v>0</v>
      </c>
      <c r="T265" s="185">
        <f>'Prep Partner Performance'!P273</f>
        <v>0</v>
      </c>
      <c r="U265" s="185">
        <f>'Prep Partner Performance'!Q273</f>
        <v>0</v>
      </c>
      <c r="V265" s="185">
        <f>'Prep Partner Performance'!R273</f>
        <v>0</v>
      </c>
      <c r="W265" s="185">
        <f>'Prep Partner Performance'!S273</f>
        <v>0</v>
      </c>
      <c r="X265" s="185">
        <f>'Prep Partner Performance'!T273</f>
        <v>0</v>
      </c>
      <c r="Y265" s="185">
        <f>'Prep Partner Performance'!U273</f>
        <v>0</v>
      </c>
      <c r="Z265" s="185">
        <f>'Prep Partner Performance'!V273</f>
        <v>0</v>
      </c>
      <c r="AA265" s="185">
        <f>'Prep Partner Performance'!W273</f>
        <v>0</v>
      </c>
      <c r="AB265" s="185">
        <f>'Prep Partner Performance'!X273</f>
        <v>0</v>
      </c>
      <c r="AC265" s="185">
        <f>'Prep Partner Performance'!Y273</f>
        <v>0</v>
      </c>
      <c r="AD265" s="185">
        <f>'Prep Partner Performance'!Z273</f>
        <v>0</v>
      </c>
      <c r="AE265" s="185">
        <f>'Prep Partner Performance'!AA273</f>
        <v>0</v>
      </c>
      <c r="AF265" s="185">
        <f>'Prep Partner Performance'!AB273</f>
        <v>0</v>
      </c>
      <c r="AG265" s="185">
        <f>'Prep Partner Performance'!AC273</f>
        <v>0</v>
      </c>
      <c r="AH265" s="185">
        <f>'Prep Partner Performance'!AD273</f>
        <v>0</v>
      </c>
      <c r="AI265" s="185">
        <f>'Prep Partner Performance'!AE273</f>
        <v>0</v>
      </c>
      <c r="AJ265" s="185">
        <f>'Prep Partner Performance'!AF273</f>
        <v>0</v>
      </c>
      <c r="AK265" s="185">
        <f>'Prep Partner Performance'!AG273</f>
        <v>0</v>
      </c>
      <c r="AL265" s="185">
        <f>'Prep Partner Performance'!AH273</f>
        <v>0</v>
      </c>
      <c r="AM265" s="178">
        <f t="shared" si="9"/>
        <v>0</v>
      </c>
      <c r="AN265" s="177" t="str">
        <f>'Prep Partner Performance'!B$3</f>
        <v>PrEP Partner Performance Tool version 2.0.0</v>
      </c>
      <c r="AO265" s="199">
        <f>'Prep Partner Performance'!AJ273</f>
        <v>0</v>
      </c>
    </row>
    <row r="266" spans="1:41" x14ac:dyDescent="0.25">
      <c r="A266" s="178" t="str">
        <f t="shared" si="8"/>
        <v>202205</v>
      </c>
      <c r="B266" s="179">
        <f>'Prep Partner Performance'!AE$2</f>
        <v>2022</v>
      </c>
      <c r="C266" s="180" t="str">
        <f>'Prep Partner Performance'!Z$2</f>
        <v>05</v>
      </c>
      <c r="D266" s="178">
        <f>'Prep Partner Performance'!G$2</f>
        <v>14943</v>
      </c>
      <c r="E266" s="177" t="str">
        <f>'Prep Partner Performance'!C$2</f>
        <v>Kisima Health Centre</v>
      </c>
      <c r="F266" s="199" t="str">
        <f>'Prep Partner Performance'!B$267</f>
        <v>Partner Refusal</v>
      </c>
      <c r="G266" s="177" t="str">
        <f>'Prep Partner Performance'!C274</f>
        <v>Serodiscordant Couple</v>
      </c>
      <c r="H266" s="177" t="str">
        <f>'Prep Partner Performance'!D274</f>
        <v>P01-265</v>
      </c>
      <c r="I266" s="185">
        <f>'Prep Partner Performance'!E274</f>
        <v>0</v>
      </c>
      <c r="J266" s="185">
        <f>'Prep Partner Performance'!F274</f>
        <v>0</v>
      </c>
      <c r="K266" s="185">
        <f>'Prep Partner Performance'!G274</f>
        <v>0</v>
      </c>
      <c r="L266" s="185">
        <f>'Prep Partner Performance'!H274</f>
        <v>0</v>
      </c>
      <c r="M266" s="185">
        <f>'Prep Partner Performance'!I274</f>
        <v>0</v>
      </c>
      <c r="N266" s="185">
        <f>'Prep Partner Performance'!J274</f>
        <v>0</v>
      </c>
      <c r="O266" s="185">
        <f>'Prep Partner Performance'!K274</f>
        <v>0</v>
      </c>
      <c r="P266" s="185">
        <f>'Prep Partner Performance'!L274</f>
        <v>0</v>
      </c>
      <c r="Q266" s="185">
        <f>'Prep Partner Performance'!M274</f>
        <v>0</v>
      </c>
      <c r="R266" s="185">
        <f>'Prep Partner Performance'!N274</f>
        <v>0</v>
      </c>
      <c r="S266" s="185">
        <f>'Prep Partner Performance'!O274</f>
        <v>0</v>
      </c>
      <c r="T266" s="185">
        <f>'Prep Partner Performance'!P274</f>
        <v>0</v>
      </c>
      <c r="U266" s="185">
        <f>'Prep Partner Performance'!Q274</f>
        <v>0</v>
      </c>
      <c r="V266" s="185">
        <f>'Prep Partner Performance'!R274</f>
        <v>0</v>
      </c>
      <c r="W266" s="185">
        <f>'Prep Partner Performance'!S274</f>
        <v>0</v>
      </c>
      <c r="X266" s="185">
        <f>'Prep Partner Performance'!T274</f>
        <v>0</v>
      </c>
      <c r="Y266" s="185">
        <f>'Prep Partner Performance'!U274</f>
        <v>0</v>
      </c>
      <c r="Z266" s="185">
        <f>'Prep Partner Performance'!V274</f>
        <v>0</v>
      </c>
      <c r="AA266" s="185">
        <f>'Prep Partner Performance'!W274</f>
        <v>0</v>
      </c>
      <c r="AB266" s="185">
        <f>'Prep Partner Performance'!X274</f>
        <v>0</v>
      </c>
      <c r="AC266" s="185">
        <f>'Prep Partner Performance'!Y274</f>
        <v>0</v>
      </c>
      <c r="AD266" s="185">
        <f>'Prep Partner Performance'!Z274</f>
        <v>0</v>
      </c>
      <c r="AE266" s="185">
        <f>'Prep Partner Performance'!AA274</f>
        <v>0</v>
      </c>
      <c r="AF266" s="185">
        <f>'Prep Partner Performance'!AB274</f>
        <v>0</v>
      </c>
      <c r="AG266" s="185">
        <f>'Prep Partner Performance'!AC274</f>
        <v>0</v>
      </c>
      <c r="AH266" s="185">
        <f>'Prep Partner Performance'!AD274</f>
        <v>0</v>
      </c>
      <c r="AI266" s="185">
        <f>'Prep Partner Performance'!AE274</f>
        <v>0</v>
      </c>
      <c r="AJ266" s="185">
        <f>'Prep Partner Performance'!AF274</f>
        <v>0</v>
      </c>
      <c r="AK266" s="185">
        <f>'Prep Partner Performance'!AG274</f>
        <v>0</v>
      </c>
      <c r="AL266" s="185">
        <f>'Prep Partner Performance'!AH274</f>
        <v>0</v>
      </c>
      <c r="AM266" s="178">
        <f t="shared" si="9"/>
        <v>0</v>
      </c>
      <c r="AN266" s="177" t="str">
        <f>'Prep Partner Performance'!B$3</f>
        <v>PrEP Partner Performance Tool version 2.0.0</v>
      </c>
      <c r="AO266" s="199">
        <f>'Prep Partner Performance'!AJ274</f>
        <v>0</v>
      </c>
    </row>
    <row r="267" spans="1:41" x14ac:dyDescent="0.25">
      <c r="A267" s="178" t="str">
        <f t="shared" si="8"/>
        <v>202205</v>
      </c>
      <c r="B267" s="179">
        <f>'Prep Partner Performance'!AE$2</f>
        <v>2022</v>
      </c>
      <c r="C267" s="180" t="str">
        <f>'Prep Partner Performance'!Z$2</f>
        <v>05</v>
      </c>
      <c r="D267" s="178">
        <f>'Prep Partner Performance'!G$2</f>
        <v>14943</v>
      </c>
      <c r="E267" s="177" t="str">
        <f>'Prep Partner Performance'!C$2</f>
        <v>Kisima Health Centre</v>
      </c>
      <c r="F267" s="199" t="str">
        <f>'Prep Partner Performance'!B$267</f>
        <v>Partner Refusal</v>
      </c>
      <c r="G267" s="177" t="str">
        <f>'Prep Partner Performance'!C275</f>
        <v>Pregnant and Breast Feeding Women</v>
      </c>
      <c r="H267" s="177" t="str">
        <f>'Prep Partner Performance'!D275</f>
        <v>P01-266</v>
      </c>
      <c r="I267" s="185">
        <f>'Prep Partner Performance'!E275</f>
        <v>0</v>
      </c>
      <c r="J267" s="185">
        <f>'Prep Partner Performance'!F275</f>
        <v>0</v>
      </c>
      <c r="K267" s="185">
        <f>'Prep Partner Performance'!G275</f>
        <v>0</v>
      </c>
      <c r="L267" s="185">
        <f>'Prep Partner Performance'!H275</f>
        <v>0</v>
      </c>
      <c r="M267" s="185">
        <f>'Prep Partner Performance'!I275</f>
        <v>0</v>
      </c>
      <c r="N267" s="185">
        <f>'Prep Partner Performance'!J275</f>
        <v>0</v>
      </c>
      <c r="O267" s="185">
        <f>'Prep Partner Performance'!K275</f>
        <v>0</v>
      </c>
      <c r="P267" s="185">
        <f>'Prep Partner Performance'!L275</f>
        <v>0</v>
      </c>
      <c r="Q267" s="185">
        <f>'Prep Partner Performance'!M275</f>
        <v>0</v>
      </c>
      <c r="R267" s="185">
        <f>'Prep Partner Performance'!N275</f>
        <v>0</v>
      </c>
      <c r="S267" s="185">
        <f>'Prep Partner Performance'!O275</f>
        <v>0</v>
      </c>
      <c r="T267" s="185">
        <f>'Prep Partner Performance'!P275</f>
        <v>0</v>
      </c>
      <c r="U267" s="185">
        <f>'Prep Partner Performance'!Q275</f>
        <v>0</v>
      </c>
      <c r="V267" s="185">
        <f>'Prep Partner Performance'!R275</f>
        <v>0</v>
      </c>
      <c r="W267" s="185">
        <f>'Prep Partner Performance'!S275</f>
        <v>0</v>
      </c>
      <c r="X267" s="185">
        <f>'Prep Partner Performance'!T275</f>
        <v>0</v>
      </c>
      <c r="Y267" s="185">
        <f>'Prep Partner Performance'!U275</f>
        <v>0</v>
      </c>
      <c r="Z267" s="185">
        <f>'Prep Partner Performance'!V275</f>
        <v>0</v>
      </c>
      <c r="AA267" s="185">
        <f>'Prep Partner Performance'!W275</f>
        <v>0</v>
      </c>
      <c r="AB267" s="185">
        <f>'Prep Partner Performance'!X275</f>
        <v>0</v>
      </c>
      <c r="AC267" s="185">
        <f>'Prep Partner Performance'!Y275</f>
        <v>0</v>
      </c>
      <c r="AD267" s="185">
        <f>'Prep Partner Performance'!Z275</f>
        <v>0</v>
      </c>
      <c r="AE267" s="185">
        <f>'Prep Partner Performance'!AA275</f>
        <v>0</v>
      </c>
      <c r="AF267" s="185">
        <f>'Prep Partner Performance'!AB275</f>
        <v>0</v>
      </c>
      <c r="AG267" s="185">
        <f>'Prep Partner Performance'!AC275</f>
        <v>0</v>
      </c>
      <c r="AH267" s="185">
        <f>'Prep Partner Performance'!AD275</f>
        <v>0</v>
      </c>
      <c r="AI267" s="185">
        <f>'Prep Partner Performance'!AE275</f>
        <v>0</v>
      </c>
      <c r="AJ267" s="185">
        <f>'Prep Partner Performance'!AF275</f>
        <v>0</v>
      </c>
      <c r="AK267" s="185">
        <f>'Prep Partner Performance'!AG275</f>
        <v>0</v>
      </c>
      <c r="AL267" s="185">
        <f>'Prep Partner Performance'!AH275</f>
        <v>0</v>
      </c>
      <c r="AM267" s="178">
        <f t="shared" si="9"/>
        <v>0</v>
      </c>
      <c r="AN267" s="177" t="str">
        <f>'Prep Partner Performance'!B$3</f>
        <v>PrEP Partner Performance Tool version 2.0.0</v>
      </c>
      <c r="AO267" s="199">
        <f>'Prep Partner Performance'!AJ275</f>
        <v>0</v>
      </c>
    </row>
    <row r="268" spans="1:41" x14ac:dyDescent="0.25">
      <c r="A268" s="178" t="str">
        <f t="shared" si="8"/>
        <v>202205</v>
      </c>
      <c r="B268" s="179">
        <f>'Prep Partner Performance'!AE$2</f>
        <v>2022</v>
      </c>
      <c r="C268" s="180" t="str">
        <f>'Prep Partner Performance'!Z$2</f>
        <v>05</v>
      </c>
      <c r="D268" s="178">
        <f>'Prep Partner Performance'!G$2</f>
        <v>14943</v>
      </c>
      <c r="E268" s="177" t="str">
        <f>'Prep Partner Performance'!C$2</f>
        <v>Kisima Health Centre</v>
      </c>
      <c r="F268" s="199" t="str">
        <f>'Prep Partner Performance'!B276</f>
        <v>Partner Violence</v>
      </c>
      <c r="G268" s="177" t="str">
        <f>'Prep Partner Performance'!C276</f>
        <v>Transgender</v>
      </c>
      <c r="H268" s="177" t="str">
        <f>'Prep Partner Performance'!D276</f>
        <v>P01-267</v>
      </c>
      <c r="I268" s="185">
        <f>'Prep Partner Performance'!E276</f>
        <v>0</v>
      </c>
      <c r="J268" s="185">
        <f>'Prep Partner Performance'!F276</f>
        <v>0</v>
      </c>
      <c r="K268" s="185">
        <f>'Prep Partner Performance'!G276</f>
        <v>0</v>
      </c>
      <c r="L268" s="185">
        <f>'Prep Partner Performance'!H276</f>
        <v>0</v>
      </c>
      <c r="M268" s="185">
        <f>'Prep Partner Performance'!I276</f>
        <v>0</v>
      </c>
      <c r="N268" s="185">
        <f>'Prep Partner Performance'!J276</f>
        <v>0</v>
      </c>
      <c r="O268" s="185">
        <f>'Prep Partner Performance'!K276</f>
        <v>0</v>
      </c>
      <c r="P268" s="185">
        <f>'Prep Partner Performance'!L276</f>
        <v>0</v>
      </c>
      <c r="Q268" s="185">
        <f>'Prep Partner Performance'!M276</f>
        <v>0</v>
      </c>
      <c r="R268" s="185">
        <f>'Prep Partner Performance'!N276</f>
        <v>0</v>
      </c>
      <c r="S268" s="185">
        <f>'Prep Partner Performance'!O276</f>
        <v>0</v>
      </c>
      <c r="T268" s="185">
        <f>'Prep Partner Performance'!P276</f>
        <v>0</v>
      </c>
      <c r="U268" s="185">
        <f>'Prep Partner Performance'!Q276</f>
        <v>0</v>
      </c>
      <c r="V268" s="185">
        <f>'Prep Partner Performance'!R276</f>
        <v>0</v>
      </c>
      <c r="W268" s="185">
        <f>'Prep Partner Performance'!S276</f>
        <v>0</v>
      </c>
      <c r="X268" s="185">
        <f>'Prep Partner Performance'!T276</f>
        <v>0</v>
      </c>
      <c r="Y268" s="185">
        <f>'Prep Partner Performance'!U276</f>
        <v>0</v>
      </c>
      <c r="Z268" s="185">
        <f>'Prep Partner Performance'!V276</f>
        <v>0</v>
      </c>
      <c r="AA268" s="185">
        <f>'Prep Partner Performance'!W276</f>
        <v>0</v>
      </c>
      <c r="AB268" s="185">
        <f>'Prep Partner Performance'!X276</f>
        <v>0</v>
      </c>
      <c r="AC268" s="185">
        <f>'Prep Partner Performance'!Y276</f>
        <v>0</v>
      </c>
      <c r="AD268" s="185">
        <f>'Prep Partner Performance'!Z276</f>
        <v>0</v>
      </c>
      <c r="AE268" s="185">
        <f>'Prep Partner Performance'!AA276</f>
        <v>0</v>
      </c>
      <c r="AF268" s="185">
        <f>'Prep Partner Performance'!AB276</f>
        <v>0</v>
      </c>
      <c r="AG268" s="185">
        <f>'Prep Partner Performance'!AC276</f>
        <v>0</v>
      </c>
      <c r="AH268" s="185">
        <f>'Prep Partner Performance'!AD276</f>
        <v>0</v>
      </c>
      <c r="AI268" s="185">
        <f>'Prep Partner Performance'!AE276</f>
        <v>0</v>
      </c>
      <c r="AJ268" s="185">
        <f>'Prep Partner Performance'!AF276</f>
        <v>0</v>
      </c>
      <c r="AK268" s="185">
        <f>'Prep Partner Performance'!AG276</f>
        <v>0</v>
      </c>
      <c r="AL268" s="185">
        <f>'Prep Partner Performance'!AH276</f>
        <v>0</v>
      </c>
      <c r="AM268" s="178">
        <f t="shared" si="9"/>
        <v>0</v>
      </c>
      <c r="AN268" s="177" t="str">
        <f>'Prep Partner Performance'!B$3</f>
        <v>PrEP Partner Performance Tool version 2.0.0</v>
      </c>
      <c r="AO268" s="199">
        <f>'Prep Partner Performance'!AJ276</f>
        <v>0</v>
      </c>
    </row>
    <row r="269" spans="1:41" x14ac:dyDescent="0.25">
      <c r="A269" s="178" t="str">
        <f t="shared" si="8"/>
        <v>202205</v>
      </c>
      <c r="B269" s="179">
        <f>'Prep Partner Performance'!AE$2</f>
        <v>2022</v>
      </c>
      <c r="C269" s="180" t="str">
        <f>'Prep Partner Performance'!Z$2</f>
        <v>05</v>
      </c>
      <c r="D269" s="178">
        <f>'Prep Partner Performance'!G$2</f>
        <v>14943</v>
      </c>
      <c r="E269" s="177" t="str">
        <f>'Prep Partner Performance'!C$2</f>
        <v>Kisima Health Centre</v>
      </c>
      <c r="F269" s="199" t="str">
        <f>'Prep Partner Performance'!B$276</f>
        <v>Partner Violence</v>
      </c>
      <c r="G269" s="177" t="str">
        <f>'Prep Partner Performance'!C277</f>
        <v>Adolescent Girls and Young Women</v>
      </c>
      <c r="H269" s="177" t="str">
        <f>'Prep Partner Performance'!D277</f>
        <v>P01-268</v>
      </c>
      <c r="I269" s="185">
        <f>'Prep Partner Performance'!E277</f>
        <v>0</v>
      </c>
      <c r="J269" s="185">
        <f>'Prep Partner Performance'!F277</f>
        <v>0</v>
      </c>
      <c r="K269" s="185">
        <f>'Prep Partner Performance'!G277</f>
        <v>0</v>
      </c>
      <c r="L269" s="185">
        <f>'Prep Partner Performance'!H277</f>
        <v>0</v>
      </c>
      <c r="M269" s="185">
        <f>'Prep Partner Performance'!I277</f>
        <v>0</v>
      </c>
      <c r="N269" s="185">
        <f>'Prep Partner Performance'!J277</f>
        <v>0</v>
      </c>
      <c r="O269" s="185">
        <f>'Prep Partner Performance'!K277</f>
        <v>0</v>
      </c>
      <c r="P269" s="185">
        <f>'Prep Partner Performance'!L277</f>
        <v>0</v>
      </c>
      <c r="Q269" s="185">
        <f>'Prep Partner Performance'!M277</f>
        <v>0</v>
      </c>
      <c r="R269" s="185">
        <f>'Prep Partner Performance'!N277</f>
        <v>0</v>
      </c>
      <c r="S269" s="185">
        <f>'Prep Partner Performance'!O277</f>
        <v>0</v>
      </c>
      <c r="T269" s="185">
        <f>'Prep Partner Performance'!P277</f>
        <v>0</v>
      </c>
      <c r="U269" s="185">
        <f>'Prep Partner Performance'!Q277</f>
        <v>0</v>
      </c>
      <c r="V269" s="185">
        <f>'Prep Partner Performance'!R277</f>
        <v>0</v>
      </c>
      <c r="W269" s="185">
        <f>'Prep Partner Performance'!S277</f>
        <v>0</v>
      </c>
      <c r="X269" s="185">
        <f>'Prep Partner Performance'!T277</f>
        <v>0</v>
      </c>
      <c r="Y269" s="185">
        <f>'Prep Partner Performance'!U277</f>
        <v>0</v>
      </c>
      <c r="Z269" s="185">
        <f>'Prep Partner Performance'!V277</f>
        <v>0</v>
      </c>
      <c r="AA269" s="185">
        <f>'Prep Partner Performance'!W277</f>
        <v>0</v>
      </c>
      <c r="AB269" s="185">
        <f>'Prep Partner Performance'!X277</f>
        <v>0</v>
      </c>
      <c r="AC269" s="185">
        <f>'Prep Partner Performance'!Y277</f>
        <v>0</v>
      </c>
      <c r="AD269" s="185">
        <f>'Prep Partner Performance'!Z277</f>
        <v>0</v>
      </c>
      <c r="AE269" s="185">
        <f>'Prep Partner Performance'!AA277</f>
        <v>0</v>
      </c>
      <c r="AF269" s="185">
        <f>'Prep Partner Performance'!AB277</f>
        <v>0</v>
      </c>
      <c r="AG269" s="185">
        <f>'Prep Partner Performance'!AC277</f>
        <v>0</v>
      </c>
      <c r="AH269" s="185">
        <f>'Prep Partner Performance'!AD277</f>
        <v>0</v>
      </c>
      <c r="AI269" s="185">
        <f>'Prep Partner Performance'!AE277</f>
        <v>0</v>
      </c>
      <c r="AJ269" s="185">
        <f>'Prep Partner Performance'!AF277</f>
        <v>0</v>
      </c>
      <c r="AK269" s="185">
        <f>'Prep Partner Performance'!AG277</f>
        <v>0</v>
      </c>
      <c r="AL269" s="185">
        <f>'Prep Partner Performance'!AH277</f>
        <v>0</v>
      </c>
      <c r="AM269" s="178">
        <f t="shared" si="9"/>
        <v>0</v>
      </c>
      <c r="AN269" s="177" t="str">
        <f>'Prep Partner Performance'!B$3</f>
        <v>PrEP Partner Performance Tool version 2.0.0</v>
      </c>
      <c r="AO269" s="199">
        <f>'Prep Partner Performance'!AJ277</f>
        <v>0</v>
      </c>
    </row>
    <row r="270" spans="1:41" x14ac:dyDescent="0.25">
      <c r="A270" s="178" t="str">
        <f t="shared" si="8"/>
        <v>202205</v>
      </c>
      <c r="B270" s="179">
        <f>'Prep Partner Performance'!AE$2</f>
        <v>2022</v>
      </c>
      <c r="C270" s="180" t="str">
        <f>'Prep Partner Performance'!Z$2</f>
        <v>05</v>
      </c>
      <c r="D270" s="178">
        <f>'Prep Partner Performance'!G$2</f>
        <v>14943</v>
      </c>
      <c r="E270" s="177" t="str">
        <f>'Prep Partner Performance'!C$2</f>
        <v>Kisima Health Centre</v>
      </c>
      <c r="F270" s="199" t="str">
        <f>'Prep Partner Performance'!B$276</f>
        <v>Partner Violence</v>
      </c>
      <c r="G270" s="177" t="str">
        <f>'Prep Partner Performance'!C278</f>
        <v>Men who have Sex With Men</v>
      </c>
      <c r="H270" s="177" t="str">
        <f>'Prep Partner Performance'!D278</f>
        <v>P01-269</v>
      </c>
      <c r="I270" s="185">
        <f>'Prep Partner Performance'!E278</f>
        <v>0</v>
      </c>
      <c r="J270" s="185">
        <f>'Prep Partner Performance'!F278</f>
        <v>0</v>
      </c>
      <c r="K270" s="185">
        <f>'Prep Partner Performance'!G278</f>
        <v>0</v>
      </c>
      <c r="L270" s="185">
        <f>'Prep Partner Performance'!H278</f>
        <v>0</v>
      </c>
      <c r="M270" s="185">
        <f>'Prep Partner Performance'!I278</f>
        <v>0</v>
      </c>
      <c r="N270" s="185">
        <f>'Prep Partner Performance'!J278</f>
        <v>0</v>
      </c>
      <c r="O270" s="185">
        <f>'Prep Partner Performance'!K278</f>
        <v>0</v>
      </c>
      <c r="P270" s="185">
        <f>'Prep Partner Performance'!L278</f>
        <v>0</v>
      </c>
      <c r="Q270" s="185">
        <f>'Prep Partner Performance'!M278</f>
        <v>0</v>
      </c>
      <c r="R270" s="185">
        <f>'Prep Partner Performance'!N278</f>
        <v>0</v>
      </c>
      <c r="S270" s="185">
        <f>'Prep Partner Performance'!O278</f>
        <v>0</v>
      </c>
      <c r="T270" s="185">
        <f>'Prep Partner Performance'!P278</f>
        <v>0</v>
      </c>
      <c r="U270" s="185">
        <f>'Prep Partner Performance'!Q278</f>
        <v>0</v>
      </c>
      <c r="V270" s="185">
        <f>'Prep Partner Performance'!R278</f>
        <v>0</v>
      </c>
      <c r="W270" s="185">
        <f>'Prep Partner Performance'!S278</f>
        <v>0</v>
      </c>
      <c r="X270" s="185">
        <f>'Prep Partner Performance'!T278</f>
        <v>0</v>
      </c>
      <c r="Y270" s="185">
        <f>'Prep Partner Performance'!U278</f>
        <v>0</v>
      </c>
      <c r="Z270" s="185">
        <f>'Prep Partner Performance'!V278</f>
        <v>0</v>
      </c>
      <c r="AA270" s="185">
        <f>'Prep Partner Performance'!W278</f>
        <v>0</v>
      </c>
      <c r="AB270" s="185">
        <f>'Prep Partner Performance'!X278</f>
        <v>0</v>
      </c>
      <c r="AC270" s="185">
        <f>'Prep Partner Performance'!Y278</f>
        <v>0</v>
      </c>
      <c r="AD270" s="185">
        <f>'Prep Partner Performance'!Z278</f>
        <v>0</v>
      </c>
      <c r="AE270" s="185">
        <f>'Prep Partner Performance'!AA278</f>
        <v>0</v>
      </c>
      <c r="AF270" s="185">
        <f>'Prep Partner Performance'!AB278</f>
        <v>0</v>
      </c>
      <c r="AG270" s="185">
        <f>'Prep Partner Performance'!AC278</f>
        <v>0</v>
      </c>
      <c r="AH270" s="185">
        <f>'Prep Partner Performance'!AD278</f>
        <v>0</v>
      </c>
      <c r="AI270" s="185">
        <f>'Prep Partner Performance'!AE278</f>
        <v>0</v>
      </c>
      <c r="AJ270" s="185">
        <f>'Prep Partner Performance'!AF278</f>
        <v>0</v>
      </c>
      <c r="AK270" s="185">
        <f>'Prep Partner Performance'!AG278</f>
        <v>0</v>
      </c>
      <c r="AL270" s="185">
        <f>'Prep Partner Performance'!AH278</f>
        <v>0</v>
      </c>
      <c r="AM270" s="178">
        <f t="shared" si="9"/>
        <v>0</v>
      </c>
      <c r="AN270" s="177" t="str">
        <f>'Prep Partner Performance'!B$3</f>
        <v>PrEP Partner Performance Tool version 2.0.0</v>
      </c>
      <c r="AO270" s="199">
        <f>'Prep Partner Performance'!AJ278</f>
        <v>0</v>
      </c>
    </row>
    <row r="271" spans="1:41" x14ac:dyDescent="0.25">
      <c r="A271" s="178" t="str">
        <f t="shared" si="8"/>
        <v>202205</v>
      </c>
      <c r="B271" s="179">
        <f>'Prep Partner Performance'!AE$2</f>
        <v>2022</v>
      </c>
      <c r="C271" s="180" t="str">
        <f>'Prep Partner Performance'!Z$2</f>
        <v>05</v>
      </c>
      <c r="D271" s="178">
        <f>'Prep Partner Performance'!G$2</f>
        <v>14943</v>
      </c>
      <c r="E271" s="177" t="str">
        <f>'Prep Partner Performance'!C$2</f>
        <v>Kisima Health Centre</v>
      </c>
      <c r="F271" s="199" t="str">
        <f>'Prep Partner Performance'!B$276</f>
        <v>Partner Violence</v>
      </c>
      <c r="G271" s="177" t="str">
        <f>'Prep Partner Performance'!C279</f>
        <v>Men at high risk</v>
      </c>
      <c r="H271" s="177" t="str">
        <f>'Prep Partner Performance'!D279</f>
        <v>P01-270</v>
      </c>
      <c r="I271" s="185">
        <f>'Prep Partner Performance'!E279</f>
        <v>0</v>
      </c>
      <c r="J271" s="185">
        <f>'Prep Partner Performance'!F279</f>
        <v>0</v>
      </c>
      <c r="K271" s="185">
        <f>'Prep Partner Performance'!G279</f>
        <v>0</v>
      </c>
      <c r="L271" s="185">
        <f>'Prep Partner Performance'!H279</f>
        <v>0</v>
      </c>
      <c r="M271" s="185">
        <f>'Prep Partner Performance'!I279</f>
        <v>0</v>
      </c>
      <c r="N271" s="185">
        <f>'Prep Partner Performance'!J279</f>
        <v>0</v>
      </c>
      <c r="O271" s="185">
        <f>'Prep Partner Performance'!K279</f>
        <v>0</v>
      </c>
      <c r="P271" s="185">
        <f>'Prep Partner Performance'!L279</f>
        <v>0</v>
      </c>
      <c r="Q271" s="185">
        <f>'Prep Partner Performance'!M279</f>
        <v>0</v>
      </c>
      <c r="R271" s="185">
        <f>'Prep Partner Performance'!N279</f>
        <v>0</v>
      </c>
      <c r="S271" s="185">
        <f>'Prep Partner Performance'!O279</f>
        <v>0</v>
      </c>
      <c r="T271" s="185">
        <f>'Prep Partner Performance'!P279</f>
        <v>0</v>
      </c>
      <c r="U271" s="185">
        <f>'Prep Partner Performance'!Q279</f>
        <v>0</v>
      </c>
      <c r="V271" s="185">
        <f>'Prep Partner Performance'!R279</f>
        <v>0</v>
      </c>
      <c r="W271" s="185">
        <f>'Prep Partner Performance'!S279</f>
        <v>0</v>
      </c>
      <c r="X271" s="185">
        <f>'Prep Partner Performance'!T279</f>
        <v>0</v>
      </c>
      <c r="Y271" s="185">
        <f>'Prep Partner Performance'!U279</f>
        <v>0</v>
      </c>
      <c r="Z271" s="185">
        <f>'Prep Partner Performance'!V279</f>
        <v>0</v>
      </c>
      <c r="AA271" s="185">
        <f>'Prep Partner Performance'!W279</f>
        <v>0</v>
      </c>
      <c r="AB271" s="185">
        <f>'Prep Partner Performance'!X279</f>
        <v>0</v>
      </c>
      <c r="AC271" s="185">
        <f>'Prep Partner Performance'!Y279</f>
        <v>0</v>
      </c>
      <c r="AD271" s="185">
        <f>'Prep Partner Performance'!Z279</f>
        <v>0</v>
      </c>
      <c r="AE271" s="185">
        <f>'Prep Partner Performance'!AA279</f>
        <v>0</v>
      </c>
      <c r="AF271" s="185">
        <f>'Prep Partner Performance'!AB279</f>
        <v>0</v>
      </c>
      <c r="AG271" s="185">
        <f>'Prep Partner Performance'!AC279</f>
        <v>0</v>
      </c>
      <c r="AH271" s="185">
        <f>'Prep Partner Performance'!AD279</f>
        <v>0</v>
      </c>
      <c r="AI271" s="185">
        <f>'Prep Partner Performance'!AE279</f>
        <v>0</v>
      </c>
      <c r="AJ271" s="185">
        <f>'Prep Partner Performance'!AF279</f>
        <v>0</v>
      </c>
      <c r="AK271" s="185">
        <f>'Prep Partner Performance'!AG279</f>
        <v>0</v>
      </c>
      <c r="AL271" s="185">
        <f>'Prep Partner Performance'!AH279</f>
        <v>0</v>
      </c>
      <c r="AM271" s="178">
        <f t="shared" si="9"/>
        <v>0</v>
      </c>
      <c r="AN271" s="177" t="str">
        <f>'Prep Partner Performance'!B$3</f>
        <v>PrEP Partner Performance Tool version 2.0.0</v>
      </c>
      <c r="AO271" s="199">
        <f>'Prep Partner Performance'!AJ279</f>
        <v>0</v>
      </c>
    </row>
    <row r="272" spans="1:41" x14ac:dyDescent="0.25">
      <c r="A272" s="178" t="str">
        <f t="shared" si="8"/>
        <v>202205</v>
      </c>
      <c r="B272" s="179">
        <f>'Prep Partner Performance'!AE$2</f>
        <v>2022</v>
      </c>
      <c r="C272" s="180" t="str">
        <f>'Prep Partner Performance'!Z$2</f>
        <v>05</v>
      </c>
      <c r="D272" s="178">
        <f>'Prep Partner Performance'!G$2</f>
        <v>14943</v>
      </c>
      <c r="E272" s="177" t="str">
        <f>'Prep Partner Performance'!C$2</f>
        <v>Kisima Health Centre</v>
      </c>
      <c r="F272" s="199" t="str">
        <f>'Prep Partner Performance'!B$276</f>
        <v>Partner Violence</v>
      </c>
      <c r="G272" s="177" t="str">
        <f>'Prep Partner Performance'!C280</f>
        <v>Female Sex Workers</v>
      </c>
      <c r="H272" s="177" t="str">
        <f>'Prep Partner Performance'!D280</f>
        <v>P01-271</v>
      </c>
      <c r="I272" s="185">
        <f>'Prep Partner Performance'!E280</f>
        <v>0</v>
      </c>
      <c r="J272" s="185">
        <f>'Prep Partner Performance'!F280</f>
        <v>0</v>
      </c>
      <c r="K272" s="185">
        <f>'Prep Partner Performance'!G280</f>
        <v>0</v>
      </c>
      <c r="L272" s="185">
        <f>'Prep Partner Performance'!H280</f>
        <v>0</v>
      </c>
      <c r="M272" s="185">
        <f>'Prep Partner Performance'!I280</f>
        <v>0</v>
      </c>
      <c r="N272" s="185">
        <f>'Prep Partner Performance'!J280</f>
        <v>0</v>
      </c>
      <c r="O272" s="185">
        <f>'Prep Partner Performance'!K280</f>
        <v>0</v>
      </c>
      <c r="P272" s="185">
        <f>'Prep Partner Performance'!L280</f>
        <v>0</v>
      </c>
      <c r="Q272" s="185">
        <f>'Prep Partner Performance'!M280</f>
        <v>0</v>
      </c>
      <c r="R272" s="185">
        <f>'Prep Partner Performance'!N280</f>
        <v>0</v>
      </c>
      <c r="S272" s="185">
        <f>'Prep Partner Performance'!O280</f>
        <v>0</v>
      </c>
      <c r="T272" s="185">
        <f>'Prep Partner Performance'!P280</f>
        <v>0</v>
      </c>
      <c r="U272" s="185">
        <f>'Prep Partner Performance'!Q280</f>
        <v>0</v>
      </c>
      <c r="V272" s="185">
        <f>'Prep Partner Performance'!R280</f>
        <v>0</v>
      </c>
      <c r="W272" s="185">
        <f>'Prep Partner Performance'!S280</f>
        <v>0</v>
      </c>
      <c r="X272" s="185">
        <f>'Prep Partner Performance'!T280</f>
        <v>0</v>
      </c>
      <c r="Y272" s="185">
        <f>'Prep Partner Performance'!U280</f>
        <v>0</v>
      </c>
      <c r="Z272" s="185">
        <f>'Prep Partner Performance'!V280</f>
        <v>0</v>
      </c>
      <c r="AA272" s="185">
        <f>'Prep Partner Performance'!W280</f>
        <v>0</v>
      </c>
      <c r="AB272" s="185">
        <f>'Prep Partner Performance'!X280</f>
        <v>0</v>
      </c>
      <c r="AC272" s="185">
        <f>'Prep Partner Performance'!Y280</f>
        <v>0</v>
      </c>
      <c r="AD272" s="185">
        <f>'Prep Partner Performance'!Z280</f>
        <v>0</v>
      </c>
      <c r="AE272" s="185">
        <f>'Prep Partner Performance'!AA280</f>
        <v>0</v>
      </c>
      <c r="AF272" s="185">
        <f>'Prep Partner Performance'!AB280</f>
        <v>0</v>
      </c>
      <c r="AG272" s="185">
        <f>'Prep Partner Performance'!AC280</f>
        <v>0</v>
      </c>
      <c r="AH272" s="185">
        <f>'Prep Partner Performance'!AD280</f>
        <v>0</v>
      </c>
      <c r="AI272" s="185">
        <f>'Prep Partner Performance'!AE280</f>
        <v>0</v>
      </c>
      <c r="AJ272" s="185">
        <f>'Prep Partner Performance'!AF280</f>
        <v>0</v>
      </c>
      <c r="AK272" s="185">
        <f>'Prep Partner Performance'!AG280</f>
        <v>0</v>
      </c>
      <c r="AL272" s="185">
        <f>'Prep Partner Performance'!AH280</f>
        <v>0</v>
      </c>
      <c r="AM272" s="178">
        <f t="shared" si="9"/>
        <v>0</v>
      </c>
      <c r="AN272" s="177" t="str">
        <f>'Prep Partner Performance'!B$3</f>
        <v>PrEP Partner Performance Tool version 2.0.0</v>
      </c>
      <c r="AO272" s="199">
        <f>'Prep Partner Performance'!AJ280</f>
        <v>0</v>
      </c>
    </row>
    <row r="273" spans="1:41" x14ac:dyDescent="0.25">
      <c r="A273" s="178" t="str">
        <f t="shared" si="8"/>
        <v>202205</v>
      </c>
      <c r="B273" s="179">
        <f>'Prep Partner Performance'!AE$2</f>
        <v>2022</v>
      </c>
      <c r="C273" s="180" t="str">
        <f>'Prep Partner Performance'!Z$2</f>
        <v>05</v>
      </c>
      <c r="D273" s="178">
        <f>'Prep Partner Performance'!G$2</f>
        <v>14943</v>
      </c>
      <c r="E273" s="177" t="str">
        <f>'Prep Partner Performance'!C$2</f>
        <v>Kisima Health Centre</v>
      </c>
      <c r="F273" s="199" t="str">
        <f>'Prep Partner Performance'!B$276</f>
        <v>Partner Violence</v>
      </c>
      <c r="G273" s="177" t="str">
        <f>'Prep Partner Performance'!C281</f>
        <v>People who Inject Drugs</v>
      </c>
      <c r="H273" s="177" t="str">
        <f>'Prep Partner Performance'!D281</f>
        <v>P01-272</v>
      </c>
      <c r="I273" s="185">
        <f>'Prep Partner Performance'!E281</f>
        <v>0</v>
      </c>
      <c r="J273" s="185">
        <f>'Prep Partner Performance'!F281</f>
        <v>0</v>
      </c>
      <c r="K273" s="185">
        <f>'Prep Partner Performance'!G281</f>
        <v>0</v>
      </c>
      <c r="L273" s="185">
        <f>'Prep Partner Performance'!H281</f>
        <v>0</v>
      </c>
      <c r="M273" s="185">
        <f>'Prep Partner Performance'!I281</f>
        <v>0</v>
      </c>
      <c r="N273" s="185">
        <f>'Prep Partner Performance'!J281</f>
        <v>0</v>
      </c>
      <c r="O273" s="185">
        <f>'Prep Partner Performance'!K281</f>
        <v>0</v>
      </c>
      <c r="P273" s="185">
        <f>'Prep Partner Performance'!L281</f>
        <v>0</v>
      </c>
      <c r="Q273" s="185">
        <f>'Prep Partner Performance'!M281</f>
        <v>0</v>
      </c>
      <c r="R273" s="185">
        <f>'Prep Partner Performance'!N281</f>
        <v>0</v>
      </c>
      <c r="S273" s="185">
        <f>'Prep Partner Performance'!O281</f>
        <v>0</v>
      </c>
      <c r="T273" s="185">
        <f>'Prep Partner Performance'!P281</f>
        <v>0</v>
      </c>
      <c r="U273" s="185">
        <f>'Prep Partner Performance'!Q281</f>
        <v>0</v>
      </c>
      <c r="V273" s="185">
        <f>'Prep Partner Performance'!R281</f>
        <v>0</v>
      </c>
      <c r="W273" s="185">
        <f>'Prep Partner Performance'!S281</f>
        <v>0</v>
      </c>
      <c r="X273" s="185">
        <f>'Prep Partner Performance'!T281</f>
        <v>0</v>
      </c>
      <c r="Y273" s="185">
        <f>'Prep Partner Performance'!U281</f>
        <v>0</v>
      </c>
      <c r="Z273" s="185">
        <f>'Prep Partner Performance'!V281</f>
        <v>0</v>
      </c>
      <c r="AA273" s="185">
        <f>'Prep Partner Performance'!W281</f>
        <v>0</v>
      </c>
      <c r="AB273" s="185">
        <f>'Prep Partner Performance'!X281</f>
        <v>0</v>
      </c>
      <c r="AC273" s="185">
        <f>'Prep Partner Performance'!Y281</f>
        <v>0</v>
      </c>
      <c r="AD273" s="185">
        <f>'Prep Partner Performance'!Z281</f>
        <v>0</v>
      </c>
      <c r="AE273" s="185">
        <f>'Prep Partner Performance'!AA281</f>
        <v>0</v>
      </c>
      <c r="AF273" s="185">
        <f>'Prep Partner Performance'!AB281</f>
        <v>0</v>
      </c>
      <c r="AG273" s="185">
        <f>'Prep Partner Performance'!AC281</f>
        <v>0</v>
      </c>
      <c r="AH273" s="185">
        <f>'Prep Partner Performance'!AD281</f>
        <v>0</v>
      </c>
      <c r="AI273" s="185">
        <f>'Prep Partner Performance'!AE281</f>
        <v>0</v>
      </c>
      <c r="AJ273" s="185">
        <f>'Prep Partner Performance'!AF281</f>
        <v>0</v>
      </c>
      <c r="AK273" s="185">
        <f>'Prep Partner Performance'!AG281</f>
        <v>0</v>
      </c>
      <c r="AL273" s="185">
        <f>'Prep Partner Performance'!AH281</f>
        <v>0</v>
      </c>
      <c r="AM273" s="178">
        <f t="shared" si="9"/>
        <v>0</v>
      </c>
      <c r="AN273" s="177" t="str">
        <f>'Prep Partner Performance'!B$3</f>
        <v>PrEP Partner Performance Tool version 2.0.0</v>
      </c>
      <c r="AO273" s="199">
        <f>'Prep Partner Performance'!AJ281</f>
        <v>0</v>
      </c>
    </row>
    <row r="274" spans="1:41" x14ac:dyDescent="0.25">
      <c r="A274" s="178" t="str">
        <f t="shared" si="8"/>
        <v>202205</v>
      </c>
      <c r="B274" s="179">
        <f>'Prep Partner Performance'!AE$2</f>
        <v>2022</v>
      </c>
      <c r="C274" s="180" t="str">
        <f>'Prep Partner Performance'!Z$2</f>
        <v>05</v>
      </c>
      <c r="D274" s="178">
        <f>'Prep Partner Performance'!G$2</f>
        <v>14943</v>
      </c>
      <c r="E274" s="177" t="str">
        <f>'Prep Partner Performance'!C$2</f>
        <v>Kisima Health Centre</v>
      </c>
      <c r="F274" s="199" t="str">
        <f>'Prep Partner Performance'!B$276</f>
        <v>Partner Violence</v>
      </c>
      <c r="G274" s="177" t="str">
        <f>'Prep Partner Performance'!C282</f>
        <v>Other Women</v>
      </c>
      <c r="H274" s="177" t="str">
        <f>'Prep Partner Performance'!D282</f>
        <v>P01-273</v>
      </c>
      <c r="I274" s="185">
        <f>'Prep Partner Performance'!E282</f>
        <v>0</v>
      </c>
      <c r="J274" s="185">
        <f>'Prep Partner Performance'!F282</f>
        <v>0</v>
      </c>
      <c r="K274" s="185">
        <f>'Prep Partner Performance'!G282</f>
        <v>0</v>
      </c>
      <c r="L274" s="185">
        <f>'Prep Partner Performance'!H282</f>
        <v>0</v>
      </c>
      <c r="M274" s="185">
        <f>'Prep Partner Performance'!I282</f>
        <v>0</v>
      </c>
      <c r="N274" s="185">
        <f>'Prep Partner Performance'!J282</f>
        <v>0</v>
      </c>
      <c r="O274" s="185">
        <f>'Prep Partner Performance'!K282</f>
        <v>0</v>
      </c>
      <c r="P274" s="185">
        <f>'Prep Partner Performance'!L282</f>
        <v>0</v>
      </c>
      <c r="Q274" s="185">
        <f>'Prep Partner Performance'!M282</f>
        <v>0</v>
      </c>
      <c r="R274" s="185">
        <f>'Prep Partner Performance'!N282</f>
        <v>0</v>
      </c>
      <c r="S274" s="185">
        <f>'Prep Partner Performance'!O282</f>
        <v>0</v>
      </c>
      <c r="T274" s="185">
        <f>'Prep Partner Performance'!P282</f>
        <v>0</v>
      </c>
      <c r="U274" s="185">
        <f>'Prep Partner Performance'!Q282</f>
        <v>0</v>
      </c>
      <c r="V274" s="185">
        <f>'Prep Partner Performance'!R282</f>
        <v>0</v>
      </c>
      <c r="W274" s="185">
        <f>'Prep Partner Performance'!S282</f>
        <v>0</v>
      </c>
      <c r="X274" s="185">
        <f>'Prep Partner Performance'!T282</f>
        <v>0</v>
      </c>
      <c r="Y274" s="185">
        <f>'Prep Partner Performance'!U282</f>
        <v>0</v>
      </c>
      <c r="Z274" s="185">
        <f>'Prep Partner Performance'!V282</f>
        <v>0</v>
      </c>
      <c r="AA274" s="185">
        <f>'Prep Partner Performance'!W282</f>
        <v>0</v>
      </c>
      <c r="AB274" s="185">
        <f>'Prep Partner Performance'!X282</f>
        <v>0</v>
      </c>
      <c r="AC274" s="185">
        <f>'Prep Partner Performance'!Y282</f>
        <v>0</v>
      </c>
      <c r="AD274" s="185">
        <f>'Prep Partner Performance'!Z282</f>
        <v>0</v>
      </c>
      <c r="AE274" s="185">
        <f>'Prep Partner Performance'!AA282</f>
        <v>0</v>
      </c>
      <c r="AF274" s="185">
        <f>'Prep Partner Performance'!AB282</f>
        <v>0</v>
      </c>
      <c r="AG274" s="185">
        <f>'Prep Partner Performance'!AC282</f>
        <v>0</v>
      </c>
      <c r="AH274" s="185">
        <f>'Prep Partner Performance'!AD282</f>
        <v>0</v>
      </c>
      <c r="AI274" s="185">
        <f>'Prep Partner Performance'!AE282</f>
        <v>0</v>
      </c>
      <c r="AJ274" s="185">
        <f>'Prep Partner Performance'!AF282</f>
        <v>0</v>
      </c>
      <c r="AK274" s="185">
        <f>'Prep Partner Performance'!AG282</f>
        <v>0</v>
      </c>
      <c r="AL274" s="185">
        <f>'Prep Partner Performance'!AH282</f>
        <v>0</v>
      </c>
      <c r="AM274" s="178">
        <f t="shared" si="9"/>
        <v>0</v>
      </c>
      <c r="AN274" s="177" t="str">
        <f>'Prep Partner Performance'!B$3</f>
        <v>PrEP Partner Performance Tool version 2.0.0</v>
      </c>
      <c r="AO274" s="199">
        <f>'Prep Partner Performance'!AJ282</f>
        <v>0</v>
      </c>
    </row>
    <row r="275" spans="1:41" x14ac:dyDescent="0.25">
      <c r="A275" s="178" t="str">
        <f t="shared" si="8"/>
        <v>202205</v>
      </c>
      <c r="B275" s="179">
        <f>'Prep Partner Performance'!AE$2</f>
        <v>2022</v>
      </c>
      <c r="C275" s="180" t="str">
        <f>'Prep Partner Performance'!Z$2</f>
        <v>05</v>
      </c>
      <c r="D275" s="178">
        <f>'Prep Partner Performance'!G$2</f>
        <v>14943</v>
      </c>
      <c r="E275" s="177" t="str">
        <f>'Prep Partner Performance'!C$2</f>
        <v>Kisima Health Centre</v>
      </c>
      <c r="F275" s="199" t="str">
        <f>'Prep Partner Performance'!B$276</f>
        <v>Partner Violence</v>
      </c>
      <c r="G275" s="177" t="str">
        <f>'Prep Partner Performance'!C283</f>
        <v>Serodiscordant Couple</v>
      </c>
      <c r="H275" s="177" t="str">
        <f>'Prep Partner Performance'!D283</f>
        <v>P01-274</v>
      </c>
      <c r="I275" s="185">
        <f>'Prep Partner Performance'!E283</f>
        <v>0</v>
      </c>
      <c r="J275" s="185">
        <f>'Prep Partner Performance'!F283</f>
        <v>0</v>
      </c>
      <c r="K275" s="185">
        <f>'Prep Partner Performance'!G283</f>
        <v>0</v>
      </c>
      <c r="L275" s="185">
        <f>'Prep Partner Performance'!H283</f>
        <v>0</v>
      </c>
      <c r="M275" s="185">
        <f>'Prep Partner Performance'!I283</f>
        <v>0</v>
      </c>
      <c r="N275" s="185">
        <f>'Prep Partner Performance'!J283</f>
        <v>0</v>
      </c>
      <c r="O275" s="185">
        <f>'Prep Partner Performance'!K283</f>
        <v>0</v>
      </c>
      <c r="P275" s="185">
        <f>'Prep Partner Performance'!L283</f>
        <v>0</v>
      </c>
      <c r="Q275" s="185">
        <f>'Prep Partner Performance'!M283</f>
        <v>0</v>
      </c>
      <c r="R275" s="185">
        <f>'Prep Partner Performance'!N283</f>
        <v>0</v>
      </c>
      <c r="S275" s="185">
        <f>'Prep Partner Performance'!O283</f>
        <v>0</v>
      </c>
      <c r="T275" s="185">
        <f>'Prep Partner Performance'!P283</f>
        <v>0</v>
      </c>
      <c r="U275" s="185">
        <f>'Prep Partner Performance'!Q283</f>
        <v>0</v>
      </c>
      <c r="V275" s="185">
        <f>'Prep Partner Performance'!R283</f>
        <v>0</v>
      </c>
      <c r="W275" s="185">
        <f>'Prep Partner Performance'!S283</f>
        <v>0</v>
      </c>
      <c r="X275" s="185">
        <f>'Prep Partner Performance'!T283</f>
        <v>0</v>
      </c>
      <c r="Y275" s="185">
        <f>'Prep Partner Performance'!U283</f>
        <v>0</v>
      </c>
      <c r="Z275" s="185">
        <f>'Prep Partner Performance'!V283</f>
        <v>0</v>
      </c>
      <c r="AA275" s="185">
        <f>'Prep Partner Performance'!W283</f>
        <v>0</v>
      </c>
      <c r="AB275" s="185">
        <f>'Prep Partner Performance'!X283</f>
        <v>0</v>
      </c>
      <c r="AC275" s="185">
        <f>'Prep Partner Performance'!Y283</f>
        <v>0</v>
      </c>
      <c r="AD275" s="185">
        <f>'Prep Partner Performance'!Z283</f>
        <v>0</v>
      </c>
      <c r="AE275" s="185">
        <f>'Prep Partner Performance'!AA283</f>
        <v>0</v>
      </c>
      <c r="AF275" s="185">
        <f>'Prep Partner Performance'!AB283</f>
        <v>0</v>
      </c>
      <c r="AG275" s="185">
        <f>'Prep Partner Performance'!AC283</f>
        <v>0</v>
      </c>
      <c r="AH275" s="185">
        <f>'Prep Partner Performance'!AD283</f>
        <v>0</v>
      </c>
      <c r="AI275" s="185">
        <f>'Prep Partner Performance'!AE283</f>
        <v>0</v>
      </c>
      <c r="AJ275" s="185">
        <f>'Prep Partner Performance'!AF283</f>
        <v>0</v>
      </c>
      <c r="AK275" s="185">
        <f>'Prep Partner Performance'!AG283</f>
        <v>0</v>
      </c>
      <c r="AL275" s="185">
        <f>'Prep Partner Performance'!AH283</f>
        <v>0</v>
      </c>
      <c r="AM275" s="178">
        <f t="shared" si="9"/>
        <v>0</v>
      </c>
      <c r="AN275" s="177" t="str">
        <f>'Prep Partner Performance'!B$3</f>
        <v>PrEP Partner Performance Tool version 2.0.0</v>
      </c>
      <c r="AO275" s="199">
        <f>'Prep Partner Performance'!AJ283</f>
        <v>0</v>
      </c>
    </row>
    <row r="276" spans="1:41" x14ac:dyDescent="0.25">
      <c r="A276" s="178" t="str">
        <f t="shared" si="8"/>
        <v>202205</v>
      </c>
      <c r="B276" s="179">
        <f>'Prep Partner Performance'!AE$2</f>
        <v>2022</v>
      </c>
      <c r="C276" s="180" t="str">
        <f>'Prep Partner Performance'!Z$2</f>
        <v>05</v>
      </c>
      <c r="D276" s="178">
        <f>'Prep Partner Performance'!G$2</f>
        <v>14943</v>
      </c>
      <c r="E276" s="177" t="str">
        <f>'Prep Partner Performance'!C$2</f>
        <v>Kisima Health Centre</v>
      </c>
      <c r="F276" s="199" t="str">
        <f>'Prep Partner Performance'!B$276</f>
        <v>Partner Violence</v>
      </c>
      <c r="G276" s="177" t="str">
        <f>'Prep Partner Performance'!C284</f>
        <v>Pregnant and Breast Feeding Women</v>
      </c>
      <c r="H276" s="177" t="str">
        <f>'Prep Partner Performance'!D284</f>
        <v>P01-275</v>
      </c>
      <c r="I276" s="185">
        <f>'Prep Partner Performance'!E284</f>
        <v>0</v>
      </c>
      <c r="J276" s="185">
        <f>'Prep Partner Performance'!F284</f>
        <v>0</v>
      </c>
      <c r="K276" s="185">
        <f>'Prep Partner Performance'!G284</f>
        <v>0</v>
      </c>
      <c r="L276" s="185">
        <f>'Prep Partner Performance'!H284</f>
        <v>0</v>
      </c>
      <c r="M276" s="185">
        <f>'Prep Partner Performance'!I284</f>
        <v>0</v>
      </c>
      <c r="N276" s="185">
        <f>'Prep Partner Performance'!J284</f>
        <v>0</v>
      </c>
      <c r="O276" s="185">
        <f>'Prep Partner Performance'!K284</f>
        <v>0</v>
      </c>
      <c r="P276" s="185">
        <f>'Prep Partner Performance'!L284</f>
        <v>0</v>
      </c>
      <c r="Q276" s="185">
        <f>'Prep Partner Performance'!M284</f>
        <v>0</v>
      </c>
      <c r="R276" s="185">
        <f>'Prep Partner Performance'!N284</f>
        <v>0</v>
      </c>
      <c r="S276" s="185">
        <f>'Prep Partner Performance'!O284</f>
        <v>0</v>
      </c>
      <c r="T276" s="185">
        <f>'Prep Partner Performance'!P284</f>
        <v>0</v>
      </c>
      <c r="U276" s="185">
        <f>'Prep Partner Performance'!Q284</f>
        <v>0</v>
      </c>
      <c r="V276" s="185">
        <f>'Prep Partner Performance'!R284</f>
        <v>0</v>
      </c>
      <c r="W276" s="185">
        <f>'Prep Partner Performance'!S284</f>
        <v>0</v>
      </c>
      <c r="X276" s="185">
        <f>'Prep Partner Performance'!T284</f>
        <v>0</v>
      </c>
      <c r="Y276" s="185">
        <f>'Prep Partner Performance'!U284</f>
        <v>0</v>
      </c>
      <c r="Z276" s="185">
        <f>'Prep Partner Performance'!V284</f>
        <v>0</v>
      </c>
      <c r="AA276" s="185">
        <f>'Prep Partner Performance'!W284</f>
        <v>0</v>
      </c>
      <c r="AB276" s="185">
        <f>'Prep Partner Performance'!X284</f>
        <v>0</v>
      </c>
      <c r="AC276" s="185">
        <f>'Prep Partner Performance'!Y284</f>
        <v>0</v>
      </c>
      <c r="AD276" s="185">
        <f>'Prep Partner Performance'!Z284</f>
        <v>0</v>
      </c>
      <c r="AE276" s="185">
        <f>'Prep Partner Performance'!AA284</f>
        <v>0</v>
      </c>
      <c r="AF276" s="185">
        <f>'Prep Partner Performance'!AB284</f>
        <v>0</v>
      </c>
      <c r="AG276" s="185">
        <f>'Prep Partner Performance'!AC284</f>
        <v>0</v>
      </c>
      <c r="AH276" s="185">
        <f>'Prep Partner Performance'!AD284</f>
        <v>0</v>
      </c>
      <c r="AI276" s="185">
        <f>'Prep Partner Performance'!AE284</f>
        <v>0</v>
      </c>
      <c r="AJ276" s="185">
        <f>'Prep Partner Performance'!AF284</f>
        <v>0</v>
      </c>
      <c r="AK276" s="185">
        <f>'Prep Partner Performance'!AG284</f>
        <v>0</v>
      </c>
      <c r="AL276" s="185">
        <f>'Prep Partner Performance'!AH284</f>
        <v>0</v>
      </c>
      <c r="AM276" s="178">
        <f t="shared" si="9"/>
        <v>0</v>
      </c>
      <c r="AN276" s="177" t="str">
        <f>'Prep Partner Performance'!B$3</f>
        <v>PrEP Partner Performance Tool version 2.0.0</v>
      </c>
      <c r="AO276" s="199">
        <f>'Prep Partner Performance'!AJ284</f>
        <v>0</v>
      </c>
    </row>
    <row r="277" spans="1:41" x14ac:dyDescent="0.25">
      <c r="A277" s="178" t="str">
        <f t="shared" si="8"/>
        <v>202205</v>
      </c>
      <c r="B277" s="179">
        <f>'Prep Partner Performance'!AE$2</f>
        <v>2022</v>
      </c>
      <c r="C277" s="180" t="str">
        <f>'Prep Partner Performance'!Z$2</f>
        <v>05</v>
      </c>
      <c r="D277" s="178">
        <f>'Prep Partner Performance'!G$2</f>
        <v>14943</v>
      </c>
      <c r="E277" s="177" t="str">
        <f>'Prep Partner Performance'!C$2</f>
        <v>Kisima Health Centre</v>
      </c>
      <c r="F277" s="199" t="str">
        <f>'Prep Partner Performance'!B285</f>
        <v>Died</v>
      </c>
      <c r="G277" s="177" t="str">
        <f>'Prep Partner Performance'!C285</f>
        <v>Transgender</v>
      </c>
      <c r="H277" s="177" t="str">
        <f>'Prep Partner Performance'!D285</f>
        <v>P01-276</v>
      </c>
      <c r="I277" s="185">
        <f>'Prep Partner Performance'!E285</f>
        <v>0</v>
      </c>
      <c r="J277" s="185">
        <f>'Prep Partner Performance'!F285</f>
        <v>0</v>
      </c>
      <c r="K277" s="185">
        <f>'Prep Partner Performance'!G285</f>
        <v>0</v>
      </c>
      <c r="L277" s="185">
        <f>'Prep Partner Performance'!H285</f>
        <v>0</v>
      </c>
      <c r="M277" s="185">
        <f>'Prep Partner Performance'!I285</f>
        <v>0</v>
      </c>
      <c r="N277" s="185">
        <f>'Prep Partner Performance'!J285</f>
        <v>0</v>
      </c>
      <c r="O277" s="185">
        <f>'Prep Partner Performance'!K285</f>
        <v>0</v>
      </c>
      <c r="P277" s="185">
        <f>'Prep Partner Performance'!L285</f>
        <v>0</v>
      </c>
      <c r="Q277" s="185">
        <f>'Prep Partner Performance'!M285</f>
        <v>0</v>
      </c>
      <c r="R277" s="185">
        <f>'Prep Partner Performance'!N285</f>
        <v>0</v>
      </c>
      <c r="S277" s="185">
        <f>'Prep Partner Performance'!O285</f>
        <v>0</v>
      </c>
      <c r="T277" s="185">
        <f>'Prep Partner Performance'!P285</f>
        <v>0</v>
      </c>
      <c r="U277" s="185">
        <f>'Prep Partner Performance'!Q285</f>
        <v>0</v>
      </c>
      <c r="V277" s="185">
        <f>'Prep Partner Performance'!R285</f>
        <v>0</v>
      </c>
      <c r="W277" s="185">
        <f>'Prep Partner Performance'!S285</f>
        <v>0</v>
      </c>
      <c r="X277" s="185">
        <f>'Prep Partner Performance'!T285</f>
        <v>0</v>
      </c>
      <c r="Y277" s="185">
        <f>'Prep Partner Performance'!U285</f>
        <v>0</v>
      </c>
      <c r="Z277" s="185">
        <f>'Prep Partner Performance'!V285</f>
        <v>0</v>
      </c>
      <c r="AA277" s="185">
        <f>'Prep Partner Performance'!W285</f>
        <v>0</v>
      </c>
      <c r="AB277" s="185">
        <f>'Prep Partner Performance'!X285</f>
        <v>0</v>
      </c>
      <c r="AC277" s="185">
        <f>'Prep Partner Performance'!Y285</f>
        <v>0</v>
      </c>
      <c r="AD277" s="185">
        <f>'Prep Partner Performance'!Z285</f>
        <v>0</v>
      </c>
      <c r="AE277" s="185">
        <f>'Prep Partner Performance'!AA285</f>
        <v>0</v>
      </c>
      <c r="AF277" s="185">
        <f>'Prep Partner Performance'!AB285</f>
        <v>0</v>
      </c>
      <c r="AG277" s="185">
        <f>'Prep Partner Performance'!AC285</f>
        <v>0</v>
      </c>
      <c r="AH277" s="185">
        <f>'Prep Partner Performance'!AD285</f>
        <v>0</v>
      </c>
      <c r="AI277" s="185">
        <f>'Prep Partner Performance'!AE285</f>
        <v>0</v>
      </c>
      <c r="AJ277" s="185">
        <f>'Prep Partner Performance'!AF285</f>
        <v>0</v>
      </c>
      <c r="AK277" s="185">
        <f>'Prep Partner Performance'!AG285</f>
        <v>0</v>
      </c>
      <c r="AL277" s="185">
        <f>'Prep Partner Performance'!AH285</f>
        <v>0</v>
      </c>
      <c r="AM277" s="178">
        <f t="shared" si="9"/>
        <v>0</v>
      </c>
      <c r="AN277" s="177" t="str">
        <f>'Prep Partner Performance'!B$3</f>
        <v>PrEP Partner Performance Tool version 2.0.0</v>
      </c>
      <c r="AO277" s="199">
        <f>'Prep Partner Performance'!AJ285</f>
        <v>0</v>
      </c>
    </row>
    <row r="278" spans="1:41" x14ac:dyDescent="0.25">
      <c r="A278" s="178" t="str">
        <f t="shared" si="8"/>
        <v>202205</v>
      </c>
      <c r="B278" s="179">
        <f>'Prep Partner Performance'!AE$2</f>
        <v>2022</v>
      </c>
      <c r="C278" s="180" t="str">
        <f>'Prep Partner Performance'!Z$2</f>
        <v>05</v>
      </c>
      <c r="D278" s="178">
        <f>'Prep Partner Performance'!G$2</f>
        <v>14943</v>
      </c>
      <c r="E278" s="177" t="str">
        <f>'Prep Partner Performance'!C$2</f>
        <v>Kisima Health Centre</v>
      </c>
      <c r="F278" s="199" t="str">
        <f>'Prep Partner Performance'!B$285</f>
        <v>Died</v>
      </c>
      <c r="G278" s="177" t="str">
        <f>'Prep Partner Performance'!C286</f>
        <v>Adolescent Girls and Young Women</v>
      </c>
      <c r="H278" s="177" t="str">
        <f>'Prep Partner Performance'!D286</f>
        <v>P01-277</v>
      </c>
      <c r="I278" s="185">
        <f>'Prep Partner Performance'!E286</f>
        <v>0</v>
      </c>
      <c r="J278" s="185">
        <f>'Prep Partner Performance'!F286</f>
        <v>0</v>
      </c>
      <c r="K278" s="185">
        <f>'Prep Partner Performance'!G286</f>
        <v>0</v>
      </c>
      <c r="L278" s="185">
        <f>'Prep Partner Performance'!H286</f>
        <v>0</v>
      </c>
      <c r="M278" s="185">
        <f>'Prep Partner Performance'!I286</f>
        <v>0</v>
      </c>
      <c r="N278" s="185">
        <f>'Prep Partner Performance'!J286</f>
        <v>0</v>
      </c>
      <c r="O278" s="185">
        <f>'Prep Partner Performance'!K286</f>
        <v>0</v>
      </c>
      <c r="P278" s="185">
        <f>'Prep Partner Performance'!L286</f>
        <v>0</v>
      </c>
      <c r="Q278" s="185">
        <f>'Prep Partner Performance'!M286</f>
        <v>0</v>
      </c>
      <c r="R278" s="185">
        <f>'Prep Partner Performance'!N286</f>
        <v>0</v>
      </c>
      <c r="S278" s="185">
        <f>'Prep Partner Performance'!O286</f>
        <v>0</v>
      </c>
      <c r="T278" s="185">
        <f>'Prep Partner Performance'!P286</f>
        <v>0</v>
      </c>
      <c r="U278" s="185">
        <f>'Prep Partner Performance'!Q286</f>
        <v>0</v>
      </c>
      <c r="V278" s="185">
        <f>'Prep Partner Performance'!R286</f>
        <v>0</v>
      </c>
      <c r="W278" s="185">
        <f>'Prep Partner Performance'!S286</f>
        <v>0</v>
      </c>
      <c r="X278" s="185">
        <f>'Prep Partner Performance'!T286</f>
        <v>0</v>
      </c>
      <c r="Y278" s="185">
        <f>'Prep Partner Performance'!U286</f>
        <v>0</v>
      </c>
      <c r="Z278" s="185">
        <f>'Prep Partner Performance'!V286</f>
        <v>0</v>
      </c>
      <c r="AA278" s="185">
        <f>'Prep Partner Performance'!W286</f>
        <v>0</v>
      </c>
      <c r="AB278" s="185">
        <f>'Prep Partner Performance'!X286</f>
        <v>0</v>
      </c>
      <c r="AC278" s="185">
        <f>'Prep Partner Performance'!Y286</f>
        <v>0</v>
      </c>
      <c r="AD278" s="185">
        <f>'Prep Partner Performance'!Z286</f>
        <v>0</v>
      </c>
      <c r="AE278" s="185">
        <f>'Prep Partner Performance'!AA286</f>
        <v>0</v>
      </c>
      <c r="AF278" s="185">
        <f>'Prep Partner Performance'!AB286</f>
        <v>0</v>
      </c>
      <c r="AG278" s="185">
        <f>'Prep Partner Performance'!AC286</f>
        <v>0</v>
      </c>
      <c r="AH278" s="185">
        <f>'Prep Partner Performance'!AD286</f>
        <v>0</v>
      </c>
      <c r="AI278" s="185">
        <f>'Prep Partner Performance'!AE286</f>
        <v>0</v>
      </c>
      <c r="AJ278" s="185">
        <f>'Prep Partner Performance'!AF286</f>
        <v>0</v>
      </c>
      <c r="AK278" s="185">
        <f>'Prep Partner Performance'!AG286</f>
        <v>0</v>
      </c>
      <c r="AL278" s="185">
        <f>'Prep Partner Performance'!AH286</f>
        <v>0</v>
      </c>
      <c r="AM278" s="178">
        <f t="shared" si="9"/>
        <v>0</v>
      </c>
      <c r="AN278" s="177" t="str">
        <f>'Prep Partner Performance'!B$3</f>
        <v>PrEP Partner Performance Tool version 2.0.0</v>
      </c>
      <c r="AO278" s="199">
        <f>'Prep Partner Performance'!AJ286</f>
        <v>0</v>
      </c>
    </row>
    <row r="279" spans="1:41" x14ac:dyDescent="0.25">
      <c r="A279" s="178" t="str">
        <f t="shared" si="8"/>
        <v>202205</v>
      </c>
      <c r="B279" s="179">
        <f>'Prep Partner Performance'!AE$2</f>
        <v>2022</v>
      </c>
      <c r="C279" s="180" t="str">
        <f>'Prep Partner Performance'!Z$2</f>
        <v>05</v>
      </c>
      <c r="D279" s="178">
        <f>'Prep Partner Performance'!G$2</f>
        <v>14943</v>
      </c>
      <c r="E279" s="177" t="str">
        <f>'Prep Partner Performance'!C$2</f>
        <v>Kisima Health Centre</v>
      </c>
      <c r="F279" s="199" t="str">
        <f>'Prep Partner Performance'!B$285</f>
        <v>Died</v>
      </c>
      <c r="G279" s="177" t="str">
        <f>'Prep Partner Performance'!C287</f>
        <v>Men who have Sex With Men</v>
      </c>
      <c r="H279" s="177" t="str">
        <f>'Prep Partner Performance'!D287</f>
        <v>P01-278</v>
      </c>
      <c r="I279" s="185">
        <f>'Prep Partner Performance'!E287</f>
        <v>0</v>
      </c>
      <c r="J279" s="185">
        <f>'Prep Partner Performance'!F287</f>
        <v>0</v>
      </c>
      <c r="K279" s="185">
        <f>'Prep Partner Performance'!G287</f>
        <v>0</v>
      </c>
      <c r="L279" s="185">
        <f>'Prep Partner Performance'!H287</f>
        <v>0</v>
      </c>
      <c r="M279" s="185">
        <f>'Prep Partner Performance'!I287</f>
        <v>0</v>
      </c>
      <c r="N279" s="185">
        <f>'Prep Partner Performance'!J287</f>
        <v>0</v>
      </c>
      <c r="O279" s="185">
        <f>'Prep Partner Performance'!K287</f>
        <v>0</v>
      </c>
      <c r="P279" s="185">
        <f>'Prep Partner Performance'!L287</f>
        <v>0</v>
      </c>
      <c r="Q279" s="185">
        <f>'Prep Partner Performance'!M287</f>
        <v>0</v>
      </c>
      <c r="R279" s="185">
        <f>'Prep Partner Performance'!N287</f>
        <v>0</v>
      </c>
      <c r="S279" s="185">
        <f>'Prep Partner Performance'!O287</f>
        <v>0</v>
      </c>
      <c r="T279" s="185">
        <f>'Prep Partner Performance'!P287</f>
        <v>0</v>
      </c>
      <c r="U279" s="185">
        <f>'Prep Partner Performance'!Q287</f>
        <v>0</v>
      </c>
      <c r="V279" s="185">
        <f>'Prep Partner Performance'!R287</f>
        <v>0</v>
      </c>
      <c r="W279" s="185">
        <f>'Prep Partner Performance'!S287</f>
        <v>0</v>
      </c>
      <c r="X279" s="185">
        <f>'Prep Partner Performance'!T287</f>
        <v>0</v>
      </c>
      <c r="Y279" s="185">
        <f>'Prep Partner Performance'!U287</f>
        <v>0</v>
      </c>
      <c r="Z279" s="185">
        <f>'Prep Partner Performance'!V287</f>
        <v>0</v>
      </c>
      <c r="AA279" s="185">
        <f>'Prep Partner Performance'!W287</f>
        <v>0</v>
      </c>
      <c r="AB279" s="185">
        <f>'Prep Partner Performance'!X287</f>
        <v>0</v>
      </c>
      <c r="AC279" s="185">
        <f>'Prep Partner Performance'!Y287</f>
        <v>0</v>
      </c>
      <c r="AD279" s="185">
        <f>'Prep Partner Performance'!Z287</f>
        <v>0</v>
      </c>
      <c r="AE279" s="185">
        <f>'Prep Partner Performance'!AA287</f>
        <v>0</v>
      </c>
      <c r="AF279" s="185">
        <f>'Prep Partner Performance'!AB287</f>
        <v>0</v>
      </c>
      <c r="AG279" s="185">
        <f>'Prep Partner Performance'!AC287</f>
        <v>0</v>
      </c>
      <c r="AH279" s="185">
        <f>'Prep Partner Performance'!AD287</f>
        <v>0</v>
      </c>
      <c r="AI279" s="185">
        <f>'Prep Partner Performance'!AE287</f>
        <v>0</v>
      </c>
      <c r="AJ279" s="185">
        <f>'Prep Partner Performance'!AF287</f>
        <v>0</v>
      </c>
      <c r="AK279" s="185">
        <f>'Prep Partner Performance'!AG287</f>
        <v>0</v>
      </c>
      <c r="AL279" s="185">
        <f>'Prep Partner Performance'!AH287</f>
        <v>0</v>
      </c>
      <c r="AM279" s="178">
        <f t="shared" si="9"/>
        <v>0</v>
      </c>
      <c r="AN279" s="177" t="str">
        <f>'Prep Partner Performance'!B$3</f>
        <v>PrEP Partner Performance Tool version 2.0.0</v>
      </c>
      <c r="AO279" s="199">
        <f>'Prep Partner Performance'!AJ287</f>
        <v>0</v>
      </c>
    </row>
    <row r="280" spans="1:41" x14ac:dyDescent="0.25">
      <c r="A280" s="178" t="str">
        <f t="shared" si="8"/>
        <v>202205</v>
      </c>
      <c r="B280" s="179">
        <f>'Prep Partner Performance'!AE$2</f>
        <v>2022</v>
      </c>
      <c r="C280" s="180" t="str">
        <f>'Prep Partner Performance'!Z$2</f>
        <v>05</v>
      </c>
      <c r="D280" s="178">
        <f>'Prep Partner Performance'!G$2</f>
        <v>14943</v>
      </c>
      <c r="E280" s="177" t="str">
        <f>'Prep Partner Performance'!C$2</f>
        <v>Kisima Health Centre</v>
      </c>
      <c r="F280" s="199" t="str">
        <f>'Prep Partner Performance'!B$285</f>
        <v>Died</v>
      </c>
      <c r="G280" s="177" t="str">
        <f>'Prep Partner Performance'!C288</f>
        <v>Men at high risk</v>
      </c>
      <c r="H280" s="177" t="str">
        <f>'Prep Partner Performance'!D288</f>
        <v>P01-279</v>
      </c>
      <c r="I280" s="185">
        <f>'Prep Partner Performance'!E288</f>
        <v>0</v>
      </c>
      <c r="J280" s="185">
        <f>'Prep Partner Performance'!F288</f>
        <v>0</v>
      </c>
      <c r="K280" s="185">
        <f>'Prep Partner Performance'!G288</f>
        <v>0</v>
      </c>
      <c r="L280" s="185">
        <f>'Prep Partner Performance'!H288</f>
        <v>0</v>
      </c>
      <c r="M280" s="185">
        <f>'Prep Partner Performance'!I288</f>
        <v>0</v>
      </c>
      <c r="N280" s="185">
        <f>'Prep Partner Performance'!J288</f>
        <v>0</v>
      </c>
      <c r="O280" s="185">
        <f>'Prep Partner Performance'!K288</f>
        <v>0</v>
      </c>
      <c r="P280" s="185">
        <f>'Prep Partner Performance'!L288</f>
        <v>0</v>
      </c>
      <c r="Q280" s="185">
        <f>'Prep Partner Performance'!M288</f>
        <v>0</v>
      </c>
      <c r="R280" s="185">
        <f>'Prep Partner Performance'!N288</f>
        <v>0</v>
      </c>
      <c r="S280" s="185">
        <f>'Prep Partner Performance'!O288</f>
        <v>0</v>
      </c>
      <c r="T280" s="185">
        <f>'Prep Partner Performance'!P288</f>
        <v>0</v>
      </c>
      <c r="U280" s="185">
        <f>'Prep Partner Performance'!Q288</f>
        <v>0</v>
      </c>
      <c r="V280" s="185">
        <f>'Prep Partner Performance'!R288</f>
        <v>0</v>
      </c>
      <c r="W280" s="185">
        <f>'Prep Partner Performance'!S288</f>
        <v>0</v>
      </c>
      <c r="X280" s="185">
        <f>'Prep Partner Performance'!T288</f>
        <v>0</v>
      </c>
      <c r="Y280" s="185">
        <f>'Prep Partner Performance'!U288</f>
        <v>0</v>
      </c>
      <c r="Z280" s="185">
        <f>'Prep Partner Performance'!V288</f>
        <v>0</v>
      </c>
      <c r="AA280" s="185">
        <f>'Prep Partner Performance'!W288</f>
        <v>0</v>
      </c>
      <c r="AB280" s="185">
        <f>'Prep Partner Performance'!X288</f>
        <v>0</v>
      </c>
      <c r="AC280" s="185">
        <f>'Prep Partner Performance'!Y288</f>
        <v>0</v>
      </c>
      <c r="AD280" s="185">
        <f>'Prep Partner Performance'!Z288</f>
        <v>0</v>
      </c>
      <c r="AE280" s="185">
        <f>'Prep Partner Performance'!AA288</f>
        <v>0</v>
      </c>
      <c r="AF280" s="185">
        <f>'Prep Partner Performance'!AB288</f>
        <v>0</v>
      </c>
      <c r="AG280" s="185">
        <f>'Prep Partner Performance'!AC288</f>
        <v>0</v>
      </c>
      <c r="AH280" s="185">
        <f>'Prep Partner Performance'!AD288</f>
        <v>0</v>
      </c>
      <c r="AI280" s="185">
        <f>'Prep Partner Performance'!AE288</f>
        <v>0</v>
      </c>
      <c r="AJ280" s="185">
        <f>'Prep Partner Performance'!AF288</f>
        <v>0</v>
      </c>
      <c r="AK280" s="185">
        <f>'Prep Partner Performance'!AG288</f>
        <v>0</v>
      </c>
      <c r="AL280" s="185">
        <f>'Prep Partner Performance'!AH288</f>
        <v>0</v>
      </c>
      <c r="AM280" s="178">
        <f t="shared" si="9"/>
        <v>0</v>
      </c>
      <c r="AN280" s="177" t="str">
        <f>'Prep Partner Performance'!B$3</f>
        <v>PrEP Partner Performance Tool version 2.0.0</v>
      </c>
      <c r="AO280" s="199">
        <f>'Prep Partner Performance'!AJ288</f>
        <v>0</v>
      </c>
    </row>
    <row r="281" spans="1:41" x14ac:dyDescent="0.25">
      <c r="A281" s="178" t="str">
        <f t="shared" si="8"/>
        <v>202205</v>
      </c>
      <c r="B281" s="179">
        <f>'Prep Partner Performance'!AE$2</f>
        <v>2022</v>
      </c>
      <c r="C281" s="180" t="str">
        <f>'Prep Partner Performance'!Z$2</f>
        <v>05</v>
      </c>
      <c r="D281" s="178">
        <f>'Prep Partner Performance'!G$2</f>
        <v>14943</v>
      </c>
      <c r="E281" s="177" t="str">
        <f>'Prep Partner Performance'!C$2</f>
        <v>Kisima Health Centre</v>
      </c>
      <c r="F281" s="199" t="str">
        <f>'Prep Partner Performance'!B$285</f>
        <v>Died</v>
      </c>
      <c r="G281" s="177" t="str">
        <f>'Prep Partner Performance'!C289</f>
        <v>Female Sex Workers</v>
      </c>
      <c r="H281" s="177" t="str">
        <f>'Prep Partner Performance'!D289</f>
        <v>P01-280</v>
      </c>
      <c r="I281" s="185">
        <f>'Prep Partner Performance'!E289</f>
        <v>0</v>
      </c>
      <c r="J281" s="185">
        <f>'Prep Partner Performance'!F289</f>
        <v>0</v>
      </c>
      <c r="K281" s="185">
        <f>'Prep Partner Performance'!G289</f>
        <v>0</v>
      </c>
      <c r="L281" s="185">
        <f>'Prep Partner Performance'!H289</f>
        <v>0</v>
      </c>
      <c r="M281" s="185">
        <f>'Prep Partner Performance'!I289</f>
        <v>0</v>
      </c>
      <c r="N281" s="185">
        <f>'Prep Partner Performance'!J289</f>
        <v>0</v>
      </c>
      <c r="O281" s="185">
        <f>'Prep Partner Performance'!K289</f>
        <v>0</v>
      </c>
      <c r="P281" s="185">
        <f>'Prep Partner Performance'!L289</f>
        <v>0</v>
      </c>
      <c r="Q281" s="185">
        <f>'Prep Partner Performance'!M289</f>
        <v>0</v>
      </c>
      <c r="R281" s="185">
        <f>'Prep Partner Performance'!N289</f>
        <v>0</v>
      </c>
      <c r="S281" s="185">
        <f>'Prep Partner Performance'!O289</f>
        <v>0</v>
      </c>
      <c r="T281" s="185">
        <f>'Prep Partner Performance'!P289</f>
        <v>0</v>
      </c>
      <c r="U281" s="185">
        <f>'Prep Partner Performance'!Q289</f>
        <v>0</v>
      </c>
      <c r="V281" s="185">
        <f>'Prep Partner Performance'!R289</f>
        <v>0</v>
      </c>
      <c r="W281" s="185">
        <f>'Prep Partner Performance'!S289</f>
        <v>0</v>
      </c>
      <c r="X281" s="185">
        <f>'Prep Partner Performance'!T289</f>
        <v>0</v>
      </c>
      <c r="Y281" s="185">
        <f>'Prep Partner Performance'!U289</f>
        <v>0</v>
      </c>
      <c r="Z281" s="185">
        <f>'Prep Partner Performance'!V289</f>
        <v>0</v>
      </c>
      <c r="AA281" s="185">
        <f>'Prep Partner Performance'!W289</f>
        <v>0</v>
      </c>
      <c r="AB281" s="185">
        <f>'Prep Partner Performance'!X289</f>
        <v>0</v>
      </c>
      <c r="AC281" s="185">
        <f>'Prep Partner Performance'!Y289</f>
        <v>0</v>
      </c>
      <c r="AD281" s="185">
        <f>'Prep Partner Performance'!Z289</f>
        <v>0</v>
      </c>
      <c r="AE281" s="185">
        <f>'Prep Partner Performance'!AA289</f>
        <v>0</v>
      </c>
      <c r="AF281" s="185">
        <f>'Prep Partner Performance'!AB289</f>
        <v>0</v>
      </c>
      <c r="AG281" s="185">
        <f>'Prep Partner Performance'!AC289</f>
        <v>0</v>
      </c>
      <c r="AH281" s="185">
        <f>'Prep Partner Performance'!AD289</f>
        <v>0</v>
      </c>
      <c r="AI281" s="185">
        <f>'Prep Partner Performance'!AE289</f>
        <v>0</v>
      </c>
      <c r="AJ281" s="185">
        <f>'Prep Partner Performance'!AF289</f>
        <v>0</v>
      </c>
      <c r="AK281" s="185">
        <f>'Prep Partner Performance'!AG289</f>
        <v>0</v>
      </c>
      <c r="AL281" s="185">
        <f>'Prep Partner Performance'!AH289</f>
        <v>0</v>
      </c>
      <c r="AM281" s="178">
        <f t="shared" si="9"/>
        <v>0</v>
      </c>
      <c r="AN281" s="177" t="str">
        <f>'Prep Partner Performance'!B$3</f>
        <v>PrEP Partner Performance Tool version 2.0.0</v>
      </c>
      <c r="AO281" s="199">
        <f>'Prep Partner Performance'!AJ289</f>
        <v>0</v>
      </c>
    </row>
    <row r="282" spans="1:41" x14ac:dyDescent="0.25">
      <c r="A282" s="178" t="str">
        <f t="shared" si="8"/>
        <v>202205</v>
      </c>
      <c r="B282" s="179">
        <f>'Prep Partner Performance'!AE$2</f>
        <v>2022</v>
      </c>
      <c r="C282" s="180" t="str">
        <f>'Prep Partner Performance'!Z$2</f>
        <v>05</v>
      </c>
      <c r="D282" s="178">
        <f>'Prep Partner Performance'!G$2</f>
        <v>14943</v>
      </c>
      <c r="E282" s="177" t="str">
        <f>'Prep Partner Performance'!C$2</f>
        <v>Kisima Health Centre</v>
      </c>
      <c r="F282" s="199" t="str">
        <f>'Prep Partner Performance'!B$285</f>
        <v>Died</v>
      </c>
      <c r="G282" s="177" t="str">
        <f>'Prep Partner Performance'!C290</f>
        <v>People who Inject Drugs</v>
      </c>
      <c r="H282" s="177" t="str">
        <f>'Prep Partner Performance'!D290</f>
        <v>P01-281</v>
      </c>
      <c r="I282" s="185">
        <f>'Prep Partner Performance'!E290</f>
        <v>0</v>
      </c>
      <c r="J282" s="185">
        <f>'Prep Partner Performance'!F290</f>
        <v>0</v>
      </c>
      <c r="K282" s="185">
        <f>'Prep Partner Performance'!G290</f>
        <v>0</v>
      </c>
      <c r="L282" s="185">
        <f>'Prep Partner Performance'!H290</f>
        <v>0</v>
      </c>
      <c r="M282" s="185">
        <f>'Prep Partner Performance'!I290</f>
        <v>0</v>
      </c>
      <c r="N282" s="185">
        <f>'Prep Partner Performance'!J290</f>
        <v>0</v>
      </c>
      <c r="O282" s="185">
        <f>'Prep Partner Performance'!K290</f>
        <v>0</v>
      </c>
      <c r="P282" s="185">
        <f>'Prep Partner Performance'!L290</f>
        <v>0</v>
      </c>
      <c r="Q282" s="185">
        <f>'Prep Partner Performance'!M290</f>
        <v>0</v>
      </c>
      <c r="R282" s="185">
        <f>'Prep Partner Performance'!N290</f>
        <v>0</v>
      </c>
      <c r="S282" s="185">
        <f>'Prep Partner Performance'!O290</f>
        <v>0</v>
      </c>
      <c r="T282" s="185">
        <f>'Prep Partner Performance'!P290</f>
        <v>0</v>
      </c>
      <c r="U282" s="185">
        <f>'Prep Partner Performance'!Q290</f>
        <v>0</v>
      </c>
      <c r="V282" s="185">
        <f>'Prep Partner Performance'!R290</f>
        <v>0</v>
      </c>
      <c r="W282" s="185">
        <f>'Prep Partner Performance'!S290</f>
        <v>0</v>
      </c>
      <c r="X282" s="185">
        <f>'Prep Partner Performance'!T290</f>
        <v>0</v>
      </c>
      <c r="Y282" s="185">
        <f>'Prep Partner Performance'!U290</f>
        <v>0</v>
      </c>
      <c r="Z282" s="185">
        <f>'Prep Partner Performance'!V290</f>
        <v>0</v>
      </c>
      <c r="AA282" s="185">
        <f>'Prep Partner Performance'!W290</f>
        <v>0</v>
      </c>
      <c r="AB282" s="185">
        <f>'Prep Partner Performance'!X290</f>
        <v>0</v>
      </c>
      <c r="AC282" s="185">
        <f>'Prep Partner Performance'!Y290</f>
        <v>0</v>
      </c>
      <c r="AD282" s="185">
        <f>'Prep Partner Performance'!Z290</f>
        <v>0</v>
      </c>
      <c r="AE282" s="185">
        <f>'Prep Partner Performance'!AA290</f>
        <v>0</v>
      </c>
      <c r="AF282" s="185">
        <f>'Prep Partner Performance'!AB290</f>
        <v>0</v>
      </c>
      <c r="AG282" s="185">
        <f>'Prep Partner Performance'!AC290</f>
        <v>0</v>
      </c>
      <c r="AH282" s="185">
        <f>'Prep Partner Performance'!AD290</f>
        <v>0</v>
      </c>
      <c r="AI282" s="185">
        <f>'Prep Partner Performance'!AE290</f>
        <v>0</v>
      </c>
      <c r="AJ282" s="185">
        <f>'Prep Partner Performance'!AF290</f>
        <v>0</v>
      </c>
      <c r="AK282" s="185">
        <f>'Prep Partner Performance'!AG290</f>
        <v>0</v>
      </c>
      <c r="AL282" s="185">
        <f>'Prep Partner Performance'!AH290</f>
        <v>0</v>
      </c>
      <c r="AM282" s="178">
        <f t="shared" si="9"/>
        <v>0</v>
      </c>
      <c r="AN282" s="177" t="str">
        <f>'Prep Partner Performance'!B$3</f>
        <v>PrEP Partner Performance Tool version 2.0.0</v>
      </c>
      <c r="AO282" s="199">
        <f>'Prep Partner Performance'!AJ290</f>
        <v>0</v>
      </c>
    </row>
    <row r="283" spans="1:41" x14ac:dyDescent="0.25">
      <c r="A283" s="178" t="str">
        <f t="shared" si="8"/>
        <v>202205</v>
      </c>
      <c r="B283" s="179">
        <f>'Prep Partner Performance'!AE$2</f>
        <v>2022</v>
      </c>
      <c r="C283" s="180" t="str">
        <f>'Prep Partner Performance'!Z$2</f>
        <v>05</v>
      </c>
      <c r="D283" s="178">
        <f>'Prep Partner Performance'!G$2</f>
        <v>14943</v>
      </c>
      <c r="E283" s="177" t="str">
        <f>'Prep Partner Performance'!C$2</f>
        <v>Kisima Health Centre</v>
      </c>
      <c r="F283" s="199" t="str">
        <f>'Prep Partner Performance'!B$285</f>
        <v>Died</v>
      </c>
      <c r="G283" s="177" t="str">
        <f>'Prep Partner Performance'!C291</f>
        <v>Other Women</v>
      </c>
      <c r="H283" s="177" t="str">
        <f>'Prep Partner Performance'!D291</f>
        <v>P01-282</v>
      </c>
      <c r="I283" s="185">
        <f>'Prep Partner Performance'!E291</f>
        <v>0</v>
      </c>
      <c r="J283" s="185">
        <f>'Prep Partner Performance'!F291</f>
        <v>0</v>
      </c>
      <c r="K283" s="185">
        <f>'Prep Partner Performance'!G291</f>
        <v>0</v>
      </c>
      <c r="L283" s="185">
        <f>'Prep Partner Performance'!H291</f>
        <v>0</v>
      </c>
      <c r="M283" s="185">
        <f>'Prep Partner Performance'!I291</f>
        <v>0</v>
      </c>
      <c r="N283" s="185">
        <f>'Prep Partner Performance'!J291</f>
        <v>0</v>
      </c>
      <c r="O283" s="185">
        <f>'Prep Partner Performance'!K291</f>
        <v>0</v>
      </c>
      <c r="P283" s="185">
        <f>'Prep Partner Performance'!L291</f>
        <v>0</v>
      </c>
      <c r="Q283" s="185">
        <f>'Prep Partner Performance'!M291</f>
        <v>0</v>
      </c>
      <c r="R283" s="185">
        <f>'Prep Partner Performance'!N291</f>
        <v>0</v>
      </c>
      <c r="S283" s="185">
        <f>'Prep Partner Performance'!O291</f>
        <v>0</v>
      </c>
      <c r="T283" s="185">
        <f>'Prep Partner Performance'!P291</f>
        <v>0</v>
      </c>
      <c r="U283" s="185">
        <f>'Prep Partner Performance'!Q291</f>
        <v>0</v>
      </c>
      <c r="V283" s="185">
        <f>'Prep Partner Performance'!R291</f>
        <v>0</v>
      </c>
      <c r="W283" s="185">
        <f>'Prep Partner Performance'!S291</f>
        <v>0</v>
      </c>
      <c r="X283" s="185">
        <f>'Prep Partner Performance'!T291</f>
        <v>0</v>
      </c>
      <c r="Y283" s="185">
        <f>'Prep Partner Performance'!U291</f>
        <v>0</v>
      </c>
      <c r="Z283" s="185">
        <f>'Prep Partner Performance'!V291</f>
        <v>0</v>
      </c>
      <c r="AA283" s="185">
        <f>'Prep Partner Performance'!W291</f>
        <v>0</v>
      </c>
      <c r="AB283" s="185">
        <f>'Prep Partner Performance'!X291</f>
        <v>0</v>
      </c>
      <c r="AC283" s="185">
        <f>'Prep Partner Performance'!Y291</f>
        <v>0</v>
      </c>
      <c r="AD283" s="185">
        <f>'Prep Partner Performance'!Z291</f>
        <v>0</v>
      </c>
      <c r="AE283" s="185">
        <f>'Prep Partner Performance'!AA291</f>
        <v>0</v>
      </c>
      <c r="AF283" s="185">
        <f>'Prep Partner Performance'!AB291</f>
        <v>0</v>
      </c>
      <c r="AG283" s="185">
        <f>'Prep Partner Performance'!AC291</f>
        <v>0</v>
      </c>
      <c r="AH283" s="185">
        <f>'Prep Partner Performance'!AD291</f>
        <v>0</v>
      </c>
      <c r="AI283" s="185">
        <f>'Prep Partner Performance'!AE291</f>
        <v>0</v>
      </c>
      <c r="AJ283" s="185">
        <f>'Prep Partner Performance'!AF291</f>
        <v>0</v>
      </c>
      <c r="AK283" s="185">
        <f>'Prep Partner Performance'!AG291</f>
        <v>0</v>
      </c>
      <c r="AL283" s="185">
        <f>'Prep Partner Performance'!AH291</f>
        <v>0</v>
      </c>
      <c r="AM283" s="178">
        <f t="shared" si="9"/>
        <v>0</v>
      </c>
      <c r="AN283" s="177" t="str">
        <f>'Prep Partner Performance'!B$3</f>
        <v>PrEP Partner Performance Tool version 2.0.0</v>
      </c>
      <c r="AO283" s="199">
        <f>'Prep Partner Performance'!AJ291</f>
        <v>0</v>
      </c>
    </row>
    <row r="284" spans="1:41" x14ac:dyDescent="0.25">
      <c r="A284" s="178" t="str">
        <f t="shared" si="8"/>
        <v>202205</v>
      </c>
      <c r="B284" s="179">
        <f>'Prep Partner Performance'!AE$2</f>
        <v>2022</v>
      </c>
      <c r="C284" s="180" t="str">
        <f>'Prep Partner Performance'!Z$2</f>
        <v>05</v>
      </c>
      <c r="D284" s="178">
        <f>'Prep Partner Performance'!G$2</f>
        <v>14943</v>
      </c>
      <c r="E284" s="177" t="str">
        <f>'Prep Partner Performance'!C$2</f>
        <v>Kisima Health Centre</v>
      </c>
      <c r="F284" s="199" t="str">
        <f>'Prep Partner Performance'!B$285</f>
        <v>Died</v>
      </c>
      <c r="G284" s="177" t="str">
        <f>'Prep Partner Performance'!C292</f>
        <v>Serodiscordant Couple</v>
      </c>
      <c r="H284" s="177" t="str">
        <f>'Prep Partner Performance'!D292</f>
        <v>P01-283</v>
      </c>
      <c r="I284" s="185">
        <f>'Prep Partner Performance'!E292</f>
        <v>0</v>
      </c>
      <c r="J284" s="185">
        <f>'Prep Partner Performance'!F292</f>
        <v>0</v>
      </c>
      <c r="K284" s="185">
        <f>'Prep Partner Performance'!G292</f>
        <v>0</v>
      </c>
      <c r="L284" s="185">
        <f>'Prep Partner Performance'!H292</f>
        <v>0</v>
      </c>
      <c r="M284" s="185">
        <f>'Prep Partner Performance'!I292</f>
        <v>0</v>
      </c>
      <c r="N284" s="185">
        <f>'Prep Partner Performance'!J292</f>
        <v>0</v>
      </c>
      <c r="O284" s="185">
        <f>'Prep Partner Performance'!K292</f>
        <v>0</v>
      </c>
      <c r="P284" s="185">
        <f>'Prep Partner Performance'!L292</f>
        <v>0</v>
      </c>
      <c r="Q284" s="185">
        <f>'Prep Partner Performance'!M292</f>
        <v>0</v>
      </c>
      <c r="R284" s="185">
        <f>'Prep Partner Performance'!N292</f>
        <v>0</v>
      </c>
      <c r="S284" s="185">
        <f>'Prep Partner Performance'!O292</f>
        <v>0</v>
      </c>
      <c r="T284" s="185">
        <f>'Prep Partner Performance'!P292</f>
        <v>0</v>
      </c>
      <c r="U284" s="185">
        <f>'Prep Partner Performance'!Q292</f>
        <v>0</v>
      </c>
      <c r="V284" s="185">
        <f>'Prep Partner Performance'!R292</f>
        <v>0</v>
      </c>
      <c r="W284" s="185">
        <f>'Prep Partner Performance'!S292</f>
        <v>0</v>
      </c>
      <c r="X284" s="185">
        <f>'Prep Partner Performance'!T292</f>
        <v>0</v>
      </c>
      <c r="Y284" s="185">
        <f>'Prep Partner Performance'!U292</f>
        <v>0</v>
      </c>
      <c r="Z284" s="185">
        <f>'Prep Partner Performance'!V292</f>
        <v>0</v>
      </c>
      <c r="AA284" s="185">
        <f>'Prep Partner Performance'!W292</f>
        <v>0</v>
      </c>
      <c r="AB284" s="185">
        <f>'Prep Partner Performance'!X292</f>
        <v>0</v>
      </c>
      <c r="AC284" s="185">
        <f>'Prep Partner Performance'!Y292</f>
        <v>0</v>
      </c>
      <c r="AD284" s="185">
        <f>'Prep Partner Performance'!Z292</f>
        <v>0</v>
      </c>
      <c r="AE284" s="185">
        <f>'Prep Partner Performance'!AA292</f>
        <v>0</v>
      </c>
      <c r="AF284" s="185">
        <f>'Prep Partner Performance'!AB292</f>
        <v>0</v>
      </c>
      <c r="AG284" s="185">
        <f>'Prep Partner Performance'!AC292</f>
        <v>0</v>
      </c>
      <c r="AH284" s="185">
        <f>'Prep Partner Performance'!AD292</f>
        <v>0</v>
      </c>
      <c r="AI284" s="185">
        <f>'Prep Partner Performance'!AE292</f>
        <v>0</v>
      </c>
      <c r="AJ284" s="185">
        <f>'Prep Partner Performance'!AF292</f>
        <v>0</v>
      </c>
      <c r="AK284" s="185">
        <f>'Prep Partner Performance'!AG292</f>
        <v>0</v>
      </c>
      <c r="AL284" s="185">
        <f>'Prep Partner Performance'!AH292</f>
        <v>0</v>
      </c>
      <c r="AM284" s="178">
        <f t="shared" si="9"/>
        <v>0</v>
      </c>
      <c r="AN284" s="177" t="str">
        <f>'Prep Partner Performance'!B$3</f>
        <v>PrEP Partner Performance Tool version 2.0.0</v>
      </c>
      <c r="AO284" s="199">
        <f>'Prep Partner Performance'!AJ292</f>
        <v>0</v>
      </c>
    </row>
    <row r="285" spans="1:41" x14ac:dyDescent="0.25">
      <c r="A285" s="178" t="str">
        <f t="shared" si="8"/>
        <v>202205</v>
      </c>
      <c r="B285" s="179">
        <f>'Prep Partner Performance'!AE$2</f>
        <v>2022</v>
      </c>
      <c r="C285" s="180" t="str">
        <f>'Prep Partner Performance'!Z$2</f>
        <v>05</v>
      </c>
      <c r="D285" s="178">
        <f>'Prep Partner Performance'!G$2</f>
        <v>14943</v>
      </c>
      <c r="E285" s="177" t="str">
        <f>'Prep Partner Performance'!C$2</f>
        <v>Kisima Health Centre</v>
      </c>
      <c r="F285" s="199" t="str">
        <f>'Prep Partner Performance'!B$285</f>
        <v>Died</v>
      </c>
      <c r="G285" s="177" t="str">
        <f>'Prep Partner Performance'!C293</f>
        <v>Pregnant and Breast Feeding Women</v>
      </c>
      <c r="H285" s="177" t="str">
        <f>'Prep Partner Performance'!D293</f>
        <v>P01-284</v>
      </c>
      <c r="I285" s="185">
        <f>'Prep Partner Performance'!E293</f>
        <v>0</v>
      </c>
      <c r="J285" s="185">
        <f>'Prep Partner Performance'!F293</f>
        <v>0</v>
      </c>
      <c r="K285" s="185">
        <f>'Prep Partner Performance'!G293</f>
        <v>0</v>
      </c>
      <c r="L285" s="185">
        <f>'Prep Partner Performance'!H293</f>
        <v>0</v>
      </c>
      <c r="M285" s="185">
        <f>'Prep Partner Performance'!I293</f>
        <v>0</v>
      </c>
      <c r="N285" s="185">
        <f>'Prep Partner Performance'!J293</f>
        <v>0</v>
      </c>
      <c r="O285" s="185">
        <f>'Prep Partner Performance'!K293</f>
        <v>0</v>
      </c>
      <c r="P285" s="185">
        <f>'Prep Partner Performance'!L293</f>
        <v>0</v>
      </c>
      <c r="Q285" s="185">
        <f>'Prep Partner Performance'!M293</f>
        <v>0</v>
      </c>
      <c r="R285" s="185">
        <f>'Prep Partner Performance'!N293</f>
        <v>0</v>
      </c>
      <c r="S285" s="185">
        <f>'Prep Partner Performance'!O293</f>
        <v>0</v>
      </c>
      <c r="T285" s="185">
        <f>'Prep Partner Performance'!P293</f>
        <v>0</v>
      </c>
      <c r="U285" s="185">
        <f>'Prep Partner Performance'!Q293</f>
        <v>0</v>
      </c>
      <c r="V285" s="185">
        <f>'Prep Partner Performance'!R293</f>
        <v>0</v>
      </c>
      <c r="W285" s="185">
        <f>'Prep Partner Performance'!S293</f>
        <v>0</v>
      </c>
      <c r="X285" s="185">
        <f>'Prep Partner Performance'!T293</f>
        <v>0</v>
      </c>
      <c r="Y285" s="185">
        <f>'Prep Partner Performance'!U293</f>
        <v>0</v>
      </c>
      <c r="Z285" s="185">
        <f>'Prep Partner Performance'!V293</f>
        <v>0</v>
      </c>
      <c r="AA285" s="185">
        <f>'Prep Partner Performance'!W293</f>
        <v>0</v>
      </c>
      <c r="AB285" s="185">
        <f>'Prep Partner Performance'!X293</f>
        <v>0</v>
      </c>
      <c r="AC285" s="185">
        <f>'Prep Partner Performance'!Y293</f>
        <v>0</v>
      </c>
      <c r="AD285" s="185">
        <f>'Prep Partner Performance'!Z293</f>
        <v>0</v>
      </c>
      <c r="AE285" s="185">
        <f>'Prep Partner Performance'!AA293</f>
        <v>0</v>
      </c>
      <c r="AF285" s="185">
        <f>'Prep Partner Performance'!AB293</f>
        <v>0</v>
      </c>
      <c r="AG285" s="185">
        <f>'Prep Partner Performance'!AC293</f>
        <v>0</v>
      </c>
      <c r="AH285" s="185">
        <f>'Prep Partner Performance'!AD293</f>
        <v>0</v>
      </c>
      <c r="AI285" s="185">
        <f>'Prep Partner Performance'!AE293</f>
        <v>0</v>
      </c>
      <c r="AJ285" s="185">
        <f>'Prep Partner Performance'!AF293</f>
        <v>0</v>
      </c>
      <c r="AK285" s="185">
        <f>'Prep Partner Performance'!AG293</f>
        <v>0</v>
      </c>
      <c r="AL285" s="185">
        <f>'Prep Partner Performance'!AH293</f>
        <v>0</v>
      </c>
      <c r="AM285" s="178">
        <f t="shared" si="9"/>
        <v>0</v>
      </c>
      <c r="AN285" s="177" t="str">
        <f>'Prep Partner Performance'!B$3</f>
        <v>PrEP Partner Performance Tool version 2.0.0</v>
      </c>
      <c r="AO285" s="199">
        <f>'Prep Partner Performance'!AJ293</f>
        <v>0</v>
      </c>
    </row>
    <row r="286" spans="1:41" x14ac:dyDescent="0.25">
      <c r="A286" s="178" t="str">
        <f t="shared" si="8"/>
        <v>202205</v>
      </c>
      <c r="B286" s="179">
        <f>'Prep Partner Performance'!AE$2</f>
        <v>2022</v>
      </c>
      <c r="C286" s="180" t="str">
        <f>'Prep Partner Performance'!Z$2</f>
        <v>05</v>
      </c>
      <c r="D286" s="178">
        <f>'Prep Partner Performance'!G$2</f>
        <v>14943</v>
      </c>
      <c r="E286" s="177" t="str">
        <f>'Prep Partner Performance'!C$2</f>
        <v>Kisima Health Centre</v>
      </c>
      <c r="F286" s="199" t="str">
        <f>'Prep Partner Performance'!B294</f>
        <v>Transfer Outs</v>
      </c>
      <c r="G286" s="177" t="str">
        <f>'Prep Partner Performance'!C294</f>
        <v>Transgender</v>
      </c>
      <c r="H286" s="177" t="str">
        <f>'Prep Partner Performance'!D294</f>
        <v>P01-285</v>
      </c>
      <c r="I286" s="185">
        <f>'Prep Partner Performance'!E294</f>
        <v>0</v>
      </c>
      <c r="J286" s="185">
        <f>'Prep Partner Performance'!F294</f>
        <v>0</v>
      </c>
      <c r="K286" s="185">
        <f>'Prep Partner Performance'!G294</f>
        <v>0</v>
      </c>
      <c r="L286" s="185">
        <f>'Prep Partner Performance'!H294</f>
        <v>0</v>
      </c>
      <c r="M286" s="185">
        <f>'Prep Partner Performance'!I294</f>
        <v>0</v>
      </c>
      <c r="N286" s="185">
        <f>'Prep Partner Performance'!J294</f>
        <v>0</v>
      </c>
      <c r="O286" s="185">
        <f>'Prep Partner Performance'!K294</f>
        <v>0</v>
      </c>
      <c r="P286" s="185">
        <f>'Prep Partner Performance'!L294</f>
        <v>0</v>
      </c>
      <c r="Q286" s="185">
        <f>'Prep Partner Performance'!M294</f>
        <v>0</v>
      </c>
      <c r="R286" s="185">
        <f>'Prep Partner Performance'!N294</f>
        <v>0</v>
      </c>
      <c r="S286" s="185">
        <f>'Prep Partner Performance'!O294</f>
        <v>0</v>
      </c>
      <c r="T286" s="185">
        <f>'Prep Partner Performance'!P294</f>
        <v>0</v>
      </c>
      <c r="U286" s="185">
        <f>'Prep Partner Performance'!Q294</f>
        <v>0</v>
      </c>
      <c r="V286" s="185">
        <f>'Prep Partner Performance'!R294</f>
        <v>0</v>
      </c>
      <c r="W286" s="185">
        <f>'Prep Partner Performance'!S294</f>
        <v>0</v>
      </c>
      <c r="X286" s="185">
        <f>'Prep Partner Performance'!T294</f>
        <v>0</v>
      </c>
      <c r="Y286" s="185">
        <f>'Prep Partner Performance'!U294</f>
        <v>0</v>
      </c>
      <c r="Z286" s="185">
        <f>'Prep Partner Performance'!V294</f>
        <v>0</v>
      </c>
      <c r="AA286" s="185">
        <f>'Prep Partner Performance'!W294</f>
        <v>0</v>
      </c>
      <c r="AB286" s="185">
        <f>'Prep Partner Performance'!X294</f>
        <v>0</v>
      </c>
      <c r="AC286" s="185">
        <f>'Prep Partner Performance'!Y294</f>
        <v>0</v>
      </c>
      <c r="AD286" s="185">
        <f>'Prep Partner Performance'!Z294</f>
        <v>0</v>
      </c>
      <c r="AE286" s="185">
        <f>'Prep Partner Performance'!AA294</f>
        <v>0</v>
      </c>
      <c r="AF286" s="185">
        <f>'Prep Partner Performance'!AB294</f>
        <v>0</v>
      </c>
      <c r="AG286" s="185">
        <f>'Prep Partner Performance'!AC294</f>
        <v>0</v>
      </c>
      <c r="AH286" s="185">
        <f>'Prep Partner Performance'!AD294</f>
        <v>0</v>
      </c>
      <c r="AI286" s="185">
        <f>'Prep Partner Performance'!AE294</f>
        <v>0</v>
      </c>
      <c r="AJ286" s="185">
        <f>'Prep Partner Performance'!AF294</f>
        <v>0</v>
      </c>
      <c r="AK286" s="185">
        <f>'Prep Partner Performance'!AG294</f>
        <v>0</v>
      </c>
      <c r="AL286" s="185">
        <f>'Prep Partner Performance'!AH294</f>
        <v>0</v>
      </c>
      <c r="AM286" s="178">
        <f t="shared" si="9"/>
        <v>0</v>
      </c>
      <c r="AN286" s="177" t="str">
        <f>'Prep Partner Performance'!B$3</f>
        <v>PrEP Partner Performance Tool version 2.0.0</v>
      </c>
      <c r="AO286" s="199">
        <f>'Prep Partner Performance'!AJ294</f>
        <v>0</v>
      </c>
    </row>
    <row r="287" spans="1:41" x14ac:dyDescent="0.25">
      <c r="A287" s="178" t="str">
        <f t="shared" si="8"/>
        <v>202205</v>
      </c>
      <c r="B287" s="179">
        <f>'Prep Partner Performance'!AE$2</f>
        <v>2022</v>
      </c>
      <c r="C287" s="180" t="str">
        <f>'Prep Partner Performance'!Z$2</f>
        <v>05</v>
      </c>
      <c r="D287" s="178">
        <f>'Prep Partner Performance'!G$2</f>
        <v>14943</v>
      </c>
      <c r="E287" s="177" t="str">
        <f>'Prep Partner Performance'!C$2</f>
        <v>Kisima Health Centre</v>
      </c>
      <c r="F287" s="199" t="str">
        <f>'Prep Partner Performance'!B$294</f>
        <v>Transfer Outs</v>
      </c>
      <c r="G287" s="177" t="str">
        <f>'Prep Partner Performance'!C295</f>
        <v>Adolescent Girls and Young Women</v>
      </c>
      <c r="H287" s="177" t="str">
        <f>'Prep Partner Performance'!D295</f>
        <v>P01-286</v>
      </c>
      <c r="I287" s="185">
        <f>'Prep Partner Performance'!E295</f>
        <v>0</v>
      </c>
      <c r="J287" s="185">
        <f>'Prep Partner Performance'!F295</f>
        <v>0</v>
      </c>
      <c r="K287" s="185">
        <f>'Prep Partner Performance'!G295</f>
        <v>0</v>
      </c>
      <c r="L287" s="185">
        <f>'Prep Partner Performance'!H295</f>
        <v>0</v>
      </c>
      <c r="M287" s="185">
        <f>'Prep Partner Performance'!I295</f>
        <v>0</v>
      </c>
      <c r="N287" s="185">
        <f>'Prep Partner Performance'!J295</f>
        <v>0</v>
      </c>
      <c r="O287" s="185">
        <f>'Prep Partner Performance'!K295</f>
        <v>0</v>
      </c>
      <c r="P287" s="185">
        <f>'Prep Partner Performance'!L295</f>
        <v>0</v>
      </c>
      <c r="Q287" s="185">
        <f>'Prep Partner Performance'!M295</f>
        <v>0</v>
      </c>
      <c r="R287" s="185">
        <f>'Prep Partner Performance'!N295</f>
        <v>0</v>
      </c>
      <c r="S287" s="185">
        <f>'Prep Partner Performance'!O295</f>
        <v>0</v>
      </c>
      <c r="T287" s="185">
        <f>'Prep Partner Performance'!P295</f>
        <v>0</v>
      </c>
      <c r="U287" s="185">
        <f>'Prep Partner Performance'!Q295</f>
        <v>0</v>
      </c>
      <c r="V287" s="185">
        <f>'Prep Partner Performance'!R295</f>
        <v>0</v>
      </c>
      <c r="W287" s="185">
        <f>'Prep Partner Performance'!S295</f>
        <v>0</v>
      </c>
      <c r="X287" s="185">
        <f>'Prep Partner Performance'!T295</f>
        <v>0</v>
      </c>
      <c r="Y287" s="185">
        <f>'Prep Partner Performance'!U295</f>
        <v>0</v>
      </c>
      <c r="Z287" s="185">
        <f>'Prep Partner Performance'!V295</f>
        <v>0</v>
      </c>
      <c r="AA287" s="185">
        <f>'Prep Partner Performance'!W295</f>
        <v>0</v>
      </c>
      <c r="AB287" s="185">
        <f>'Prep Partner Performance'!X295</f>
        <v>0</v>
      </c>
      <c r="AC287" s="185">
        <f>'Prep Partner Performance'!Y295</f>
        <v>0</v>
      </c>
      <c r="AD287" s="185">
        <f>'Prep Partner Performance'!Z295</f>
        <v>0</v>
      </c>
      <c r="AE287" s="185">
        <f>'Prep Partner Performance'!AA295</f>
        <v>0</v>
      </c>
      <c r="AF287" s="185">
        <f>'Prep Partner Performance'!AB295</f>
        <v>0</v>
      </c>
      <c r="AG287" s="185">
        <f>'Prep Partner Performance'!AC295</f>
        <v>0</v>
      </c>
      <c r="AH287" s="185">
        <f>'Prep Partner Performance'!AD295</f>
        <v>0</v>
      </c>
      <c r="AI287" s="185">
        <f>'Prep Partner Performance'!AE295</f>
        <v>0</v>
      </c>
      <c r="AJ287" s="185">
        <f>'Prep Partner Performance'!AF295</f>
        <v>0</v>
      </c>
      <c r="AK287" s="185">
        <f>'Prep Partner Performance'!AG295</f>
        <v>0</v>
      </c>
      <c r="AL287" s="185">
        <f>'Prep Partner Performance'!AH295</f>
        <v>0</v>
      </c>
      <c r="AM287" s="178">
        <f t="shared" si="9"/>
        <v>0</v>
      </c>
      <c r="AN287" s="177" t="str">
        <f>'Prep Partner Performance'!B$3</f>
        <v>PrEP Partner Performance Tool version 2.0.0</v>
      </c>
      <c r="AO287" s="199">
        <f>'Prep Partner Performance'!AJ295</f>
        <v>0</v>
      </c>
    </row>
    <row r="288" spans="1:41" x14ac:dyDescent="0.25">
      <c r="A288" s="178" t="str">
        <f t="shared" si="8"/>
        <v>202205</v>
      </c>
      <c r="B288" s="179">
        <f>'Prep Partner Performance'!AE$2</f>
        <v>2022</v>
      </c>
      <c r="C288" s="180" t="str">
        <f>'Prep Partner Performance'!Z$2</f>
        <v>05</v>
      </c>
      <c r="D288" s="178">
        <f>'Prep Partner Performance'!G$2</f>
        <v>14943</v>
      </c>
      <c r="E288" s="177" t="str">
        <f>'Prep Partner Performance'!C$2</f>
        <v>Kisima Health Centre</v>
      </c>
      <c r="F288" s="199" t="str">
        <f>'Prep Partner Performance'!B$294</f>
        <v>Transfer Outs</v>
      </c>
      <c r="G288" s="177" t="str">
        <f>'Prep Partner Performance'!C296</f>
        <v>Men who have Sex With Men</v>
      </c>
      <c r="H288" s="177" t="str">
        <f>'Prep Partner Performance'!D296</f>
        <v>P01-287</v>
      </c>
      <c r="I288" s="185">
        <f>'Prep Partner Performance'!E296</f>
        <v>0</v>
      </c>
      <c r="J288" s="185">
        <f>'Prep Partner Performance'!F296</f>
        <v>0</v>
      </c>
      <c r="K288" s="185">
        <f>'Prep Partner Performance'!G296</f>
        <v>0</v>
      </c>
      <c r="L288" s="185">
        <f>'Prep Partner Performance'!H296</f>
        <v>0</v>
      </c>
      <c r="M288" s="185">
        <f>'Prep Partner Performance'!I296</f>
        <v>0</v>
      </c>
      <c r="N288" s="185">
        <f>'Prep Partner Performance'!J296</f>
        <v>0</v>
      </c>
      <c r="O288" s="185">
        <f>'Prep Partner Performance'!K296</f>
        <v>0</v>
      </c>
      <c r="P288" s="185">
        <f>'Prep Partner Performance'!L296</f>
        <v>0</v>
      </c>
      <c r="Q288" s="185">
        <f>'Prep Partner Performance'!M296</f>
        <v>0</v>
      </c>
      <c r="R288" s="185">
        <f>'Prep Partner Performance'!N296</f>
        <v>0</v>
      </c>
      <c r="S288" s="185">
        <f>'Prep Partner Performance'!O296</f>
        <v>0</v>
      </c>
      <c r="T288" s="185">
        <f>'Prep Partner Performance'!P296</f>
        <v>0</v>
      </c>
      <c r="U288" s="185">
        <f>'Prep Partner Performance'!Q296</f>
        <v>0</v>
      </c>
      <c r="V288" s="185">
        <f>'Prep Partner Performance'!R296</f>
        <v>0</v>
      </c>
      <c r="W288" s="185">
        <f>'Prep Partner Performance'!S296</f>
        <v>0</v>
      </c>
      <c r="X288" s="185">
        <f>'Prep Partner Performance'!T296</f>
        <v>0</v>
      </c>
      <c r="Y288" s="185">
        <f>'Prep Partner Performance'!U296</f>
        <v>0</v>
      </c>
      <c r="Z288" s="185">
        <f>'Prep Partner Performance'!V296</f>
        <v>0</v>
      </c>
      <c r="AA288" s="185">
        <f>'Prep Partner Performance'!W296</f>
        <v>0</v>
      </c>
      <c r="AB288" s="185">
        <f>'Prep Partner Performance'!X296</f>
        <v>0</v>
      </c>
      <c r="AC288" s="185">
        <f>'Prep Partner Performance'!Y296</f>
        <v>0</v>
      </c>
      <c r="AD288" s="185">
        <f>'Prep Partner Performance'!Z296</f>
        <v>0</v>
      </c>
      <c r="AE288" s="185">
        <f>'Prep Partner Performance'!AA296</f>
        <v>0</v>
      </c>
      <c r="AF288" s="185">
        <f>'Prep Partner Performance'!AB296</f>
        <v>0</v>
      </c>
      <c r="AG288" s="185">
        <f>'Prep Partner Performance'!AC296</f>
        <v>0</v>
      </c>
      <c r="AH288" s="185">
        <f>'Prep Partner Performance'!AD296</f>
        <v>0</v>
      </c>
      <c r="AI288" s="185">
        <f>'Prep Partner Performance'!AE296</f>
        <v>0</v>
      </c>
      <c r="AJ288" s="185">
        <f>'Prep Partner Performance'!AF296</f>
        <v>0</v>
      </c>
      <c r="AK288" s="185">
        <f>'Prep Partner Performance'!AG296</f>
        <v>0</v>
      </c>
      <c r="AL288" s="185">
        <f>'Prep Partner Performance'!AH296</f>
        <v>0</v>
      </c>
      <c r="AM288" s="178">
        <f t="shared" si="9"/>
        <v>0</v>
      </c>
      <c r="AN288" s="177" t="str">
        <f>'Prep Partner Performance'!B$3</f>
        <v>PrEP Partner Performance Tool version 2.0.0</v>
      </c>
      <c r="AO288" s="199">
        <f>'Prep Partner Performance'!AJ296</f>
        <v>0</v>
      </c>
    </row>
    <row r="289" spans="1:41" x14ac:dyDescent="0.25">
      <c r="A289" s="178" t="str">
        <f t="shared" si="8"/>
        <v>202205</v>
      </c>
      <c r="B289" s="179">
        <f>'Prep Partner Performance'!AE$2</f>
        <v>2022</v>
      </c>
      <c r="C289" s="180" t="str">
        <f>'Prep Partner Performance'!Z$2</f>
        <v>05</v>
      </c>
      <c r="D289" s="178">
        <f>'Prep Partner Performance'!G$2</f>
        <v>14943</v>
      </c>
      <c r="E289" s="177" t="str">
        <f>'Prep Partner Performance'!C$2</f>
        <v>Kisima Health Centre</v>
      </c>
      <c r="F289" s="199" t="str">
        <f>'Prep Partner Performance'!B$294</f>
        <v>Transfer Outs</v>
      </c>
      <c r="G289" s="177" t="str">
        <f>'Prep Partner Performance'!C297</f>
        <v>Men at high risk</v>
      </c>
      <c r="H289" s="177" t="str">
        <f>'Prep Partner Performance'!D297</f>
        <v>P01-288</v>
      </c>
      <c r="I289" s="185">
        <f>'Prep Partner Performance'!E297</f>
        <v>0</v>
      </c>
      <c r="J289" s="185">
        <f>'Prep Partner Performance'!F297</f>
        <v>0</v>
      </c>
      <c r="K289" s="185">
        <f>'Prep Partner Performance'!G297</f>
        <v>0</v>
      </c>
      <c r="L289" s="185">
        <f>'Prep Partner Performance'!H297</f>
        <v>0</v>
      </c>
      <c r="M289" s="185">
        <f>'Prep Partner Performance'!I297</f>
        <v>0</v>
      </c>
      <c r="N289" s="185">
        <f>'Prep Partner Performance'!J297</f>
        <v>0</v>
      </c>
      <c r="O289" s="185">
        <f>'Prep Partner Performance'!K297</f>
        <v>0</v>
      </c>
      <c r="P289" s="185">
        <f>'Prep Partner Performance'!L297</f>
        <v>0</v>
      </c>
      <c r="Q289" s="185">
        <f>'Prep Partner Performance'!M297</f>
        <v>0</v>
      </c>
      <c r="R289" s="185">
        <f>'Prep Partner Performance'!N297</f>
        <v>0</v>
      </c>
      <c r="S289" s="185">
        <f>'Prep Partner Performance'!O297</f>
        <v>0</v>
      </c>
      <c r="T289" s="185">
        <f>'Prep Partner Performance'!P297</f>
        <v>0</v>
      </c>
      <c r="U289" s="185">
        <f>'Prep Partner Performance'!Q297</f>
        <v>0</v>
      </c>
      <c r="V289" s="185">
        <f>'Prep Partner Performance'!R297</f>
        <v>0</v>
      </c>
      <c r="W289" s="185">
        <f>'Prep Partner Performance'!S297</f>
        <v>0</v>
      </c>
      <c r="X289" s="185">
        <f>'Prep Partner Performance'!T297</f>
        <v>0</v>
      </c>
      <c r="Y289" s="185">
        <f>'Prep Partner Performance'!U297</f>
        <v>0</v>
      </c>
      <c r="Z289" s="185">
        <f>'Prep Partner Performance'!V297</f>
        <v>0</v>
      </c>
      <c r="AA289" s="185">
        <f>'Prep Partner Performance'!W297</f>
        <v>0</v>
      </c>
      <c r="AB289" s="185">
        <f>'Prep Partner Performance'!X297</f>
        <v>0</v>
      </c>
      <c r="AC289" s="185">
        <f>'Prep Partner Performance'!Y297</f>
        <v>0</v>
      </c>
      <c r="AD289" s="185">
        <f>'Prep Partner Performance'!Z297</f>
        <v>0</v>
      </c>
      <c r="AE289" s="185">
        <f>'Prep Partner Performance'!AA297</f>
        <v>0</v>
      </c>
      <c r="AF289" s="185">
        <f>'Prep Partner Performance'!AB297</f>
        <v>0</v>
      </c>
      <c r="AG289" s="185">
        <f>'Prep Partner Performance'!AC297</f>
        <v>0</v>
      </c>
      <c r="AH289" s="185">
        <f>'Prep Partner Performance'!AD297</f>
        <v>0</v>
      </c>
      <c r="AI289" s="185">
        <f>'Prep Partner Performance'!AE297</f>
        <v>0</v>
      </c>
      <c r="AJ289" s="185">
        <f>'Prep Partner Performance'!AF297</f>
        <v>0</v>
      </c>
      <c r="AK289" s="185">
        <f>'Prep Partner Performance'!AG297</f>
        <v>0</v>
      </c>
      <c r="AL289" s="185">
        <f>'Prep Partner Performance'!AH297</f>
        <v>0</v>
      </c>
      <c r="AM289" s="178">
        <f t="shared" si="9"/>
        <v>0</v>
      </c>
      <c r="AN289" s="177" t="str">
        <f>'Prep Partner Performance'!B$3</f>
        <v>PrEP Partner Performance Tool version 2.0.0</v>
      </c>
      <c r="AO289" s="199">
        <f>'Prep Partner Performance'!AJ297</f>
        <v>0</v>
      </c>
    </row>
    <row r="290" spans="1:41" x14ac:dyDescent="0.25">
      <c r="A290" s="178" t="str">
        <f t="shared" si="8"/>
        <v>202205</v>
      </c>
      <c r="B290" s="179">
        <f>'Prep Partner Performance'!AE$2</f>
        <v>2022</v>
      </c>
      <c r="C290" s="180" t="str">
        <f>'Prep Partner Performance'!Z$2</f>
        <v>05</v>
      </c>
      <c r="D290" s="178">
        <f>'Prep Partner Performance'!G$2</f>
        <v>14943</v>
      </c>
      <c r="E290" s="177" t="str">
        <f>'Prep Partner Performance'!C$2</f>
        <v>Kisima Health Centre</v>
      </c>
      <c r="F290" s="199" t="str">
        <f>'Prep Partner Performance'!B$294</f>
        <v>Transfer Outs</v>
      </c>
      <c r="G290" s="177" t="str">
        <f>'Prep Partner Performance'!C298</f>
        <v>Female Sex Workers</v>
      </c>
      <c r="H290" s="177" t="str">
        <f>'Prep Partner Performance'!D298</f>
        <v>P01-289</v>
      </c>
      <c r="I290" s="185">
        <f>'Prep Partner Performance'!E298</f>
        <v>0</v>
      </c>
      <c r="J290" s="185">
        <f>'Prep Partner Performance'!F298</f>
        <v>0</v>
      </c>
      <c r="K290" s="185">
        <f>'Prep Partner Performance'!G298</f>
        <v>0</v>
      </c>
      <c r="L290" s="185">
        <f>'Prep Partner Performance'!H298</f>
        <v>0</v>
      </c>
      <c r="M290" s="185">
        <f>'Prep Partner Performance'!I298</f>
        <v>0</v>
      </c>
      <c r="N290" s="185">
        <f>'Prep Partner Performance'!J298</f>
        <v>0</v>
      </c>
      <c r="O290" s="185">
        <f>'Prep Partner Performance'!K298</f>
        <v>0</v>
      </c>
      <c r="P290" s="185">
        <f>'Prep Partner Performance'!L298</f>
        <v>0</v>
      </c>
      <c r="Q290" s="185">
        <f>'Prep Partner Performance'!M298</f>
        <v>0</v>
      </c>
      <c r="R290" s="185">
        <f>'Prep Partner Performance'!N298</f>
        <v>0</v>
      </c>
      <c r="S290" s="185">
        <f>'Prep Partner Performance'!O298</f>
        <v>0</v>
      </c>
      <c r="T290" s="185">
        <f>'Prep Partner Performance'!P298</f>
        <v>0</v>
      </c>
      <c r="U290" s="185">
        <f>'Prep Partner Performance'!Q298</f>
        <v>0</v>
      </c>
      <c r="V290" s="185">
        <f>'Prep Partner Performance'!R298</f>
        <v>0</v>
      </c>
      <c r="W290" s="185">
        <f>'Prep Partner Performance'!S298</f>
        <v>0</v>
      </c>
      <c r="X290" s="185">
        <f>'Prep Partner Performance'!T298</f>
        <v>0</v>
      </c>
      <c r="Y290" s="185">
        <f>'Prep Partner Performance'!U298</f>
        <v>0</v>
      </c>
      <c r="Z290" s="185">
        <f>'Prep Partner Performance'!V298</f>
        <v>0</v>
      </c>
      <c r="AA290" s="185">
        <f>'Prep Partner Performance'!W298</f>
        <v>0</v>
      </c>
      <c r="AB290" s="185">
        <f>'Prep Partner Performance'!X298</f>
        <v>0</v>
      </c>
      <c r="AC290" s="185">
        <f>'Prep Partner Performance'!Y298</f>
        <v>0</v>
      </c>
      <c r="AD290" s="185">
        <f>'Prep Partner Performance'!Z298</f>
        <v>0</v>
      </c>
      <c r="AE290" s="185">
        <f>'Prep Partner Performance'!AA298</f>
        <v>0</v>
      </c>
      <c r="AF290" s="185">
        <f>'Prep Partner Performance'!AB298</f>
        <v>0</v>
      </c>
      <c r="AG290" s="185">
        <f>'Prep Partner Performance'!AC298</f>
        <v>0</v>
      </c>
      <c r="AH290" s="185">
        <f>'Prep Partner Performance'!AD298</f>
        <v>0</v>
      </c>
      <c r="AI290" s="185">
        <f>'Prep Partner Performance'!AE298</f>
        <v>0</v>
      </c>
      <c r="AJ290" s="185">
        <f>'Prep Partner Performance'!AF298</f>
        <v>0</v>
      </c>
      <c r="AK290" s="185">
        <f>'Prep Partner Performance'!AG298</f>
        <v>0</v>
      </c>
      <c r="AL290" s="185">
        <f>'Prep Partner Performance'!AH298</f>
        <v>0</v>
      </c>
      <c r="AM290" s="178">
        <f t="shared" si="9"/>
        <v>0</v>
      </c>
      <c r="AN290" s="177" t="str">
        <f>'Prep Partner Performance'!B$3</f>
        <v>PrEP Partner Performance Tool version 2.0.0</v>
      </c>
      <c r="AO290" s="199">
        <f>'Prep Partner Performance'!AJ298</f>
        <v>0</v>
      </c>
    </row>
    <row r="291" spans="1:41" x14ac:dyDescent="0.25">
      <c r="A291" s="178" t="str">
        <f t="shared" si="8"/>
        <v>202205</v>
      </c>
      <c r="B291" s="179">
        <f>'Prep Partner Performance'!AE$2</f>
        <v>2022</v>
      </c>
      <c r="C291" s="180" t="str">
        <f>'Prep Partner Performance'!Z$2</f>
        <v>05</v>
      </c>
      <c r="D291" s="178">
        <f>'Prep Partner Performance'!G$2</f>
        <v>14943</v>
      </c>
      <c r="E291" s="177" t="str">
        <f>'Prep Partner Performance'!C$2</f>
        <v>Kisima Health Centre</v>
      </c>
      <c r="F291" s="199" t="str">
        <f>'Prep Partner Performance'!B$294</f>
        <v>Transfer Outs</v>
      </c>
      <c r="G291" s="177" t="str">
        <f>'Prep Partner Performance'!C299</f>
        <v>People who Inject Drugs</v>
      </c>
      <c r="H291" s="177" t="str">
        <f>'Prep Partner Performance'!D299</f>
        <v>P01-290</v>
      </c>
      <c r="I291" s="185">
        <f>'Prep Partner Performance'!E299</f>
        <v>0</v>
      </c>
      <c r="J291" s="185">
        <f>'Prep Partner Performance'!F299</f>
        <v>0</v>
      </c>
      <c r="K291" s="185">
        <f>'Prep Partner Performance'!G299</f>
        <v>0</v>
      </c>
      <c r="L291" s="185">
        <f>'Prep Partner Performance'!H299</f>
        <v>0</v>
      </c>
      <c r="M291" s="185">
        <f>'Prep Partner Performance'!I299</f>
        <v>0</v>
      </c>
      <c r="N291" s="185">
        <f>'Prep Partner Performance'!J299</f>
        <v>0</v>
      </c>
      <c r="O291" s="185">
        <f>'Prep Partner Performance'!K299</f>
        <v>0</v>
      </c>
      <c r="P291" s="185">
        <f>'Prep Partner Performance'!L299</f>
        <v>0</v>
      </c>
      <c r="Q291" s="185">
        <f>'Prep Partner Performance'!M299</f>
        <v>0</v>
      </c>
      <c r="R291" s="185">
        <f>'Prep Partner Performance'!N299</f>
        <v>0</v>
      </c>
      <c r="S291" s="185">
        <f>'Prep Partner Performance'!O299</f>
        <v>0</v>
      </c>
      <c r="T291" s="185">
        <f>'Prep Partner Performance'!P299</f>
        <v>0</v>
      </c>
      <c r="U291" s="185">
        <f>'Prep Partner Performance'!Q299</f>
        <v>0</v>
      </c>
      <c r="V291" s="185">
        <f>'Prep Partner Performance'!R299</f>
        <v>0</v>
      </c>
      <c r="W291" s="185">
        <f>'Prep Partner Performance'!S299</f>
        <v>0</v>
      </c>
      <c r="X291" s="185">
        <f>'Prep Partner Performance'!T299</f>
        <v>0</v>
      </c>
      <c r="Y291" s="185">
        <f>'Prep Partner Performance'!U299</f>
        <v>0</v>
      </c>
      <c r="Z291" s="185">
        <f>'Prep Partner Performance'!V299</f>
        <v>0</v>
      </c>
      <c r="AA291" s="185">
        <f>'Prep Partner Performance'!W299</f>
        <v>0</v>
      </c>
      <c r="AB291" s="185">
        <f>'Prep Partner Performance'!X299</f>
        <v>0</v>
      </c>
      <c r="AC291" s="185">
        <f>'Prep Partner Performance'!Y299</f>
        <v>0</v>
      </c>
      <c r="AD291" s="185">
        <f>'Prep Partner Performance'!Z299</f>
        <v>0</v>
      </c>
      <c r="AE291" s="185">
        <f>'Prep Partner Performance'!AA299</f>
        <v>0</v>
      </c>
      <c r="AF291" s="185">
        <f>'Prep Partner Performance'!AB299</f>
        <v>0</v>
      </c>
      <c r="AG291" s="185">
        <f>'Prep Partner Performance'!AC299</f>
        <v>0</v>
      </c>
      <c r="AH291" s="185">
        <f>'Prep Partner Performance'!AD299</f>
        <v>0</v>
      </c>
      <c r="AI291" s="185">
        <f>'Prep Partner Performance'!AE299</f>
        <v>0</v>
      </c>
      <c r="AJ291" s="185">
        <f>'Prep Partner Performance'!AF299</f>
        <v>0</v>
      </c>
      <c r="AK291" s="185">
        <f>'Prep Partner Performance'!AG299</f>
        <v>0</v>
      </c>
      <c r="AL291" s="185">
        <f>'Prep Partner Performance'!AH299</f>
        <v>0</v>
      </c>
      <c r="AM291" s="178">
        <f t="shared" si="9"/>
        <v>0</v>
      </c>
      <c r="AN291" s="177" t="str">
        <f>'Prep Partner Performance'!B$3</f>
        <v>PrEP Partner Performance Tool version 2.0.0</v>
      </c>
      <c r="AO291" s="199">
        <f>'Prep Partner Performance'!AJ299</f>
        <v>0</v>
      </c>
    </row>
    <row r="292" spans="1:41" x14ac:dyDescent="0.25">
      <c r="A292" s="178" t="str">
        <f t="shared" si="8"/>
        <v>202205</v>
      </c>
      <c r="B292" s="179">
        <f>'Prep Partner Performance'!AE$2</f>
        <v>2022</v>
      </c>
      <c r="C292" s="180" t="str">
        <f>'Prep Partner Performance'!Z$2</f>
        <v>05</v>
      </c>
      <c r="D292" s="178">
        <f>'Prep Partner Performance'!G$2</f>
        <v>14943</v>
      </c>
      <c r="E292" s="177" t="str">
        <f>'Prep Partner Performance'!C$2</f>
        <v>Kisima Health Centre</v>
      </c>
      <c r="F292" s="199" t="str">
        <f>'Prep Partner Performance'!B$294</f>
        <v>Transfer Outs</v>
      </c>
      <c r="G292" s="177" t="str">
        <f>'Prep Partner Performance'!C300</f>
        <v>Other Women</v>
      </c>
      <c r="H292" s="177" t="str">
        <f>'Prep Partner Performance'!D300</f>
        <v>P01-291</v>
      </c>
      <c r="I292" s="185">
        <f>'Prep Partner Performance'!E300</f>
        <v>0</v>
      </c>
      <c r="J292" s="185">
        <f>'Prep Partner Performance'!F300</f>
        <v>0</v>
      </c>
      <c r="K292" s="185">
        <f>'Prep Partner Performance'!G300</f>
        <v>0</v>
      </c>
      <c r="L292" s="185">
        <f>'Prep Partner Performance'!H300</f>
        <v>0</v>
      </c>
      <c r="M292" s="185">
        <f>'Prep Partner Performance'!I300</f>
        <v>0</v>
      </c>
      <c r="N292" s="185">
        <f>'Prep Partner Performance'!J300</f>
        <v>0</v>
      </c>
      <c r="O292" s="185">
        <f>'Prep Partner Performance'!K300</f>
        <v>0</v>
      </c>
      <c r="P292" s="185">
        <f>'Prep Partner Performance'!L300</f>
        <v>0</v>
      </c>
      <c r="Q292" s="185">
        <f>'Prep Partner Performance'!M300</f>
        <v>0</v>
      </c>
      <c r="R292" s="185">
        <f>'Prep Partner Performance'!N300</f>
        <v>0</v>
      </c>
      <c r="S292" s="185">
        <f>'Prep Partner Performance'!O300</f>
        <v>0</v>
      </c>
      <c r="T292" s="185">
        <f>'Prep Partner Performance'!P300</f>
        <v>0</v>
      </c>
      <c r="U292" s="185">
        <f>'Prep Partner Performance'!Q300</f>
        <v>0</v>
      </c>
      <c r="V292" s="185">
        <f>'Prep Partner Performance'!R300</f>
        <v>0</v>
      </c>
      <c r="W292" s="185">
        <f>'Prep Partner Performance'!S300</f>
        <v>0</v>
      </c>
      <c r="X292" s="185">
        <f>'Prep Partner Performance'!T300</f>
        <v>0</v>
      </c>
      <c r="Y292" s="185">
        <f>'Prep Partner Performance'!U300</f>
        <v>0</v>
      </c>
      <c r="Z292" s="185">
        <f>'Prep Partner Performance'!V300</f>
        <v>0</v>
      </c>
      <c r="AA292" s="185">
        <f>'Prep Partner Performance'!W300</f>
        <v>0</v>
      </c>
      <c r="AB292" s="185">
        <f>'Prep Partner Performance'!X300</f>
        <v>0</v>
      </c>
      <c r="AC292" s="185">
        <f>'Prep Partner Performance'!Y300</f>
        <v>0</v>
      </c>
      <c r="AD292" s="185">
        <f>'Prep Partner Performance'!Z300</f>
        <v>0</v>
      </c>
      <c r="AE292" s="185">
        <f>'Prep Partner Performance'!AA300</f>
        <v>0</v>
      </c>
      <c r="AF292" s="185">
        <f>'Prep Partner Performance'!AB300</f>
        <v>0</v>
      </c>
      <c r="AG292" s="185">
        <f>'Prep Partner Performance'!AC300</f>
        <v>0</v>
      </c>
      <c r="AH292" s="185">
        <f>'Prep Partner Performance'!AD300</f>
        <v>0</v>
      </c>
      <c r="AI292" s="185">
        <f>'Prep Partner Performance'!AE300</f>
        <v>0</v>
      </c>
      <c r="AJ292" s="185">
        <f>'Prep Partner Performance'!AF300</f>
        <v>0</v>
      </c>
      <c r="AK292" s="185">
        <f>'Prep Partner Performance'!AG300</f>
        <v>0</v>
      </c>
      <c r="AL292" s="185">
        <f>'Prep Partner Performance'!AH300</f>
        <v>0</v>
      </c>
      <c r="AM292" s="178">
        <f t="shared" si="9"/>
        <v>0</v>
      </c>
      <c r="AN292" s="177" t="str">
        <f>'Prep Partner Performance'!B$3</f>
        <v>PrEP Partner Performance Tool version 2.0.0</v>
      </c>
      <c r="AO292" s="199">
        <f>'Prep Partner Performance'!AJ300</f>
        <v>0</v>
      </c>
    </row>
    <row r="293" spans="1:41" x14ac:dyDescent="0.25">
      <c r="A293" s="178" t="str">
        <f t="shared" si="8"/>
        <v>202205</v>
      </c>
      <c r="B293" s="179">
        <f>'Prep Partner Performance'!AE$2</f>
        <v>2022</v>
      </c>
      <c r="C293" s="180" t="str">
        <f>'Prep Partner Performance'!Z$2</f>
        <v>05</v>
      </c>
      <c r="D293" s="178">
        <f>'Prep Partner Performance'!G$2</f>
        <v>14943</v>
      </c>
      <c r="E293" s="177" t="str">
        <f>'Prep Partner Performance'!C$2</f>
        <v>Kisima Health Centre</v>
      </c>
      <c r="F293" s="199" t="str">
        <f>'Prep Partner Performance'!B$294</f>
        <v>Transfer Outs</v>
      </c>
      <c r="G293" s="177" t="str">
        <f>'Prep Partner Performance'!C301</f>
        <v>Serodiscordant Couple</v>
      </c>
      <c r="H293" s="177" t="str">
        <f>'Prep Partner Performance'!D301</f>
        <v>P01-292</v>
      </c>
      <c r="I293" s="185">
        <f>'Prep Partner Performance'!E301</f>
        <v>0</v>
      </c>
      <c r="J293" s="185">
        <f>'Prep Partner Performance'!F301</f>
        <v>0</v>
      </c>
      <c r="K293" s="185">
        <f>'Prep Partner Performance'!G301</f>
        <v>0</v>
      </c>
      <c r="L293" s="185">
        <f>'Prep Partner Performance'!H301</f>
        <v>0</v>
      </c>
      <c r="M293" s="185">
        <f>'Prep Partner Performance'!I301</f>
        <v>0</v>
      </c>
      <c r="N293" s="185">
        <f>'Prep Partner Performance'!J301</f>
        <v>0</v>
      </c>
      <c r="O293" s="185">
        <f>'Prep Partner Performance'!K301</f>
        <v>0</v>
      </c>
      <c r="P293" s="185">
        <f>'Prep Partner Performance'!L301</f>
        <v>0</v>
      </c>
      <c r="Q293" s="185">
        <f>'Prep Partner Performance'!M301</f>
        <v>0</v>
      </c>
      <c r="R293" s="185">
        <f>'Prep Partner Performance'!N301</f>
        <v>0</v>
      </c>
      <c r="S293" s="185">
        <f>'Prep Partner Performance'!O301</f>
        <v>0</v>
      </c>
      <c r="T293" s="185">
        <f>'Prep Partner Performance'!P301</f>
        <v>0</v>
      </c>
      <c r="U293" s="185">
        <f>'Prep Partner Performance'!Q301</f>
        <v>0</v>
      </c>
      <c r="V293" s="185">
        <f>'Prep Partner Performance'!R301</f>
        <v>0</v>
      </c>
      <c r="W293" s="185">
        <f>'Prep Partner Performance'!S301</f>
        <v>0</v>
      </c>
      <c r="X293" s="185">
        <f>'Prep Partner Performance'!T301</f>
        <v>0</v>
      </c>
      <c r="Y293" s="185">
        <f>'Prep Partner Performance'!U301</f>
        <v>0</v>
      </c>
      <c r="Z293" s="185">
        <f>'Prep Partner Performance'!V301</f>
        <v>0</v>
      </c>
      <c r="AA293" s="185">
        <f>'Prep Partner Performance'!W301</f>
        <v>0</v>
      </c>
      <c r="AB293" s="185">
        <f>'Prep Partner Performance'!X301</f>
        <v>0</v>
      </c>
      <c r="AC293" s="185">
        <f>'Prep Partner Performance'!Y301</f>
        <v>0</v>
      </c>
      <c r="AD293" s="185">
        <f>'Prep Partner Performance'!Z301</f>
        <v>0</v>
      </c>
      <c r="AE293" s="185">
        <f>'Prep Partner Performance'!AA301</f>
        <v>0</v>
      </c>
      <c r="AF293" s="185">
        <f>'Prep Partner Performance'!AB301</f>
        <v>0</v>
      </c>
      <c r="AG293" s="185">
        <f>'Prep Partner Performance'!AC301</f>
        <v>0</v>
      </c>
      <c r="AH293" s="185">
        <f>'Prep Partner Performance'!AD301</f>
        <v>0</v>
      </c>
      <c r="AI293" s="185">
        <f>'Prep Partner Performance'!AE301</f>
        <v>0</v>
      </c>
      <c r="AJ293" s="185">
        <f>'Prep Partner Performance'!AF301</f>
        <v>0</v>
      </c>
      <c r="AK293" s="185">
        <f>'Prep Partner Performance'!AG301</f>
        <v>0</v>
      </c>
      <c r="AL293" s="185">
        <f>'Prep Partner Performance'!AH301</f>
        <v>0</v>
      </c>
      <c r="AM293" s="178">
        <f t="shared" si="9"/>
        <v>0</v>
      </c>
      <c r="AN293" s="177" t="str">
        <f>'Prep Partner Performance'!B$3</f>
        <v>PrEP Partner Performance Tool version 2.0.0</v>
      </c>
      <c r="AO293" s="199">
        <f>'Prep Partner Performance'!AJ301</f>
        <v>0</v>
      </c>
    </row>
    <row r="294" spans="1:41" x14ac:dyDescent="0.25">
      <c r="A294" s="178" t="str">
        <f t="shared" si="8"/>
        <v>202205</v>
      </c>
      <c r="B294" s="179">
        <f>'Prep Partner Performance'!AE$2</f>
        <v>2022</v>
      </c>
      <c r="C294" s="180" t="str">
        <f>'Prep Partner Performance'!Z$2</f>
        <v>05</v>
      </c>
      <c r="D294" s="178">
        <f>'Prep Partner Performance'!G$2</f>
        <v>14943</v>
      </c>
      <c r="E294" s="177" t="str">
        <f>'Prep Partner Performance'!C$2</f>
        <v>Kisima Health Centre</v>
      </c>
      <c r="F294" s="199" t="str">
        <f>'Prep Partner Performance'!B$294</f>
        <v>Transfer Outs</v>
      </c>
      <c r="G294" s="177" t="str">
        <f>'Prep Partner Performance'!C302</f>
        <v>Pregnant and Breast Feeding Women</v>
      </c>
      <c r="H294" s="177" t="str">
        <f>'Prep Partner Performance'!D302</f>
        <v>P01-293</v>
      </c>
      <c r="I294" s="185">
        <f>'Prep Partner Performance'!E302</f>
        <v>0</v>
      </c>
      <c r="J294" s="185">
        <f>'Prep Partner Performance'!F302</f>
        <v>0</v>
      </c>
      <c r="K294" s="185">
        <f>'Prep Partner Performance'!G302</f>
        <v>0</v>
      </c>
      <c r="L294" s="185">
        <f>'Prep Partner Performance'!H302</f>
        <v>0</v>
      </c>
      <c r="M294" s="185">
        <f>'Prep Partner Performance'!I302</f>
        <v>0</v>
      </c>
      <c r="N294" s="185">
        <f>'Prep Partner Performance'!J302</f>
        <v>0</v>
      </c>
      <c r="O294" s="185">
        <f>'Prep Partner Performance'!K302</f>
        <v>0</v>
      </c>
      <c r="P294" s="185">
        <f>'Prep Partner Performance'!L302</f>
        <v>0</v>
      </c>
      <c r="Q294" s="185">
        <f>'Prep Partner Performance'!M302</f>
        <v>0</v>
      </c>
      <c r="R294" s="185">
        <f>'Prep Partner Performance'!N302</f>
        <v>0</v>
      </c>
      <c r="S294" s="185">
        <f>'Prep Partner Performance'!O302</f>
        <v>0</v>
      </c>
      <c r="T294" s="185">
        <f>'Prep Partner Performance'!P302</f>
        <v>0</v>
      </c>
      <c r="U294" s="185">
        <f>'Prep Partner Performance'!Q302</f>
        <v>0</v>
      </c>
      <c r="V294" s="185">
        <f>'Prep Partner Performance'!R302</f>
        <v>0</v>
      </c>
      <c r="W294" s="185">
        <f>'Prep Partner Performance'!S302</f>
        <v>0</v>
      </c>
      <c r="X294" s="185">
        <f>'Prep Partner Performance'!T302</f>
        <v>0</v>
      </c>
      <c r="Y294" s="185">
        <f>'Prep Partner Performance'!U302</f>
        <v>0</v>
      </c>
      <c r="Z294" s="185">
        <f>'Prep Partner Performance'!V302</f>
        <v>0</v>
      </c>
      <c r="AA294" s="185">
        <f>'Prep Partner Performance'!W302</f>
        <v>0</v>
      </c>
      <c r="AB294" s="185">
        <f>'Prep Partner Performance'!X302</f>
        <v>0</v>
      </c>
      <c r="AC294" s="185">
        <f>'Prep Partner Performance'!Y302</f>
        <v>0</v>
      </c>
      <c r="AD294" s="185">
        <f>'Prep Partner Performance'!Z302</f>
        <v>0</v>
      </c>
      <c r="AE294" s="185">
        <f>'Prep Partner Performance'!AA302</f>
        <v>0</v>
      </c>
      <c r="AF294" s="185">
        <f>'Prep Partner Performance'!AB302</f>
        <v>0</v>
      </c>
      <c r="AG294" s="185">
        <f>'Prep Partner Performance'!AC302</f>
        <v>0</v>
      </c>
      <c r="AH294" s="185">
        <f>'Prep Partner Performance'!AD302</f>
        <v>0</v>
      </c>
      <c r="AI294" s="185">
        <f>'Prep Partner Performance'!AE302</f>
        <v>0</v>
      </c>
      <c r="AJ294" s="185">
        <f>'Prep Partner Performance'!AF302</f>
        <v>0</v>
      </c>
      <c r="AK294" s="185">
        <f>'Prep Partner Performance'!AG302</f>
        <v>0</v>
      </c>
      <c r="AL294" s="185">
        <f>'Prep Partner Performance'!AH302</f>
        <v>0</v>
      </c>
      <c r="AM294" s="178">
        <f t="shared" si="9"/>
        <v>0</v>
      </c>
      <c r="AN294" s="177" t="str">
        <f>'Prep Partner Performance'!B$3</f>
        <v>PrEP Partner Performance Tool version 2.0.0</v>
      </c>
      <c r="AO294" s="199">
        <f>'Prep Partner Performance'!AJ302</f>
        <v>0</v>
      </c>
    </row>
    <row r="295" spans="1:41" x14ac:dyDescent="0.25">
      <c r="A295" s="178" t="str">
        <f t="shared" si="8"/>
        <v>202205</v>
      </c>
      <c r="B295" s="179">
        <f>'Prep Partner Performance'!AE$2</f>
        <v>2022</v>
      </c>
      <c r="C295" s="180" t="str">
        <f>'Prep Partner Performance'!Z$2</f>
        <v>05</v>
      </c>
      <c r="D295" s="178">
        <f>'Prep Partner Performance'!G$2</f>
        <v>14943</v>
      </c>
      <c r="E295" s="177" t="str">
        <f>'Prep Partner Performance'!C$2</f>
        <v>Kisima Health Centre</v>
      </c>
      <c r="F295" s="199" t="str">
        <f>'Prep Partner Performance'!B303</f>
        <v>Missed Drugs Pick ups</v>
      </c>
      <c r="G295" s="177" t="str">
        <f>'Prep Partner Performance'!C303</f>
        <v>Transgender</v>
      </c>
      <c r="H295" s="177" t="str">
        <f>'Prep Partner Performance'!D303</f>
        <v>P01-294</v>
      </c>
      <c r="I295" s="185">
        <f>'Prep Partner Performance'!E303</f>
        <v>0</v>
      </c>
      <c r="J295" s="185">
        <f>'Prep Partner Performance'!F303</f>
        <v>0</v>
      </c>
      <c r="K295" s="185">
        <f>'Prep Partner Performance'!G303</f>
        <v>0</v>
      </c>
      <c r="L295" s="185">
        <f>'Prep Partner Performance'!H303</f>
        <v>0</v>
      </c>
      <c r="M295" s="185">
        <f>'Prep Partner Performance'!I303</f>
        <v>0</v>
      </c>
      <c r="N295" s="185">
        <f>'Prep Partner Performance'!J303</f>
        <v>0</v>
      </c>
      <c r="O295" s="185">
        <f>'Prep Partner Performance'!K303</f>
        <v>0</v>
      </c>
      <c r="P295" s="185">
        <f>'Prep Partner Performance'!L303</f>
        <v>0</v>
      </c>
      <c r="Q295" s="185">
        <f>'Prep Partner Performance'!M303</f>
        <v>0</v>
      </c>
      <c r="R295" s="185">
        <f>'Prep Partner Performance'!N303</f>
        <v>0</v>
      </c>
      <c r="S295" s="185">
        <f>'Prep Partner Performance'!O303</f>
        <v>0</v>
      </c>
      <c r="T295" s="185">
        <f>'Prep Partner Performance'!P303</f>
        <v>0</v>
      </c>
      <c r="U295" s="185">
        <f>'Prep Partner Performance'!Q303</f>
        <v>0</v>
      </c>
      <c r="V295" s="185">
        <f>'Prep Partner Performance'!R303</f>
        <v>0</v>
      </c>
      <c r="W295" s="185">
        <f>'Prep Partner Performance'!S303</f>
        <v>0</v>
      </c>
      <c r="X295" s="185">
        <f>'Prep Partner Performance'!T303</f>
        <v>0</v>
      </c>
      <c r="Y295" s="185">
        <f>'Prep Partner Performance'!U303</f>
        <v>0</v>
      </c>
      <c r="Z295" s="185">
        <f>'Prep Partner Performance'!V303</f>
        <v>0</v>
      </c>
      <c r="AA295" s="185">
        <f>'Prep Partner Performance'!W303</f>
        <v>0</v>
      </c>
      <c r="AB295" s="185">
        <f>'Prep Partner Performance'!X303</f>
        <v>0</v>
      </c>
      <c r="AC295" s="185">
        <f>'Prep Partner Performance'!Y303</f>
        <v>0</v>
      </c>
      <c r="AD295" s="185">
        <f>'Prep Partner Performance'!Z303</f>
        <v>0</v>
      </c>
      <c r="AE295" s="185">
        <f>'Prep Partner Performance'!AA303</f>
        <v>0</v>
      </c>
      <c r="AF295" s="185">
        <f>'Prep Partner Performance'!AB303</f>
        <v>0</v>
      </c>
      <c r="AG295" s="185">
        <f>'Prep Partner Performance'!AC303</f>
        <v>0</v>
      </c>
      <c r="AH295" s="185">
        <f>'Prep Partner Performance'!AD303</f>
        <v>0</v>
      </c>
      <c r="AI295" s="185">
        <f>'Prep Partner Performance'!AE303</f>
        <v>0</v>
      </c>
      <c r="AJ295" s="185">
        <f>'Prep Partner Performance'!AF303</f>
        <v>0</v>
      </c>
      <c r="AK295" s="185">
        <f>'Prep Partner Performance'!AG303</f>
        <v>0</v>
      </c>
      <c r="AL295" s="185">
        <f>'Prep Partner Performance'!AH303</f>
        <v>0</v>
      </c>
      <c r="AM295" s="178">
        <f t="shared" si="9"/>
        <v>0</v>
      </c>
      <c r="AN295" s="177" t="str">
        <f>'Prep Partner Performance'!B$3</f>
        <v>PrEP Partner Performance Tool version 2.0.0</v>
      </c>
      <c r="AO295" s="199">
        <f>'Prep Partner Performance'!AJ303</f>
        <v>0</v>
      </c>
    </row>
    <row r="296" spans="1:41" x14ac:dyDescent="0.25">
      <c r="A296" s="178" t="str">
        <f t="shared" si="8"/>
        <v>202205</v>
      </c>
      <c r="B296" s="179">
        <f>'Prep Partner Performance'!AE$2</f>
        <v>2022</v>
      </c>
      <c r="C296" s="180" t="str">
        <f>'Prep Partner Performance'!Z$2</f>
        <v>05</v>
      </c>
      <c r="D296" s="178">
        <f>'Prep Partner Performance'!G$2</f>
        <v>14943</v>
      </c>
      <c r="E296" s="177" t="str">
        <f>'Prep Partner Performance'!C$2</f>
        <v>Kisima Health Centre</v>
      </c>
      <c r="F296" s="199" t="str">
        <f>'Prep Partner Performance'!B$303</f>
        <v>Missed Drugs Pick ups</v>
      </c>
      <c r="G296" s="177" t="str">
        <f>'Prep Partner Performance'!C304</f>
        <v>Adolescent Girls and Young Women</v>
      </c>
      <c r="H296" s="177" t="str">
        <f>'Prep Partner Performance'!D304</f>
        <v>P01-295</v>
      </c>
      <c r="I296" s="185">
        <f>'Prep Partner Performance'!E304</f>
        <v>0</v>
      </c>
      <c r="J296" s="185">
        <f>'Prep Partner Performance'!F304</f>
        <v>0</v>
      </c>
      <c r="K296" s="185">
        <f>'Prep Partner Performance'!G304</f>
        <v>0</v>
      </c>
      <c r="L296" s="185">
        <f>'Prep Partner Performance'!H304</f>
        <v>0</v>
      </c>
      <c r="M296" s="185">
        <f>'Prep Partner Performance'!I304</f>
        <v>0</v>
      </c>
      <c r="N296" s="185">
        <f>'Prep Partner Performance'!J304</f>
        <v>0</v>
      </c>
      <c r="O296" s="185">
        <f>'Prep Partner Performance'!K304</f>
        <v>0</v>
      </c>
      <c r="P296" s="185">
        <f>'Prep Partner Performance'!L304</f>
        <v>0</v>
      </c>
      <c r="Q296" s="185">
        <f>'Prep Partner Performance'!M304</f>
        <v>0</v>
      </c>
      <c r="R296" s="185">
        <f>'Prep Partner Performance'!N304</f>
        <v>0</v>
      </c>
      <c r="S296" s="185">
        <f>'Prep Partner Performance'!O304</f>
        <v>0</v>
      </c>
      <c r="T296" s="185">
        <f>'Prep Partner Performance'!P304</f>
        <v>0</v>
      </c>
      <c r="U296" s="185">
        <f>'Prep Partner Performance'!Q304</f>
        <v>0</v>
      </c>
      <c r="V296" s="185">
        <f>'Prep Partner Performance'!R304</f>
        <v>0</v>
      </c>
      <c r="W296" s="185">
        <f>'Prep Partner Performance'!S304</f>
        <v>0</v>
      </c>
      <c r="X296" s="185">
        <f>'Prep Partner Performance'!T304</f>
        <v>0</v>
      </c>
      <c r="Y296" s="185">
        <f>'Prep Partner Performance'!U304</f>
        <v>0</v>
      </c>
      <c r="Z296" s="185">
        <f>'Prep Partner Performance'!V304</f>
        <v>0</v>
      </c>
      <c r="AA296" s="185">
        <f>'Prep Partner Performance'!W304</f>
        <v>0</v>
      </c>
      <c r="AB296" s="185">
        <f>'Prep Partner Performance'!X304</f>
        <v>0</v>
      </c>
      <c r="AC296" s="185">
        <f>'Prep Partner Performance'!Y304</f>
        <v>0</v>
      </c>
      <c r="AD296" s="185">
        <f>'Prep Partner Performance'!Z304</f>
        <v>0</v>
      </c>
      <c r="AE296" s="185">
        <f>'Prep Partner Performance'!AA304</f>
        <v>0</v>
      </c>
      <c r="AF296" s="185">
        <f>'Prep Partner Performance'!AB304</f>
        <v>0</v>
      </c>
      <c r="AG296" s="185">
        <f>'Prep Partner Performance'!AC304</f>
        <v>0</v>
      </c>
      <c r="AH296" s="185">
        <f>'Prep Partner Performance'!AD304</f>
        <v>0</v>
      </c>
      <c r="AI296" s="185">
        <f>'Prep Partner Performance'!AE304</f>
        <v>0</v>
      </c>
      <c r="AJ296" s="185">
        <f>'Prep Partner Performance'!AF304</f>
        <v>0</v>
      </c>
      <c r="AK296" s="185">
        <f>'Prep Partner Performance'!AG304</f>
        <v>0</v>
      </c>
      <c r="AL296" s="185">
        <f>'Prep Partner Performance'!AH304</f>
        <v>0</v>
      </c>
      <c r="AM296" s="178">
        <f t="shared" si="9"/>
        <v>0</v>
      </c>
      <c r="AN296" s="177" t="str">
        <f>'Prep Partner Performance'!B$3</f>
        <v>PrEP Partner Performance Tool version 2.0.0</v>
      </c>
      <c r="AO296" s="199">
        <f>'Prep Partner Performance'!AJ304</f>
        <v>0</v>
      </c>
    </row>
    <row r="297" spans="1:41" x14ac:dyDescent="0.25">
      <c r="A297" s="178" t="str">
        <f t="shared" si="8"/>
        <v>202205</v>
      </c>
      <c r="B297" s="179">
        <f>'Prep Partner Performance'!AE$2</f>
        <v>2022</v>
      </c>
      <c r="C297" s="180" t="str">
        <f>'Prep Partner Performance'!Z$2</f>
        <v>05</v>
      </c>
      <c r="D297" s="178">
        <f>'Prep Partner Performance'!G$2</f>
        <v>14943</v>
      </c>
      <c r="E297" s="177" t="str">
        <f>'Prep Partner Performance'!C$2</f>
        <v>Kisima Health Centre</v>
      </c>
      <c r="F297" s="199" t="str">
        <f>'Prep Partner Performance'!B$303</f>
        <v>Missed Drugs Pick ups</v>
      </c>
      <c r="G297" s="177" t="str">
        <f>'Prep Partner Performance'!C305</f>
        <v>Men who have Sex With Men</v>
      </c>
      <c r="H297" s="177" t="str">
        <f>'Prep Partner Performance'!D305</f>
        <v>P01-296</v>
      </c>
      <c r="I297" s="185">
        <f>'Prep Partner Performance'!E305</f>
        <v>0</v>
      </c>
      <c r="J297" s="185">
        <f>'Prep Partner Performance'!F305</f>
        <v>0</v>
      </c>
      <c r="K297" s="185">
        <f>'Prep Partner Performance'!G305</f>
        <v>0</v>
      </c>
      <c r="L297" s="185">
        <f>'Prep Partner Performance'!H305</f>
        <v>0</v>
      </c>
      <c r="M297" s="185">
        <f>'Prep Partner Performance'!I305</f>
        <v>0</v>
      </c>
      <c r="N297" s="185">
        <f>'Prep Partner Performance'!J305</f>
        <v>0</v>
      </c>
      <c r="O297" s="185">
        <f>'Prep Partner Performance'!K305</f>
        <v>0</v>
      </c>
      <c r="P297" s="185">
        <f>'Prep Partner Performance'!L305</f>
        <v>0</v>
      </c>
      <c r="Q297" s="185">
        <f>'Prep Partner Performance'!M305</f>
        <v>0</v>
      </c>
      <c r="R297" s="185">
        <f>'Prep Partner Performance'!N305</f>
        <v>0</v>
      </c>
      <c r="S297" s="185">
        <f>'Prep Partner Performance'!O305</f>
        <v>0</v>
      </c>
      <c r="T297" s="185">
        <f>'Prep Partner Performance'!P305</f>
        <v>0</v>
      </c>
      <c r="U297" s="185">
        <f>'Prep Partner Performance'!Q305</f>
        <v>0</v>
      </c>
      <c r="V297" s="185">
        <f>'Prep Partner Performance'!R305</f>
        <v>0</v>
      </c>
      <c r="W297" s="185">
        <f>'Prep Partner Performance'!S305</f>
        <v>0</v>
      </c>
      <c r="X297" s="185">
        <f>'Prep Partner Performance'!T305</f>
        <v>0</v>
      </c>
      <c r="Y297" s="185">
        <f>'Prep Partner Performance'!U305</f>
        <v>0</v>
      </c>
      <c r="Z297" s="185">
        <f>'Prep Partner Performance'!V305</f>
        <v>0</v>
      </c>
      <c r="AA297" s="185">
        <f>'Prep Partner Performance'!W305</f>
        <v>0</v>
      </c>
      <c r="AB297" s="185">
        <f>'Prep Partner Performance'!X305</f>
        <v>0</v>
      </c>
      <c r="AC297" s="185">
        <f>'Prep Partner Performance'!Y305</f>
        <v>0</v>
      </c>
      <c r="AD297" s="185">
        <f>'Prep Partner Performance'!Z305</f>
        <v>0</v>
      </c>
      <c r="AE297" s="185">
        <f>'Prep Partner Performance'!AA305</f>
        <v>0</v>
      </c>
      <c r="AF297" s="185">
        <f>'Prep Partner Performance'!AB305</f>
        <v>0</v>
      </c>
      <c r="AG297" s="185">
        <f>'Prep Partner Performance'!AC305</f>
        <v>0</v>
      </c>
      <c r="AH297" s="185">
        <f>'Prep Partner Performance'!AD305</f>
        <v>0</v>
      </c>
      <c r="AI297" s="185">
        <f>'Prep Partner Performance'!AE305</f>
        <v>0</v>
      </c>
      <c r="AJ297" s="185">
        <f>'Prep Partner Performance'!AF305</f>
        <v>0</v>
      </c>
      <c r="AK297" s="185">
        <f>'Prep Partner Performance'!AG305</f>
        <v>0</v>
      </c>
      <c r="AL297" s="185">
        <f>'Prep Partner Performance'!AH305</f>
        <v>0</v>
      </c>
      <c r="AM297" s="178">
        <f t="shared" si="9"/>
        <v>0</v>
      </c>
      <c r="AN297" s="177" t="str">
        <f>'Prep Partner Performance'!B$3</f>
        <v>PrEP Partner Performance Tool version 2.0.0</v>
      </c>
      <c r="AO297" s="199">
        <f>'Prep Partner Performance'!AJ305</f>
        <v>0</v>
      </c>
    </row>
    <row r="298" spans="1:41" x14ac:dyDescent="0.25">
      <c r="A298" s="178" t="str">
        <f t="shared" si="8"/>
        <v>202205</v>
      </c>
      <c r="B298" s="179">
        <f>'Prep Partner Performance'!AE$2</f>
        <v>2022</v>
      </c>
      <c r="C298" s="180" t="str">
        <f>'Prep Partner Performance'!Z$2</f>
        <v>05</v>
      </c>
      <c r="D298" s="178">
        <f>'Prep Partner Performance'!G$2</f>
        <v>14943</v>
      </c>
      <c r="E298" s="177" t="str">
        <f>'Prep Partner Performance'!C$2</f>
        <v>Kisima Health Centre</v>
      </c>
      <c r="F298" s="199" t="str">
        <f>'Prep Partner Performance'!B$303</f>
        <v>Missed Drugs Pick ups</v>
      </c>
      <c r="G298" s="177" t="str">
        <f>'Prep Partner Performance'!C306</f>
        <v>Men at high risk</v>
      </c>
      <c r="H298" s="177" t="str">
        <f>'Prep Partner Performance'!D306</f>
        <v>P01-297</v>
      </c>
      <c r="I298" s="185">
        <f>'Prep Partner Performance'!E306</f>
        <v>0</v>
      </c>
      <c r="J298" s="185">
        <f>'Prep Partner Performance'!F306</f>
        <v>0</v>
      </c>
      <c r="K298" s="185">
        <f>'Prep Partner Performance'!G306</f>
        <v>0</v>
      </c>
      <c r="L298" s="185">
        <f>'Prep Partner Performance'!H306</f>
        <v>0</v>
      </c>
      <c r="M298" s="185">
        <f>'Prep Partner Performance'!I306</f>
        <v>0</v>
      </c>
      <c r="N298" s="185">
        <f>'Prep Partner Performance'!J306</f>
        <v>0</v>
      </c>
      <c r="O298" s="185">
        <f>'Prep Partner Performance'!K306</f>
        <v>0</v>
      </c>
      <c r="P298" s="185">
        <f>'Prep Partner Performance'!L306</f>
        <v>0</v>
      </c>
      <c r="Q298" s="185">
        <f>'Prep Partner Performance'!M306</f>
        <v>0</v>
      </c>
      <c r="R298" s="185">
        <f>'Prep Partner Performance'!N306</f>
        <v>0</v>
      </c>
      <c r="S298" s="185">
        <f>'Prep Partner Performance'!O306</f>
        <v>0</v>
      </c>
      <c r="T298" s="185">
        <f>'Prep Partner Performance'!P306</f>
        <v>0</v>
      </c>
      <c r="U298" s="185">
        <f>'Prep Partner Performance'!Q306</f>
        <v>0</v>
      </c>
      <c r="V298" s="185">
        <f>'Prep Partner Performance'!R306</f>
        <v>0</v>
      </c>
      <c r="W298" s="185">
        <f>'Prep Partner Performance'!S306</f>
        <v>0</v>
      </c>
      <c r="X298" s="185">
        <f>'Prep Partner Performance'!T306</f>
        <v>0</v>
      </c>
      <c r="Y298" s="185">
        <f>'Prep Partner Performance'!U306</f>
        <v>0</v>
      </c>
      <c r="Z298" s="185">
        <f>'Prep Partner Performance'!V306</f>
        <v>0</v>
      </c>
      <c r="AA298" s="185">
        <f>'Prep Partner Performance'!W306</f>
        <v>0</v>
      </c>
      <c r="AB298" s="185">
        <f>'Prep Partner Performance'!X306</f>
        <v>0</v>
      </c>
      <c r="AC298" s="185">
        <f>'Prep Partner Performance'!Y306</f>
        <v>0</v>
      </c>
      <c r="AD298" s="185">
        <f>'Prep Partner Performance'!Z306</f>
        <v>0</v>
      </c>
      <c r="AE298" s="185">
        <f>'Prep Partner Performance'!AA306</f>
        <v>0</v>
      </c>
      <c r="AF298" s="185">
        <f>'Prep Partner Performance'!AB306</f>
        <v>0</v>
      </c>
      <c r="AG298" s="185">
        <f>'Prep Partner Performance'!AC306</f>
        <v>0</v>
      </c>
      <c r="AH298" s="185">
        <f>'Prep Partner Performance'!AD306</f>
        <v>0</v>
      </c>
      <c r="AI298" s="185">
        <f>'Prep Partner Performance'!AE306</f>
        <v>0</v>
      </c>
      <c r="AJ298" s="185">
        <f>'Prep Partner Performance'!AF306</f>
        <v>0</v>
      </c>
      <c r="AK298" s="185">
        <f>'Prep Partner Performance'!AG306</f>
        <v>0</v>
      </c>
      <c r="AL298" s="185">
        <f>'Prep Partner Performance'!AH306</f>
        <v>0</v>
      </c>
      <c r="AM298" s="178">
        <f t="shared" si="9"/>
        <v>0</v>
      </c>
      <c r="AN298" s="177" t="str">
        <f>'Prep Partner Performance'!B$3</f>
        <v>PrEP Partner Performance Tool version 2.0.0</v>
      </c>
      <c r="AO298" s="199">
        <f>'Prep Partner Performance'!AJ306</f>
        <v>0</v>
      </c>
    </row>
    <row r="299" spans="1:41" x14ac:dyDescent="0.25">
      <c r="A299" s="178" t="str">
        <f t="shared" si="8"/>
        <v>202205</v>
      </c>
      <c r="B299" s="179">
        <f>'Prep Partner Performance'!AE$2</f>
        <v>2022</v>
      </c>
      <c r="C299" s="180" t="str">
        <f>'Prep Partner Performance'!Z$2</f>
        <v>05</v>
      </c>
      <c r="D299" s="178">
        <f>'Prep Partner Performance'!G$2</f>
        <v>14943</v>
      </c>
      <c r="E299" s="177" t="str">
        <f>'Prep Partner Performance'!C$2</f>
        <v>Kisima Health Centre</v>
      </c>
      <c r="F299" s="199" t="str">
        <f>'Prep Partner Performance'!B$303</f>
        <v>Missed Drugs Pick ups</v>
      </c>
      <c r="G299" s="177" t="str">
        <f>'Prep Partner Performance'!C307</f>
        <v>Female Sex Workers</v>
      </c>
      <c r="H299" s="177" t="str">
        <f>'Prep Partner Performance'!D307</f>
        <v>P01-298</v>
      </c>
      <c r="I299" s="185">
        <f>'Prep Partner Performance'!E307</f>
        <v>0</v>
      </c>
      <c r="J299" s="185">
        <f>'Prep Partner Performance'!F307</f>
        <v>0</v>
      </c>
      <c r="K299" s="185">
        <f>'Prep Partner Performance'!G307</f>
        <v>0</v>
      </c>
      <c r="L299" s="185">
        <f>'Prep Partner Performance'!H307</f>
        <v>0</v>
      </c>
      <c r="M299" s="185">
        <f>'Prep Partner Performance'!I307</f>
        <v>0</v>
      </c>
      <c r="N299" s="185">
        <f>'Prep Partner Performance'!J307</f>
        <v>0</v>
      </c>
      <c r="O299" s="185">
        <f>'Prep Partner Performance'!K307</f>
        <v>0</v>
      </c>
      <c r="P299" s="185">
        <f>'Prep Partner Performance'!L307</f>
        <v>0</v>
      </c>
      <c r="Q299" s="185">
        <f>'Prep Partner Performance'!M307</f>
        <v>0</v>
      </c>
      <c r="R299" s="185">
        <f>'Prep Partner Performance'!N307</f>
        <v>0</v>
      </c>
      <c r="S299" s="185">
        <f>'Prep Partner Performance'!O307</f>
        <v>0</v>
      </c>
      <c r="T299" s="185">
        <f>'Prep Partner Performance'!P307</f>
        <v>0</v>
      </c>
      <c r="U299" s="185">
        <f>'Prep Partner Performance'!Q307</f>
        <v>0</v>
      </c>
      <c r="V299" s="185">
        <f>'Prep Partner Performance'!R307</f>
        <v>0</v>
      </c>
      <c r="W299" s="185">
        <f>'Prep Partner Performance'!S307</f>
        <v>0</v>
      </c>
      <c r="X299" s="185">
        <f>'Prep Partner Performance'!T307</f>
        <v>0</v>
      </c>
      <c r="Y299" s="185">
        <f>'Prep Partner Performance'!U307</f>
        <v>0</v>
      </c>
      <c r="Z299" s="185">
        <f>'Prep Partner Performance'!V307</f>
        <v>0</v>
      </c>
      <c r="AA299" s="185">
        <f>'Prep Partner Performance'!W307</f>
        <v>0</v>
      </c>
      <c r="AB299" s="185">
        <f>'Prep Partner Performance'!X307</f>
        <v>0</v>
      </c>
      <c r="AC299" s="185">
        <f>'Prep Partner Performance'!Y307</f>
        <v>0</v>
      </c>
      <c r="AD299" s="185">
        <f>'Prep Partner Performance'!Z307</f>
        <v>0</v>
      </c>
      <c r="AE299" s="185">
        <f>'Prep Partner Performance'!AA307</f>
        <v>0</v>
      </c>
      <c r="AF299" s="185">
        <f>'Prep Partner Performance'!AB307</f>
        <v>0</v>
      </c>
      <c r="AG299" s="185">
        <f>'Prep Partner Performance'!AC307</f>
        <v>0</v>
      </c>
      <c r="AH299" s="185">
        <f>'Prep Partner Performance'!AD307</f>
        <v>0</v>
      </c>
      <c r="AI299" s="185">
        <f>'Prep Partner Performance'!AE307</f>
        <v>0</v>
      </c>
      <c r="AJ299" s="185">
        <f>'Prep Partner Performance'!AF307</f>
        <v>0</v>
      </c>
      <c r="AK299" s="185">
        <f>'Prep Partner Performance'!AG307</f>
        <v>0</v>
      </c>
      <c r="AL299" s="185">
        <f>'Prep Partner Performance'!AH307</f>
        <v>0</v>
      </c>
      <c r="AM299" s="178">
        <f t="shared" si="9"/>
        <v>0</v>
      </c>
      <c r="AN299" s="177" t="str">
        <f>'Prep Partner Performance'!B$3</f>
        <v>PrEP Partner Performance Tool version 2.0.0</v>
      </c>
      <c r="AO299" s="199">
        <f>'Prep Partner Performance'!AJ307</f>
        <v>0</v>
      </c>
    </row>
    <row r="300" spans="1:41" x14ac:dyDescent="0.25">
      <c r="A300" s="178" t="str">
        <f t="shared" si="8"/>
        <v>202205</v>
      </c>
      <c r="B300" s="179">
        <f>'Prep Partner Performance'!AE$2</f>
        <v>2022</v>
      </c>
      <c r="C300" s="180" t="str">
        <f>'Prep Partner Performance'!Z$2</f>
        <v>05</v>
      </c>
      <c r="D300" s="178">
        <f>'Prep Partner Performance'!G$2</f>
        <v>14943</v>
      </c>
      <c r="E300" s="177" t="str">
        <f>'Prep Partner Performance'!C$2</f>
        <v>Kisima Health Centre</v>
      </c>
      <c r="F300" s="199" t="str">
        <f>'Prep Partner Performance'!B$303</f>
        <v>Missed Drugs Pick ups</v>
      </c>
      <c r="G300" s="177" t="str">
        <f>'Prep Partner Performance'!C308</f>
        <v>People who Inject Drugs</v>
      </c>
      <c r="H300" s="177" t="str">
        <f>'Prep Partner Performance'!D308</f>
        <v>P01-299</v>
      </c>
      <c r="I300" s="185">
        <f>'Prep Partner Performance'!E308</f>
        <v>0</v>
      </c>
      <c r="J300" s="185">
        <f>'Prep Partner Performance'!F308</f>
        <v>0</v>
      </c>
      <c r="K300" s="185">
        <f>'Prep Partner Performance'!G308</f>
        <v>0</v>
      </c>
      <c r="L300" s="185">
        <f>'Prep Partner Performance'!H308</f>
        <v>0</v>
      </c>
      <c r="M300" s="185">
        <f>'Prep Partner Performance'!I308</f>
        <v>0</v>
      </c>
      <c r="N300" s="185">
        <f>'Prep Partner Performance'!J308</f>
        <v>0</v>
      </c>
      <c r="O300" s="185">
        <f>'Prep Partner Performance'!K308</f>
        <v>0</v>
      </c>
      <c r="P300" s="185">
        <f>'Prep Partner Performance'!L308</f>
        <v>0</v>
      </c>
      <c r="Q300" s="185">
        <f>'Prep Partner Performance'!M308</f>
        <v>0</v>
      </c>
      <c r="R300" s="185">
        <f>'Prep Partner Performance'!N308</f>
        <v>0</v>
      </c>
      <c r="S300" s="185">
        <f>'Prep Partner Performance'!O308</f>
        <v>0</v>
      </c>
      <c r="T300" s="185">
        <f>'Prep Partner Performance'!P308</f>
        <v>0</v>
      </c>
      <c r="U300" s="185">
        <f>'Prep Partner Performance'!Q308</f>
        <v>0</v>
      </c>
      <c r="V300" s="185">
        <f>'Prep Partner Performance'!R308</f>
        <v>0</v>
      </c>
      <c r="W300" s="185">
        <f>'Prep Partner Performance'!S308</f>
        <v>0</v>
      </c>
      <c r="X300" s="185">
        <f>'Prep Partner Performance'!T308</f>
        <v>0</v>
      </c>
      <c r="Y300" s="185">
        <f>'Prep Partner Performance'!U308</f>
        <v>0</v>
      </c>
      <c r="Z300" s="185">
        <f>'Prep Partner Performance'!V308</f>
        <v>0</v>
      </c>
      <c r="AA300" s="185">
        <f>'Prep Partner Performance'!W308</f>
        <v>0</v>
      </c>
      <c r="AB300" s="185">
        <f>'Prep Partner Performance'!X308</f>
        <v>0</v>
      </c>
      <c r="AC300" s="185">
        <f>'Prep Partner Performance'!Y308</f>
        <v>0</v>
      </c>
      <c r="AD300" s="185">
        <f>'Prep Partner Performance'!Z308</f>
        <v>0</v>
      </c>
      <c r="AE300" s="185">
        <f>'Prep Partner Performance'!AA308</f>
        <v>0</v>
      </c>
      <c r="AF300" s="185">
        <f>'Prep Partner Performance'!AB308</f>
        <v>0</v>
      </c>
      <c r="AG300" s="185">
        <f>'Prep Partner Performance'!AC308</f>
        <v>0</v>
      </c>
      <c r="AH300" s="185">
        <f>'Prep Partner Performance'!AD308</f>
        <v>0</v>
      </c>
      <c r="AI300" s="185">
        <f>'Prep Partner Performance'!AE308</f>
        <v>0</v>
      </c>
      <c r="AJ300" s="185">
        <f>'Prep Partner Performance'!AF308</f>
        <v>0</v>
      </c>
      <c r="AK300" s="185">
        <f>'Prep Partner Performance'!AG308</f>
        <v>0</v>
      </c>
      <c r="AL300" s="185">
        <f>'Prep Partner Performance'!AH308</f>
        <v>0</v>
      </c>
      <c r="AM300" s="178">
        <f t="shared" si="9"/>
        <v>0</v>
      </c>
      <c r="AN300" s="177" t="str">
        <f>'Prep Partner Performance'!B$3</f>
        <v>PrEP Partner Performance Tool version 2.0.0</v>
      </c>
      <c r="AO300" s="199">
        <f>'Prep Partner Performance'!AJ308</f>
        <v>0</v>
      </c>
    </row>
    <row r="301" spans="1:41" x14ac:dyDescent="0.25">
      <c r="A301" s="178" t="str">
        <f t="shared" si="8"/>
        <v>202205</v>
      </c>
      <c r="B301" s="179">
        <f>'Prep Partner Performance'!AE$2</f>
        <v>2022</v>
      </c>
      <c r="C301" s="180" t="str">
        <f>'Prep Partner Performance'!Z$2</f>
        <v>05</v>
      </c>
      <c r="D301" s="178">
        <f>'Prep Partner Performance'!G$2</f>
        <v>14943</v>
      </c>
      <c r="E301" s="177" t="str">
        <f>'Prep Partner Performance'!C$2</f>
        <v>Kisima Health Centre</v>
      </c>
      <c r="F301" s="199" t="str">
        <f>'Prep Partner Performance'!B$303</f>
        <v>Missed Drugs Pick ups</v>
      </c>
      <c r="G301" s="177" t="str">
        <f>'Prep Partner Performance'!C309</f>
        <v>Other Women</v>
      </c>
      <c r="H301" s="177" t="str">
        <f>'Prep Partner Performance'!D309</f>
        <v>P01-300</v>
      </c>
      <c r="I301" s="185">
        <f>'Prep Partner Performance'!E309</f>
        <v>0</v>
      </c>
      <c r="J301" s="185">
        <f>'Prep Partner Performance'!F309</f>
        <v>0</v>
      </c>
      <c r="K301" s="185">
        <f>'Prep Partner Performance'!G309</f>
        <v>0</v>
      </c>
      <c r="L301" s="185">
        <f>'Prep Partner Performance'!H309</f>
        <v>0</v>
      </c>
      <c r="M301" s="185">
        <f>'Prep Partner Performance'!I309</f>
        <v>0</v>
      </c>
      <c r="N301" s="185">
        <f>'Prep Partner Performance'!J309</f>
        <v>0</v>
      </c>
      <c r="O301" s="185">
        <f>'Prep Partner Performance'!K309</f>
        <v>0</v>
      </c>
      <c r="P301" s="185">
        <f>'Prep Partner Performance'!L309</f>
        <v>0</v>
      </c>
      <c r="Q301" s="185">
        <f>'Prep Partner Performance'!M309</f>
        <v>0</v>
      </c>
      <c r="R301" s="185">
        <f>'Prep Partner Performance'!N309</f>
        <v>0</v>
      </c>
      <c r="S301" s="185">
        <f>'Prep Partner Performance'!O309</f>
        <v>0</v>
      </c>
      <c r="T301" s="185">
        <f>'Prep Partner Performance'!P309</f>
        <v>0</v>
      </c>
      <c r="U301" s="185">
        <f>'Prep Partner Performance'!Q309</f>
        <v>0</v>
      </c>
      <c r="V301" s="185">
        <f>'Prep Partner Performance'!R309</f>
        <v>0</v>
      </c>
      <c r="W301" s="185">
        <f>'Prep Partner Performance'!S309</f>
        <v>0</v>
      </c>
      <c r="X301" s="185">
        <f>'Prep Partner Performance'!T309</f>
        <v>0</v>
      </c>
      <c r="Y301" s="185">
        <f>'Prep Partner Performance'!U309</f>
        <v>0</v>
      </c>
      <c r="Z301" s="185">
        <f>'Prep Partner Performance'!V309</f>
        <v>0</v>
      </c>
      <c r="AA301" s="185">
        <f>'Prep Partner Performance'!W309</f>
        <v>0</v>
      </c>
      <c r="AB301" s="185">
        <f>'Prep Partner Performance'!X309</f>
        <v>0</v>
      </c>
      <c r="AC301" s="185">
        <f>'Prep Partner Performance'!Y309</f>
        <v>0</v>
      </c>
      <c r="AD301" s="185">
        <f>'Prep Partner Performance'!Z309</f>
        <v>0</v>
      </c>
      <c r="AE301" s="185">
        <f>'Prep Partner Performance'!AA309</f>
        <v>0</v>
      </c>
      <c r="AF301" s="185">
        <f>'Prep Partner Performance'!AB309</f>
        <v>0</v>
      </c>
      <c r="AG301" s="185">
        <f>'Prep Partner Performance'!AC309</f>
        <v>0</v>
      </c>
      <c r="AH301" s="185">
        <f>'Prep Partner Performance'!AD309</f>
        <v>0</v>
      </c>
      <c r="AI301" s="185">
        <f>'Prep Partner Performance'!AE309</f>
        <v>0</v>
      </c>
      <c r="AJ301" s="185">
        <f>'Prep Partner Performance'!AF309</f>
        <v>0</v>
      </c>
      <c r="AK301" s="185">
        <f>'Prep Partner Performance'!AG309</f>
        <v>0</v>
      </c>
      <c r="AL301" s="185">
        <f>'Prep Partner Performance'!AH309</f>
        <v>0</v>
      </c>
      <c r="AM301" s="178">
        <f t="shared" si="9"/>
        <v>0</v>
      </c>
      <c r="AN301" s="177" t="str">
        <f>'Prep Partner Performance'!B$3</f>
        <v>PrEP Partner Performance Tool version 2.0.0</v>
      </c>
      <c r="AO301" s="199">
        <f>'Prep Partner Performance'!AJ309</f>
        <v>0</v>
      </c>
    </row>
    <row r="302" spans="1:41" x14ac:dyDescent="0.25">
      <c r="A302" s="178" t="str">
        <f t="shared" si="8"/>
        <v>202205</v>
      </c>
      <c r="B302" s="179">
        <f>'Prep Partner Performance'!AE$2</f>
        <v>2022</v>
      </c>
      <c r="C302" s="180" t="str">
        <f>'Prep Partner Performance'!Z$2</f>
        <v>05</v>
      </c>
      <c r="D302" s="178">
        <f>'Prep Partner Performance'!G$2</f>
        <v>14943</v>
      </c>
      <c r="E302" s="177" t="str">
        <f>'Prep Partner Performance'!C$2</f>
        <v>Kisima Health Centre</v>
      </c>
      <c r="F302" s="199" t="str">
        <f>'Prep Partner Performance'!B$303</f>
        <v>Missed Drugs Pick ups</v>
      </c>
      <c r="G302" s="177" t="str">
        <f>'Prep Partner Performance'!C310</f>
        <v>Serodiscordant Couple</v>
      </c>
      <c r="H302" s="177" t="str">
        <f>'Prep Partner Performance'!D310</f>
        <v>P01-301</v>
      </c>
      <c r="I302" s="185">
        <f>'Prep Partner Performance'!E310</f>
        <v>0</v>
      </c>
      <c r="J302" s="185">
        <f>'Prep Partner Performance'!F310</f>
        <v>0</v>
      </c>
      <c r="K302" s="185">
        <f>'Prep Partner Performance'!G310</f>
        <v>0</v>
      </c>
      <c r="L302" s="185">
        <f>'Prep Partner Performance'!H310</f>
        <v>0</v>
      </c>
      <c r="M302" s="185">
        <f>'Prep Partner Performance'!I310</f>
        <v>0</v>
      </c>
      <c r="N302" s="185">
        <f>'Prep Partner Performance'!J310</f>
        <v>0</v>
      </c>
      <c r="O302" s="185">
        <f>'Prep Partner Performance'!K310</f>
        <v>0</v>
      </c>
      <c r="P302" s="185">
        <f>'Prep Partner Performance'!L310</f>
        <v>0</v>
      </c>
      <c r="Q302" s="185">
        <f>'Prep Partner Performance'!M310</f>
        <v>0</v>
      </c>
      <c r="R302" s="185">
        <f>'Prep Partner Performance'!N310</f>
        <v>0</v>
      </c>
      <c r="S302" s="185">
        <f>'Prep Partner Performance'!O310</f>
        <v>0</v>
      </c>
      <c r="T302" s="185">
        <f>'Prep Partner Performance'!P310</f>
        <v>0</v>
      </c>
      <c r="U302" s="185">
        <f>'Prep Partner Performance'!Q310</f>
        <v>0</v>
      </c>
      <c r="V302" s="185">
        <f>'Prep Partner Performance'!R310</f>
        <v>0</v>
      </c>
      <c r="W302" s="185">
        <f>'Prep Partner Performance'!S310</f>
        <v>0</v>
      </c>
      <c r="X302" s="185">
        <f>'Prep Partner Performance'!T310</f>
        <v>0</v>
      </c>
      <c r="Y302" s="185">
        <f>'Prep Partner Performance'!U310</f>
        <v>0</v>
      </c>
      <c r="Z302" s="185">
        <f>'Prep Partner Performance'!V310</f>
        <v>0</v>
      </c>
      <c r="AA302" s="185">
        <f>'Prep Partner Performance'!W310</f>
        <v>0</v>
      </c>
      <c r="AB302" s="185">
        <f>'Prep Partner Performance'!X310</f>
        <v>0</v>
      </c>
      <c r="AC302" s="185">
        <f>'Prep Partner Performance'!Y310</f>
        <v>0</v>
      </c>
      <c r="AD302" s="185">
        <f>'Prep Partner Performance'!Z310</f>
        <v>0</v>
      </c>
      <c r="AE302" s="185">
        <f>'Prep Partner Performance'!AA310</f>
        <v>0</v>
      </c>
      <c r="AF302" s="185">
        <f>'Prep Partner Performance'!AB310</f>
        <v>0</v>
      </c>
      <c r="AG302" s="185">
        <f>'Prep Partner Performance'!AC310</f>
        <v>0</v>
      </c>
      <c r="AH302" s="185">
        <f>'Prep Partner Performance'!AD310</f>
        <v>0</v>
      </c>
      <c r="AI302" s="185">
        <f>'Prep Partner Performance'!AE310</f>
        <v>0</v>
      </c>
      <c r="AJ302" s="185">
        <f>'Prep Partner Performance'!AF310</f>
        <v>0</v>
      </c>
      <c r="AK302" s="185">
        <f>'Prep Partner Performance'!AG310</f>
        <v>0</v>
      </c>
      <c r="AL302" s="185">
        <f>'Prep Partner Performance'!AH310</f>
        <v>0</v>
      </c>
      <c r="AM302" s="178">
        <f t="shared" si="9"/>
        <v>0</v>
      </c>
      <c r="AN302" s="177" t="str">
        <f>'Prep Partner Performance'!B$3</f>
        <v>PrEP Partner Performance Tool version 2.0.0</v>
      </c>
      <c r="AO302" s="199">
        <f>'Prep Partner Performance'!AJ310</f>
        <v>0</v>
      </c>
    </row>
    <row r="303" spans="1:41" x14ac:dyDescent="0.25">
      <c r="A303" s="178" t="str">
        <f t="shared" si="8"/>
        <v>202205</v>
      </c>
      <c r="B303" s="179">
        <f>'Prep Partner Performance'!AE$2</f>
        <v>2022</v>
      </c>
      <c r="C303" s="180" t="str">
        <f>'Prep Partner Performance'!Z$2</f>
        <v>05</v>
      </c>
      <c r="D303" s="178">
        <f>'Prep Partner Performance'!G$2</f>
        <v>14943</v>
      </c>
      <c r="E303" s="177" t="str">
        <f>'Prep Partner Performance'!C$2</f>
        <v>Kisima Health Centre</v>
      </c>
      <c r="F303" s="199" t="str">
        <f>'Prep Partner Performance'!B$303</f>
        <v>Missed Drugs Pick ups</v>
      </c>
      <c r="G303" s="177" t="str">
        <f>'Prep Partner Performance'!C311</f>
        <v>Pregnant and Breast Feeding Women</v>
      </c>
      <c r="H303" s="177" t="str">
        <f>'Prep Partner Performance'!D311</f>
        <v>P01-302</v>
      </c>
      <c r="I303" s="185">
        <f>'Prep Partner Performance'!E311</f>
        <v>0</v>
      </c>
      <c r="J303" s="185">
        <f>'Prep Partner Performance'!F311</f>
        <v>0</v>
      </c>
      <c r="K303" s="185">
        <f>'Prep Partner Performance'!G311</f>
        <v>0</v>
      </c>
      <c r="L303" s="185">
        <f>'Prep Partner Performance'!H311</f>
        <v>0</v>
      </c>
      <c r="M303" s="185">
        <f>'Prep Partner Performance'!I311</f>
        <v>0</v>
      </c>
      <c r="N303" s="185">
        <f>'Prep Partner Performance'!J311</f>
        <v>0</v>
      </c>
      <c r="O303" s="185">
        <f>'Prep Partner Performance'!K311</f>
        <v>0</v>
      </c>
      <c r="P303" s="185">
        <f>'Prep Partner Performance'!L311</f>
        <v>0</v>
      </c>
      <c r="Q303" s="185">
        <f>'Prep Partner Performance'!M311</f>
        <v>0</v>
      </c>
      <c r="R303" s="185">
        <f>'Prep Partner Performance'!N311</f>
        <v>0</v>
      </c>
      <c r="S303" s="185">
        <f>'Prep Partner Performance'!O311</f>
        <v>0</v>
      </c>
      <c r="T303" s="185">
        <f>'Prep Partner Performance'!P311</f>
        <v>0</v>
      </c>
      <c r="U303" s="185">
        <f>'Prep Partner Performance'!Q311</f>
        <v>0</v>
      </c>
      <c r="V303" s="185">
        <f>'Prep Partner Performance'!R311</f>
        <v>0</v>
      </c>
      <c r="W303" s="185">
        <f>'Prep Partner Performance'!S311</f>
        <v>0</v>
      </c>
      <c r="X303" s="185">
        <f>'Prep Partner Performance'!T311</f>
        <v>0</v>
      </c>
      <c r="Y303" s="185">
        <f>'Prep Partner Performance'!U311</f>
        <v>0</v>
      </c>
      <c r="Z303" s="185">
        <f>'Prep Partner Performance'!V311</f>
        <v>0</v>
      </c>
      <c r="AA303" s="185">
        <f>'Prep Partner Performance'!W311</f>
        <v>0</v>
      </c>
      <c r="AB303" s="185">
        <f>'Prep Partner Performance'!X311</f>
        <v>0</v>
      </c>
      <c r="AC303" s="185">
        <f>'Prep Partner Performance'!Y311</f>
        <v>0</v>
      </c>
      <c r="AD303" s="185">
        <f>'Prep Partner Performance'!Z311</f>
        <v>0</v>
      </c>
      <c r="AE303" s="185">
        <f>'Prep Partner Performance'!AA311</f>
        <v>0</v>
      </c>
      <c r="AF303" s="185">
        <f>'Prep Partner Performance'!AB311</f>
        <v>0</v>
      </c>
      <c r="AG303" s="185">
        <f>'Prep Partner Performance'!AC311</f>
        <v>0</v>
      </c>
      <c r="AH303" s="185">
        <f>'Prep Partner Performance'!AD311</f>
        <v>0</v>
      </c>
      <c r="AI303" s="185">
        <f>'Prep Partner Performance'!AE311</f>
        <v>0</v>
      </c>
      <c r="AJ303" s="185">
        <f>'Prep Partner Performance'!AF311</f>
        <v>0</v>
      </c>
      <c r="AK303" s="185">
        <f>'Prep Partner Performance'!AG311</f>
        <v>0</v>
      </c>
      <c r="AL303" s="185">
        <f>'Prep Partner Performance'!AH311</f>
        <v>0</v>
      </c>
      <c r="AM303" s="178">
        <f t="shared" si="9"/>
        <v>0</v>
      </c>
      <c r="AN303" s="177" t="str">
        <f>'Prep Partner Performance'!B$3</f>
        <v>PrEP Partner Performance Tool version 2.0.0</v>
      </c>
      <c r="AO303" s="199">
        <f>'Prep Partner Performance'!AJ311</f>
        <v>0</v>
      </c>
    </row>
    <row r="304" spans="1:41" x14ac:dyDescent="0.25">
      <c r="A304" s="178" t="str">
        <f t="shared" si="8"/>
        <v>202205</v>
      </c>
      <c r="B304" s="179">
        <f>'Prep Partner Performance'!AE$2</f>
        <v>2022</v>
      </c>
      <c r="C304" s="180" t="str">
        <f>'Prep Partner Performance'!Z$2</f>
        <v>05</v>
      </c>
      <c r="D304" s="178">
        <f>'Prep Partner Performance'!G$2</f>
        <v>14943</v>
      </c>
      <c r="E304" s="177" t="str">
        <f>'Prep Partner Performance'!C$2</f>
        <v>Kisima Health Centre</v>
      </c>
      <c r="F304" s="199" t="str">
        <f>'Prep Partner Performance'!B312</f>
        <v xml:space="preserve"> Any Other Reason</v>
      </c>
      <c r="G304" s="177" t="str">
        <f>'Prep Partner Performance'!C312</f>
        <v>Transgender</v>
      </c>
      <c r="H304" s="177" t="str">
        <f>'Prep Partner Performance'!D312</f>
        <v>P01-303</v>
      </c>
      <c r="I304" s="185">
        <f>'Prep Partner Performance'!E312</f>
        <v>0</v>
      </c>
      <c r="J304" s="185">
        <f>'Prep Partner Performance'!F312</f>
        <v>0</v>
      </c>
      <c r="K304" s="185">
        <f>'Prep Partner Performance'!G312</f>
        <v>0</v>
      </c>
      <c r="L304" s="185">
        <f>'Prep Partner Performance'!H312</f>
        <v>0</v>
      </c>
      <c r="M304" s="185">
        <f>'Prep Partner Performance'!I312</f>
        <v>0</v>
      </c>
      <c r="N304" s="185">
        <f>'Prep Partner Performance'!J312</f>
        <v>0</v>
      </c>
      <c r="O304" s="185">
        <f>'Prep Partner Performance'!K312</f>
        <v>0</v>
      </c>
      <c r="P304" s="185">
        <f>'Prep Partner Performance'!L312</f>
        <v>0</v>
      </c>
      <c r="Q304" s="185">
        <f>'Prep Partner Performance'!M312</f>
        <v>0</v>
      </c>
      <c r="R304" s="185">
        <f>'Prep Partner Performance'!N312</f>
        <v>0</v>
      </c>
      <c r="S304" s="185">
        <f>'Prep Partner Performance'!O312</f>
        <v>0</v>
      </c>
      <c r="T304" s="185">
        <f>'Prep Partner Performance'!P312</f>
        <v>0</v>
      </c>
      <c r="U304" s="185">
        <f>'Prep Partner Performance'!Q312</f>
        <v>0</v>
      </c>
      <c r="V304" s="185">
        <f>'Prep Partner Performance'!R312</f>
        <v>0</v>
      </c>
      <c r="W304" s="185">
        <f>'Prep Partner Performance'!S312</f>
        <v>0</v>
      </c>
      <c r="X304" s="185">
        <f>'Prep Partner Performance'!T312</f>
        <v>0</v>
      </c>
      <c r="Y304" s="185">
        <f>'Prep Partner Performance'!U312</f>
        <v>0</v>
      </c>
      <c r="Z304" s="185">
        <f>'Prep Partner Performance'!V312</f>
        <v>0</v>
      </c>
      <c r="AA304" s="185">
        <f>'Prep Partner Performance'!W312</f>
        <v>0</v>
      </c>
      <c r="AB304" s="185">
        <f>'Prep Partner Performance'!X312</f>
        <v>0</v>
      </c>
      <c r="AC304" s="185">
        <f>'Prep Partner Performance'!Y312</f>
        <v>0</v>
      </c>
      <c r="AD304" s="185">
        <f>'Prep Partner Performance'!Z312</f>
        <v>0</v>
      </c>
      <c r="AE304" s="185">
        <f>'Prep Partner Performance'!AA312</f>
        <v>0</v>
      </c>
      <c r="AF304" s="185">
        <f>'Prep Partner Performance'!AB312</f>
        <v>0</v>
      </c>
      <c r="AG304" s="185">
        <f>'Prep Partner Performance'!AC312</f>
        <v>0</v>
      </c>
      <c r="AH304" s="185">
        <f>'Prep Partner Performance'!AD312</f>
        <v>0</v>
      </c>
      <c r="AI304" s="185">
        <f>'Prep Partner Performance'!AE312</f>
        <v>0</v>
      </c>
      <c r="AJ304" s="185">
        <f>'Prep Partner Performance'!AF312</f>
        <v>0</v>
      </c>
      <c r="AK304" s="185">
        <f>'Prep Partner Performance'!AG312</f>
        <v>0</v>
      </c>
      <c r="AL304" s="185">
        <f>'Prep Partner Performance'!AH312</f>
        <v>0</v>
      </c>
      <c r="AM304" s="178">
        <f t="shared" si="9"/>
        <v>0</v>
      </c>
      <c r="AN304" s="177" t="str">
        <f>'Prep Partner Performance'!B$3</f>
        <v>PrEP Partner Performance Tool version 2.0.0</v>
      </c>
      <c r="AO304" s="199" t="str">
        <f>'Prep Partner Performance'!AJ312</f>
        <v/>
      </c>
    </row>
    <row r="305" spans="1:41" x14ac:dyDescent="0.25">
      <c r="A305" s="178" t="str">
        <f t="shared" si="8"/>
        <v>202205</v>
      </c>
      <c r="B305" s="179">
        <f>'Prep Partner Performance'!AE$2</f>
        <v>2022</v>
      </c>
      <c r="C305" s="180" t="str">
        <f>'Prep Partner Performance'!Z$2</f>
        <v>05</v>
      </c>
      <c r="D305" s="178">
        <f>'Prep Partner Performance'!G$2</f>
        <v>14943</v>
      </c>
      <c r="E305" s="177" t="str">
        <f>'Prep Partner Performance'!C$2</f>
        <v>Kisima Health Centre</v>
      </c>
      <c r="F305" s="199" t="str">
        <f>'Prep Partner Performance'!B$312</f>
        <v xml:space="preserve"> Any Other Reason</v>
      </c>
      <c r="G305" s="177" t="str">
        <f>'Prep Partner Performance'!C313</f>
        <v>Adolescent Girls and Young Women</v>
      </c>
      <c r="H305" s="177" t="str">
        <f>'Prep Partner Performance'!D313</f>
        <v>P01-304</v>
      </c>
      <c r="I305" s="185">
        <f>'Prep Partner Performance'!E313</f>
        <v>0</v>
      </c>
      <c r="J305" s="185">
        <f>'Prep Partner Performance'!F313</f>
        <v>0</v>
      </c>
      <c r="K305" s="185">
        <f>'Prep Partner Performance'!G313</f>
        <v>0</v>
      </c>
      <c r="L305" s="185">
        <f>'Prep Partner Performance'!H313</f>
        <v>0</v>
      </c>
      <c r="M305" s="185">
        <f>'Prep Partner Performance'!I313</f>
        <v>0</v>
      </c>
      <c r="N305" s="185">
        <f>'Prep Partner Performance'!J313</f>
        <v>0</v>
      </c>
      <c r="O305" s="185">
        <f>'Prep Partner Performance'!K313</f>
        <v>0</v>
      </c>
      <c r="P305" s="185">
        <f>'Prep Partner Performance'!L313</f>
        <v>0</v>
      </c>
      <c r="Q305" s="185">
        <f>'Prep Partner Performance'!M313</f>
        <v>0</v>
      </c>
      <c r="R305" s="185">
        <f>'Prep Partner Performance'!N313</f>
        <v>0</v>
      </c>
      <c r="S305" s="185">
        <f>'Prep Partner Performance'!O313</f>
        <v>0</v>
      </c>
      <c r="T305" s="185">
        <f>'Prep Partner Performance'!P313</f>
        <v>0</v>
      </c>
      <c r="U305" s="185">
        <f>'Prep Partner Performance'!Q313</f>
        <v>0</v>
      </c>
      <c r="V305" s="185">
        <f>'Prep Partner Performance'!R313</f>
        <v>0</v>
      </c>
      <c r="W305" s="185">
        <f>'Prep Partner Performance'!S313</f>
        <v>0</v>
      </c>
      <c r="X305" s="185">
        <f>'Prep Partner Performance'!T313</f>
        <v>0</v>
      </c>
      <c r="Y305" s="185">
        <f>'Prep Partner Performance'!U313</f>
        <v>0</v>
      </c>
      <c r="Z305" s="185">
        <f>'Prep Partner Performance'!V313</f>
        <v>0</v>
      </c>
      <c r="AA305" s="185">
        <f>'Prep Partner Performance'!W313</f>
        <v>0</v>
      </c>
      <c r="AB305" s="185">
        <f>'Prep Partner Performance'!X313</f>
        <v>0</v>
      </c>
      <c r="AC305" s="185">
        <f>'Prep Partner Performance'!Y313</f>
        <v>0</v>
      </c>
      <c r="AD305" s="185">
        <f>'Prep Partner Performance'!Z313</f>
        <v>0</v>
      </c>
      <c r="AE305" s="185">
        <f>'Prep Partner Performance'!AA313</f>
        <v>0</v>
      </c>
      <c r="AF305" s="185">
        <f>'Prep Partner Performance'!AB313</f>
        <v>0</v>
      </c>
      <c r="AG305" s="185">
        <f>'Prep Partner Performance'!AC313</f>
        <v>0</v>
      </c>
      <c r="AH305" s="185">
        <f>'Prep Partner Performance'!AD313</f>
        <v>0</v>
      </c>
      <c r="AI305" s="185">
        <f>'Prep Partner Performance'!AE313</f>
        <v>0</v>
      </c>
      <c r="AJ305" s="185">
        <f>'Prep Partner Performance'!AF313</f>
        <v>0</v>
      </c>
      <c r="AK305" s="185">
        <f>'Prep Partner Performance'!AG313</f>
        <v>0</v>
      </c>
      <c r="AL305" s="185">
        <f>'Prep Partner Performance'!AH313</f>
        <v>0</v>
      </c>
      <c r="AM305" s="178">
        <f t="shared" si="9"/>
        <v>0</v>
      </c>
      <c r="AN305" s="177" t="str">
        <f>'Prep Partner Performance'!B$3</f>
        <v>PrEP Partner Performance Tool version 2.0.0</v>
      </c>
      <c r="AO305" s="199" t="str">
        <f>'Prep Partner Performance'!AJ313</f>
        <v/>
      </c>
    </row>
    <row r="306" spans="1:41" x14ac:dyDescent="0.25">
      <c r="A306" s="178" t="str">
        <f t="shared" si="8"/>
        <v>202205</v>
      </c>
      <c r="B306" s="179">
        <f>'Prep Partner Performance'!AE$2</f>
        <v>2022</v>
      </c>
      <c r="C306" s="180" t="str">
        <f>'Prep Partner Performance'!Z$2</f>
        <v>05</v>
      </c>
      <c r="D306" s="178">
        <f>'Prep Partner Performance'!G$2</f>
        <v>14943</v>
      </c>
      <c r="E306" s="177" t="str">
        <f>'Prep Partner Performance'!C$2</f>
        <v>Kisima Health Centre</v>
      </c>
      <c r="F306" s="199" t="str">
        <f>'Prep Partner Performance'!B$312</f>
        <v xml:space="preserve"> Any Other Reason</v>
      </c>
      <c r="G306" s="177" t="str">
        <f>'Prep Partner Performance'!C314</f>
        <v>Men who have Sex With Men</v>
      </c>
      <c r="H306" s="177" t="str">
        <f>'Prep Partner Performance'!D314</f>
        <v>P01-305</v>
      </c>
      <c r="I306" s="185">
        <f>'Prep Partner Performance'!E314</f>
        <v>0</v>
      </c>
      <c r="J306" s="185">
        <f>'Prep Partner Performance'!F314</f>
        <v>0</v>
      </c>
      <c r="K306" s="185">
        <f>'Prep Partner Performance'!G314</f>
        <v>0</v>
      </c>
      <c r="L306" s="185">
        <f>'Prep Partner Performance'!H314</f>
        <v>0</v>
      </c>
      <c r="M306" s="185">
        <f>'Prep Partner Performance'!I314</f>
        <v>0</v>
      </c>
      <c r="N306" s="185">
        <f>'Prep Partner Performance'!J314</f>
        <v>0</v>
      </c>
      <c r="O306" s="185">
        <f>'Prep Partner Performance'!K314</f>
        <v>0</v>
      </c>
      <c r="P306" s="185">
        <f>'Prep Partner Performance'!L314</f>
        <v>0</v>
      </c>
      <c r="Q306" s="185">
        <f>'Prep Partner Performance'!M314</f>
        <v>0</v>
      </c>
      <c r="R306" s="185">
        <f>'Prep Partner Performance'!N314</f>
        <v>0</v>
      </c>
      <c r="S306" s="185">
        <f>'Prep Partner Performance'!O314</f>
        <v>0</v>
      </c>
      <c r="T306" s="185">
        <f>'Prep Partner Performance'!P314</f>
        <v>0</v>
      </c>
      <c r="U306" s="185">
        <f>'Prep Partner Performance'!Q314</f>
        <v>0</v>
      </c>
      <c r="V306" s="185">
        <f>'Prep Partner Performance'!R314</f>
        <v>0</v>
      </c>
      <c r="W306" s="185">
        <f>'Prep Partner Performance'!S314</f>
        <v>0</v>
      </c>
      <c r="X306" s="185">
        <f>'Prep Partner Performance'!T314</f>
        <v>0</v>
      </c>
      <c r="Y306" s="185">
        <f>'Prep Partner Performance'!U314</f>
        <v>0</v>
      </c>
      <c r="Z306" s="185">
        <f>'Prep Partner Performance'!V314</f>
        <v>0</v>
      </c>
      <c r="AA306" s="185">
        <f>'Prep Partner Performance'!W314</f>
        <v>0</v>
      </c>
      <c r="AB306" s="185">
        <f>'Prep Partner Performance'!X314</f>
        <v>0</v>
      </c>
      <c r="AC306" s="185">
        <f>'Prep Partner Performance'!Y314</f>
        <v>0</v>
      </c>
      <c r="AD306" s="185">
        <f>'Prep Partner Performance'!Z314</f>
        <v>0</v>
      </c>
      <c r="AE306" s="185">
        <f>'Prep Partner Performance'!AA314</f>
        <v>0</v>
      </c>
      <c r="AF306" s="185">
        <f>'Prep Partner Performance'!AB314</f>
        <v>0</v>
      </c>
      <c r="AG306" s="185">
        <f>'Prep Partner Performance'!AC314</f>
        <v>0</v>
      </c>
      <c r="AH306" s="185">
        <f>'Prep Partner Performance'!AD314</f>
        <v>0</v>
      </c>
      <c r="AI306" s="185">
        <f>'Prep Partner Performance'!AE314</f>
        <v>0</v>
      </c>
      <c r="AJ306" s="185">
        <f>'Prep Partner Performance'!AF314</f>
        <v>0</v>
      </c>
      <c r="AK306" s="185">
        <f>'Prep Partner Performance'!AG314</f>
        <v>0</v>
      </c>
      <c r="AL306" s="185">
        <f>'Prep Partner Performance'!AH314</f>
        <v>0</v>
      </c>
      <c r="AM306" s="178">
        <f t="shared" si="9"/>
        <v>0</v>
      </c>
      <c r="AN306" s="177" t="str">
        <f>'Prep Partner Performance'!B$3</f>
        <v>PrEP Partner Performance Tool version 2.0.0</v>
      </c>
      <c r="AO306" s="199" t="str">
        <f>'Prep Partner Performance'!AJ314</f>
        <v/>
      </c>
    </row>
    <row r="307" spans="1:41" x14ac:dyDescent="0.25">
      <c r="A307" s="178" t="str">
        <f t="shared" si="8"/>
        <v>202205</v>
      </c>
      <c r="B307" s="179">
        <f>'Prep Partner Performance'!AE$2</f>
        <v>2022</v>
      </c>
      <c r="C307" s="180" t="str">
        <f>'Prep Partner Performance'!Z$2</f>
        <v>05</v>
      </c>
      <c r="D307" s="178">
        <f>'Prep Partner Performance'!G$2</f>
        <v>14943</v>
      </c>
      <c r="E307" s="177" t="str">
        <f>'Prep Partner Performance'!C$2</f>
        <v>Kisima Health Centre</v>
      </c>
      <c r="F307" s="199" t="str">
        <f>'Prep Partner Performance'!B$312</f>
        <v xml:space="preserve"> Any Other Reason</v>
      </c>
      <c r="G307" s="177" t="str">
        <f>'Prep Partner Performance'!C315</f>
        <v>Men at high risk</v>
      </c>
      <c r="H307" s="177" t="str">
        <f>'Prep Partner Performance'!D315</f>
        <v>P01-306</v>
      </c>
      <c r="I307" s="185">
        <f>'Prep Partner Performance'!E315</f>
        <v>0</v>
      </c>
      <c r="J307" s="185">
        <f>'Prep Partner Performance'!F315</f>
        <v>0</v>
      </c>
      <c r="K307" s="185">
        <f>'Prep Partner Performance'!G315</f>
        <v>0</v>
      </c>
      <c r="L307" s="185">
        <f>'Prep Partner Performance'!H315</f>
        <v>0</v>
      </c>
      <c r="M307" s="185">
        <f>'Prep Partner Performance'!I315</f>
        <v>0</v>
      </c>
      <c r="N307" s="185">
        <f>'Prep Partner Performance'!J315</f>
        <v>0</v>
      </c>
      <c r="O307" s="185">
        <f>'Prep Partner Performance'!K315</f>
        <v>0</v>
      </c>
      <c r="P307" s="185">
        <f>'Prep Partner Performance'!L315</f>
        <v>0</v>
      </c>
      <c r="Q307" s="185">
        <f>'Prep Partner Performance'!M315</f>
        <v>0</v>
      </c>
      <c r="R307" s="185">
        <f>'Prep Partner Performance'!N315</f>
        <v>0</v>
      </c>
      <c r="S307" s="185">
        <f>'Prep Partner Performance'!O315</f>
        <v>0</v>
      </c>
      <c r="T307" s="185">
        <f>'Prep Partner Performance'!P315</f>
        <v>0</v>
      </c>
      <c r="U307" s="185">
        <f>'Prep Partner Performance'!Q315</f>
        <v>0</v>
      </c>
      <c r="V307" s="185">
        <f>'Prep Partner Performance'!R315</f>
        <v>0</v>
      </c>
      <c r="W307" s="185">
        <f>'Prep Partner Performance'!S315</f>
        <v>0</v>
      </c>
      <c r="X307" s="185">
        <f>'Prep Partner Performance'!T315</f>
        <v>0</v>
      </c>
      <c r="Y307" s="185">
        <f>'Prep Partner Performance'!U315</f>
        <v>0</v>
      </c>
      <c r="Z307" s="185">
        <f>'Prep Partner Performance'!V315</f>
        <v>0</v>
      </c>
      <c r="AA307" s="185">
        <f>'Prep Partner Performance'!W315</f>
        <v>0</v>
      </c>
      <c r="AB307" s="185">
        <f>'Prep Partner Performance'!X315</f>
        <v>0</v>
      </c>
      <c r="AC307" s="185">
        <f>'Prep Partner Performance'!Y315</f>
        <v>0</v>
      </c>
      <c r="AD307" s="185">
        <f>'Prep Partner Performance'!Z315</f>
        <v>0</v>
      </c>
      <c r="AE307" s="185">
        <f>'Prep Partner Performance'!AA315</f>
        <v>0</v>
      </c>
      <c r="AF307" s="185">
        <f>'Prep Partner Performance'!AB315</f>
        <v>0</v>
      </c>
      <c r="AG307" s="185">
        <f>'Prep Partner Performance'!AC315</f>
        <v>0</v>
      </c>
      <c r="AH307" s="185">
        <f>'Prep Partner Performance'!AD315</f>
        <v>0</v>
      </c>
      <c r="AI307" s="185">
        <f>'Prep Partner Performance'!AE315</f>
        <v>0</v>
      </c>
      <c r="AJ307" s="185">
        <f>'Prep Partner Performance'!AF315</f>
        <v>0</v>
      </c>
      <c r="AK307" s="185">
        <f>'Prep Partner Performance'!AG315</f>
        <v>0</v>
      </c>
      <c r="AL307" s="185">
        <f>'Prep Partner Performance'!AH315</f>
        <v>0</v>
      </c>
      <c r="AM307" s="178">
        <f t="shared" si="9"/>
        <v>0</v>
      </c>
      <c r="AN307" s="177" t="str">
        <f>'Prep Partner Performance'!B$3</f>
        <v>PrEP Partner Performance Tool version 2.0.0</v>
      </c>
      <c r="AO307" s="199" t="str">
        <f>'Prep Partner Performance'!AJ315</f>
        <v/>
      </c>
    </row>
    <row r="308" spans="1:41" x14ac:dyDescent="0.25">
      <c r="A308" s="178" t="str">
        <f t="shared" si="8"/>
        <v>202205</v>
      </c>
      <c r="B308" s="179">
        <f>'Prep Partner Performance'!AE$2</f>
        <v>2022</v>
      </c>
      <c r="C308" s="180" t="str">
        <f>'Prep Partner Performance'!Z$2</f>
        <v>05</v>
      </c>
      <c r="D308" s="178">
        <f>'Prep Partner Performance'!G$2</f>
        <v>14943</v>
      </c>
      <c r="E308" s="177" t="str">
        <f>'Prep Partner Performance'!C$2</f>
        <v>Kisima Health Centre</v>
      </c>
      <c r="F308" s="199" t="str">
        <f>'Prep Partner Performance'!B$312</f>
        <v xml:space="preserve"> Any Other Reason</v>
      </c>
      <c r="G308" s="177" t="str">
        <f>'Prep Partner Performance'!C316</f>
        <v>Female Sex Workers</v>
      </c>
      <c r="H308" s="177" t="str">
        <f>'Prep Partner Performance'!D316</f>
        <v>P01-307</v>
      </c>
      <c r="I308" s="185">
        <f>'Prep Partner Performance'!E316</f>
        <v>0</v>
      </c>
      <c r="J308" s="185">
        <f>'Prep Partner Performance'!F316</f>
        <v>0</v>
      </c>
      <c r="K308" s="185">
        <f>'Prep Partner Performance'!G316</f>
        <v>0</v>
      </c>
      <c r="L308" s="185">
        <f>'Prep Partner Performance'!H316</f>
        <v>0</v>
      </c>
      <c r="M308" s="185">
        <f>'Prep Partner Performance'!I316</f>
        <v>0</v>
      </c>
      <c r="N308" s="185">
        <f>'Prep Partner Performance'!J316</f>
        <v>0</v>
      </c>
      <c r="O308" s="185">
        <f>'Prep Partner Performance'!K316</f>
        <v>0</v>
      </c>
      <c r="P308" s="185">
        <f>'Prep Partner Performance'!L316</f>
        <v>0</v>
      </c>
      <c r="Q308" s="185">
        <f>'Prep Partner Performance'!M316</f>
        <v>0</v>
      </c>
      <c r="R308" s="185">
        <f>'Prep Partner Performance'!N316</f>
        <v>0</v>
      </c>
      <c r="S308" s="185">
        <f>'Prep Partner Performance'!O316</f>
        <v>0</v>
      </c>
      <c r="T308" s="185">
        <f>'Prep Partner Performance'!P316</f>
        <v>0</v>
      </c>
      <c r="U308" s="185">
        <f>'Prep Partner Performance'!Q316</f>
        <v>0</v>
      </c>
      <c r="V308" s="185">
        <f>'Prep Partner Performance'!R316</f>
        <v>0</v>
      </c>
      <c r="W308" s="185">
        <f>'Prep Partner Performance'!S316</f>
        <v>0</v>
      </c>
      <c r="X308" s="185">
        <f>'Prep Partner Performance'!T316</f>
        <v>0</v>
      </c>
      <c r="Y308" s="185">
        <f>'Prep Partner Performance'!U316</f>
        <v>0</v>
      </c>
      <c r="Z308" s="185">
        <f>'Prep Partner Performance'!V316</f>
        <v>0</v>
      </c>
      <c r="AA308" s="185">
        <f>'Prep Partner Performance'!W316</f>
        <v>0</v>
      </c>
      <c r="AB308" s="185">
        <f>'Prep Partner Performance'!X316</f>
        <v>0</v>
      </c>
      <c r="AC308" s="185">
        <f>'Prep Partner Performance'!Y316</f>
        <v>0</v>
      </c>
      <c r="AD308" s="185">
        <f>'Prep Partner Performance'!Z316</f>
        <v>0</v>
      </c>
      <c r="AE308" s="185">
        <f>'Prep Partner Performance'!AA316</f>
        <v>0</v>
      </c>
      <c r="AF308" s="185">
        <f>'Prep Partner Performance'!AB316</f>
        <v>0</v>
      </c>
      <c r="AG308" s="185">
        <f>'Prep Partner Performance'!AC316</f>
        <v>0</v>
      </c>
      <c r="AH308" s="185">
        <f>'Prep Partner Performance'!AD316</f>
        <v>0</v>
      </c>
      <c r="AI308" s="185">
        <f>'Prep Partner Performance'!AE316</f>
        <v>0</v>
      </c>
      <c r="AJ308" s="185">
        <f>'Prep Partner Performance'!AF316</f>
        <v>0</v>
      </c>
      <c r="AK308" s="185">
        <f>'Prep Partner Performance'!AG316</f>
        <v>0</v>
      </c>
      <c r="AL308" s="185">
        <f>'Prep Partner Performance'!AH316</f>
        <v>0</v>
      </c>
      <c r="AM308" s="178">
        <f t="shared" si="9"/>
        <v>0</v>
      </c>
      <c r="AN308" s="177" t="str">
        <f>'Prep Partner Performance'!B$3</f>
        <v>PrEP Partner Performance Tool version 2.0.0</v>
      </c>
      <c r="AO308" s="199" t="str">
        <f>'Prep Partner Performance'!AJ316</f>
        <v/>
      </c>
    </row>
    <row r="309" spans="1:41" x14ac:dyDescent="0.25">
      <c r="A309" s="178" t="str">
        <f t="shared" si="8"/>
        <v>202205</v>
      </c>
      <c r="B309" s="179">
        <f>'Prep Partner Performance'!AE$2</f>
        <v>2022</v>
      </c>
      <c r="C309" s="180" t="str">
        <f>'Prep Partner Performance'!Z$2</f>
        <v>05</v>
      </c>
      <c r="D309" s="178">
        <f>'Prep Partner Performance'!G$2</f>
        <v>14943</v>
      </c>
      <c r="E309" s="177" t="str">
        <f>'Prep Partner Performance'!C$2</f>
        <v>Kisima Health Centre</v>
      </c>
      <c r="F309" s="199" t="str">
        <f>'Prep Partner Performance'!B$312</f>
        <v xml:space="preserve"> Any Other Reason</v>
      </c>
      <c r="G309" s="177" t="str">
        <f>'Prep Partner Performance'!C317</f>
        <v>People who Inject Drugs</v>
      </c>
      <c r="H309" s="177" t="str">
        <f>'Prep Partner Performance'!D317</f>
        <v>P01-308</v>
      </c>
      <c r="I309" s="185">
        <f>'Prep Partner Performance'!E317</f>
        <v>0</v>
      </c>
      <c r="J309" s="185">
        <f>'Prep Partner Performance'!F317</f>
        <v>0</v>
      </c>
      <c r="K309" s="185">
        <f>'Prep Partner Performance'!G317</f>
        <v>0</v>
      </c>
      <c r="L309" s="185">
        <f>'Prep Partner Performance'!H317</f>
        <v>0</v>
      </c>
      <c r="M309" s="185">
        <f>'Prep Partner Performance'!I317</f>
        <v>0</v>
      </c>
      <c r="N309" s="185">
        <f>'Prep Partner Performance'!J317</f>
        <v>0</v>
      </c>
      <c r="O309" s="185">
        <f>'Prep Partner Performance'!K317</f>
        <v>0</v>
      </c>
      <c r="P309" s="185">
        <f>'Prep Partner Performance'!L317</f>
        <v>0</v>
      </c>
      <c r="Q309" s="185">
        <f>'Prep Partner Performance'!M317</f>
        <v>0</v>
      </c>
      <c r="R309" s="185">
        <f>'Prep Partner Performance'!N317</f>
        <v>0</v>
      </c>
      <c r="S309" s="185">
        <f>'Prep Partner Performance'!O317</f>
        <v>0</v>
      </c>
      <c r="T309" s="185">
        <f>'Prep Partner Performance'!P317</f>
        <v>0</v>
      </c>
      <c r="U309" s="185">
        <f>'Prep Partner Performance'!Q317</f>
        <v>0</v>
      </c>
      <c r="V309" s="185">
        <f>'Prep Partner Performance'!R317</f>
        <v>0</v>
      </c>
      <c r="W309" s="185">
        <f>'Prep Partner Performance'!S317</f>
        <v>0</v>
      </c>
      <c r="X309" s="185">
        <f>'Prep Partner Performance'!T317</f>
        <v>0</v>
      </c>
      <c r="Y309" s="185">
        <f>'Prep Partner Performance'!U317</f>
        <v>0</v>
      </c>
      <c r="Z309" s="185">
        <f>'Prep Partner Performance'!V317</f>
        <v>0</v>
      </c>
      <c r="AA309" s="185">
        <f>'Prep Partner Performance'!W317</f>
        <v>0</v>
      </c>
      <c r="AB309" s="185">
        <f>'Prep Partner Performance'!X317</f>
        <v>0</v>
      </c>
      <c r="AC309" s="185">
        <f>'Prep Partner Performance'!Y317</f>
        <v>0</v>
      </c>
      <c r="AD309" s="185">
        <f>'Prep Partner Performance'!Z317</f>
        <v>0</v>
      </c>
      <c r="AE309" s="185">
        <f>'Prep Partner Performance'!AA317</f>
        <v>0</v>
      </c>
      <c r="AF309" s="185">
        <f>'Prep Partner Performance'!AB317</f>
        <v>0</v>
      </c>
      <c r="AG309" s="185">
        <f>'Prep Partner Performance'!AC317</f>
        <v>0</v>
      </c>
      <c r="AH309" s="185">
        <f>'Prep Partner Performance'!AD317</f>
        <v>0</v>
      </c>
      <c r="AI309" s="185">
        <f>'Prep Partner Performance'!AE317</f>
        <v>0</v>
      </c>
      <c r="AJ309" s="185">
        <f>'Prep Partner Performance'!AF317</f>
        <v>0</v>
      </c>
      <c r="AK309" s="185">
        <f>'Prep Partner Performance'!AG317</f>
        <v>0</v>
      </c>
      <c r="AL309" s="185">
        <f>'Prep Partner Performance'!AH317</f>
        <v>0</v>
      </c>
      <c r="AM309" s="178">
        <f t="shared" si="9"/>
        <v>0</v>
      </c>
      <c r="AN309" s="177" t="str">
        <f>'Prep Partner Performance'!B$3</f>
        <v>PrEP Partner Performance Tool version 2.0.0</v>
      </c>
      <c r="AO309" s="199" t="str">
        <f>'Prep Partner Performance'!AJ317</f>
        <v/>
      </c>
    </row>
    <row r="310" spans="1:41" x14ac:dyDescent="0.25">
      <c r="A310" s="178" t="str">
        <f t="shared" si="8"/>
        <v>202205</v>
      </c>
      <c r="B310" s="179">
        <f>'Prep Partner Performance'!AE$2</f>
        <v>2022</v>
      </c>
      <c r="C310" s="180" t="str">
        <f>'Prep Partner Performance'!Z$2</f>
        <v>05</v>
      </c>
      <c r="D310" s="178">
        <f>'Prep Partner Performance'!G$2</f>
        <v>14943</v>
      </c>
      <c r="E310" s="177" t="str">
        <f>'Prep Partner Performance'!C$2</f>
        <v>Kisima Health Centre</v>
      </c>
      <c r="F310" s="199" t="str">
        <f>'Prep Partner Performance'!B$312</f>
        <v xml:space="preserve"> Any Other Reason</v>
      </c>
      <c r="G310" s="177" t="str">
        <f>'Prep Partner Performance'!C318</f>
        <v>Other Women</v>
      </c>
      <c r="H310" s="177" t="str">
        <f>'Prep Partner Performance'!D318</f>
        <v>P01-309</v>
      </c>
      <c r="I310" s="185">
        <f>'Prep Partner Performance'!E318</f>
        <v>0</v>
      </c>
      <c r="J310" s="185">
        <f>'Prep Partner Performance'!F318</f>
        <v>0</v>
      </c>
      <c r="K310" s="185">
        <f>'Prep Partner Performance'!G318</f>
        <v>0</v>
      </c>
      <c r="L310" s="185">
        <f>'Prep Partner Performance'!H318</f>
        <v>0</v>
      </c>
      <c r="M310" s="185">
        <f>'Prep Partner Performance'!I318</f>
        <v>0</v>
      </c>
      <c r="N310" s="185">
        <f>'Prep Partner Performance'!J318</f>
        <v>0</v>
      </c>
      <c r="O310" s="185">
        <f>'Prep Partner Performance'!K318</f>
        <v>0</v>
      </c>
      <c r="P310" s="185">
        <f>'Prep Partner Performance'!L318</f>
        <v>0</v>
      </c>
      <c r="Q310" s="185">
        <f>'Prep Partner Performance'!M318</f>
        <v>0</v>
      </c>
      <c r="R310" s="185">
        <f>'Prep Partner Performance'!N318</f>
        <v>0</v>
      </c>
      <c r="S310" s="185">
        <f>'Prep Partner Performance'!O318</f>
        <v>0</v>
      </c>
      <c r="T310" s="185">
        <f>'Prep Partner Performance'!P318</f>
        <v>0</v>
      </c>
      <c r="U310" s="185">
        <f>'Prep Partner Performance'!Q318</f>
        <v>0</v>
      </c>
      <c r="V310" s="185">
        <f>'Prep Partner Performance'!R318</f>
        <v>0</v>
      </c>
      <c r="W310" s="185">
        <f>'Prep Partner Performance'!S318</f>
        <v>0</v>
      </c>
      <c r="X310" s="185">
        <f>'Prep Partner Performance'!T318</f>
        <v>0</v>
      </c>
      <c r="Y310" s="185">
        <f>'Prep Partner Performance'!U318</f>
        <v>0</v>
      </c>
      <c r="Z310" s="185">
        <f>'Prep Partner Performance'!V318</f>
        <v>0</v>
      </c>
      <c r="AA310" s="185">
        <f>'Prep Partner Performance'!W318</f>
        <v>0</v>
      </c>
      <c r="AB310" s="185">
        <f>'Prep Partner Performance'!X318</f>
        <v>0</v>
      </c>
      <c r="AC310" s="185">
        <f>'Prep Partner Performance'!Y318</f>
        <v>0</v>
      </c>
      <c r="AD310" s="185">
        <f>'Prep Partner Performance'!Z318</f>
        <v>0</v>
      </c>
      <c r="AE310" s="185">
        <f>'Prep Partner Performance'!AA318</f>
        <v>0</v>
      </c>
      <c r="AF310" s="185">
        <f>'Prep Partner Performance'!AB318</f>
        <v>0</v>
      </c>
      <c r="AG310" s="185">
        <f>'Prep Partner Performance'!AC318</f>
        <v>0</v>
      </c>
      <c r="AH310" s="185">
        <f>'Prep Partner Performance'!AD318</f>
        <v>0</v>
      </c>
      <c r="AI310" s="185">
        <f>'Prep Partner Performance'!AE318</f>
        <v>0</v>
      </c>
      <c r="AJ310" s="185">
        <f>'Prep Partner Performance'!AF318</f>
        <v>0</v>
      </c>
      <c r="AK310" s="185">
        <f>'Prep Partner Performance'!AG318</f>
        <v>0</v>
      </c>
      <c r="AL310" s="185">
        <f>'Prep Partner Performance'!AH318</f>
        <v>0</v>
      </c>
      <c r="AM310" s="178">
        <f t="shared" si="9"/>
        <v>0</v>
      </c>
      <c r="AN310" s="177" t="str">
        <f>'Prep Partner Performance'!B$3</f>
        <v>PrEP Partner Performance Tool version 2.0.0</v>
      </c>
      <c r="AO310" s="199" t="str">
        <f>'Prep Partner Performance'!AJ318</f>
        <v/>
      </c>
    </row>
    <row r="311" spans="1:41" x14ac:dyDescent="0.25">
      <c r="A311" s="178" t="str">
        <f t="shared" si="8"/>
        <v>202205</v>
      </c>
      <c r="B311" s="179">
        <f>'Prep Partner Performance'!AE$2</f>
        <v>2022</v>
      </c>
      <c r="C311" s="180" t="str">
        <f>'Prep Partner Performance'!Z$2</f>
        <v>05</v>
      </c>
      <c r="D311" s="178">
        <f>'Prep Partner Performance'!G$2</f>
        <v>14943</v>
      </c>
      <c r="E311" s="177" t="str">
        <f>'Prep Partner Performance'!C$2</f>
        <v>Kisima Health Centre</v>
      </c>
      <c r="F311" s="199" t="str">
        <f>'Prep Partner Performance'!B$312</f>
        <v xml:space="preserve"> Any Other Reason</v>
      </c>
      <c r="G311" s="177" t="str">
        <f>'Prep Partner Performance'!C319</f>
        <v>Serodiscordant Couple</v>
      </c>
      <c r="H311" s="177" t="str">
        <f>'Prep Partner Performance'!D319</f>
        <v>P01-310</v>
      </c>
      <c r="I311" s="185">
        <f>'Prep Partner Performance'!E319</f>
        <v>0</v>
      </c>
      <c r="J311" s="185">
        <f>'Prep Partner Performance'!F319</f>
        <v>0</v>
      </c>
      <c r="K311" s="185">
        <f>'Prep Partner Performance'!G319</f>
        <v>0</v>
      </c>
      <c r="L311" s="185">
        <f>'Prep Partner Performance'!H319</f>
        <v>0</v>
      </c>
      <c r="M311" s="185">
        <f>'Prep Partner Performance'!I319</f>
        <v>0</v>
      </c>
      <c r="N311" s="185">
        <f>'Prep Partner Performance'!J319</f>
        <v>0</v>
      </c>
      <c r="O311" s="185">
        <f>'Prep Partner Performance'!K319</f>
        <v>0</v>
      </c>
      <c r="P311" s="185">
        <f>'Prep Partner Performance'!L319</f>
        <v>0</v>
      </c>
      <c r="Q311" s="185">
        <f>'Prep Partner Performance'!M319</f>
        <v>0</v>
      </c>
      <c r="R311" s="185">
        <f>'Prep Partner Performance'!N319</f>
        <v>0</v>
      </c>
      <c r="S311" s="185">
        <f>'Prep Partner Performance'!O319</f>
        <v>0</v>
      </c>
      <c r="T311" s="185">
        <f>'Prep Partner Performance'!P319</f>
        <v>0</v>
      </c>
      <c r="U311" s="185">
        <f>'Prep Partner Performance'!Q319</f>
        <v>0</v>
      </c>
      <c r="V311" s="185">
        <f>'Prep Partner Performance'!R319</f>
        <v>0</v>
      </c>
      <c r="W311" s="185">
        <f>'Prep Partner Performance'!S319</f>
        <v>0</v>
      </c>
      <c r="X311" s="185">
        <f>'Prep Partner Performance'!T319</f>
        <v>0</v>
      </c>
      <c r="Y311" s="185">
        <f>'Prep Partner Performance'!U319</f>
        <v>0</v>
      </c>
      <c r="Z311" s="185">
        <f>'Prep Partner Performance'!V319</f>
        <v>0</v>
      </c>
      <c r="AA311" s="185">
        <f>'Prep Partner Performance'!W319</f>
        <v>0</v>
      </c>
      <c r="AB311" s="185">
        <f>'Prep Partner Performance'!X319</f>
        <v>0</v>
      </c>
      <c r="AC311" s="185">
        <f>'Prep Partner Performance'!Y319</f>
        <v>0</v>
      </c>
      <c r="AD311" s="185">
        <f>'Prep Partner Performance'!Z319</f>
        <v>0</v>
      </c>
      <c r="AE311" s="185">
        <f>'Prep Partner Performance'!AA319</f>
        <v>0</v>
      </c>
      <c r="AF311" s="185">
        <f>'Prep Partner Performance'!AB319</f>
        <v>0</v>
      </c>
      <c r="AG311" s="185">
        <f>'Prep Partner Performance'!AC319</f>
        <v>0</v>
      </c>
      <c r="AH311" s="185">
        <f>'Prep Partner Performance'!AD319</f>
        <v>0</v>
      </c>
      <c r="AI311" s="185">
        <f>'Prep Partner Performance'!AE319</f>
        <v>0</v>
      </c>
      <c r="AJ311" s="185">
        <f>'Prep Partner Performance'!AF319</f>
        <v>0</v>
      </c>
      <c r="AK311" s="185">
        <f>'Prep Partner Performance'!AG319</f>
        <v>0</v>
      </c>
      <c r="AL311" s="185">
        <f>'Prep Partner Performance'!AH319</f>
        <v>0</v>
      </c>
      <c r="AM311" s="178">
        <f t="shared" si="9"/>
        <v>0</v>
      </c>
      <c r="AN311" s="177" t="str">
        <f>'Prep Partner Performance'!B$3</f>
        <v>PrEP Partner Performance Tool version 2.0.0</v>
      </c>
      <c r="AO311" s="199" t="str">
        <f>'Prep Partner Performance'!AJ319</f>
        <v/>
      </c>
    </row>
    <row r="312" spans="1:41" s="196" customFormat="1" x14ac:dyDescent="0.25">
      <c r="A312" s="192" t="str">
        <f t="shared" si="8"/>
        <v>202205</v>
      </c>
      <c r="B312" s="193">
        <f>'Prep Partner Performance'!AE$2</f>
        <v>2022</v>
      </c>
      <c r="C312" s="194" t="str">
        <f>'Prep Partner Performance'!Z$2</f>
        <v>05</v>
      </c>
      <c r="D312" s="192">
        <f>'Prep Partner Performance'!G$2</f>
        <v>14943</v>
      </c>
      <c r="E312" s="195" t="str">
        <f>'Prep Partner Performance'!C$2</f>
        <v>Kisima Health Centre</v>
      </c>
      <c r="F312" s="200" t="str">
        <f>'Prep Partner Performance'!B$312</f>
        <v xml:space="preserve"> Any Other Reason</v>
      </c>
      <c r="G312" s="195" t="str">
        <f>'Prep Partner Performance'!C320</f>
        <v>Pregnant and Breast Feeding Women</v>
      </c>
      <c r="H312" s="195" t="str">
        <f>'Prep Partner Performance'!D320</f>
        <v>P01-311</v>
      </c>
      <c r="I312" s="195">
        <f>'Prep Partner Performance'!E320</f>
        <v>0</v>
      </c>
      <c r="J312" s="195">
        <f>'Prep Partner Performance'!F320</f>
        <v>0</v>
      </c>
      <c r="K312" s="195">
        <f>'Prep Partner Performance'!G320</f>
        <v>0</v>
      </c>
      <c r="L312" s="195">
        <f>'Prep Partner Performance'!H320</f>
        <v>0</v>
      </c>
      <c r="M312" s="195">
        <f>'Prep Partner Performance'!I320</f>
        <v>0</v>
      </c>
      <c r="N312" s="195">
        <f>'Prep Partner Performance'!J320</f>
        <v>0</v>
      </c>
      <c r="O312" s="195">
        <f>'Prep Partner Performance'!K320</f>
        <v>0</v>
      </c>
      <c r="P312" s="195">
        <f>'Prep Partner Performance'!L320</f>
        <v>0</v>
      </c>
      <c r="Q312" s="195">
        <f>'Prep Partner Performance'!M320</f>
        <v>0</v>
      </c>
      <c r="R312" s="195">
        <f>'Prep Partner Performance'!N320</f>
        <v>0</v>
      </c>
      <c r="S312" s="195">
        <f>'Prep Partner Performance'!O320</f>
        <v>0</v>
      </c>
      <c r="T312" s="195">
        <f>'Prep Partner Performance'!P320</f>
        <v>0</v>
      </c>
      <c r="U312" s="195">
        <f>'Prep Partner Performance'!Q320</f>
        <v>0</v>
      </c>
      <c r="V312" s="195">
        <f>'Prep Partner Performance'!R320</f>
        <v>0</v>
      </c>
      <c r="W312" s="195">
        <f>'Prep Partner Performance'!S320</f>
        <v>0</v>
      </c>
      <c r="X312" s="195">
        <f>'Prep Partner Performance'!T320</f>
        <v>0</v>
      </c>
      <c r="Y312" s="195">
        <f>'Prep Partner Performance'!U320</f>
        <v>0</v>
      </c>
      <c r="Z312" s="195">
        <f>'Prep Partner Performance'!V320</f>
        <v>0</v>
      </c>
      <c r="AA312" s="195">
        <f>'Prep Partner Performance'!W320</f>
        <v>0</v>
      </c>
      <c r="AB312" s="195">
        <f>'Prep Partner Performance'!X320</f>
        <v>0</v>
      </c>
      <c r="AC312" s="195">
        <f>'Prep Partner Performance'!Y320</f>
        <v>0</v>
      </c>
      <c r="AD312" s="195">
        <f>'Prep Partner Performance'!Z320</f>
        <v>0</v>
      </c>
      <c r="AE312" s="195">
        <f>'Prep Partner Performance'!AA320</f>
        <v>0</v>
      </c>
      <c r="AF312" s="195">
        <f>'Prep Partner Performance'!AB320</f>
        <v>0</v>
      </c>
      <c r="AG312" s="195">
        <f>'Prep Partner Performance'!AC320</f>
        <v>0</v>
      </c>
      <c r="AH312" s="195">
        <f>'Prep Partner Performance'!AD320</f>
        <v>0</v>
      </c>
      <c r="AI312" s="195">
        <f>'Prep Partner Performance'!AE320</f>
        <v>0</v>
      </c>
      <c r="AJ312" s="195">
        <f>'Prep Partner Performance'!AF320</f>
        <v>0</v>
      </c>
      <c r="AK312" s="195">
        <f>'Prep Partner Performance'!AG320</f>
        <v>0</v>
      </c>
      <c r="AL312" s="195">
        <f>'Prep Partner Performance'!AH320</f>
        <v>0</v>
      </c>
      <c r="AM312" s="192">
        <f t="shared" si="9"/>
        <v>0</v>
      </c>
      <c r="AN312" s="195" t="str">
        <f>'Prep Partner Performance'!B$3</f>
        <v>PrEP Partner Performance Tool version 2.0.0</v>
      </c>
      <c r="AO312" s="199" t="str">
        <f>'Prep Partner Performance'!AJ320</f>
        <v/>
      </c>
    </row>
    <row r="313" spans="1:41" s="212" customFormat="1" x14ac:dyDescent="0.25">
      <c r="A313" s="207" t="str">
        <f t="shared" si="8"/>
        <v>202205</v>
      </c>
      <c r="B313" s="208">
        <f>'Prep Partner Performance'!AE$2</f>
        <v>2022</v>
      </c>
      <c r="C313" s="209" t="str">
        <f>'Prep Partner Performance'!Z$2</f>
        <v>05</v>
      </c>
      <c r="D313" s="207">
        <f>'Prep Partner Performance'!G$2</f>
        <v>14943</v>
      </c>
      <c r="E313" s="210" t="str">
        <f>'Prep Partner Performance'!C$2</f>
        <v>Kisima Health Centre</v>
      </c>
      <c r="F313" s="211" t="str">
        <f>'PrEP Utilization in PMTCT'!B9</f>
        <v>PrEP Utilization in ANC Settings</v>
      </c>
      <c r="G313" s="210" t="str">
        <f>'PrEP Utilization in PMTCT'!C9</f>
        <v xml:space="preserve">Total Number of ANC Visits (New+Revisits) </v>
      </c>
      <c r="H313" s="210" t="str">
        <f>'PrEP Utilization in PMTCT'!D9</f>
        <v>PRP01-01</v>
      </c>
      <c r="I313" s="210">
        <f>'PrEP Utilization in PMTCT'!E9</f>
        <v>0</v>
      </c>
      <c r="J313" s="210">
        <f>'PrEP Utilization in PMTCT'!F9</f>
        <v>0</v>
      </c>
      <c r="K313" s="210">
        <f>'PrEP Utilization in PMTCT'!G9</f>
        <v>0</v>
      </c>
      <c r="L313" s="210">
        <f>'PrEP Utilization in PMTCT'!H9</f>
        <v>0</v>
      </c>
      <c r="M313" s="210">
        <f>'PrEP Utilization in PMTCT'!I9</f>
        <v>0</v>
      </c>
      <c r="N313" s="210">
        <f>'PrEP Utilization in PMTCT'!J9</f>
        <v>0</v>
      </c>
      <c r="O313" s="210">
        <f>'PrEP Utilization in PMTCT'!K9</f>
        <v>0</v>
      </c>
      <c r="P313" s="210">
        <f>'PrEP Utilization in PMTCT'!L9</f>
        <v>0</v>
      </c>
      <c r="Q313" s="210">
        <f>'PrEP Utilization in PMTCT'!M9</f>
        <v>0</v>
      </c>
      <c r="R313" s="210">
        <f>'PrEP Utilization in PMTCT'!N9</f>
        <v>0</v>
      </c>
      <c r="S313" s="210">
        <f>'PrEP Utilization in PMTCT'!O9</f>
        <v>0</v>
      </c>
      <c r="T313" s="210">
        <f>'PrEP Utilization in PMTCT'!P9</f>
        <v>0</v>
      </c>
      <c r="U313" s="210">
        <f>'PrEP Utilization in PMTCT'!Q9</f>
        <v>0</v>
      </c>
      <c r="V313" s="210">
        <f>'PrEP Utilization in PMTCT'!R9</f>
        <v>0</v>
      </c>
      <c r="W313" s="210">
        <f>'PrEP Utilization in PMTCT'!S9</f>
        <v>0</v>
      </c>
      <c r="X313" s="210">
        <f>'PrEP Utilization in PMTCT'!T9</f>
        <v>0</v>
      </c>
      <c r="Y313" s="210">
        <f>'PrEP Utilization in PMTCT'!U9</f>
        <v>0</v>
      </c>
      <c r="Z313" s="210">
        <f>'PrEP Utilization in PMTCT'!V9</f>
        <v>0</v>
      </c>
      <c r="AA313" s="210">
        <f>'PrEP Utilization in PMTCT'!W9</f>
        <v>0</v>
      </c>
      <c r="AB313" s="210">
        <f>'PrEP Utilization in PMTCT'!X9</f>
        <v>0</v>
      </c>
      <c r="AC313" s="210">
        <f>'PrEP Utilization in PMTCT'!Y9</f>
        <v>0</v>
      </c>
      <c r="AD313" s="210">
        <f>'PrEP Utilization in PMTCT'!Z9</f>
        <v>0</v>
      </c>
      <c r="AE313" s="210">
        <f>'PrEP Utilization in PMTCT'!AA9</f>
        <v>0</v>
      </c>
      <c r="AF313" s="210">
        <f>'PrEP Utilization in PMTCT'!AB9</f>
        <v>0</v>
      </c>
      <c r="AG313" s="210">
        <f>'PrEP Utilization in PMTCT'!AC9</f>
        <v>0</v>
      </c>
      <c r="AH313" s="210">
        <f>'PrEP Utilization in PMTCT'!AD9</f>
        <v>0</v>
      </c>
      <c r="AI313" s="210">
        <f>'PrEP Utilization in PMTCT'!AE9</f>
        <v>0</v>
      </c>
      <c r="AJ313" s="210">
        <f>'PrEP Utilization in PMTCT'!AF9</f>
        <v>0</v>
      </c>
      <c r="AK313" s="210">
        <f>'PrEP Utilization in PMTCT'!AG9</f>
        <v>0</v>
      </c>
      <c r="AL313" s="210">
        <f>'PrEP Utilization in PMTCT'!AH9</f>
        <v>0</v>
      </c>
      <c r="AM313" s="207">
        <f t="shared" si="9"/>
        <v>0</v>
      </c>
      <c r="AN313" s="210" t="str">
        <f>'PrEP Utilization in PMTCT'!B$3</f>
        <v>PrEP Utilization in PMTCT Settings version 2.0.0</v>
      </c>
      <c r="AO313" s="199" t="str">
        <f>'PrEP Utilization in PMTCT'!AJ9</f>
        <v/>
      </c>
    </row>
    <row r="314" spans="1:41" x14ac:dyDescent="0.25">
      <c r="A314" s="178" t="str">
        <f t="shared" si="8"/>
        <v>202205</v>
      </c>
      <c r="B314" s="179">
        <f>'Prep Partner Performance'!AE$2</f>
        <v>2022</v>
      </c>
      <c r="C314" s="180" t="str">
        <f>'Prep Partner Performance'!Z$2</f>
        <v>05</v>
      </c>
      <c r="D314" s="178">
        <f>'Prep Partner Performance'!G$2</f>
        <v>14943</v>
      </c>
      <c r="E314" s="177" t="str">
        <f>'Prep Partner Performance'!C$2</f>
        <v>Kisima Health Centre</v>
      </c>
      <c r="F314" s="203" t="str">
        <f>'PrEP Utilization in PMTCT'!B$9</f>
        <v>PrEP Utilization in ANC Settings</v>
      </c>
      <c r="G314" s="187" t="str">
        <f>'PrEP Utilization in PMTCT'!C10</f>
        <v>Total Number of HIV Pos clients(KP, New P Prev P)</v>
      </c>
      <c r="H314" s="187" t="str">
        <f>'PrEP Utilization in PMTCT'!D10</f>
        <v>PRP01-02</v>
      </c>
      <c r="I314" s="187">
        <f>'PrEP Utilization in PMTCT'!E10</f>
        <v>0</v>
      </c>
      <c r="J314" s="187">
        <f>'PrEP Utilization in PMTCT'!F10</f>
        <v>0</v>
      </c>
      <c r="K314" s="187">
        <f>'PrEP Utilization in PMTCT'!G10</f>
        <v>0</v>
      </c>
      <c r="L314" s="187">
        <f>'PrEP Utilization in PMTCT'!H10</f>
        <v>0</v>
      </c>
      <c r="M314" s="187">
        <f>'PrEP Utilization in PMTCT'!I10</f>
        <v>0</v>
      </c>
      <c r="N314" s="187">
        <f>'PrEP Utilization in PMTCT'!J10</f>
        <v>0</v>
      </c>
      <c r="O314" s="187">
        <f>'PrEP Utilization in PMTCT'!K10</f>
        <v>0</v>
      </c>
      <c r="P314" s="187">
        <f>'PrEP Utilization in PMTCT'!L10</f>
        <v>0</v>
      </c>
      <c r="Q314" s="187">
        <f>'PrEP Utilization in PMTCT'!M10</f>
        <v>0</v>
      </c>
      <c r="R314" s="187">
        <f>'PrEP Utilization in PMTCT'!N10</f>
        <v>0</v>
      </c>
      <c r="S314" s="187">
        <f>'PrEP Utilization in PMTCT'!O10</f>
        <v>0</v>
      </c>
      <c r="T314" s="187">
        <f>'PrEP Utilization in PMTCT'!P10</f>
        <v>0</v>
      </c>
      <c r="U314" s="187">
        <f>'PrEP Utilization in PMTCT'!Q10</f>
        <v>0</v>
      </c>
      <c r="V314" s="187">
        <f>'PrEP Utilization in PMTCT'!R10</f>
        <v>0</v>
      </c>
      <c r="W314" s="187">
        <f>'PrEP Utilization in PMTCT'!S10</f>
        <v>0</v>
      </c>
      <c r="X314" s="187">
        <f>'PrEP Utilization in PMTCT'!T10</f>
        <v>0</v>
      </c>
      <c r="Y314" s="187">
        <f>'PrEP Utilization in PMTCT'!U10</f>
        <v>0</v>
      </c>
      <c r="Z314" s="187">
        <f>'PrEP Utilization in PMTCT'!V10</f>
        <v>0</v>
      </c>
      <c r="AA314" s="187">
        <f>'PrEP Utilization in PMTCT'!W10</f>
        <v>0</v>
      </c>
      <c r="AB314" s="187">
        <f>'PrEP Utilization in PMTCT'!X10</f>
        <v>0</v>
      </c>
      <c r="AC314" s="187">
        <f>'PrEP Utilization in PMTCT'!Y10</f>
        <v>0</v>
      </c>
      <c r="AD314" s="187">
        <f>'PrEP Utilization in PMTCT'!Z10</f>
        <v>0</v>
      </c>
      <c r="AE314" s="187">
        <f>'PrEP Utilization in PMTCT'!AA10</f>
        <v>0</v>
      </c>
      <c r="AF314" s="187">
        <f>'PrEP Utilization in PMTCT'!AB10</f>
        <v>0</v>
      </c>
      <c r="AG314" s="187">
        <f>'PrEP Utilization in PMTCT'!AC10</f>
        <v>0</v>
      </c>
      <c r="AH314" s="187">
        <f>'PrEP Utilization in PMTCT'!AD10</f>
        <v>0</v>
      </c>
      <c r="AI314" s="187">
        <f>'PrEP Utilization in PMTCT'!AE10</f>
        <v>0</v>
      </c>
      <c r="AJ314" s="187">
        <f>'PrEP Utilization in PMTCT'!AF10</f>
        <v>0</v>
      </c>
      <c r="AK314" s="187">
        <f>'PrEP Utilization in PMTCT'!AG10</f>
        <v>0</v>
      </c>
      <c r="AL314" s="187">
        <f>'PrEP Utilization in PMTCT'!AH10</f>
        <v>0</v>
      </c>
      <c r="AM314" s="186">
        <f t="shared" si="9"/>
        <v>0</v>
      </c>
      <c r="AN314" s="187" t="str">
        <f>'PrEP Utilization in PMTCT'!B$3</f>
        <v>PrEP Utilization in PMTCT Settings version 2.0.0</v>
      </c>
      <c r="AO314" s="199">
        <f>'PrEP Utilization in PMTCT'!AJ10</f>
        <v>0</v>
      </c>
    </row>
    <row r="315" spans="1:41" x14ac:dyDescent="0.25">
      <c r="A315" s="178" t="str">
        <f t="shared" si="8"/>
        <v>202205</v>
      </c>
      <c r="B315" s="179">
        <f>'Prep Partner Performance'!AE$2</f>
        <v>2022</v>
      </c>
      <c r="C315" s="180" t="str">
        <f>'Prep Partner Performance'!Z$2</f>
        <v>05</v>
      </c>
      <c r="D315" s="178">
        <f>'Prep Partner Performance'!G$2</f>
        <v>14943</v>
      </c>
      <c r="E315" s="177" t="str">
        <f>'Prep Partner Performance'!C$2</f>
        <v>Kisima Health Centre</v>
      </c>
      <c r="F315" s="203" t="str">
        <f>'PrEP Utilization in PMTCT'!B$9</f>
        <v>PrEP Utilization in ANC Settings</v>
      </c>
      <c r="G315" s="187" t="str">
        <f>'PrEP Utilization in PMTCT'!C11</f>
        <v>Total Number of clients already on PrEP</v>
      </c>
      <c r="H315" s="187" t="str">
        <f>'PrEP Utilization in PMTCT'!D11</f>
        <v>PRP01-03</v>
      </c>
      <c r="I315" s="187">
        <f>'PrEP Utilization in PMTCT'!E11</f>
        <v>0</v>
      </c>
      <c r="J315" s="187">
        <f>'PrEP Utilization in PMTCT'!F11</f>
        <v>0</v>
      </c>
      <c r="K315" s="187">
        <f>'PrEP Utilization in PMTCT'!G11</f>
        <v>0</v>
      </c>
      <c r="L315" s="187">
        <f>'PrEP Utilization in PMTCT'!H11</f>
        <v>0</v>
      </c>
      <c r="M315" s="187">
        <f>'PrEP Utilization in PMTCT'!I11</f>
        <v>0</v>
      </c>
      <c r="N315" s="187">
        <f>'PrEP Utilization in PMTCT'!J11</f>
        <v>0</v>
      </c>
      <c r="O315" s="187">
        <f>'PrEP Utilization in PMTCT'!K11</f>
        <v>0</v>
      </c>
      <c r="P315" s="187">
        <f>'PrEP Utilization in PMTCT'!L11</f>
        <v>0</v>
      </c>
      <c r="Q315" s="187">
        <f>'PrEP Utilization in PMTCT'!M11</f>
        <v>0</v>
      </c>
      <c r="R315" s="187">
        <f>'PrEP Utilization in PMTCT'!N11</f>
        <v>0</v>
      </c>
      <c r="S315" s="187">
        <f>'PrEP Utilization in PMTCT'!O11</f>
        <v>0</v>
      </c>
      <c r="T315" s="187">
        <f>'PrEP Utilization in PMTCT'!P11</f>
        <v>0</v>
      </c>
      <c r="U315" s="187">
        <f>'PrEP Utilization in PMTCT'!Q11</f>
        <v>0</v>
      </c>
      <c r="V315" s="187">
        <f>'PrEP Utilization in PMTCT'!R11</f>
        <v>0</v>
      </c>
      <c r="W315" s="187">
        <f>'PrEP Utilization in PMTCT'!S11</f>
        <v>0</v>
      </c>
      <c r="X315" s="187">
        <f>'PrEP Utilization in PMTCT'!T11</f>
        <v>0</v>
      </c>
      <c r="Y315" s="187">
        <f>'PrEP Utilization in PMTCT'!U11</f>
        <v>0</v>
      </c>
      <c r="Z315" s="187">
        <f>'PrEP Utilization in PMTCT'!V11</f>
        <v>0</v>
      </c>
      <c r="AA315" s="187">
        <f>'PrEP Utilization in PMTCT'!W11</f>
        <v>0</v>
      </c>
      <c r="AB315" s="187">
        <f>'PrEP Utilization in PMTCT'!X11</f>
        <v>0</v>
      </c>
      <c r="AC315" s="187">
        <f>'PrEP Utilization in PMTCT'!Y11</f>
        <v>0</v>
      </c>
      <c r="AD315" s="187">
        <f>'PrEP Utilization in PMTCT'!Z11</f>
        <v>0</v>
      </c>
      <c r="AE315" s="187">
        <f>'PrEP Utilization in PMTCT'!AA11</f>
        <v>0</v>
      </c>
      <c r="AF315" s="187">
        <f>'PrEP Utilization in PMTCT'!AB11</f>
        <v>0</v>
      </c>
      <c r="AG315" s="187">
        <f>'PrEP Utilization in PMTCT'!AC11</f>
        <v>0</v>
      </c>
      <c r="AH315" s="187">
        <f>'PrEP Utilization in PMTCT'!AD11</f>
        <v>0</v>
      </c>
      <c r="AI315" s="187">
        <f>'PrEP Utilization in PMTCT'!AE11</f>
        <v>0</v>
      </c>
      <c r="AJ315" s="187">
        <f>'PrEP Utilization in PMTCT'!AF11</f>
        <v>0</v>
      </c>
      <c r="AK315" s="187">
        <f>'PrEP Utilization in PMTCT'!AG11</f>
        <v>0</v>
      </c>
      <c r="AL315" s="187">
        <f>'PrEP Utilization in PMTCT'!AH11</f>
        <v>0</v>
      </c>
      <c r="AM315" s="186">
        <f t="shared" si="9"/>
        <v>0</v>
      </c>
      <c r="AN315" s="187" t="str">
        <f>'PrEP Utilization in PMTCT'!B$3</f>
        <v>PrEP Utilization in PMTCT Settings version 2.0.0</v>
      </c>
      <c r="AO315" s="199" t="str">
        <f>'PrEP Utilization in PMTCT'!AJ11</f>
        <v/>
      </c>
    </row>
    <row r="316" spans="1:41" x14ac:dyDescent="0.25">
      <c r="A316" s="178" t="str">
        <f t="shared" si="8"/>
        <v>202205</v>
      </c>
      <c r="B316" s="179">
        <f>'Prep Partner Performance'!AE$2</f>
        <v>2022</v>
      </c>
      <c r="C316" s="180" t="str">
        <f>'Prep Partner Performance'!Z$2</f>
        <v>05</v>
      </c>
      <c r="D316" s="178">
        <f>'Prep Partner Performance'!G$2</f>
        <v>14943</v>
      </c>
      <c r="E316" s="177" t="str">
        <f>'Prep Partner Performance'!C$2</f>
        <v>Kisima Health Centre</v>
      </c>
      <c r="F316" s="203" t="str">
        <f>'PrEP Utilization in PMTCT'!B$9</f>
        <v>PrEP Utilization in ANC Settings</v>
      </c>
      <c r="G316" s="187" t="str">
        <f>'PrEP Utilization in PMTCT'!C12</f>
        <v>Number Eligible for Screening HIV Risk</v>
      </c>
      <c r="H316" s="187" t="str">
        <f>'PrEP Utilization in PMTCT'!D12</f>
        <v>PRP01-031</v>
      </c>
      <c r="I316" s="187">
        <f>'PrEP Utilization in PMTCT'!E12</f>
        <v>0</v>
      </c>
      <c r="J316" s="187">
        <f>'PrEP Utilization in PMTCT'!F12</f>
        <v>0</v>
      </c>
      <c r="K316" s="187">
        <f>'PrEP Utilization in PMTCT'!G12</f>
        <v>0</v>
      </c>
      <c r="L316" s="187">
        <f>'PrEP Utilization in PMTCT'!H12</f>
        <v>0</v>
      </c>
      <c r="M316" s="187">
        <f>'PrEP Utilization in PMTCT'!I12</f>
        <v>0</v>
      </c>
      <c r="N316" s="187">
        <f>'PrEP Utilization in PMTCT'!J12</f>
        <v>0</v>
      </c>
      <c r="O316" s="187">
        <f>'PrEP Utilization in PMTCT'!K12</f>
        <v>0</v>
      </c>
      <c r="P316" s="187">
        <f>'PrEP Utilization in PMTCT'!L12</f>
        <v>0</v>
      </c>
      <c r="Q316" s="187">
        <f>'PrEP Utilization in PMTCT'!M12</f>
        <v>0</v>
      </c>
      <c r="R316" s="187">
        <f>'PrEP Utilization in PMTCT'!N12</f>
        <v>0</v>
      </c>
      <c r="S316" s="187">
        <f>'PrEP Utilization in PMTCT'!O12</f>
        <v>0</v>
      </c>
      <c r="T316" s="187">
        <f>'PrEP Utilization in PMTCT'!P12</f>
        <v>0</v>
      </c>
      <c r="U316" s="187">
        <f>'PrEP Utilization in PMTCT'!Q12</f>
        <v>0</v>
      </c>
      <c r="V316" s="187">
        <f>'PrEP Utilization in PMTCT'!R12</f>
        <v>0</v>
      </c>
      <c r="W316" s="187">
        <f>'PrEP Utilization in PMTCT'!S12</f>
        <v>0</v>
      </c>
      <c r="X316" s="187">
        <f>'PrEP Utilization in PMTCT'!T12</f>
        <v>0</v>
      </c>
      <c r="Y316" s="187">
        <f>'PrEP Utilization in PMTCT'!U12</f>
        <v>0</v>
      </c>
      <c r="Z316" s="187">
        <f>'PrEP Utilization in PMTCT'!V12</f>
        <v>0</v>
      </c>
      <c r="AA316" s="187">
        <f>'PrEP Utilization in PMTCT'!W12</f>
        <v>0</v>
      </c>
      <c r="AB316" s="187">
        <f>'PrEP Utilization in PMTCT'!X12</f>
        <v>0</v>
      </c>
      <c r="AC316" s="187">
        <f>'PrEP Utilization in PMTCT'!Y12</f>
        <v>0</v>
      </c>
      <c r="AD316" s="187">
        <f>'PrEP Utilization in PMTCT'!Z12</f>
        <v>0</v>
      </c>
      <c r="AE316" s="187">
        <f>'PrEP Utilization in PMTCT'!AA12</f>
        <v>0</v>
      </c>
      <c r="AF316" s="187">
        <f>'PrEP Utilization in PMTCT'!AB12</f>
        <v>0</v>
      </c>
      <c r="AG316" s="187">
        <f>'PrEP Utilization in PMTCT'!AC12</f>
        <v>0</v>
      </c>
      <c r="AH316" s="187">
        <f>'PrEP Utilization in PMTCT'!AD12</f>
        <v>0</v>
      </c>
      <c r="AI316" s="187">
        <f>'PrEP Utilization in PMTCT'!AE12</f>
        <v>0</v>
      </c>
      <c r="AJ316" s="187">
        <f>'PrEP Utilization in PMTCT'!AF12</f>
        <v>0</v>
      </c>
      <c r="AK316" s="187">
        <f>'PrEP Utilization in PMTCT'!AG12</f>
        <v>0</v>
      </c>
      <c r="AL316" s="187">
        <f>'PrEP Utilization in PMTCT'!AH12</f>
        <v>0</v>
      </c>
      <c r="AM316" s="186">
        <f t="shared" si="9"/>
        <v>0</v>
      </c>
      <c r="AN316" s="187" t="str">
        <f>'PrEP Utilization in PMTCT'!B$3</f>
        <v>PrEP Utilization in PMTCT Settings version 2.0.0</v>
      </c>
      <c r="AO316" s="199">
        <f>'PrEP Utilization in PMTCT'!AJ12</f>
        <v>0</v>
      </c>
    </row>
    <row r="317" spans="1:41" x14ac:dyDescent="0.25">
      <c r="A317" s="178" t="str">
        <f t="shared" si="8"/>
        <v>202205</v>
      </c>
      <c r="B317" s="179">
        <f>'Prep Partner Performance'!AE$2</f>
        <v>2022</v>
      </c>
      <c r="C317" s="180" t="str">
        <f>'Prep Partner Performance'!Z$2</f>
        <v>05</v>
      </c>
      <c r="D317" s="178">
        <f>'Prep Partner Performance'!G$2</f>
        <v>14943</v>
      </c>
      <c r="E317" s="177" t="str">
        <f>'Prep Partner Performance'!C$2</f>
        <v>Kisima Health Centre</v>
      </c>
      <c r="F317" s="203" t="str">
        <f>'PrEP Utilization in PMTCT'!B$9</f>
        <v>PrEP Utilization in ANC Settings</v>
      </c>
      <c r="G317" s="187" t="str">
        <f>'PrEP Utilization in PMTCT'!C13</f>
        <v>Number Screened for HIV Risk</v>
      </c>
      <c r="H317" s="187" t="str">
        <f>'PrEP Utilization in PMTCT'!D13</f>
        <v>PRP01-04</v>
      </c>
      <c r="I317" s="187">
        <f>'PrEP Utilization in PMTCT'!E13</f>
        <v>0</v>
      </c>
      <c r="J317" s="187">
        <f>'PrEP Utilization in PMTCT'!F13</f>
        <v>0</v>
      </c>
      <c r="K317" s="187">
        <f>'PrEP Utilization in PMTCT'!G13</f>
        <v>0</v>
      </c>
      <c r="L317" s="187">
        <f>'PrEP Utilization in PMTCT'!H13</f>
        <v>0</v>
      </c>
      <c r="M317" s="187">
        <f>'PrEP Utilization in PMTCT'!I13</f>
        <v>0</v>
      </c>
      <c r="N317" s="187">
        <f>'PrEP Utilization in PMTCT'!J13</f>
        <v>0</v>
      </c>
      <c r="O317" s="187">
        <f>'PrEP Utilization in PMTCT'!K13</f>
        <v>0</v>
      </c>
      <c r="P317" s="187">
        <f>'PrEP Utilization in PMTCT'!L13</f>
        <v>0</v>
      </c>
      <c r="Q317" s="187">
        <f>'PrEP Utilization in PMTCT'!M13</f>
        <v>0</v>
      </c>
      <c r="R317" s="187">
        <f>'PrEP Utilization in PMTCT'!N13</f>
        <v>0</v>
      </c>
      <c r="S317" s="187">
        <f>'PrEP Utilization in PMTCT'!O13</f>
        <v>0</v>
      </c>
      <c r="T317" s="187">
        <f>'PrEP Utilization in PMTCT'!P13</f>
        <v>0</v>
      </c>
      <c r="U317" s="187">
        <f>'PrEP Utilization in PMTCT'!Q13</f>
        <v>0</v>
      </c>
      <c r="V317" s="187">
        <f>'PrEP Utilization in PMTCT'!R13</f>
        <v>0</v>
      </c>
      <c r="W317" s="187">
        <f>'PrEP Utilization in PMTCT'!S13</f>
        <v>0</v>
      </c>
      <c r="X317" s="187">
        <f>'PrEP Utilization in PMTCT'!T13</f>
        <v>0</v>
      </c>
      <c r="Y317" s="187">
        <f>'PrEP Utilization in PMTCT'!U13</f>
        <v>0</v>
      </c>
      <c r="Z317" s="187">
        <f>'PrEP Utilization in PMTCT'!V13</f>
        <v>0</v>
      </c>
      <c r="AA317" s="187">
        <f>'PrEP Utilization in PMTCT'!W13</f>
        <v>0</v>
      </c>
      <c r="AB317" s="187">
        <f>'PrEP Utilization in PMTCT'!X13</f>
        <v>0</v>
      </c>
      <c r="AC317" s="187">
        <f>'PrEP Utilization in PMTCT'!Y13</f>
        <v>0</v>
      </c>
      <c r="AD317" s="187">
        <f>'PrEP Utilization in PMTCT'!Z13</f>
        <v>0</v>
      </c>
      <c r="AE317" s="187">
        <f>'PrEP Utilization in PMTCT'!AA13</f>
        <v>0</v>
      </c>
      <c r="AF317" s="187">
        <f>'PrEP Utilization in PMTCT'!AB13</f>
        <v>0</v>
      </c>
      <c r="AG317" s="187">
        <f>'PrEP Utilization in PMTCT'!AC13</f>
        <v>0</v>
      </c>
      <c r="AH317" s="187">
        <f>'PrEP Utilization in PMTCT'!AD13</f>
        <v>0</v>
      </c>
      <c r="AI317" s="187">
        <f>'PrEP Utilization in PMTCT'!AE13</f>
        <v>0</v>
      </c>
      <c r="AJ317" s="187">
        <f>'PrEP Utilization in PMTCT'!AF13</f>
        <v>0</v>
      </c>
      <c r="AK317" s="187">
        <f>'PrEP Utilization in PMTCT'!AG13</f>
        <v>0</v>
      </c>
      <c r="AL317" s="187">
        <f>'PrEP Utilization in PMTCT'!AH13</f>
        <v>0</v>
      </c>
      <c r="AM317" s="186">
        <f t="shared" si="9"/>
        <v>0</v>
      </c>
      <c r="AN317" s="187" t="str">
        <f>'PrEP Utilization in PMTCT'!B$3</f>
        <v>PrEP Utilization in PMTCT Settings version 2.0.0</v>
      </c>
      <c r="AO317" s="199" t="str">
        <f>'PrEP Utilization in PMTCT'!AJ13</f>
        <v/>
      </c>
    </row>
    <row r="318" spans="1:41" x14ac:dyDescent="0.25">
      <c r="A318" s="178" t="str">
        <f t="shared" si="8"/>
        <v>202205</v>
      </c>
      <c r="B318" s="179">
        <f>'Prep Partner Performance'!AE$2</f>
        <v>2022</v>
      </c>
      <c r="C318" s="180" t="str">
        <f>'Prep Partner Performance'!Z$2</f>
        <v>05</v>
      </c>
      <c r="D318" s="178">
        <f>'Prep Partner Performance'!G$2</f>
        <v>14943</v>
      </c>
      <c r="E318" s="177" t="str">
        <f>'Prep Partner Performance'!C$2</f>
        <v>Kisima Health Centre</v>
      </c>
      <c r="F318" s="203" t="str">
        <f>'PrEP Utilization in PMTCT'!B$9</f>
        <v>PrEP Utilization in ANC Settings</v>
      </c>
      <c r="G318" s="187" t="str">
        <f>'PrEP Utilization in PMTCT'!C14</f>
        <v>Number Eligible for PrEP</v>
      </c>
      <c r="H318" s="187" t="str">
        <f>'PrEP Utilization in PMTCT'!D14</f>
        <v>PRP01-05</v>
      </c>
      <c r="I318" s="187">
        <f>'PrEP Utilization in PMTCT'!E14</f>
        <v>0</v>
      </c>
      <c r="J318" s="187">
        <f>'PrEP Utilization in PMTCT'!F14</f>
        <v>0</v>
      </c>
      <c r="K318" s="187">
        <f>'PrEP Utilization in PMTCT'!G14</f>
        <v>0</v>
      </c>
      <c r="L318" s="187">
        <f>'PrEP Utilization in PMTCT'!H14</f>
        <v>0</v>
      </c>
      <c r="M318" s="187">
        <f>'PrEP Utilization in PMTCT'!I14</f>
        <v>0</v>
      </c>
      <c r="N318" s="187">
        <f>'PrEP Utilization in PMTCT'!J14</f>
        <v>0</v>
      </c>
      <c r="O318" s="187">
        <f>'PrEP Utilization in PMTCT'!K14</f>
        <v>0</v>
      </c>
      <c r="P318" s="187">
        <f>'PrEP Utilization in PMTCT'!L14</f>
        <v>0</v>
      </c>
      <c r="Q318" s="187">
        <f>'PrEP Utilization in PMTCT'!M14</f>
        <v>0</v>
      </c>
      <c r="R318" s="187">
        <f>'PrEP Utilization in PMTCT'!N14</f>
        <v>0</v>
      </c>
      <c r="S318" s="187">
        <f>'PrEP Utilization in PMTCT'!O14</f>
        <v>0</v>
      </c>
      <c r="T318" s="187">
        <f>'PrEP Utilization in PMTCT'!P14</f>
        <v>0</v>
      </c>
      <c r="U318" s="187">
        <f>'PrEP Utilization in PMTCT'!Q14</f>
        <v>0</v>
      </c>
      <c r="V318" s="187">
        <f>'PrEP Utilization in PMTCT'!R14</f>
        <v>0</v>
      </c>
      <c r="W318" s="187">
        <f>'PrEP Utilization in PMTCT'!S14</f>
        <v>0</v>
      </c>
      <c r="X318" s="187">
        <f>'PrEP Utilization in PMTCT'!T14</f>
        <v>0</v>
      </c>
      <c r="Y318" s="187">
        <f>'PrEP Utilization in PMTCT'!U14</f>
        <v>0</v>
      </c>
      <c r="Z318" s="187">
        <f>'PrEP Utilization in PMTCT'!V14</f>
        <v>0</v>
      </c>
      <c r="AA318" s="187">
        <f>'PrEP Utilization in PMTCT'!W14</f>
        <v>0</v>
      </c>
      <c r="AB318" s="187">
        <f>'PrEP Utilization in PMTCT'!X14</f>
        <v>0</v>
      </c>
      <c r="AC318" s="187">
        <f>'PrEP Utilization in PMTCT'!Y14</f>
        <v>0</v>
      </c>
      <c r="AD318" s="187">
        <f>'PrEP Utilization in PMTCT'!Z14</f>
        <v>0</v>
      </c>
      <c r="AE318" s="187">
        <f>'PrEP Utilization in PMTCT'!AA14</f>
        <v>0</v>
      </c>
      <c r="AF318" s="187">
        <f>'PrEP Utilization in PMTCT'!AB14</f>
        <v>0</v>
      </c>
      <c r="AG318" s="187">
        <f>'PrEP Utilization in PMTCT'!AC14</f>
        <v>0</v>
      </c>
      <c r="AH318" s="187">
        <f>'PrEP Utilization in PMTCT'!AD14</f>
        <v>0</v>
      </c>
      <c r="AI318" s="187">
        <f>'PrEP Utilization in PMTCT'!AE14</f>
        <v>0</v>
      </c>
      <c r="AJ318" s="187">
        <f>'PrEP Utilization in PMTCT'!AF14</f>
        <v>0</v>
      </c>
      <c r="AK318" s="187">
        <f>'PrEP Utilization in PMTCT'!AG14</f>
        <v>0</v>
      </c>
      <c r="AL318" s="187">
        <f>'PrEP Utilization in PMTCT'!AH14</f>
        <v>0</v>
      </c>
      <c r="AM318" s="186">
        <f t="shared" si="9"/>
        <v>0</v>
      </c>
      <c r="AN318" s="187" t="str">
        <f>'PrEP Utilization in PMTCT'!B$3</f>
        <v>PrEP Utilization in PMTCT Settings version 2.0.0</v>
      </c>
      <c r="AO318" s="199" t="str">
        <f>'PrEP Utilization in PMTCT'!AJ14</f>
        <v/>
      </c>
    </row>
    <row r="319" spans="1:41" x14ac:dyDescent="0.25">
      <c r="A319" s="178" t="str">
        <f t="shared" si="8"/>
        <v>202205</v>
      </c>
      <c r="B319" s="179">
        <f>'Prep Partner Performance'!AE$2</f>
        <v>2022</v>
      </c>
      <c r="C319" s="180" t="str">
        <f>'Prep Partner Performance'!Z$2</f>
        <v>05</v>
      </c>
      <c r="D319" s="178">
        <f>'Prep Partner Performance'!G$2</f>
        <v>14943</v>
      </c>
      <c r="E319" s="177" t="str">
        <f>'Prep Partner Performance'!C$2</f>
        <v>Kisima Health Centre</v>
      </c>
      <c r="F319" s="203" t="str">
        <f>'PrEP Utilization in PMTCT'!B$9</f>
        <v>PrEP Utilization in ANC Settings</v>
      </c>
      <c r="G319" s="187" t="str">
        <f>'PrEP Utilization in PMTCT'!C15</f>
        <v>Number Started/enrolled on PrEP</v>
      </c>
      <c r="H319" s="187" t="str">
        <f>'PrEP Utilization in PMTCT'!D15</f>
        <v>PRP01-06</v>
      </c>
      <c r="I319" s="187">
        <f>'PrEP Utilization in PMTCT'!E15</f>
        <v>0</v>
      </c>
      <c r="J319" s="187">
        <f>'PrEP Utilization in PMTCT'!F15</f>
        <v>0</v>
      </c>
      <c r="K319" s="187">
        <f>'PrEP Utilization in PMTCT'!G15</f>
        <v>0</v>
      </c>
      <c r="L319" s="187">
        <f>'PrEP Utilization in PMTCT'!H15</f>
        <v>0</v>
      </c>
      <c r="M319" s="187">
        <f>'PrEP Utilization in PMTCT'!I15</f>
        <v>0</v>
      </c>
      <c r="N319" s="187">
        <f>'PrEP Utilization in PMTCT'!J15</f>
        <v>0</v>
      </c>
      <c r="O319" s="187">
        <f>'PrEP Utilization in PMTCT'!K15</f>
        <v>0</v>
      </c>
      <c r="P319" s="187">
        <f>'PrEP Utilization in PMTCT'!L15</f>
        <v>0</v>
      </c>
      <c r="Q319" s="187">
        <f>'PrEP Utilization in PMTCT'!M15</f>
        <v>0</v>
      </c>
      <c r="R319" s="187">
        <f>'PrEP Utilization in PMTCT'!N15</f>
        <v>0</v>
      </c>
      <c r="S319" s="187">
        <f>'PrEP Utilization in PMTCT'!O15</f>
        <v>0</v>
      </c>
      <c r="T319" s="187">
        <f>'PrEP Utilization in PMTCT'!P15</f>
        <v>0</v>
      </c>
      <c r="U319" s="187">
        <f>'PrEP Utilization in PMTCT'!Q15</f>
        <v>0</v>
      </c>
      <c r="V319" s="187">
        <f>'PrEP Utilization in PMTCT'!R15</f>
        <v>0</v>
      </c>
      <c r="W319" s="187">
        <f>'PrEP Utilization in PMTCT'!S15</f>
        <v>0</v>
      </c>
      <c r="X319" s="187">
        <f>'PrEP Utilization in PMTCT'!T15</f>
        <v>0</v>
      </c>
      <c r="Y319" s="187">
        <f>'PrEP Utilization in PMTCT'!U15</f>
        <v>0</v>
      </c>
      <c r="Z319" s="187">
        <f>'PrEP Utilization in PMTCT'!V15</f>
        <v>0</v>
      </c>
      <c r="AA319" s="187">
        <f>'PrEP Utilization in PMTCT'!W15</f>
        <v>0</v>
      </c>
      <c r="AB319" s="187">
        <f>'PrEP Utilization in PMTCT'!X15</f>
        <v>0</v>
      </c>
      <c r="AC319" s="187">
        <f>'PrEP Utilization in PMTCT'!Y15</f>
        <v>0</v>
      </c>
      <c r="AD319" s="187">
        <f>'PrEP Utilization in PMTCT'!Z15</f>
        <v>0</v>
      </c>
      <c r="AE319" s="187">
        <f>'PrEP Utilization in PMTCT'!AA15</f>
        <v>0</v>
      </c>
      <c r="AF319" s="187">
        <f>'PrEP Utilization in PMTCT'!AB15</f>
        <v>0</v>
      </c>
      <c r="AG319" s="187">
        <f>'PrEP Utilization in PMTCT'!AC15</f>
        <v>0</v>
      </c>
      <c r="AH319" s="187">
        <f>'PrEP Utilization in PMTCT'!AD15</f>
        <v>0</v>
      </c>
      <c r="AI319" s="187">
        <f>'PrEP Utilization in PMTCT'!AE15</f>
        <v>0</v>
      </c>
      <c r="AJ319" s="187">
        <f>'PrEP Utilization in PMTCT'!AF15</f>
        <v>0</v>
      </c>
      <c r="AK319" s="187">
        <f>'PrEP Utilization in PMTCT'!AG15</f>
        <v>0</v>
      </c>
      <c r="AL319" s="187">
        <f>'PrEP Utilization in PMTCT'!AH15</f>
        <v>0</v>
      </c>
      <c r="AM319" s="186">
        <f t="shared" si="9"/>
        <v>0</v>
      </c>
      <c r="AN319" s="187" t="str">
        <f>'PrEP Utilization in PMTCT'!B$3</f>
        <v>PrEP Utilization in PMTCT Settings version 2.0.0</v>
      </c>
      <c r="AO319" s="199" t="str">
        <f>'PrEP Utilization in PMTCT'!AJ15</f>
        <v/>
      </c>
    </row>
    <row r="320" spans="1:41" x14ac:dyDescent="0.25">
      <c r="A320" s="178" t="str">
        <f t="shared" si="8"/>
        <v>202205</v>
      </c>
      <c r="B320" s="179">
        <f>'Prep Partner Performance'!AE$2</f>
        <v>2022</v>
      </c>
      <c r="C320" s="180" t="str">
        <f>'Prep Partner Performance'!Z$2</f>
        <v>05</v>
      </c>
      <c r="D320" s="178">
        <f>'Prep Partner Performance'!G$2</f>
        <v>14943</v>
      </c>
      <c r="E320" s="177" t="str">
        <f>'Prep Partner Performance'!C$2</f>
        <v>Kisima Health Centre</v>
      </c>
      <c r="F320" s="203" t="str">
        <f>'PrEP Utilization in PMTCT'!B$9</f>
        <v>PrEP Utilization in ANC Settings</v>
      </c>
      <c r="G320" s="187" t="str">
        <f>'PrEP Utilization in PMTCT'!C16</f>
        <v>Number Declined PrEP</v>
      </c>
      <c r="H320" s="187" t="str">
        <f>'PrEP Utilization in PMTCT'!D16</f>
        <v>PRP01-07</v>
      </c>
      <c r="I320" s="187">
        <f>'PrEP Utilization in PMTCT'!E16</f>
        <v>0</v>
      </c>
      <c r="J320" s="187">
        <f>'PrEP Utilization in PMTCT'!F16</f>
        <v>0</v>
      </c>
      <c r="K320" s="187">
        <f>'PrEP Utilization in PMTCT'!G16</f>
        <v>0</v>
      </c>
      <c r="L320" s="187">
        <f>'PrEP Utilization in PMTCT'!H16</f>
        <v>0</v>
      </c>
      <c r="M320" s="187">
        <f>'PrEP Utilization in PMTCT'!I16</f>
        <v>0</v>
      </c>
      <c r="N320" s="187">
        <f>'PrEP Utilization in PMTCT'!J16</f>
        <v>0</v>
      </c>
      <c r="O320" s="187">
        <f>'PrEP Utilization in PMTCT'!K16</f>
        <v>0</v>
      </c>
      <c r="P320" s="187">
        <f>'PrEP Utilization in PMTCT'!L16</f>
        <v>0</v>
      </c>
      <c r="Q320" s="187">
        <f>'PrEP Utilization in PMTCT'!M16</f>
        <v>0</v>
      </c>
      <c r="R320" s="187">
        <f>'PrEP Utilization in PMTCT'!N16</f>
        <v>0</v>
      </c>
      <c r="S320" s="187">
        <f>'PrEP Utilization in PMTCT'!O16</f>
        <v>0</v>
      </c>
      <c r="T320" s="187">
        <f>'PrEP Utilization in PMTCT'!P16</f>
        <v>0</v>
      </c>
      <c r="U320" s="187">
        <f>'PrEP Utilization in PMTCT'!Q16</f>
        <v>0</v>
      </c>
      <c r="V320" s="187">
        <f>'PrEP Utilization in PMTCT'!R16</f>
        <v>0</v>
      </c>
      <c r="W320" s="187">
        <f>'PrEP Utilization in PMTCT'!S16</f>
        <v>0</v>
      </c>
      <c r="X320" s="187">
        <f>'PrEP Utilization in PMTCT'!T16</f>
        <v>0</v>
      </c>
      <c r="Y320" s="187">
        <f>'PrEP Utilization in PMTCT'!U16</f>
        <v>0</v>
      </c>
      <c r="Z320" s="187">
        <f>'PrEP Utilization in PMTCT'!V16</f>
        <v>0</v>
      </c>
      <c r="AA320" s="187">
        <f>'PrEP Utilization in PMTCT'!W16</f>
        <v>0</v>
      </c>
      <c r="AB320" s="187">
        <f>'PrEP Utilization in PMTCT'!X16</f>
        <v>0</v>
      </c>
      <c r="AC320" s="187">
        <f>'PrEP Utilization in PMTCT'!Y16</f>
        <v>0</v>
      </c>
      <c r="AD320" s="187">
        <f>'PrEP Utilization in PMTCT'!Z16</f>
        <v>0</v>
      </c>
      <c r="AE320" s="187">
        <f>'PrEP Utilization in PMTCT'!AA16</f>
        <v>0</v>
      </c>
      <c r="AF320" s="187">
        <f>'PrEP Utilization in PMTCT'!AB16</f>
        <v>0</v>
      </c>
      <c r="AG320" s="187">
        <f>'PrEP Utilization in PMTCT'!AC16</f>
        <v>0</v>
      </c>
      <c r="AH320" s="187">
        <f>'PrEP Utilization in PMTCT'!AD16</f>
        <v>0</v>
      </c>
      <c r="AI320" s="187">
        <f>'PrEP Utilization in PMTCT'!AE16</f>
        <v>0</v>
      </c>
      <c r="AJ320" s="187">
        <f>'PrEP Utilization in PMTCT'!AF16</f>
        <v>0</v>
      </c>
      <c r="AK320" s="187">
        <f>'PrEP Utilization in PMTCT'!AG16</f>
        <v>0</v>
      </c>
      <c r="AL320" s="187">
        <f>'PrEP Utilization in PMTCT'!AH16</f>
        <v>0</v>
      </c>
      <c r="AM320" s="186">
        <f t="shared" si="9"/>
        <v>0</v>
      </c>
      <c r="AN320" s="187" t="str">
        <f>'PrEP Utilization in PMTCT'!B$3</f>
        <v>PrEP Utilization in PMTCT Settings version 2.0.0</v>
      </c>
      <c r="AO320" s="199" t="str">
        <f>'PrEP Utilization in PMTCT'!AJ16</f>
        <v/>
      </c>
    </row>
    <row r="321" spans="1:41" x14ac:dyDescent="0.25">
      <c r="A321" s="178" t="str">
        <f t="shared" si="8"/>
        <v>202205</v>
      </c>
      <c r="B321" s="179">
        <f>'Prep Partner Performance'!AE$2</f>
        <v>2022</v>
      </c>
      <c r="C321" s="180" t="str">
        <f>'Prep Partner Performance'!Z$2</f>
        <v>05</v>
      </c>
      <c r="D321" s="178">
        <f>'Prep Partner Performance'!G$2</f>
        <v>14943</v>
      </c>
      <c r="E321" s="177" t="str">
        <f>'Prep Partner Performance'!C$2</f>
        <v>Kisima Health Centre</v>
      </c>
      <c r="F321" s="203" t="str">
        <f>'PrEP Utilization in PMTCT'!B$9</f>
        <v>PrEP Utilization in ANC Settings</v>
      </c>
      <c r="G321" s="187" t="str">
        <f>'PrEP Utilization in PMTCT'!C17</f>
        <v>Number of Clients currently on PrEP</v>
      </c>
      <c r="H321" s="187" t="str">
        <f>'PrEP Utilization in PMTCT'!D17</f>
        <v>PRP01-08</v>
      </c>
      <c r="I321" s="187">
        <f>'PrEP Utilization in PMTCT'!E17</f>
        <v>0</v>
      </c>
      <c r="J321" s="187">
        <f>'PrEP Utilization in PMTCT'!F17</f>
        <v>0</v>
      </c>
      <c r="K321" s="187">
        <f>'PrEP Utilization in PMTCT'!G17</f>
        <v>0</v>
      </c>
      <c r="L321" s="187">
        <f>'PrEP Utilization in PMTCT'!H17</f>
        <v>0</v>
      </c>
      <c r="M321" s="187">
        <f>'PrEP Utilization in PMTCT'!I17</f>
        <v>0</v>
      </c>
      <c r="N321" s="187">
        <f>'PrEP Utilization in PMTCT'!J17</f>
        <v>0</v>
      </c>
      <c r="O321" s="187">
        <f>'PrEP Utilization in PMTCT'!K17</f>
        <v>0</v>
      </c>
      <c r="P321" s="187">
        <f>'PrEP Utilization in PMTCT'!L17</f>
        <v>0</v>
      </c>
      <c r="Q321" s="187">
        <f>'PrEP Utilization in PMTCT'!M17</f>
        <v>0</v>
      </c>
      <c r="R321" s="187">
        <f>'PrEP Utilization in PMTCT'!N17</f>
        <v>0</v>
      </c>
      <c r="S321" s="187">
        <f>'PrEP Utilization in PMTCT'!O17</f>
        <v>0</v>
      </c>
      <c r="T321" s="187">
        <f>'PrEP Utilization in PMTCT'!P17</f>
        <v>0</v>
      </c>
      <c r="U321" s="187">
        <f>'PrEP Utilization in PMTCT'!Q17</f>
        <v>0</v>
      </c>
      <c r="V321" s="187">
        <f>'PrEP Utilization in PMTCT'!R17</f>
        <v>0</v>
      </c>
      <c r="W321" s="187">
        <f>'PrEP Utilization in PMTCT'!S17</f>
        <v>0</v>
      </c>
      <c r="X321" s="187">
        <f>'PrEP Utilization in PMTCT'!T17</f>
        <v>0</v>
      </c>
      <c r="Y321" s="187">
        <f>'PrEP Utilization in PMTCT'!U17</f>
        <v>0</v>
      </c>
      <c r="Z321" s="187">
        <f>'PrEP Utilization in PMTCT'!V17</f>
        <v>0</v>
      </c>
      <c r="AA321" s="187">
        <f>'PrEP Utilization in PMTCT'!W17</f>
        <v>0</v>
      </c>
      <c r="AB321" s="187">
        <f>'PrEP Utilization in PMTCT'!X17</f>
        <v>0</v>
      </c>
      <c r="AC321" s="187">
        <f>'PrEP Utilization in PMTCT'!Y17</f>
        <v>0</v>
      </c>
      <c r="AD321" s="187">
        <f>'PrEP Utilization in PMTCT'!Z17</f>
        <v>0</v>
      </c>
      <c r="AE321" s="187">
        <f>'PrEP Utilization in PMTCT'!AA17</f>
        <v>0</v>
      </c>
      <c r="AF321" s="187">
        <f>'PrEP Utilization in PMTCT'!AB17</f>
        <v>0</v>
      </c>
      <c r="AG321" s="187">
        <f>'PrEP Utilization in PMTCT'!AC17</f>
        <v>0</v>
      </c>
      <c r="AH321" s="187">
        <f>'PrEP Utilization in PMTCT'!AD17</f>
        <v>0</v>
      </c>
      <c r="AI321" s="187">
        <f>'PrEP Utilization in PMTCT'!AE17</f>
        <v>0</v>
      </c>
      <c r="AJ321" s="187">
        <f>'PrEP Utilization in PMTCT'!AF17</f>
        <v>0</v>
      </c>
      <c r="AK321" s="187">
        <f>'PrEP Utilization in PMTCT'!AG17</f>
        <v>0</v>
      </c>
      <c r="AL321" s="187">
        <f>'PrEP Utilization in PMTCT'!AH17</f>
        <v>0</v>
      </c>
      <c r="AM321" s="186">
        <f t="shared" si="9"/>
        <v>0</v>
      </c>
      <c r="AN321" s="187" t="str">
        <f>'PrEP Utilization in PMTCT'!B$3</f>
        <v>PrEP Utilization in PMTCT Settings version 2.0.0</v>
      </c>
      <c r="AO321" s="199" t="str">
        <f>'PrEP Utilization in PMTCT'!AJ17</f>
        <v/>
      </c>
    </row>
    <row r="322" spans="1:41" x14ac:dyDescent="0.25">
      <c r="A322" s="178" t="str">
        <f t="shared" si="8"/>
        <v>202205</v>
      </c>
      <c r="B322" s="179">
        <f>'Prep Partner Performance'!AE$2</f>
        <v>2022</v>
      </c>
      <c r="C322" s="180" t="str">
        <f>'Prep Partner Performance'!Z$2</f>
        <v>05</v>
      </c>
      <c r="D322" s="178">
        <f>'Prep Partner Performance'!G$2</f>
        <v>14943</v>
      </c>
      <c r="E322" s="177" t="str">
        <f>'Prep Partner Performance'!C$2</f>
        <v>Kisima Health Centre</v>
      </c>
      <c r="F322" s="203" t="str">
        <f>'PrEP Utilization in PMTCT'!B$9</f>
        <v>PrEP Utilization in ANC Settings</v>
      </c>
      <c r="G322" s="187" t="str">
        <f>'PrEP Utilization in PMTCT'!C18</f>
        <v>Number of Clients stopped / discontinued PrEP</v>
      </c>
      <c r="H322" s="187" t="str">
        <f>'PrEP Utilization in PMTCT'!D18</f>
        <v>PRP01-09</v>
      </c>
      <c r="I322" s="187">
        <f>'PrEP Utilization in PMTCT'!E18</f>
        <v>0</v>
      </c>
      <c r="J322" s="187">
        <f>'PrEP Utilization in PMTCT'!F18</f>
        <v>0</v>
      </c>
      <c r="K322" s="187">
        <f>'PrEP Utilization in PMTCT'!G18</f>
        <v>0</v>
      </c>
      <c r="L322" s="187">
        <f>'PrEP Utilization in PMTCT'!H18</f>
        <v>0</v>
      </c>
      <c r="M322" s="187">
        <f>'PrEP Utilization in PMTCT'!I18</f>
        <v>0</v>
      </c>
      <c r="N322" s="187">
        <f>'PrEP Utilization in PMTCT'!J18</f>
        <v>0</v>
      </c>
      <c r="O322" s="187">
        <f>'PrEP Utilization in PMTCT'!K18</f>
        <v>0</v>
      </c>
      <c r="P322" s="187">
        <f>'PrEP Utilization in PMTCT'!L18</f>
        <v>0</v>
      </c>
      <c r="Q322" s="187">
        <f>'PrEP Utilization in PMTCT'!M18</f>
        <v>0</v>
      </c>
      <c r="R322" s="187">
        <f>'PrEP Utilization in PMTCT'!N18</f>
        <v>0</v>
      </c>
      <c r="S322" s="187">
        <f>'PrEP Utilization in PMTCT'!O18</f>
        <v>0</v>
      </c>
      <c r="T322" s="187">
        <f>'PrEP Utilization in PMTCT'!P18</f>
        <v>0</v>
      </c>
      <c r="U322" s="187">
        <f>'PrEP Utilization in PMTCT'!Q18</f>
        <v>0</v>
      </c>
      <c r="V322" s="187">
        <f>'PrEP Utilization in PMTCT'!R18</f>
        <v>0</v>
      </c>
      <c r="W322" s="187">
        <f>'PrEP Utilization in PMTCT'!S18</f>
        <v>0</v>
      </c>
      <c r="X322" s="187">
        <f>'PrEP Utilization in PMTCT'!T18</f>
        <v>0</v>
      </c>
      <c r="Y322" s="187">
        <f>'PrEP Utilization in PMTCT'!U18</f>
        <v>0</v>
      </c>
      <c r="Z322" s="187">
        <f>'PrEP Utilization in PMTCT'!V18</f>
        <v>0</v>
      </c>
      <c r="AA322" s="187">
        <f>'PrEP Utilization in PMTCT'!W18</f>
        <v>0</v>
      </c>
      <c r="AB322" s="187">
        <f>'PrEP Utilization in PMTCT'!X18</f>
        <v>0</v>
      </c>
      <c r="AC322" s="187">
        <f>'PrEP Utilization in PMTCT'!Y18</f>
        <v>0</v>
      </c>
      <c r="AD322" s="187">
        <f>'PrEP Utilization in PMTCT'!Z18</f>
        <v>0</v>
      </c>
      <c r="AE322" s="187">
        <f>'PrEP Utilization in PMTCT'!AA18</f>
        <v>0</v>
      </c>
      <c r="AF322" s="187">
        <f>'PrEP Utilization in PMTCT'!AB18</f>
        <v>0</v>
      </c>
      <c r="AG322" s="187">
        <f>'PrEP Utilization in PMTCT'!AC18</f>
        <v>0</v>
      </c>
      <c r="AH322" s="187">
        <f>'PrEP Utilization in PMTCT'!AD18</f>
        <v>0</v>
      </c>
      <c r="AI322" s="187">
        <f>'PrEP Utilization in PMTCT'!AE18</f>
        <v>0</v>
      </c>
      <c r="AJ322" s="187">
        <f>'PrEP Utilization in PMTCT'!AF18</f>
        <v>0</v>
      </c>
      <c r="AK322" s="187">
        <f>'PrEP Utilization in PMTCT'!AG18</f>
        <v>0</v>
      </c>
      <c r="AL322" s="187">
        <f>'PrEP Utilization in PMTCT'!AH18</f>
        <v>0</v>
      </c>
      <c r="AM322" s="186">
        <f t="shared" si="9"/>
        <v>0</v>
      </c>
      <c r="AN322" s="187" t="str">
        <f>'PrEP Utilization in PMTCT'!B$3</f>
        <v>PrEP Utilization in PMTCT Settings version 2.0.0</v>
      </c>
      <c r="AO322" s="199" t="str">
        <f>'PrEP Utilization in PMTCT'!AJ18</f>
        <v/>
      </c>
    </row>
    <row r="323" spans="1:41" x14ac:dyDescent="0.25">
      <c r="A323" s="178" t="str">
        <f t="shared" ref="A323:A386" si="10">B323&amp;C323</f>
        <v>202205</v>
      </c>
      <c r="B323" s="179">
        <f>'Prep Partner Performance'!AE$2</f>
        <v>2022</v>
      </c>
      <c r="C323" s="180" t="str">
        <f>'Prep Partner Performance'!Z$2</f>
        <v>05</v>
      </c>
      <c r="D323" s="178">
        <f>'Prep Partner Performance'!G$2</f>
        <v>14943</v>
      </c>
      <c r="E323" s="177" t="str">
        <f>'Prep Partner Performance'!C$2</f>
        <v>Kisima Health Centre</v>
      </c>
      <c r="F323" s="203" t="str">
        <f>'PrEP Utilization in PMTCT'!B$9</f>
        <v>PrEP Utilization in ANC Settings</v>
      </c>
      <c r="G323" s="187" t="str">
        <f>'PrEP Utilization in PMTCT'!C19</f>
        <v>Number of Clients attending a follow up visit/Refills</v>
      </c>
      <c r="H323" s="187" t="str">
        <f>'PrEP Utilization in PMTCT'!D19</f>
        <v>PRP01-10</v>
      </c>
      <c r="I323" s="187">
        <f>'PrEP Utilization in PMTCT'!E19</f>
        <v>0</v>
      </c>
      <c r="J323" s="187">
        <f>'PrEP Utilization in PMTCT'!F19</f>
        <v>0</v>
      </c>
      <c r="K323" s="187">
        <f>'PrEP Utilization in PMTCT'!G19</f>
        <v>0</v>
      </c>
      <c r="L323" s="187">
        <f>'PrEP Utilization in PMTCT'!H19</f>
        <v>0</v>
      </c>
      <c r="M323" s="187">
        <f>'PrEP Utilization in PMTCT'!I19</f>
        <v>0</v>
      </c>
      <c r="N323" s="187">
        <f>'PrEP Utilization in PMTCT'!J19</f>
        <v>0</v>
      </c>
      <c r="O323" s="187">
        <f>'PrEP Utilization in PMTCT'!K19</f>
        <v>0</v>
      </c>
      <c r="P323" s="187">
        <f>'PrEP Utilization in PMTCT'!L19</f>
        <v>0</v>
      </c>
      <c r="Q323" s="187">
        <f>'PrEP Utilization in PMTCT'!M19</f>
        <v>0</v>
      </c>
      <c r="R323" s="187">
        <f>'PrEP Utilization in PMTCT'!N19</f>
        <v>0</v>
      </c>
      <c r="S323" s="187">
        <f>'PrEP Utilization in PMTCT'!O19</f>
        <v>0</v>
      </c>
      <c r="T323" s="187">
        <f>'PrEP Utilization in PMTCT'!P19</f>
        <v>0</v>
      </c>
      <c r="U323" s="187">
        <f>'PrEP Utilization in PMTCT'!Q19</f>
        <v>0</v>
      </c>
      <c r="V323" s="187">
        <f>'PrEP Utilization in PMTCT'!R19</f>
        <v>0</v>
      </c>
      <c r="W323" s="187">
        <f>'PrEP Utilization in PMTCT'!S19</f>
        <v>0</v>
      </c>
      <c r="X323" s="187">
        <f>'PrEP Utilization in PMTCT'!T19</f>
        <v>0</v>
      </c>
      <c r="Y323" s="187">
        <f>'PrEP Utilization in PMTCT'!U19</f>
        <v>0</v>
      </c>
      <c r="Z323" s="187">
        <f>'PrEP Utilization in PMTCT'!V19</f>
        <v>0</v>
      </c>
      <c r="AA323" s="187">
        <f>'PrEP Utilization in PMTCT'!W19</f>
        <v>0</v>
      </c>
      <c r="AB323" s="187">
        <f>'PrEP Utilization in PMTCT'!X19</f>
        <v>0</v>
      </c>
      <c r="AC323" s="187">
        <f>'PrEP Utilization in PMTCT'!Y19</f>
        <v>0</v>
      </c>
      <c r="AD323" s="187">
        <f>'PrEP Utilization in PMTCT'!Z19</f>
        <v>0</v>
      </c>
      <c r="AE323" s="187">
        <f>'PrEP Utilization in PMTCT'!AA19</f>
        <v>0</v>
      </c>
      <c r="AF323" s="187">
        <f>'PrEP Utilization in PMTCT'!AB19</f>
        <v>0</v>
      </c>
      <c r="AG323" s="187">
        <f>'PrEP Utilization in PMTCT'!AC19</f>
        <v>0</v>
      </c>
      <c r="AH323" s="187">
        <f>'PrEP Utilization in PMTCT'!AD19</f>
        <v>0</v>
      </c>
      <c r="AI323" s="187">
        <f>'PrEP Utilization in PMTCT'!AE19</f>
        <v>0</v>
      </c>
      <c r="AJ323" s="187">
        <f>'PrEP Utilization in PMTCT'!AF19</f>
        <v>0</v>
      </c>
      <c r="AK323" s="187">
        <f>'PrEP Utilization in PMTCT'!AG19</f>
        <v>0</v>
      </c>
      <c r="AL323" s="187">
        <f>'PrEP Utilization in PMTCT'!AH19</f>
        <v>0</v>
      </c>
      <c r="AM323" s="186">
        <f t="shared" si="9"/>
        <v>0</v>
      </c>
      <c r="AN323" s="187" t="str">
        <f>'PrEP Utilization in PMTCT'!B$3</f>
        <v>PrEP Utilization in PMTCT Settings version 2.0.0</v>
      </c>
      <c r="AO323" s="199" t="str">
        <f>'PrEP Utilization in PMTCT'!AJ19</f>
        <v/>
      </c>
    </row>
    <row r="324" spans="1:41" x14ac:dyDescent="0.25">
      <c r="A324" s="178" t="str">
        <f t="shared" si="10"/>
        <v>202205</v>
      </c>
      <c r="B324" s="179">
        <f>'Prep Partner Performance'!AE$2</f>
        <v>2022</v>
      </c>
      <c r="C324" s="180" t="str">
        <f>'Prep Partner Performance'!Z$2</f>
        <v>05</v>
      </c>
      <c r="D324" s="178">
        <f>'Prep Partner Performance'!G$2</f>
        <v>14943</v>
      </c>
      <c r="E324" s="177" t="str">
        <f>'Prep Partner Performance'!C$2</f>
        <v>Kisima Health Centre</v>
      </c>
      <c r="F324" s="203" t="str">
        <f>'PrEP Utilization in PMTCT'!B$9</f>
        <v>PrEP Utilization in ANC Settings</v>
      </c>
      <c r="G324" s="187" t="str">
        <f>'PrEP Utilization in PMTCT'!C20</f>
        <v>Number Re-initiated on PrEP</v>
      </c>
      <c r="H324" s="187" t="str">
        <f>'PrEP Utilization in PMTCT'!D20</f>
        <v>PRP01-11</v>
      </c>
      <c r="I324" s="187">
        <f>'PrEP Utilization in PMTCT'!E20</f>
        <v>0</v>
      </c>
      <c r="J324" s="187">
        <f>'PrEP Utilization in PMTCT'!F20</f>
        <v>0</v>
      </c>
      <c r="K324" s="187">
        <f>'PrEP Utilization in PMTCT'!G20</f>
        <v>0</v>
      </c>
      <c r="L324" s="187">
        <f>'PrEP Utilization in PMTCT'!H20</f>
        <v>0</v>
      </c>
      <c r="M324" s="187">
        <f>'PrEP Utilization in PMTCT'!I20</f>
        <v>0</v>
      </c>
      <c r="N324" s="187">
        <f>'PrEP Utilization in PMTCT'!J20</f>
        <v>0</v>
      </c>
      <c r="O324" s="187">
        <f>'PrEP Utilization in PMTCT'!K20</f>
        <v>0</v>
      </c>
      <c r="P324" s="187">
        <f>'PrEP Utilization in PMTCT'!L20</f>
        <v>0</v>
      </c>
      <c r="Q324" s="187">
        <f>'PrEP Utilization in PMTCT'!M20</f>
        <v>0</v>
      </c>
      <c r="R324" s="187">
        <f>'PrEP Utilization in PMTCT'!N20</f>
        <v>0</v>
      </c>
      <c r="S324" s="187">
        <f>'PrEP Utilization in PMTCT'!O20</f>
        <v>0</v>
      </c>
      <c r="T324" s="187">
        <f>'PrEP Utilization in PMTCT'!P20</f>
        <v>0</v>
      </c>
      <c r="U324" s="187">
        <f>'PrEP Utilization in PMTCT'!Q20</f>
        <v>0</v>
      </c>
      <c r="V324" s="187">
        <f>'PrEP Utilization in PMTCT'!R20</f>
        <v>0</v>
      </c>
      <c r="W324" s="187">
        <f>'PrEP Utilization in PMTCT'!S20</f>
        <v>0</v>
      </c>
      <c r="X324" s="187">
        <f>'PrEP Utilization in PMTCT'!T20</f>
        <v>0</v>
      </c>
      <c r="Y324" s="187">
        <f>'PrEP Utilization in PMTCT'!U20</f>
        <v>0</v>
      </c>
      <c r="Z324" s="187">
        <f>'PrEP Utilization in PMTCT'!V20</f>
        <v>0</v>
      </c>
      <c r="AA324" s="187">
        <f>'PrEP Utilization in PMTCT'!W20</f>
        <v>0</v>
      </c>
      <c r="AB324" s="187">
        <f>'PrEP Utilization in PMTCT'!X20</f>
        <v>0</v>
      </c>
      <c r="AC324" s="187">
        <f>'PrEP Utilization in PMTCT'!Y20</f>
        <v>0</v>
      </c>
      <c r="AD324" s="187">
        <f>'PrEP Utilization in PMTCT'!Z20</f>
        <v>0</v>
      </c>
      <c r="AE324" s="187">
        <f>'PrEP Utilization in PMTCT'!AA20</f>
        <v>0</v>
      </c>
      <c r="AF324" s="187">
        <f>'PrEP Utilization in PMTCT'!AB20</f>
        <v>0</v>
      </c>
      <c r="AG324" s="187">
        <f>'PrEP Utilization in PMTCT'!AC20</f>
        <v>0</v>
      </c>
      <c r="AH324" s="187">
        <f>'PrEP Utilization in PMTCT'!AD20</f>
        <v>0</v>
      </c>
      <c r="AI324" s="187">
        <f>'PrEP Utilization in PMTCT'!AE20</f>
        <v>0</v>
      </c>
      <c r="AJ324" s="187">
        <f>'PrEP Utilization in PMTCT'!AF20</f>
        <v>0</v>
      </c>
      <c r="AK324" s="187">
        <f>'PrEP Utilization in PMTCT'!AG20</f>
        <v>0</v>
      </c>
      <c r="AL324" s="187">
        <f>'PrEP Utilization in PMTCT'!AH20</f>
        <v>0</v>
      </c>
      <c r="AM324" s="186">
        <f t="shared" ref="AM324:AM387" si="11">SUM(I324:AL324)</f>
        <v>0</v>
      </c>
      <c r="AN324" s="187" t="str">
        <f>'PrEP Utilization in PMTCT'!B$3</f>
        <v>PrEP Utilization in PMTCT Settings version 2.0.0</v>
      </c>
      <c r="AO324" s="199">
        <f>'PrEP Utilization in PMTCT'!AJ20</f>
        <v>0</v>
      </c>
    </row>
    <row r="325" spans="1:41" x14ac:dyDescent="0.25">
      <c r="A325" s="178" t="str">
        <f t="shared" si="10"/>
        <v>202205</v>
      </c>
      <c r="B325" s="179">
        <f>'Prep Partner Performance'!AE$2</f>
        <v>2022</v>
      </c>
      <c r="C325" s="180" t="str">
        <f>'Prep Partner Performance'!Z$2</f>
        <v>05</v>
      </c>
      <c r="D325" s="178">
        <f>'Prep Partner Performance'!G$2</f>
        <v>14943</v>
      </c>
      <c r="E325" s="177" t="str">
        <f>'Prep Partner Performance'!C$2</f>
        <v>Kisima Health Centre</v>
      </c>
      <c r="F325" s="203" t="str">
        <f>'PrEP Utilization in PMTCT'!B$9</f>
        <v>PrEP Utilization in ANC Settings</v>
      </c>
      <c r="G325" s="187" t="str">
        <f>'PrEP Utilization in PMTCT'!C21</f>
        <v>PrEP_CT: Total Number Clients re-initiations and follow-up visits for the Quarter</v>
      </c>
      <c r="H325" s="187" t="str">
        <f>'PrEP Utilization in PMTCT'!D21</f>
        <v>PRP01-12</v>
      </c>
      <c r="I325" s="187">
        <f>'PrEP Utilization in PMTCT'!E21</f>
        <v>0</v>
      </c>
      <c r="J325" s="187">
        <f>'PrEP Utilization in PMTCT'!F21</f>
        <v>0</v>
      </c>
      <c r="K325" s="187">
        <f>'PrEP Utilization in PMTCT'!G21</f>
        <v>0</v>
      </c>
      <c r="L325" s="187">
        <f>'PrEP Utilization in PMTCT'!H21</f>
        <v>0</v>
      </c>
      <c r="M325" s="187">
        <f>'PrEP Utilization in PMTCT'!I21</f>
        <v>0</v>
      </c>
      <c r="N325" s="187">
        <f>'PrEP Utilization in PMTCT'!J21</f>
        <v>0</v>
      </c>
      <c r="O325" s="187">
        <f>'PrEP Utilization in PMTCT'!K21</f>
        <v>0</v>
      </c>
      <c r="P325" s="187">
        <f>'PrEP Utilization in PMTCT'!L21</f>
        <v>0</v>
      </c>
      <c r="Q325" s="187">
        <f>'PrEP Utilization in PMTCT'!M21</f>
        <v>0</v>
      </c>
      <c r="R325" s="187">
        <f>'PrEP Utilization in PMTCT'!N21</f>
        <v>0</v>
      </c>
      <c r="S325" s="187">
        <f>'PrEP Utilization in PMTCT'!O21</f>
        <v>0</v>
      </c>
      <c r="T325" s="187">
        <f>'PrEP Utilization in PMTCT'!P21</f>
        <v>0</v>
      </c>
      <c r="U325" s="187">
        <f>'PrEP Utilization in PMTCT'!Q21</f>
        <v>0</v>
      </c>
      <c r="V325" s="187">
        <f>'PrEP Utilization in PMTCT'!R21</f>
        <v>0</v>
      </c>
      <c r="W325" s="187">
        <f>'PrEP Utilization in PMTCT'!S21</f>
        <v>0</v>
      </c>
      <c r="X325" s="187">
        <f>'PrEP Utilization in PMTCT'!T21</f>
        <v>0</v>
      </c>
      <c r="Y325" s="187">
        <f>'PrEP Utilization in PMTCT'!U21</f>
        <v>0</v>
      </c>
      <c r="Z325" s="187">
        <f>'PrEP Utilization in PMTCT'!V21</f>
        <v>0</v>
      </c>
      <c r="AA325" s="187">
        <f>'PrEP Utilization in PMTCT'!W21</f>
        <v>0</v>
      </c>
      <c r="AB325" s="187">
        <f>'PrEP Utilization in PMTCT'!X21</f>
        <v>0</v>
      </c>
      <c r="AC325" s="187">
        <f>'PrEP Utilization in PMTCT'!Y21</f>
        <v>0</v>
      </c>
      <c r="AD325" s="187">
        <f>'PrEP Utilization in PMTCT'!Z21</f>
        <v>0</v>
      </c>
      <c r="AE325" s="187">
        <f>'PrEP Utilization in PMTCT'!AA21</f>
        <v>0</v>
      </c>
      <c r="AF325" s="187">
        <f>'PrEP Utilization in PMTCT'!AB21</f>
        <v>0</v>
      </c>
      <c r="AG325" s="187">
        <f>'PrEP Utilization in PMTCT'!AC21</f>
        <v>0</v>
      </c>
      <c r="AH325" s="187">
        <f>'PrEP Utilization in PMTCT'!AD21</f>
        <v>0</v>
      </c>
      <c r="AI325" s="187">
        <f>'PrEP Utilization in PMTCT'!AE21</f>
        <v>0</v>
      </c>
      <c r="AJ325" s="187">
        <f>'PrEP Utilization in PMTCT'!AF21</f>
        <v>0</v>
      </c>
      <c r="AK325" s="187">
        <f>'PrEP Utilization in PMTCT'!AG21</f>
        <v>0</v>
      </c>
      <c r="AL325" s="187">
        <f>'PrEP Utilization in PMTCT'!AH21</f>
        <v>0</v>
      </c>
      <c r="AM325" s="186">
        <f t="shared" si="11"/>
        <v>0</v>
      </c>
      <c r="AN325" s="187" t="str">
        <f>'PrEP Utilization in PMTCT'!B$3</f>
        <v>PrEP Utilization in PMTCT Settings version 2.0.0</v>
      </c>
      <c r="AO325" s="199">
        <f>'PrEP Utilization in PMTCT'!AJ21</f>
        <v>0</v>
      </c>
    </row>
    <row r="326" spans="1:41" x14ac:dyDescent="0.25">
      <c r="A326" s="178" t="str">
        <f t="shared" si="10"/>
        <v>202205</v>
      </c>
      <c r="B326" s="179">
        <f>'Prep Partner Performance'!AE$2</f>
        <v>2022</v>
      </c>
      <c r="C326" s="180" t="str">
        <f>'Prep Partner Performance'!Z$2</f>
        <v>05</v>
      </c>
      <c r="D326" s="178">
        <f>'Prep Partner Performance'!G$2</f>
        <v>14943</v>
      </c>
      <c r="E326" s="177" t="str">
        <f>'Prep Partner Performance'!C$2</f>
        <v>Kisima Health Centre</v>
      </c>
      <c r="F326" s="203" t="str">
        <f>'PrEP Utilization in PMTCT'!B22</f>
        <v>Reasons for discontinuation among those who discontinue Prep in ANC Settings</v>
      </c>
      <c r="G326" s="187" t="str">
        <f>'PrEP Utilization in PMTCT'!C22</f>
        <v>Number discontinued because Number discontinued because HIV test is positive</v>
      </c>
      <c r="H326" s="187" t="str">
        <f>'PrEP Utilization in PMTCT'!D22</f>
        <v>PRP01-13</v>
      </c>
      <c r="I326" s="187">
        <f>'PrEP Utilization in PMTCT'!E22</f>
        <v>0</v>
      </c>
      <c r="J326" s="187">
        <f>'PrEP Utilization in PMTCT'!F22</f>
        <v>0</v>
      </c>
      <c r="K326" s="187">
        <f>'PrEP Utilization in PMTCT'!G22</f>
        <v>0</v>
      </c>
      <c r="L326" s="187">
        <f>'PrEP Utilization in PMTCT'!H22</f>
        <v>0</v>
      </c>
      <c r="M326" s="187">
        <f>'PrEP Utilization in PMTCT'!I22</f>
        <v>0</v>
      </c>
      <c r="N326" s="187">
        <f>'PrEP Utilization in PMTCT'!J22</f>
        <v>0</v>
      </c>
      <c r="O326" s="187">
        <f>'PrEP Utilization in PMTCT'!K22</f>
        <v>0</v>
      </c>
      <c r="P326" s="187">
        <f>'PrEP Utilization in PMTCT'!L22</f>
        <v>0</v>
      </c>
      <c r="Q326" s="187">
        <f>'PrEP Utilization in PMTCT'!M22</f>
        <v>0</v>
      </c>
      <c r="R326" s="187">
        <f>'PrEP Utilization in PMTCT'!N22</f>
        <v>0</v>
      </c>
      <c r="S326" s="187">
        <f>'PrEP Utilization in PMTCT'!O22</f>
        <v>0</v>
      </c>
      <c r="T326" s="187">
        <f>'PrEP Utilization in PMTCT'!P22</f>
        <v>0</v>
      </c>
      <c r="U326" s="187">
        <f>'PrEP Utilization in PMTCT'!Q22</f>
        <v>0</v>
      </c>
      <c r="V326" s="187">
        <f>'PrEP Utilization in PMTCT'!R22</f>
        <v>0</v>
      </c>
      <c r="W326" s="187">
        <f>'PrEP Utilization in PMTCT'!S22</f>
        <v>0</v>
      </c>
      <c r="X326" s="187">
        <f>'PrEP Utilization in PMTCT'!T22</f>
        <v>0</v>
      </c>
      <c r="Y326" s="187">
        <f>'PrEP Utilization in PMTCT'!U22</f>
        <v>0</v>
      </c>
      <c r="Z326" s="187">
        <f>'PrEP Utilization in PMTCT'!V22</f>
        <v>0</v>
      </c>
      <c r="AA326" s="187">
        <f>'PrEP Utilization in PMTCT'!W22</f>
        <v>0</v>
      </c>
      <c r="AB326" s="187">
        <f>'PrEP Utilization in PMTCT'!X22</f>
        <v>0</v>
      </c>
      <c r="AC326" s="187">
        <f>'PrEP Utilization in PMTCT'!Y22</f>
        <v>0</v>
      </c>
      <c r="AD326" s="187">
        <f>'PrEP Utilization in PMTCT'!Z22</f>
        <v>0</v>
      </c>
      <c r="AE326" s="187">
        <f>'PrEP Utilization in PMTCT'!AA22</f>
        <v>0</v>
      </c>
      <c r="AF326" s="187">
        <f>'PrEP Utilization in PMTCT'!AB22</f>
        <v>0</v>
      </c>
      <c r="AG326" s="187">
        <f>'PrEP Utilization in PMTCT'!AC22</f>
        <v>0</v>
      </c>
      <c r="AH326" s="187">
        <f>'PrEP Utilization in PMTCT'!AD22</f>
        <v>0</v>
      </c>
      <c r="AI326" s="187">
        <f>'PrEP Utilization in PMTCT'!AE22</f>
        <v>0</v>
      </c>
      <c r="AJ326" s="187">
        <f>'PrEP Utilization in PMTCT'!AF22</f>
        <v>0</v>
      </c>
      <c r="AK326" s="187">
        <f>'PrEP Utilization in PMTCT'!AG22</f>
        <v>0</v>
      </c>
      <c r="AL326" s="187">
        <f>'PrEP Utilization in PMTCT'!AH22</f>
        <v>0</v>
      </c>
      <c r="AM326" s="186">
        <f t="shared" si="11"/>
        <v>0</v>
      </c>
      <c r="AN326" s="187" t="str">
        <f>'PrEP Utilization in PMTCT'!B$3</f>
        <v>PrEP Utilization in PMTCT Settings version 2.0.0</v>
      </c>
      <c r="AO326" s="199">
        <f>'PrEP Utilization in PMTCT'!AJ22</f>
        <v>0</v>
      </c>
    </row>
    <row r="327" spans="1:41" x14ac:dyDescent="0.25">
      <c r="A327" s="178" t="str">
        <f t="shared" si="10"/>
        <v>202205</v>
      </c>
      <c r="B327" s="179">
        <f>'Prep Partner Performance'!AE$2</f>
        <v>2022</v>
      </c>
      <c r="C327" s="180" t="str">
        <f>'Prep Partner Performance'!Z$2</f>
        <v>05</v>
      </c>
      <c r="D327" s="178">
        <f>'Prep Partner Performance'!G$2</f>
        <v>14943</v>
      </c>
      <c r="E327" s="177" t="str">
        <f>'Prep Partner Performance'!C$2</f>
        <v>Kisima Health Centre</v>
      </c>
      <c r="F327" s="203" t="str">
        <f>'PrEP Utilization in PMTCT'!B$22</f>
        <v>Reasons for discontinuation among those who discontinue Prep in ANC Settings</v>
      </c>
      <c r="G327" s="187" t="str">
        <f>'PrEP Utilization in PMTCT'!C23</f>
        <v>Number discontinued because of Number discontinued because of Low risk of HIV</v>
      </c>
      <c r="H327" s="187" t="str">
        <f>'PrEP Utilization in PMTCT'!D23</f>
        <v>PRP01-14</v>
      </c>
      <c r="I327" s="187">
        <f>'PrEP Utilization in PMTCT'!E23</f>
        <v>0</v>
      </c>
      <c r="J327" s="187">
        <f>'PrEP Utilization in PMTCT'!F23</f>
        <v>0</v>
      </c>
      <c r="K327" s="187">
        <f>'PrEP Utilization in PMTCT'!G23</f>
        <v>0</v>
      </c>
      <c r="L327" s="187">
        <f>'PrEP Utilization in PMTCT'!H23</f>
        <v>0</v>
      </c>
      <c r="M327" s="187">
        <f>'PrEP Utilization in PMTCT'!I23</f>
        <v>0</v>
      </c>
      <c r="N327" s="187">
        <f>'PrEP Utilization in PMTCT'!J23</f>
        <v>0</v>
      </c>
      <c r="O327" s="187">
        <f>'PrEP Utilization in PMTCT'!K23</f>
        <v>0</v>
      </c>
      <c r="P327" s="187">
        <f>'PrEP Utilization in PMTCT'!L23</f>
        <v>0</v>
      </c>
      <c r="Q327" s="187">
        <f>'PrEP Utilization in PMTCT'!M23</f>
        <v>0</v>
      </c>
      <c r="R327" s="187">
        <f>'PrEP Utilization in PMTCT'!N23</f>
        <v>0</v>
      </c>
      <c r="S327" s="187">
        <f>'PrEP Utilization in PMTCT'!O23</f>
        <v>0</v>
      </c>
      <c r="T327" s="187">
        <f>'PrEP Utilization in PMTCT'!P23</f>
        <v>0</v>
      </c>
      <c r="U327" s="187">
        <f>'PrEP Utilization in PMTCT'!Q23</f>
        <v>0</v>
      </c>
      <c r="V327" s="187">
        <f>'PrEP Utilization in PMTCT'!R23</f>
        <v>0</v>
      </c>
      <c r="W327" s="187">
        <f>'PrEP Utilization in PMTCT'!S23</f>
        <v>0</v>
      </c>
      <c r="X327" s="187">
        <f>'PrEP Utilization in PMTCT'!T23</f>
        <v>0</v>
      </c>
      <c r="Y327" s="187">
        <f>'PrEP Utilization in PMTCT'!U23</f>
        <v>0</v>
      </c>
      <c r="Z327" s="187">
        <f>'PrEP Utilization in PMTCT'!V23</f>
        <v>0</v>
      </c>
      <c r="AA327" s="187">
        <f>'PrEP Utilization in PMTCT'!W23</f>
        <v>0</v>
      </c>
      <c r="AB327" s="187">
        <f>'PrEP Utilization in PMTCT'!X23</f>
        <v>0</v>
      </c>
      <c r="AC327" s="187">
        <f>'PrEP Utilization in PMTCT'!Y23</f>
        <v>0</v>
      </c>
      <c r="AD327" s="187">
        <f>'PrEP Utilization in PMTCT'!Z23</f>
        <v>0</v>
      </c>
      <c r="AE327" s="187">
        <f>'PrEP Utilization in PMTCT'!AA23</f>
        <v>0</v>
      </c>
      <c r="AF327" s="187">
        <f>'PrEP Utilization in PMTCT'!AB23</f>
        <v>0</v>
      </c>
      <c r="AG327" s="187">
        <f>'PrEP Utilization in PMTCT'!AC23</f>
        <v>0</v>
      </c>
      <c r="AH327" s="187">
        <f>'PrEP Utilization in PMTCT'!AD23</f>
        <v>0</v>
      </c>
      <c r="AI327" s="187">
        <f>'PrEP Utilization in PMTCT'!AE23</f>
        <v>0</v>
      </c>
      <c r="AJ327" s="187">
        <f>'PrEP Utilization in PMTCT'!AF23</f>
        <v>0</v>
      </c>
      <c r="AK327" s="187">
        <f>'PrEP Utilization in PMTCT'!AG23</f>
        <v>0</v>
      </c>
      <c r="AL327" s="187">
        <f>'PrEP Utilization in PMTCT'!AH23</f>
        <v>0</v>
      </c>
      <c r="AM327" s="186">
        <f t="shared" si="11"/>
        <v>0</v>
      </c>
      <c r="AN327" s="187" t="str">
        <f>'PrEP Utilization in PMTCT'!B$3</f>
        <v>PrEP Utilization in PMTCT Settings version 2.0.0</v>
      </c>
      <c r="AO327" s="199">
        <f>'PrEP Utilization in PMTCT'!AJ23</f>
        <v>0</v>
      </c>
    </row>
    <row r="328" spans="1:41" x14ac:dyDescent="0.25">
      <c r="A328" s="178" t="str">
        <f t="shared" si="10"/>
        <v>202205</v>
      </c>
      <c r="B328" s="179">
        <f>'Prep Partner Performance'!AE$2</f>
        <v>2022</v>
      </c>
      <c r="C328" s="180" t="str">
        <f>'Prep Partner Performance'!Z$2</f>
        <v>05</v>
      </c>
      <c r="D328" s="178">
        <f>'Prep Partner Performance'!G$2</f>
        <v>14943</v>
      </c>
      <c r="E328" s="177" t="str">
        <f>'Prep Partner Performance'!C$2</f>
        <v>Kisima Health Centre</v>
      </c>
      <c r="F328" s="203" t="str">
        <f>'PrEP Utilization in PMTCT'!B$22</f>
        <v>Reasons for discontinuation among those who discontinue Prep in ANC Settings</v>
      </c>
      <c r="G328" s="187" t="str">
        <f>'PrEP Utilization in PMTCT'!C24</f>
        <v>Number discontinued because of Number discontinued because of Renal Dysfunction</v>
      </c>
      <c r="H328" s="187" t="str">
        <f>'PrEP Utilization in PMTCT'!D24</f>
        <v>PRP01-15</v>
      </c>
      <c r="I328" s="187">
        <f>'PrEP Utilization in PMTCT'!E24</f>
        <v>0</v>
      </c>
      <c r="J328" s="187">
        <f>'PrEP Utilization in PMTCT'!F24</f>
        <v>0</v>
      </c>
      <c r="K328" s="187">
        <f>'PrEP Utilization in PMTCT'!G24</f>
        <v>0</v>
      </c>
      <c r="L328" s="187">
        <f>'PrEP Utilization in PMTCT'!H24</f>
        <v>0</v>
      </c>
      <c r="M328" s="187">
        <f>'PrEP Utilization in PMTCT'!I24</f>
        <v>0</v>
      </c>
      <c r="N328" s="187">
        <f>'PrEP Utilization in PMTCT'!J24</f>
        <v>0</v>
      </c>
      <c r="O328" s="187">
        <f>'PrEP Utilization in PMTCT'!K24</f>
        <v>0</v>
      </c>
      <c r="P328" s="187">
        <f>'PrEP Utilization in PMTCT'!L24</f>
        <v>0</v>
      </c>
      <c r="Q328" s="187">
        <f>'PrEP Utilization in PMTCT'!M24</f>
        <v>0</v>
      </c>
      <c r="R328" s="187">
        <f>'PrEP Utilization in PMTCT'!N24</f>
        <v>0</v>
      </c>
      <c r="S328" s="187">
        <f>'PrEP Utilization in PMTCT'!O24</f>
        <v>0</v>
      </c>
      <c r="T328" s="187">
        <f>'PrEP Utilization in PMTCT'!P24</f>
        <v>0</v>
      </c>
      <c r="U328" s="187">
        <f>'PrEP Utilization in PMTCT'!Q24</f>
        <v>0</v>
      </c>
      <c r="V328" s="187">
        <f>'PrEP Utilization in PMTCT'!R24</f>
        <v>0</v>
      </c>
      <c r="W328" s="187">
        <f>'PrEP Utilization in PMTCT'!S24</f>
        <v>0</v>
      </c>
      <c r="X328" s="187">
        <f>'PrEP Utilization in PMTCT'!T24</f>
        <v>0</v>
      </c>
      <c r="Y328" s="187">
        <f>'PrEP Utilization in PMTCT'!U24</f>
        <v>0</v>
      </c>
      <c r="Z328" s="187">
        <f>'PrEP Utilization in PMTCT'!V24</f>
        <v>0</v>
      </c>
      <c r="AA328" s="187">
        <f>'PrEP Utilization in PMTCT'!W24</f>
        <v>0</v>
      </c>
      <c r="AB328" s="187">
        <f>'PrEP Utilization in PMTCT'!X24</f>
        <v>0</v>
      </c>
      <c r="AC328" s="187">
        <f>'PrEP Utilization in PMTCT'!Y24</f>
        <v>0</v>
      </c>
      <c r="AD328" s="187">
        <f>'PrEP Utilization in PMTCT'!Z24</f>
        <v>0</v>
      </c>
      <c r="AE328" s="187">
        <f>'PrEP Utilization in PMTCT'!AA24</f>
        <v>0</v>
      </c>
      <c r="AF328" s="187">
        <f>'PrEP Utilization in PMTCT'!AB24</f>
        <v>0</v>
      </c>
      <c r="AG328" s="187">
        <f>'PrEP Utilization in PMTCT'!AC24</f>
        <v>0</v>
      </c>
      <c r="AH328" s="187">
        <f>'PrEP Utilization in PMTCT'!AD24</f>
        <v>0</v>
      </c>
      <c r="AI328" s="187">
        <f>'PrEP Utilization in PMTCT'!AE24</f>
        <v>0</v>
      </c>
      <c r="AJ328" s="187">
        <f>'PrEP Utilization in PMTCT'!AF24</f>
        <v>0</v>
      </c>
      <c r="AK328" s="187">
        <f>'PrEP Utilization in PMTCT'!AG24</f>
        <v>0</v>
      </c>
      <c r="AL328" s="187">
        <f>'PrEP Utilization in PMTCT'!AH24</f>
        <v>0</v>
      </c>
      <c r="AM328" s="186">
        <f t="shared" si="11"/>
        <v>0</v>
      </c>
      <c r="AN328" s="187" t="str">
        <f>'PrEP Utilization in PMTCT'!B$3</f>
        <v>PrEP Utilization in PMTCT Settings version 2.0.0</v>
      </c>
      <c r="AO328" s="199">
        <f>'PrEP Utilization in PMTCT'!AJ24</f>
        <v>0</v>
      </c>
    </row>
    <row r="329" spans="1:41" x14ac:dyDescent="0.25">
      <c r="A329" s="178" t="str">
        <f t="shared" si="10"/>
        <v>202205</v>
      </c>
      <c r="B329" s="179">
        <f>'Prep Partner Performance'!AE$2</f>
        <v>2022</v>
      </c>
      <c r="C329" s="180" t="str">
        <f>'Prep Partner Performance'!Z$2</f>
        <v>05</v>
      </c>
      <c r="D329" s="178">
        <f>'Prep Partner Performance'!G$2</f>
        <v>14943</v>
      </c>
      <c r="E329" s="177" t="str">
        <f>'Prep Partner Performance'!C$2</f>
        <v>Kisima Health Centre</v>
      </c>
      <c r="F329" s="203" t="str">
        <f>'PrEP Utilization in PMTCT'!B$22</f>
        <v>Reasons for discontinuation among those who discontinue Prep in ANC Settings</v>
      </c>
      <c r="G329" s="187" t="str">
        <f>'PrEP Utilization in PMTCT'!C25</f>
        <v>Number discontinued because of Number discontinued because of Client request</v>
      </c>
      <c r="H329" s="187" t="str">
        <f>'PrEP Utilization in PMTCT'!D25</f>
        <v>PRP01-16</v>
      </c>
      <c r="I329" s="187">
        <f>'PrEP Utilization in PMTCT'!E25</f>
        <v>0</v>
      </c>
      <c r="J329" s="187">
        <f>'PrEP Utilization in PMTCT'!F25</f>
        <v>0</v>
      </c>
      <c r="K329" s="187">
        <f>'PrEP Utilization in PMTCT'!G25</f>
        <v>0</v>
      </c>
      <c r="L329" s="187">
        <f>'PrEP Utilization in PMTCT'!H25</f>
        <v>0</v>
      </c>
      <c r="M329" s="187">
        <f>'PrEP Utilization in PMTCT'!I25</f>
        <v>0</v>
      </c>
      <c r="N329" s="187">
        <f>'PrEP Utilization in PMTCT'!J25</f>
        <v>0</v>
      </c>
      <c r="O329" s="187">
        <f>'PrEP Utilization in PMTCT'!K25</f>
        <v>0</v>
      </c>
      <c r="P329" s="187">
        <f>'PrEP Utilization in PMTCT'!L25</f>
        <v>0</v>
      </c>
      <c r="Q329" s="187">
        <f>'PrEP Utilization in PMTCT'!M25</f>
        <v>0</v>
      </c>
      <c r="R329" s="187">
        <f>'PrEP Utilization in PMTCT'!N25</f>
        <v>0</v>
      </c>
      <c r="S329" s="187">
        <f>'PrEP Utilization in PMTCT'!O25</f>
        <v>0</v>
      </c>
      <c r="T329" s="187">
        <f>'PrEP Utilization in PMTCT'!P25</f>
        <v>0</v>
      </c>
      <c r="U329" s="187">
        <f>'PrEP Utilization in PMTCT'!Q25</f>
        <v>0</v>
      </c>
      <c r="V329" s="187">
        <f>'PrEP Utilization in PMTCT'!R25</f>
        <v>0</v>
      </c>
      <c r="W329" s="187">
        <f>'PrEP Utilization in PMTCT'!S25</f>
        <v>0</v>
      </c>
      <c r="X329" s="187">
        <f>'PrEP Utilization in PMTCT'!T25</f>
        <v>0</v>
      </c>
      <c r="Y329" s="187">
        <f>'PrEP Utilization in PMTCT'!U25</f>
        <v>0</v>
      </c>
      <c r="Z329" s="187">
        <f>'PrEP Utilization in PMTCT'!V25</f>
        <v>0</v>
      </c>
      <c r="AA329" s="187">
        <f>'PrEP Utilization in PMTCT'!W25</f>
        <v>0</v>
      </c>
      <c r="AB329" s="187">
        <f>'PrEP Utilization in PMTCT'!X25</f>
        <v>0</v>
      </c>
      <c r="AC329" s="187">
        <f>'PrEP Utilization in PMTCT'!Y25</f>
        <v>0</v>
      </c>
      <c r="AD329" s="187">
        <f>'PrEP Utilization in PMTCT'!Z25</f>
        <v>0</v>
      </c>
      <c r="AE329" s="187">
        <f>'PrEP Utilization in PMTCT'!AA25</f>
        <v>0</v>
      </c>
      <c r="AF329" s="187">
        <f>'PrEP Utilization in PMTCT'!AB25</f>
        <v>0</v>
      </c>
      <c r="AG329" s="187">
        <f>'PrEP Utilization in PMTCT'!AC25</f>
        <v>0</v>
      </c>
      <c r="AH329" s="187">
        <f>'PrEP Utilization in PMTCT'!AD25</f>
        <v>0</v>
      </c>
      <c r="AI329" s="187">
        <f>'PrEP Utilization in PMTCT'!AE25</f>
        <v>0</v>
      </c>
      <c r="AJ329" s="187">
        <f>'PrEP Utilization in PMTCT'!AF25</f>
        <v>0</v>
      </c>
      <c r="AK329" s="187">
        <f>'PrEP Utilization in PMTCT'!AG25</f>
        <v>0</v>
      </c>
      <c r="AL329" s="187">
        <f>'PrEP Utilization in PMTCT'!AH25</f>
        <v>0</v>
      </c>
      <c r="AM329" s="186">
        <f t="shared" si="11"/>
        <v>0</v>
      </c>
      <c r="AN329" s="187" t="str">
        <f>'PrEP Utilization in PMTCT'!B$3</f>
        <v>PrEP Utilization in PMTCT Settings version 2.0.0</v>
      </c>
      <c r="AO329" s="199">
        <f>'PrEP Utilization in PMTCT'!AJ25</f>
        <v>0</v>
      </c>
    </row>
    <row r="330" spans="1:41" x14ac:dyDescent="0.25">
      <c r="A330" s="178" t="str">
        <f t="shared" si="10"/>
        <v>202205</v>
      </c>
      <c r="B330" s="179">
        <f>'Prep Partner Performance'!AE$2</f>
        <v>2022</v>
      </c>
      <c r="C330" s="180" t="str">
        <f>'Prep Partner Performance'!Z$2</f>
        <v>05</v>
      </c>
      <c r="D330" s="178">
        <f>'Prep Partner Performance'!G$2</f>
        <v>14943</v>
      </c>
      <c r="E330" s="177" t="str">
        <f>'Prep Partner Performance'!C$2</f>
        <v>Kisima Health Centre</v>
      </c>
      <c r="F330" s="203" t="str">
        <f>'PrEP Utilization in PMTCT'!B$22</f>
        <v>Reasons for discontinuation among those who discontinue Prep in ANC Settings</v>
      </c>
      <c r="G330" s="187" t="str">
        <f>'PrEP Utilization in PMTCT'!C26</f>
        <v>Number discontinued because of Number discontinued because of Non-adherence</v>
      </c>
      <c r="H330" s="187" t="str">
        <f>'PrEP Utilization in PMTCT'!D26</f>
        <v>PRP01-17</v>
      </c>
      <c r="I330" s="187">
        <f>'PrEP Utilization in PMTCT'!E26</f>
        <v>0</v>
      </c>
      <c r="J330" s="187">
        <f>'PrEP Utilization in PMTCT'!F26</f>
        <v>0</v>
      </c>
      <c r="K330" s="187">
        <f>'PrEP Utilization in PMTCT'!G26</f>
        <v>0</v>
      </c>
      <c r="L330" s="187">
        <f>'PrEP Utilization in PMTCT'!H26</f>
        <v>0</v>
      </c>
      <c r="M330" s="187">
        <f>'PrEP Utilization in PMTCT'!I26</f>
        <v>0</v>
      </c>
      <c r="N330" s="187">
        <f>'PrEP Utilization in PMTCT'!J26</f>
        <v>0</v>
      </c>
      <c r="O330" s="187">
        <f>'PrEP Utilization in PMTCT'!K26</f>
        <v>0</v>
      </c>
      <c r="P330" s="187">
        <f>'PrEP Utilization in PMTCT'!L26</f>
        <v>0</v>
      </c>
      <c r="Q330" s="187">
        <f>'PrEP Utilization in PMTCT'!M26</f>
        <v>0</v>
      </c>
      <c r="R330" s="187">
        <f>'PrEP Utilization in PMTCT'!N26</f>
        <v>0</v>
      </c>
      <c r="S330" s="187">
        <f>'PrEP Utilization in PMTCT'!O26</f>
        <v>0</v>
      </c>
      <c r="T330" s="187">
        <f>'PrEP Utilization in PMTCT'!P26</f>
        <v>0</v>
      </c>
      <c r="U330" s="187">
        <f>'PrEP Utilization in PMTCT'!Q26</f>
        <v>0</v>
      </c>
      <c r="V330" s="187">
        <f>'PrEP Utilization in PMTCT'!R26</f>
        <v>0</v>
      </c>
      <c r="W330" s="187">
        <f>'PrEP Utilization in PMTCT'!S26</f>
        <v>0</v>
      </c>
      <c r="X330" s="187">
        <f>'PrEP Utilization in PMTCT'!T26</f>
        <v>0</v>
      </c>
      <c r="Y330" s="187">
        <f>'PrEP Utilization in PMTCT'!U26</f>
        <v>0</v>
      </c>
      <c r="Z330" s="187">
        <f>'PrEP Utilization in PMTCT'!V26</f>
        <v>0</v>
      </c>
      <c r="AA330" s="187">
        <f>'PrEP Utilization in PMTCT'!W26</f>
        <v>0</v>
      </c>
      <c r="AB330" s="187">
        <f>'PrEP Utilization in PMTCT'!X26</f>
        <v>0</v>
      </c>
      <c r="AC330" s="187">
        <f>'PrEP Utilization in PMTCT'!Y26</f>
        <v>0</v>
      </c>
      <c r="AD330" s="187">
        <f>'PrEP Utilization in PMTCT'!Z26</f>
        <v>0</v>
      </c>
      <c r="AE330" s="187">
        <f>'PrEP Utilization in PMTCT'!AA26</f>
        <v>0</v>
      </c>
      <c r="AF330" s="187">
        <f>'PrEP Utilization in PMTCT'!AB26</f>
        <v>0</v>
      </c>
      <c r="AG330" s="187">
        <f>'PrEP Utilization in PMTCT'!AC26</f>
        <v>0</v>
      </c>
      <c r="AH330" s="187">
        <f>'PrEP Utilization in PMTCT'!AD26</f>
        <v>0</v>
      </c>
      <c r="AI330" s="187">
        <f>'PrEP Utilization in PMTCT'!AE26</f>
        <v>0</v>
      </c>
      <c r="AJ330" s="187">
        <f>'PrEP Utilization in PMTCT'!AF26</f>
        <v>0</v>
      </c>
      <c r="AK330" s="187">
        <f>'PrEP Utilization in PMTCT'!AG26</f>
        <v>0</v>
      </c>
      <c r="AL330" s="187">
        <f>'PrEP Utilization in PMTCT'!AH26</f>
        <v>0</v>
      </c>
      <c r="AM330" s="186">
        <f t="shared" si="11"/>
        <v>0</v>
      </c>
      <c r="AN330" s="187" t="str">
        <f>'PrEP Utilization in PMTCT'!B$3</f>
        <v>PrEP Utilization in PMTCT Settings version 2.0.0</v>
      </c>
      <c r="AO330" s="199">
        <f>'PrEP Utilization in PMTCT'!AJ26</f>
        <v>0</v>
      </c>
    </row>
    <row r="331" spans="1:41" x14ac:dyDescent="0.25">
      <c r="A331" s="178" t="str">
        <f t="shared" si="10"/>
        <v>202205</v>
      </c>
      <c r="B331" s="179">
        <f>'Prep Partner Performance'!AE$2</f>
        <v>2022</v>
      </c>
      <c r="C331" s="180" t="str">
        <f>'Prep Partner Performance'!Z$2</f>
        <v>05</v>
      </c>
      <c r="D331" s="178">
        <f>'Prep Partner Performance'!G$2</f>
        <v>14943</v>
      </c>
      <c r="E331" s="177" t="str">
        <f>'Prep Partner Performance'!C$2</f>
        <v>Kisima Health Centre</v>
      </c>
      <c r="F331" s="203" t="str">
        <f>'PrEP Utilization in PMTCT'!B$22</f>
        <v>Reasons for discontinuation among those who discontinue Prep in ANC Settings</v>
      </c>
      <c r="G331" s="187" t="str">
        <f>'PrEP Utilization in PMTCT'!C27</f>
        <v>Number discontinued because of Number discontinued because of Viral suppression of HIV + partner</v>
      </c>
      <c r="H331" s="187" t="str">
        <f>'PrEP Utilization in PMTCT'!D27</f>
        <v>PRP01-18</v>
      </c>
      <c r="I331" s="187">
        <f>'PrEP Utilization in PMTCT'!E27</f>
        <v>0</v>
      </c>
      <c r="J331" s="187">
        <f>'PrEP Utilization in PMTCT'!F27</f>
        <v>0</v>
      </c>
      <c r="K331" s="187">
        <f>'PrEP Utilization in PMTCT'!G27</f>
        <v>0</v>
      </c>
      <c r="L331" s="187">
        <f>'PrEP Utilization in PMTCT'!H27</f>
        <v>0</v>
      </c>
      <c r="M331" s="187">
        <f>'PrEP Utilization in PMTCT'!I27</f>
        <v>0</v>
      </c>
      <c r="N331" s="187">
        <f>'PrEP Utilization in PMTCT'!J27</f>
        <v>0</v>
      </c>
      <c r="O331" s="187">
        <f>'PrEP Utilization in PMTCT'!K27</f>
        <v>0</v>
      </c>
      <c r="P331" s="187">
        <f>'PrEP Utilization in PMTCT'!L27</f>
        <v>0</v>
      </c>
      <c r="Q331" s="187">
        <f>'PrEP Utilization in PMTCT'!M27</f>
        <v>0</v>
      </c>
      <c r="R331" s="187">
        <f>'PrEP Utilization in PMTCT'!N27</f>
        <v>0</v>
      </c>
      <c r="S331" s="187">
        <f>'PrEP Utilization in PMTCT'!O27</f>
        <v>0</v>
      </c>
      <c r="T331" s="187">
        <f>'PrEP Utilization in PMTCT'!P27</f>
        <v>0</v>
      </c>
      <c r="U331" s="187">
        <f>'PrEP Utilization in PMTCT'!Q27</f>
        <v>0</v>
      </c>
      <c r="V331" s="187">
        <f>'PrEP Utilization in PMTCT'!R27</f>
        <v>0</v>
      </c>
      <c r="W331" s="187">
        <f>'PrEP Utilization in PMTCT'!S27</f>
        <v>0</v>
      </c>
      <c r="X331" s="187">
        <f>'PrEP Utilization in PMTCT'!T27</f>
        <v>0</v>
      </c>
      <c r="Y331" s="187">
        <f>'PrEP Utilization in PMTCT'!U27</f>
        <v>0</v>
      </c>
      <c r="Z331" s="187">
        <f>'PrEP Utilization in PMTCT'!V27</f>
        <v>0</v>
      </c>
      <c r="AA331" s="187">
        <f>'PrEP Utilization in PMTCT'!W27</f>
        <v>0</v>
      </c>
      <c r="AB331" s="187">
        <f>'PrEP Utilization in PMTCT'!X27</f>
        <v>0</v>
      </c>
      <c r="AC331" s="187">
        <f>'PrEP Utilization in PMTCT'!Y27</f>
        <v>0</v>
      </c>
      <c r="AD331" s="187">
        <f>'PrEP Utilization in PMTCT'!Z27</f>
        <v>0</v>
      </c>
      <c r="AE331" s="187">
        <f>'PrEP Utilization in PMTCT'!AA27</f>
        <v>0</v>
      </c>
      <c r="AF331" s="187">
        <f>'PrEP Utilization in PMTCT'!AB27</f>
        <v>0</v>
      </c>
      <c r="AG331" s="187">
        <f>'PrEP Utilization in PMTCT'!AC27</f>
        <v>0</v>
      </c>
      <c r="AH331" s="187">
        <f>'PrEP Utilization in PMTCT'!AD27</f>
        <v>0</v>
      </c>
      <c r="AI331" s="187">
        <f>'PrEP Utilization in PMTCT'!AE27</f>
        <v>0</v>
      </c>
      <c r="AJ331" s="187">
        <f>'PrEP Utilization in PMTCT'!AF27</f>
        <v>0</v>
      </c>
      <c r="AK331" s="187">
        <f>'PrEP Utilization in PMTCT'!AG27</f>
        <v>0</v>
      </c>
      <c r="AL331" s="187">
        <f>'PrEP Utilization in PMTCT'!AH27</f>
        <v>0</v>
      </c>
      <c r="AM331" s="186">
        <f t="shared" si="11"/>
        <v>0</v>
      </c>
      <c r="AN331" s="187" t="str">
        <f>'PrEP Utilization in PMTCT'!B$3</f>
        <v>PrEP Utilization in PMTCT Settings version 2.0.0</v>
      </c>
      <c r="AO331" s="199">
        <f>'PrEP Utilization in PMTCT'!AJ27</f>
        <v>0</v>
      </c>
    </row>
    <row r="332" spans="1:41" x14ac:dyDescent="0.25">
      <c r="A332" s="178" t="str">
        <f t="shared" si="10"/>
        <v>202205</v>
      </c>
      <c r="B332" s="179">
        <f>'Prep Partner Performance'!AE$2</f>
        <v>2022</v>
      </c>
      <c r="C332" s="180" t="str">
        <f>'Prep Partner Performance'!Z$2</f>
        <v>05</v>
      </c>
      <c r="D332" s="178">
        <f>'Prep Partner Performance'!G$2</f>
        <v>14943</v>
      </c>
      <c r="E332" s="177" t="str">
        <f>'Prep Partner Performance'!C$2</f>
        <v>Kisima Health Centre</v>
      </c>
      <c r="F332" s="203" t="str">
        <f>'PrEP Utilization in PMTCT'!B$22</f>
        <v>Reasons for discontinuation among those who discontinue Prep in ANC Settings</v>
      </c>
      <c r="G332" s="187" t="str">
        <f>'PrEP Utilization in PMTCT'!C28</f>
        <v>Number discontinued because of Number discontinued because of Too many HIV tests</v>
      </c>
      <c r="H332" s="187" t="str">
        <f>'PrEP Utilization in PMTCT'!D28</f>
        <v>PRP01-19</v>
      </c>
      <c r="I332" s="187">
        <f>'PrEP Utilization in PMTCT'!E28</f>
        <v>0</v>
      </c>
      <c r="J332" s="187">
        <f>'PrEP Utilization in PMTCT'!F28</f>
        <v>0</v>
      </c>
      <c r="K332" s="187">
        <f>'PrEP Utilization in PMTCT'!G28</f>
        <v>0</v>
      </c>
      <c r="L332" s="187">
        <f>'PrEP Utilization in PMTCT'!H28</f>
        <v>0</v>
      </c>
      <c r="M332" s="187">
        <f>'PrEP Utilization in PMTCT'!I28</f>
        <v>0</v>
      </c>
      <c r="N332" s="187">
        <f>'PrEP Utilization in PMTCT'!J28</f>
        <v>0</v>
      </c>
      <c r="O332" s="187">
        <f>'PrEP Utilization in PMTCT'!K28</f>
        <v>0</v>
      </c>
      <c r="P332" s="187">
        <f>'PrEP Utilization in PMTCT'!L28</f>
        <v>0</v>
      </c>
      <c r="Q332" s="187">
        <f>'PrEP Utilization in PMTCT'!M28</f>
        <v>0</v>
      </c>
      <c r="R332" s="187">
        <f>'PrEP Utilization in PMTCT'!N28</f>
        <v>0</v>
      </c>
      <c r="S332" s="187">
        <f>'PrEP Utilization in PMTCT'!O28</f>
        <v>0</v>
      </c>
      <c r="T332" s="187">
        <f>'PrEP Utilization in PMTCT'!P28</f>
        <v>0</v>
      </c>
      <c r="U332" s="187">
        <f>'PrEP Utilization in PMTCT'!Q28</f>
        <v>0</v>
      </c>
      <c r="V332" s="187">
        <f>'PrEP Utilization in PMTCT'!R28</f>
        <v>0</v>
      </c>
      <c r="W332" s="187">
        <f>'PrEP Utilization in PMTCT'!S28</f>
        <v>0</v>
      </c>
      <c r="X332" s="187">
        <f>'PrEP Utilization in PMTCT'!T28</f>
        <v>0</v>
      </c>
      <c r="Y332" s="187">
        <f>'PrEP Utilization in PMTCT'!U28</f>
        <v>0</v>
      </c>
      <c r="Z332" s="187">
        <f>'PrEP Utilization in PMTCT'!V28</f>
        <v>0</v>
      </c>
      <c r="AA332" s="187">
        <f>'PrEP Utilization in PMTCT'!W28</f>
        <v>0</v>
      </c>
      <c r="AB332" s="187">
        <f>'PrEP Utilization in PMTCT'!X28</f>
        <v>0</v>
      </c>
      <c r="AC332" s="187">
        <f>'PrEP Utilization in PMTCT'!Y28</f>
        <v>0</v>
      </c>
      <c r="AD332" s="187">
        <f>'PrEP Utilization in PMTCT'!Z28</f>
        <v>0</v>
      </c>
      <c r="AE332" s="187">
        <f>'PrEP Utilization in PMTCT'!AA28</f>
        <v>0</v>
      </c>
      <c r="AF332" s="187">
        <f>'PrEP Utilization in PMTCT'!AB28</f>
        <v>0</v>
      </c>
      <c r="AG332" s="187">
        <f>'PrEP Utilization in PMTCT'!AC28</f>
        <v>0</v>
      </c>
      <c r="AH332" s="187">
        <f>'PrEP Utilization in PMTCT'!AD28</f>
        <v>0</v>
      </c>
      <c r="AI332" s="187">
        <f>'PrEP Utilization in PMTCT'!AE28</f>
        <v>0</v>
      </c>
      <c r="AJ332" s="187">
        <f>'PrEP Utilization in PMTCT'!AF28</f>
        <v>0</v>
      </c>
      <c r="AK332" s="187">
        <f>'PrEP Utilization in PMTCT'!AG28</f>
        <v>0</v>
      </c>
      <c r="AL332" s="187">
        <f>'PrEP Utilization in PMTCT'!AH28</f>
        <v>0</v>
      </c>
      <c r="AM332" s="186">
        <f t="shared" si="11"/>
        <v>0</v>
      </c>
      <c r="AN332" s="187" t="str">
        <f>'PrEP Utilization in PMTCT'!B$3</f>
        <v>PrEP Utilization in PMTCT Settings version 2.0.0</v>
      </c>
      <c r="AO332" s="199">
        <f>'PrEP Utilization in PMTCT'!AJ28</f>
        <v>0</v>
      </c>
    </row>
    <row r="333" spans="1:41" s="198" customFormat="1" x14ac:dyDescent="0.25">
      <c r="A333" s="188" t="str">
        <f t="shared" si="10"/>
        <v>202205</v>
      </c>
      <c r="B333" s="189">
        <f>'Prep Partner Performance'!AE$2</f>
        <v>2022</v>
      </c>
      <c r="C333" s="190" t="str">
        <f>'Prep Partner Performance'!Z$2</f>
        <v>05</v>
      </c>
      <c r="D333" s="188">
        <f>'Prep Partner Performance'!G$2</f>
        <v>14943</v>
      </c>
      <c r="E333" s="191" t="str">
        <f>'Prep Partner Performance'!C$2</f>
        <v>Kisima Health Centre</v>
      </c>
      <c r="F333" s="204" t="str">
        <f>'PrEP Utilization in PMTCT'!B$22</f>
        <v>Reasons for discontinuation among those who discontinue Prep in ANC Settings</v>
      </c>
      <c r="G333" s="205" t="str">
        <f>'PrEP Utilization in PMTCT'!C29</f>
        <v>Number discontinued because of Number discontinued because of Other reasons</v>
      </c>
      <c r="H333" s="205" t="str">
        <f>'PrEP Utilization in PMTCT'!D29</f>
        <v>PRP01-20</v>
      </c>
      <c r="I333" s="205">
        <f>'PrEP Utilization in PMTCT'!E29</f>
        <v>0</v>
      </c>
      <c r="J333" s="205">
        <f>'PrEP Utilization in PMTCT'!F29</f>
        <v>0</v>
      </c>
      <c r="K333" s="205">
        <f>'PrEP Utilization in PMTCT'!G29</f>
        <v>0</v>
      </c>
      <c r="L333" s="205">
        <f>'PrEP Utilization in PMTCT'!H29</f>
        <v>0</v>
      </c>
      <c r="M333" s="205">
        <f>'PrEP Utilization in PMTCT'!I29</f>
        <v>0</v>
      </c>
      <c r="N333" s="205">
        <f>'PrEP Utilization in PMTCT'!J29</f>
        <v>0</v>
      </c>
      <c r="O333" s="205">
        <f>'PrEP Utilization in PMTCT'!K29</f>
        <v>0</v>
      </c>
      <c r="P333" s="205">
        <f>'PrEP Utilization in PMTCT'!L29</f>
        <v>0</v>
      </c>
      <c r="Q333" s="205">
        <f>'PrEP Utilization in PMTCT'!M29</f>
        <v>0</v>
      </c>
      <c r="R333" s="205">
        <f>'PrEP Utilization in PMTCT'!N29</f>
        <v>0</v>
      </c>
      <c r="S333" s="205">
        <f>'PrEP Utilization in PMTCT'!O29</f>
        <v>0</v>
      </c>
      <c r="T333" s="205">
        <f>'PrEP Utilization in PMTCT'!P29</f>
        <v>0</v>
      </c>
      <c r="U333" s="205">
        <f>'PrEP Utilization in PMTCT'!Q29</f>
        <v>0</v>
      </c>
      <c r="V333" s="205">
        <f>'PrEP Utilization in PMTCT'!R29</f>
        <v>0</v>
      </c>
      <c r="W333" s="205">
        <f>'PrEP Utilization in PMTCT'!S29</f>
        <v>0</v>
      </c>
      <c r="X333" s="205">
        <f>'PrEP Utilization in PMTCT'!T29</f>
        <v>0</v>
      </c>
      <c r="Y333" s="205">
        <f>'PrEP Utilization in PMTCT'!U29</f>
        <v>0</v>
      </c>
      <c r="Z333" s="205">
        <f>'PrEP Utilization in PMTCT'!V29</f>
        <v>0</v>
      </c>
      <c r="AA333" s="205">
        <f>'PrEP Utilization in PMTCT'!W29</f>
        <v>0</v>
      </c>
      <c r="AB333" s="205">
        <f>'PrEP Utilization in PMTCT'!X29</f>
        <v>0</v>
      </c>
      <c r="AC333" s="205">
        <f>'PrEP Utilization in PMTCT'!Y29</f>
        <v>0</v>
      </c>
      <c r="AD333" s="205">
        <f>'PrEP Utilization in PMTCT'!Z29</f>
        <v>0</v>
      </c>
      <c r="AE333" s="205">
        <f>'PrEP Utilization in PMTCT'!AA29</f>
        <v>0</v>
      </c>
      <c r="AF333" s="205">
        <f>'PrEP Utilization in PMTCT'!AB29</f>
        <v>0</v>
      </c>
      <c r="AG333" s="205">
        <f>'PrEP Utilization in PMTCT'!AC29</f>
        <v>0</v>
      </c>
      <c r="AH333" s="205">
        <f>'PrEP Utilization in PMTCT'!AD29</f>
        <v>0</v>
      </c>
      <c r="AI333" s="205">
        <f>'PrEP Utilization in PMTCT'!AE29</f>
        <v>0</v>
      </c>
      <c r="AJ333" s="205">
        <f>'PrEP Utilization in PMTCT'!AF29</f>
        <v>0</v>
      </c>
      <c r="AK333" s="205">
        <f>'PrEP Utilization in PMTCT'!AG29</f>
        <v>0</v>
      </c>
      <c r="AL333" s="205">
        <f>'PrEP Utilization in PMTCT'!AH29</f>
        <v>0</v>
      </c>
      <c r="AM333" s="206">
        <f t="shared" si="11"/>
        <v>0</v>
      </c>
      <c r="AN333" s="205" t="str">
        <f>'PrEP Utilization in PMTCT'!B$3</f>
        <v>PrEP Utilization in PMTCT Settings version 2.0.0</v>
      </c>
      <c r="AO333" s="199" t="str">
        <f>'PrEP Utilization in PMTCT'!AJ29</f>
        <v/>
      </c>
    </row>
    <row r="334" spans="1:41" s="197" customFormat="1" x14ac:dyDescent="0.25">
      <c r="A334" s="181" t="str">
        <f t="shared" si="10"/>
        <v>202205</v>
      </c>
      <c r="B334" s="182">
        <f>'Prep Partner Performance'!AE$2</f>
        <v>2022</v>
      </c>
      <c r="C334" s="183" t="str">
        <f>'Prep Partner Performance'!Z$2</f>
        <v>05</v>
      </c>
      <c r="D334" s="181">
        <f>'Prep Partner Performance'!G$2</f>
        <v>14943</v>
      </c>
      <c r="E334" s="184" t="str">
        <f>'Prep Partner Performance'!C$2</f>
        <v>Kisima Health Centre</v>
      </c>
      <c r="F334" s="201" t="str">
        <f>'PrEP Utilization in PMTCT'!B33</f>
        <v>PrEP Utilization in PMTCT L&amp;D Settings</v>
      </c>
      <c r="G334" s="184" t="str">
        <f>'PrEP Utilization in PMTCT'!C33</f>
        <v>Total Number of Labour &amp; delivery Clients</v>
      </c>
      <c r="H334" s="184" t="str">
        <f>'PrEP Utilization in PMTCT'!D33</f>
        <v>PRP01-21</v>
      </c>
      <c r="I334" s="184">
        <f>'PrEP Utilization in PMTCT'!E33</f>
        <v>0</v>
      </c>
      <c r="J334" s="184">
        <f>'PrEP Utilization in PMTCT'!F33</f>
        <v>0</v>
      </c>
      <c r="K334" s="184">
        <f>'PrEP Utilization in PMTCT'!G33</f>
        <v>0</v>
      </c>
      <c r="L334" s="184">
        <f>'PrEP Utilization in PMTCT'!H33</f>
        <v>0</v>
      </c>
      <c r="M334" s="184">
        <f>'PrEP Utilization in PMTCT'!I33</f>
        <v>0</v>
      </c>
      <c r="N334" s="184">
        <f>'PrEP Utilization in PMTCT'!J33</f>
        <v>0</v>
      </c>
      <c r="O334" s="184">
        <f>'PrEP Utilization in PMTCT'!K33</f>
        <v>0</v>
      </c>
      <c r="P334" s="184">
        <f>'PrEP Utilization in PMTCT'!L33</f>
        <v>0</v>
      </c>
      <c r="Q334" s="184">
        <f>'PrEP Utilization in PMTCT'!M33</f>
        <v>0</v>
      </c>
      <c r="R334" s="184">
        <f>'PrEP Utilization in PMTCT'!N33</f>
        <v>0</v>
      </c>
      <c r="S334" s="184">
        <f>'PrEP Utilization in PMTCT'!O33</f>
        <v>0</v>
      </c>
      <c r="T334" s="184">
        <f>'PrEP Utilization in PMTCT'!P33</f>
        <v>0</v>
      </c>
      <c r="U334" s="184">
        <f>'PrEP Utilization in PMTCT'!Q33</f>
        <v>0</v>
      </c>
      <c r="V334" s="184">
        <f>'PrEP Utilization in PMTCT'!R33</f>
        <v>0</v>
      </c>
      <c r="W334" s="184">
        <f>'PrEP Utilization in PMTCT'!S33</f>
        <v>0</v>
      </c>
      <c r="X334" s="184">
        <f>'PrEP Utilization in PMTCT'!T33</f>
        <v>0</v>
      </c>
      <c r="Y334" s="184">
        <f>'PrEP Utilization in PMTCT'!U33</f>
        <v>0</v>
      </c>
      <c r="Z334" s="184">
        <f>'PrEP Utilization in PMTCT'!V33</f>
        <v>0</v>
      </c>
      <c r="AA334" s="184">
        <f>'PrEP Utilization in PMTCT'!W33</f>
        <v>0</v>
      </c>
      <c r="AB334" s="184">
        <f>'PrEP Utilization in PMTCT'!X33</f>
        <v>0</v>
      </c>
      <c r="AC334" s="184">
        <f>'PrEP Utilization in PMTCT'!Y33</f>
        <v>0</v>
      </c>
      <c r="AD334" s="184">
        <f>'PrEP Utilization in PMTCT'!Z33</f>
        <v>0</v>
      </c>
      <c r="AE334" s="184">
        <f>'PrEP Utilization in PMTCT'!AA33</f>
        <v>0</v>
      </c>
      <c r="AF334" s="184">
        <f>'PrEP Utilization in PMTCT'!AB33</f>
        <v>0</v>
      </c>
      <c r="AG334" s="184">
        <f>'PrEP Utilization in PMTCT'!AC33</f>
        <v>0</v>
      </c>
      <c r="AH334" s="184">
        <f>'PrEP Utilization in PMTCT'!AD33</f>
        <v>0</v>
      </c>
      <c r="AI334" s="184">
        <f>'PrEP Utilization in PMTCT'!AE33</f>
        <v>0</v>
      </c>
      <c r="AJ334" s="184">
        <f>'PrEP Utilization in PMTCT'!AF33</f>
        <v>0</v>
      </c>
      <c r="AK334" s="184">
        <f>'PrEP Utilization in PMTCT'!AG33</f>
        <v>0</v>
      </c>
      <c r="AL334" s="184">
        <f>'PrEP Utilization in PMTCT'!AH33</f>
        <v>0</v>
      </c>
      <c r="AM334" s="181">
        <f t="shared" si="11"/>
        <v>0</v>
      </c>
      <c r="AN334" s="184" t="str">
        <f>'PrEP Utilization in PMTCT'!B$3</f>
        <v>PrEP Utilization in PMTCT Settings version 2.0.0</v>
      </c>
      <c r="AO334" s="199" t="str">
        <f>'PrEP Utilization in PMTCT'!AJ33</f>
        <v/>
      </c>
    </row>
    <row r="335" spans="1:41" x14ac:dyDescent="0.25">
      <c r="A335" s="178" t="str">
        <f t="shared" si="10"/>
        <v>202205</v>
      </c>
      <c r="B335" s="179">
        <f>'Prep Partner Performance'!AE$2</f>
        <v>2022</v>
      </c>
      <c r="C335" s="180" t="str">
        <f>'Prep Partner Performance'!Z$2</f>
        <v>05</v>
      </c>
      <c r="D335" s="178">
        <f>'Prep Partner Performance'!G$2</f>
        <v>14943</v>
      </c>
      <c r="E335" s="177" t="str">
        <f>'Prep Partner Performance'!C$2</f>
        <v>Kisima Health Centre</v>
      </c>
      <c r="F335" s="203" t="str">
        <f>'PrEP Utilization in PMTCT'!B$33</f>
        <v>PrEP Utilization in PMTCT L&amp;D Settings</v>
      </c>
      <c r="G335" s="187" t="str">
        <f>'PrEP Utilization in PMTCT'!C34</f>
        <v>Total Number of HIV Pos clients(KP, New P Prev P)</v>
      </c>
      <c r="H335" s="187" t="str">
        <f>'PrEP Utilization in PMTCT'!D34</f>
        <v>PRP01-22</v>
      </c>
      <c r="I335" s="187">
        <f>'PrEP Utilization in PMTCT'!E34</f>
        <v>0</v>
      </c>
      <c r="J335" s="187">
        <f>'PrEP Utilization in PMTCT'!F34</f>
        <v>0</v>
      </c>
      <c r="K335" s="187">
        <f>'PrEP Utilization in PMTCT'!G34</f>
        <v>0</v>
      </c>
      <c r="L335" s="187">
        <f>'PrEP Utilization in PMTCT'!H34</f>
        <v>0</v>
      </c>
      <c r="M335" s="187">
        <f>'PrEP Utilization in PMTCT'!I34</f>
        <v>0</v>
      </c>
      <c r="N335" s="187">
        <f>'PrEP Utilization in PMTCT'!J34</f>
        <v>0</v>
      </c>
      <c r="O335" s="187">
        <f>'PrEP Utilization in PMTCT'!K34</f>
        <v>0</v>
      </c>
      <c r="P335" s="187">
        <f>'PrEP Utilization in PMTCT'!L34</f>
        <v>0</v>
      </c>
      <c r="Q335" s="187">
        <f>'PrEP Utilization in PMTCT'!M34</f>
        <v>0</v>
      </c>
      <c r="R335" s="187">
        <f>'PrEP Utilization in PMTCT'!N34</f>
        <v>0</v>
      </c>
      <c r="S335" s="187">
        <f>'PrEP Utilization in PMTCT'!O34</f>
        <v>0</v>
      </c>
      <c r="T335" s="187">
        <f>'PrEP Utilization in PMTCT'!P34</f>
        <v>0</v>
      </c>
      <c r="U335" s="187">
        <f>'PrEP Utilization in PMTCT'!Q34</f>
        <v>0</v>
      </c>
      <c r="V335" s="187">
        <f>'PrEP Utilization in PMTCT'!R34</f>
        <v>0</v>
      </c>
      <c r="W335" s="187">
        <f>'PrEP Utilization in PMTCT'!S34</f>
        <v>0</v>
      </c>
      <c r="X335" s="187">
        <f>'PrEP Utilization in PMTCT'!T34</f>
        <v>0</v>
      </c>
      <c r="Y335" s="187">
        <f>'PrEP Utilization in PMTCT'!U34</f>
        <v>0</v>
      </c>
      <c r="Z335" s="187">
        <f>'PrEP Utilization in PMTCT'!V34</f>
        <v>0</v>
      </c>
      <c r="AA335" s="187">
        <f>'PrEP Utilization in PMTCT'!W34</f>
        <v>0</v>
      </c>
      <c r="AB335" s="187">
        <f>'PrEP Utilization in PMTCT'!X34</f>
        <v>0</v>
      </c>
      <c r="AC335" s="187">
        <f>'PrEP Utilization in PMTCT'!Y34</f>
        <v>0</v>
      </c>
      <c r="AD335" s="187">
        <f>'PrEP Utilization in PMTCT'!Z34</f>
        <v>0</v>
      </c>
      <c r="AE335" s="187">
        <f>'PrEP Utilization in PMTCT'!AA34</f>
        <v>0</v>
      </c>
      <c r="AF335" s="187">
        <f>'PrEP Utilization in PMTCT'!AB34</f>
        <v>0</v>
      </c>
      <c r="AG335" s="187">
        <f>'PrEP Utilization in PMTCT'!AC34</f>
        <v>0</v>
      </c>
      <c r="AH335" s="187">
        <f>'PrEP Utilization in PMTCT'!AD34</f>
        <v>0</v>
      </c>
      <c r="AI335" s="187">
        <f>'PrEP Utilization in PMTCT'!AE34</f>
        <v>0</v>
      </c>
      <c r="AJ335" s="187">
        <f>'PrEP Utilization in PMTCT'!AF34</f>
        <v>0</v>
      </c>
      <c r="AK335" s="187">
        <f>'PrEP Utilization in PMTCT'!AG34</f>
        <v>0</v>
      </c>
      <c r="AL335" s="187">
        <f>'PrEP Utilization in PMTCT'!AH34</f>
        <v>0</v>
      </c>
      <c r="AM335" s="186">
        <f t="shared" si="11"/>
        <v>0</v>
      </c>
      <c r="AN335" s="187" t="str">
        <f>'PrEP Utilization in PMTCT'!B$3</f>
        <v>PrEP Utilization in PMTCT Settings version 2.0.0</v>
      </c>
      <c r="AO335" s="199">
        <f>'PrEP Utilization in PMTCT'!AJ34</f>
        <v>0</v>
      </c>
    </row>
    <row r="336" spans="1:41" x14ac:dyDescent="0.25">
      <c r="A336" s="178" t="str">
        <f t="shared" si="10"/>
        <v>202205</v>
      </c>
      <c r="B336" s="179">
        <f>'Prep Partner Performance'!AE$2</f>
        <v>2022</v>
      </c>
      <c r="C336" s="180" t="str">
        <f>'Prep Partner Performance'!Z$2</f>
        <v>05</v>
      </c>
      <c r="D336" s="178">
        <f>'Prep Partner Performance'!G$2</f>
        <v>14943</v>
      </c>
      <c r="E336" s="177" t="str">
        <f>'Prep Partner Performance'!C$2</f>
        <v>Kisima Health Centre</v>
      </c>
      <c r="F336" s="203" t="str">
        <f>'PrEP Utilization in PMTCT'!B$33</f>
        <v>PrEP Utilization in PMTCT L&amp;D Settings</v>
      </c>
      <c r="G336" s="187" t="str">
        <f>'PrEP Utilization in PMTCT'!C35</f>
        <v>Total Number of clients already on PrEP</v>
      </c>
      <c r="H336" s="187" t="str">
        <f>'PrEP Utilization in PMTCT'!D35</f>
        <v>PRP01-23</v>
      </c>
      <c r="I336" s="187">
        <f>'PrEP Utilization in PMTCT'!E35</f>
        <v>0</v>
      </c>
      <c r="J336" s="187">
        <f>'PrEP Utilization in PMTCT'!F35</f>
        <v>0</v>
      </c>
      <c r="K336" s="187">
        <f>'PrEP Utilization in PMTCT'!G35</f>
        <v>0</v>
      </c>
      <c r="L336" s="187">
        <f>'PrEP Utilization in PMTCT'!H35</f>
        <v>0</v>
      </c>
      <c r="M336" s="187">
        <f>'PrEP Utilization in PMTCT'!I35</f>
        <v>0</v>
      </c>
      <c r="N336" s="187">
        <f>'PrEP Utilization in PMTCT'!J35</f>
        <v>0</v>
      </c>
      <c r="O336" s="187">
        <f>'PrEP Utilization in PMTCT'!K35</f>
        <v>0</v>
      </c>
      <c r="P336" s="187">
        <f>'PrEP Utilization in PMTCT'!L35</f>
        <v>0</v>
      </c>
      <c r="Q336" s="187">
        <f>'PrEP Utilization in PMTCT'!M35</f>
        <v>0</v>
      </c>
      <c r="R336" s="187">
        <f>'PrEP Utilization in PMTCT'!N35</f>
        <v>0</v>
      </c>
      <c r="S336" s="187">
        <f>'PrEP Utilization in PMTCT'!O35</f>
        <v>0</v>
      </c>
      <c r="T336" s="187">
        <f>'PrEP Utilization in PMTCT'!P35</f>
        <v>0</v>
      </c>
      <c r="U336" s="187">
        <f>'PrEP Utilization in PMTCT'!Q35</f>
        <v>0</v>
      </c>
      <c r="V336" s="187">
        <f>'PrEP Utilization in PMTCT'!R35</f>
        <v>0</v>
      </c>
      <c r="W336" s="187">
        <f>'PrEP Utilization in PMTCT'!S35</f>
        <v>0</v>
      </c>
      <c r="X336" s="187">
        <f>'PrEP Utilization in PMTCT'!T35</f>
        <v>0</v>
      </c>
      <c r="Y336" s="187">
        <f>'PrEP Utilization in PMTCT'!U35</f>
        <v>0</v>
      </c>
      <c r="Z336" s="187">
        <f>'PrEP Utilization in PMTCT'!V35</f>
        <v>0</v>
      </c>
      <c r="AA336" s="187">
        <f>'PrEP Utilization in PMTCT'!W35</f>
        <v>0</v>
      </c>
      <c r="AB336" s="187">
        <f>'PrEP Utilization in PMTCT'!X35</f>
        <v>0</v>
      </c>
      <c r="AC336" s="187">
        <f>'PrEP Utilization in PMTCT'!Y35</f>
        <v>0</v>
      </c>
      <c r="AD336" s="187">
        <f>'PrEP Utilization in PMTCT'!Z35</f>
        <v>0</v>
      </c>
      <c r="AE336" s="187">
        <f>'PrEP Utilization in PMTCT'!AA35</f>
        <v>0</v>
      </c>
      <c r="AF336" s="187">
        <f>'PrEP Utilization in PMTCT'!AB35</f>
        <v>0</v>
      </c>
      <c r="AG336" s="187">
        <f>'PrEP Utilization in PMTCT'!AC35</f>
        <v>0</v>
      </c>
      <c r="AH336" s="187">
        <f>'PrEP Utilization in PMTCT'!AD35</f>
        <v>0</v>
      </c>
      <c r="AI336" s="187">
        <f>'PrEP Utilization in PMTCT'!AE35</f>
        <v>0</v>
      </c>
      <c r="AJ336" s="187">
        <f>'PrEP Utilization in PMTCT'!AF35</f>
        <v>0</v>
      </c>
      <c r="AK336" s="187">
        <f>'PrEP Utilization in PMTCT'!AG35</f>
        <v>0</v>
      </c>
      <c r="AL336" s="187">
        <f>'PrEP Utilization in PMTCT'!AH35</f>
        <v>0</v>
      </c>
      <c r="AM336" s="186">
        <f t="shared" si="11"/>
        <v>0</v>
      </c>
      <c r="AN336" s="187" t="str">
        <f>'PrEP Utilization in PMTCT'!B$3</f>
        <v>PrEP Utilization in PMTCT Settings version 2.0.0</v>
      </c>
      <c r="AO336" s="199" t="str">
        <f>'PrEP Utilization in PMTCT'!AJ35</f>
        <v/>
      </c>
    </row>
    <row r="337" spans="1:41" x14ac:dyDescent="0.25">
      <c r="A337" s="178" t="str">
        <f t="shared" si="10"/>
        <v>202205</v>
      </c>
      <c r="B337" s="179">
        <f>'Prep Partner Performance'!AE$2</f>
        <v>2022</v>
      </c>
      <c r="C337" s="180" t="str">
        <f>'Prep Partner Performance'!Z$2</f>
        <v>05</v>
      </c>
      <c r="D337" s="178">
        <f>'Prep Partner Performance'!G$2</f>
        <v>14943</v>
      </c>
      <c r="E337" s="177" t="str">
        <f>'Prep Partner Performance'!C$2</f>
        <v>Kisima Health Centre</v>
      </c>
      <c r="F337" s="203" t="str">
        <f>'PrEP Utilization in PMTCT'!B$33</f>
        <v>PrEP Utilization in PMTCT L&amp;D Settings</v>
      </c>
      <c r="G337" s="187" t="str">
        <f>'PrEP Utilization in PMTCT'!C36</f>
        <v>Number Eligible for Screening HIV Risk</v>
      </c>
      <c r="H337" s="187" t="str">
        <f>'PrEP Utilization in PMTCT'!D36</f>
        <v>PRP01-231</v>
      </c>
      <c r="I337" s="187">
        <f>'PrEP Utilization in PMTCT'!E36</f>
        <v>0</v>
      </c>
      <c r="J337" s="187">
        <f>'PrEP Utilization in PMTCT'!F36</f>
        <v>0</v>
      </c>
      <c r="K337" s="187">
        <f>'PrEP Utilization in PMTCT'!G36</f>
        <v>0</v>
      </c>
      <c r="L337" s="187">
        <f>'PrEP Utilization in PMTCT'!H36</f>
        <v>0</v>
      </c>
      <c r="M337" s="187">
        <f>'PrEP Utilization in PMTCT'!I36</f>
        <v>0</v>
      </c>
      <c r="N337" s="187">
        <f>'PrEP Utilization in PMTCT'!J36</f>
        <v>0</v>
      </c>
      <c r="O337" s="187">
        <f>'PrEP Utilization in PMTCT'!K36</f>
        <v>0</v>
      </c>
      <c r="P337" s="187">
        <f>'PrEP Utilization in PMTCT'!L36</f>
        <v>0</v>
      </c>
      <c r="Q337" s="187">
        <f>'PrEP Utilization in PMTCT'!M36</f>
        <v>0</v>
      </c>
      <c r="R337" s="187">
        <f>'PrEP Utilization in PMTCT'!N36</f>
        <v>0</v>
      </c>
      <c r="S337" s="187">
        <f>'PrEP Utilization in PMTCT'!O36</f>
        <v>0</v>
      </c>
      <c r="T337" s="187">
        <f>'PrEP Utilization in PMTCT'!P36</f>
        <v>0</v>
      </c>
      <c r="U337" s="187">
        <f>'PrEP Utilization in PMTCT'!Q36</f>
        <v>0</v>
      </c>
      <c r="V337" s="187">
        <f>'PrEP Utilization in PMTCT'!R36</f>
        <v>0</v>
      </c>
      <c r="W337" s="187">
        <f>'PrEP Utilization in PMTCT'!S36</f>
        <v>0</v>
      </c>
      <c r="X337" s="187">
        <f>'PrEP Utilization in PMTCT'!T36</f>
        <v>0</v>
      </c>
      <c r="Y337" s="187">
        <f>'PrEP Utilization in PMTCT'!U36</f>
        <v>0</v>
      </c>
      <c r="Z337" s="187">
        <f>'PrEP Utilization in PMTCT'!V36</f>
        <v>0</v>
      </c>
      <c r="AA337" s="187">
        <f>'PrEP Utilization in PMTCT'!W36</f>
        <v>0</v>
      </c>
      <c r="AB337" s="187">
        <f>'PrEP Utilization in PMTCT'!X36</f>
        <v>0</v>
      </c>
      <c r="AC337" s="187">
        <f>'PrEP Utilization in PMTCT'!Y36</f>
        <v>0</v>
      </c>
      <c r="AD337" s="187">
        <f>'PrEP Utilization in PMTCT'!Z36</f>
        <v>0</v>
      </c>
      <c r="AE337" s="187">
        <f>'PrEP Utilization in PMTCT'!AA36</f>
        <v>0</v>
      </c>
      <c r="AF337" s="187">
        <f>'PrEP Utilization in PMTCT'!AB36</f>
        <v>0</v>
      </c>
      <c r="AG337" s="187">
        <f>'PrEP Utilization in PMTCT'!AC36</f>
        <v>0</v>
      </c>
      <c r="AH337" s="187">
        <f>'PrEP Utilization in PMTCT'!AD36</f>
        <v>0</v>
      </c>
      <c r="AI337" s="187">
        <f>'PrEP Utilization in PMTCT'!AE36</f>
        <v>0</v>
      </c>
      <c r="AJ337" s="187">
        <f>'PrEP Utilization in PMTCT'!AF36</f>
        <v>0</v>
      </c>
      <c r="AK337" s="187">
        <f>'PrEP Utilization in PMTCT'!AG36</f>
        <v>0</v>
      </c>
      <c r="AL337" s="187">
        <f>'PrEP Utilization in PMTCT'!AH36</f>
        <v>0</v>
      </c>
      <c r="AM337" s="186">
        <f t="shared" si="11"/>
        <v>0</v>
      </c>
      <c r="AN337" s="187" t="str">
        <f>'PrEP Utilization in PMTCT'!B$3</f>
        <v>PrEP Utilization in PMTCT Settings version 2.0.0</v>
      </c>
      <c r="AO337" s="199">
        <f>'PrEP Utilization in PMTCT'!AJ36</f>
        <v>0</v>
      </c>
    </row>
    <row r="338" spans="1:41" x14ac:dyDescent="0.25">
      <c r="A338" s="178" t="str">
        <f t="shared" si="10"/>
        <v>202205</v>
      </c>
      <c r="B338" s="179">
        <f>'Prep Partner Performance'!AE$2</f>
        <v>2022</v>
      </c>
      <c r="C338" s="180" t="str">
        <f>'Prep Partner Performance'!Z$2</f>
        <v>05</v>
      </c>
      <c r="D338" s="178">
        <f>'Prep Partner Performance'!G$2</f>
        <v>14943</v>
      </c>
      <c r="E338" s="177" t="str">
        <f>'Prep Partner Performance'!C$2</f>
        <v>Kisima Health Centre</v>
      </c>
      <c r="F338" s="203" t="str">
        <f>'PrEP Utilization in PMTCT'!B$33</f>
        <v>PrEP Utilization in PMTCT L&amp;D Settings</v>
      </c>
      <c r="G338" s="187" t="str">
        <f>'PrEP Utilization in PMTCT'!C37</f>
        <v>Number Screened for HIV Risk</v>
      </c>
      <c r="H338" s="187" t="str">
        <f>'PrEP Utilization in PMTCT'!D37</f>
        <v>PRP01-24</v>
      </c>
      <c r="I338" s="187">
        <f>'PrEP Utilization in PMTCT'!E37</f>
        <v>0</v>
      </c>
      <c r="J338" s="187">
        <f>'PrEP Utilization in PMTCT'!F37</f>
        <v>0</v>
      </c>
      <c r="K338" s="187">
        <f>'PrEP Utilization in PMTCT'!G37</f>
        <v>0</v>
      </c>
      <c r="L338" s="187">
        <f>'PrEP Utilization in PMTCT'!H37</f>
        <v>0</v>
      </c>
      <c r="M338" s="187">
        <f>'PrEP Utilization in PMTCT'!I37</f>
        <v>0</v>
      </c>
      <c r="N338" s="187">
        <f>'PrEP Utilization in PMTCT'!J37</f>
        <v>0</v>
      </c>
      <c r="O338" s="187">
        <f>'PrEP Utilization in PMTCT'!K37</f>
        <v>0</v>
      </c>
      <c r="P338" s="187">
        <f>'PrEP Utilization in PMTCT'!L37</f>
        <v>0</v>
      </c>
      <c r="Q338" s="187">
        <f>'PrEP Utilization in PMTCT'!M37</f>
        <v>0</v>
      </c>
      <c r="R338" s="187">
        <f>'PrEP Utilization in PMTCT'!N37</f>
        <v>0</v>
      </c>
      <c r="S338" s="187">
        <f>'PrEP Utilization in PMTCT'!O37</f>
        <v>0</v>
      </c>
      <c r="T338" s="187">
        <f>'PrEP Utilization in PMTCT'!P37</f>
        <v>0</v>
      </c>
      <c r="U338" s="187">
        <f>'PrEP Utilization in PMTCT'!Q37</f>
        <v>0</v>
      </c>
      <c r="V338" s="187">
        <f>'PrEP Utilization in PMTCT'!R37</f>
        <v>0</v>
      </c>
      <c r="W338" s="187">
        <f>'PrEP Utilization in PMTCT'!S37</f>
        <v>0</v>
      </c>
      <c r="X338" s="187">
        <f>'PrEP Utilization in PMTCT'!T37</f>
        <v>0</v>
      </c>
      <c r="Y338" s="187">
        <f>'PrEP Utilization in PMTCT'!U37</f>
        <v>0</v>
      </c>
      <c r="Z338" s="187">
        <f>'PrEP Utilization in PMTCT'!V37</f>
        <v>0</v>
      </c>
      <c r="AA338" s="187">
        <f>'PrEP Utilization in PMTCT'!W37</f>
        <v>0</v>
      </c>
      <c r="AB338" s="187">
        <f>'PrEP Utilization in PMTCT'!X37</f>
        <v>0</v>
      </c>
      <c r="AC338" s="187">
        <f>'PrEP Utilization in PMTCT'!Y37</f>
        <v>0</v>
      </c>
      <c r="AD338" s="187">
        <f>'PrEP Utilization in PMTCT'!Z37</f>
        <v>0</v>
      </c>
      <c r="AE338" s="187">
        <f>'PrEP Utilization in PMTCT'!AA37</f>
        <v>0</v>
      </c>
      <c r="AF338" s="187">
        <f>'PrEP Utilization in PMTCT'!AB37</f>
        <v>0</v>
      </c>
      <c r="AG338" s="187">
        <f>'PrEP Utilization in PMTCT'!AC37</f>
        <v>0</v>
      </c>
      <c r="AH338" s="187">
        <f>'PrEP Utilization in PMTCT'!AD37</f>
        <v>0</v>
      </c>
      <c r="AI338" s="187">
        <f>'PrEP Utilization in PMTCT'!AE37</f>
        <v>0</v>
      </c>
      <c r="AJ338" s="187">
        <f>'PrEP Utilization in PMTCT'!AF37</f>
        <v>0</v>
      </c>
      <c r="AK338" s="187">
        <f>'PrEP Utilization in PMTCT'!AG37</f>
        <v>0</v>
      </c>
      <c r="AL338" s="187">
        <f>'PrEP Utilization in PMTCT'!AH37</f>
        <v>0</v>
      </c>
      <c r="AM338" s="186">
        <f t="shared" si="11"/>
        <v>0</v>
      </c>
      <c r="AN338" s="187" t="str">
        <f>'PrEP Utilization in PMTCT'!B$3</f>
        <v>PrEP Utilization in PMTCT Settings version 2.0.0</v>
      </c>
      <c r="AO338" s="199" t="str">
        <f>'PrEP Utilization in PMTCT'!AJ37</f>
        <v/>
      </c>
    </row>
    <row r="339" spans="1:41" x14ac:dyDescent="0.25">
      <c r="A339" s="178" t="str">
        <f t="shared" si="10"/>
        <v>202205</v>
      </c>
      <c r="B339" s="179">
        <f>'Prep Partner Performance'!AE$2</f>
        <v>2022</v>
      </c>
      <c r="C339" s="180" t="str">
        <f>'Prep Partner Performance'!Z$2</f>
        <v>05</v>
      </c>
      <c r="D339" s="178">
        <f>'Prep Partner Performance'!G$2</f>
        <v>14943</v>
      </c>
      <c r="E339" s="177" t="str">
        <f>'Prep Partner Performance'!C$2</f>
        <v>Kisima Health Centre</v>
      </c>
      <c r="F339" s="203" t="str">
        <f>'PrEP Utilization in PMTCT'!B$33</f>
        <v>PrEP Utilization in PMTCT L&amp;D Settings</v>
      </c>
      <c r="G339" s="187" t="str">
        <f>'PrEP Utilization in PMTCT'!C38</f>
        <v>Number Eligible for PrEP</v>
      </c>
      <c r="H339" s="187" t="str">
        <f>'PrEP Utilization in PMTCT'!D38</f>
        <v>PRP01-25</v>
      </c>
      <c r="I339" s="187">
        <f>'PrEP Utilization in PMTCT'!E38</f>
        <v>0</v>
      </c>
      <c r="J339" s="187">
        <f>'PrEP Utilization in PMTCT'!F38</f>
        <v>0</v>
      </c>
      <c r="K339" s="187">
        <f>'PrEP Utilization in PMTCT'!G38</f>
        <v>0</v>
      </c>
      <c r="L339" s="187">
        <f>'PrEP Utilization in PMTCT'!H38</f>
        <v>0</v>
      </c>
      <c r="M339" s="187">
        <f>'PrEP Utilization in PMTCT'!I38</f>
        <v>0</v>
      </c>
      <c r="N339" s="187">
        <f>'PrEP Utilization in PMTCT'!J38</f>
        <v>0</v>
      </c>
      <c r="O339" s="187">
        <f>'PrEP Utilization in PMTCT'!K38</f>
        <v>0</v>
      </c>
      <c r="P339" s="187">
        <f>'PrEP Utilization in PMTCT'!L38</f>
        <v>0</v>
      </c>
      <c r="Q339" s="187">
        <f>'PrEP Utilization in PMTCT'!M38</f>
        <v>0</v>
      </c>
      <c r="R339" s="187">
        <f>'PrEP Utilization in PMTCT'!N38</f>
        <v>0</v>
      </c>
      <c r="S339" s="187">
        <f>'PrEP Utilization in PMTCT'!O38</f>
        <v>0</v>
      </c>
      <c r="T339" s="187">
        <f>'PrEP Utilization in PMTCT'!P38</f>
        <v>0</v>
      </c>
      <c r="U339" s="187">
        <f>'PrEP Utilization in PMTCT'!Q38</f>
        <v>0</v>
      </c>
      <c r="V339" s="187">
        <f>'PrEP Utilization in PMTCT'!R38</f>
        <v>0</v>
      </c>
      <c r="W339" s="187">
        <f>'PrEP Utilization in PMTCT'!S38</f>
        <v>0</v>
      </c>
      <c r="X339" s="187">
        <f>'PrEP Utilization in PMTCT'!T38</f>
        <v>0</v>
      </c>
      <c r="Y339" s="187">
        <f>'PrEP Utilization in PMTCT'!U38</f>
        <v>0</v>
      </c>
      <c r="Z339" s="187">
        <f>'PrEP Utilization in PMTCT'!V38</f>
        <v>0</v>
      </c>
      <c r="AA339" s="187">
        <f>'PrEP Utilization in PMTCT'!W38</f>
        <v>0</v>
      </c>
      <c r="AB339" s="187">
        <f>'PrEP Utilization in PMTCT'!X38</f>
        <v>0</v>
      </c>
      <c r="AC339" s="187">
        <f>'PrEP Utilization in PMTCT'!Y38</f>
        <v>0</v>
      </c>
      <c r="AD339" s="187">
        <f>'PrEP Utilization in PMTCT'!Z38</f>
        <v>0</v>
      </c>
      <c r="AE339" s="187">
        <f>'PrEP Utilization in PMTCT'!AA38</f>
        <v>0</v>
      </c>
      <c r="AF339" s="187">
        <f>'PrEP Utilization in PMTCT'!AB38</f>
        <v>0</v>
      </c>
      <c r="AG339" s="187">
        <f>'PrEP Utilization in PMTCT'!AC38</f>
        <v>0</v>
      </c>
      <c r="AH339" s="187">
        <f>'PrEP Utilization in PMTCT'!AD38</f>
        <v>0</v>
      </c>
      <c r="AI339" s="187">
        <f>'PrEP Utilization in PMTCT'!AE38</f>
        <v>0</v>
      </c>
      <c r="AJ339" s="187">
        <f>'PrEP Utilization in PMTCT'!AF38</f>
        <v>0</v>
      </c>
      <c r="AK339" s="187">
        <f>'PrEP Utilization in PMTCT'!AG38</f>
        <v>0</v>
      </c>
      <c r="AL339" s="187">
        <f>'PrEP Utilization in PMTCT'!AH38</f>
        <v>0</v>
      </c>
      <c r="AM339" s="186">
        <f t="shared" si="11"/>
        <v>0</v>
      </c>
      <c r="AN339" s="187" t="str">
        <f>'PrEP Utilization in PMTCT'!B$3</f>
        <v>PrEP Utilization in PMTCT Settings version 2.0.0</v>
      </c>
      <c r="AO339" s="199" t="str">
        <f>'PrEP Utilization in PMTCT'!AJ38</f>
        <v/>
      </c>
    </row>
    <row r="340" spans="1:41" x14ac:dyDescent="0.25">
      <c r="A340" s="178" t="str">
        <f t="shared" si="10"/>
        <v>202205</v>
      </c>
      <c r="B340" s="179">
        <f>'Prep Partner Performance'!AE$2</f>
        <v>2022</v>
      </c>
      <c r="C340" s="180" t="str">
        <f>'Prep Partner Performance'!Z$2</f>
        <v>05</v>
      </c>
      <c r="D340" s="178">
        <f>'Prep Partner Performance'!G$2</f>
        <v>14943</v>
      </c>
      <c r="E340" s="177" t="str">
        <f>'Prep Partner Performance'!C$2</f>
        <v>Kisima Health Centre</v>
      </c>
      <c r="F340" s="203" t="str">
        <f>'PrEP Utilization in PMTCT'!B$33</f>
        <v>PrEP Utilization in PMTCT L&amp;D Settings</v>
      </c>
      <c r="G340" s="187" t="str">
        <f>'PrEP Utilization in PMTCT'!C39</f>
        <v>Number Started or enrolled on PrEP</v>
      </c>
      <c r="H340" s="187" t="str">
        <f>'PrEP Utilization in PMTCT'!D39</f>
        <v>PRP01-26</v>
      </c>
      <c r="I340" s="187">
        <f>'PrEP Utilization in PMTCT'!E39</f>
        <v>0</v>
      </c>
      <c r="J340" s="187">
        <f>'PrEP Utilization in PMTCT'!F39</f>
        <v>0</v>
      </c>
      <c r="K340" s="187">
        <f>'PrEP Utilization in PMTCT'!G39</f>
        <v>0</v>
      </c>
      <c r="L340" s="187">
        <f>'PrEP Utilization in PMTCT'!H39</f>
        <v>0</v>
      </c>
      <c r="M340" s="187">
        <f>'PrEP Utilization in PMTCT'!I39</f>
        <v>0</v>
      </c>
      <c r="N340" s="187">
        <f>'PrEP Utilization in PMTCT'!J39</f>
        <v>0</v>
      </c>
      <c r="O340" s="187">
        <f>'PrEP Utilization in PMTCT'!K39</f>
        <v>0</v>
      </c>
      <c r="P340" s="187">
        <f>'PrEP Utilization in PMTCT'!L39</f>
        <v>0</v>
      </c>
      <c r="Q340" s="187">
        <f>'PrEP Utilization in PMTCT'!M39</f>
        <v>0</v>
      </c>
      <c r="R340" s="187">
        <f>'PrEP Utilization in PMTCT'!N39</f>
        <v>0</v>
      </c>
      <c r="S340" s="187">
        <f>'PrEP Utilization in PMTCT'!O39</f>
        <v>0</v>
      </c>
      <c r="T340" s="187">
        <f>'PrEP Utilization in PMTCT'!P39</f>
        <v>0</v>
      </c>
      <c r="U340" s="187">
        <f>'PrEP Utilization in PMTCT'!Q39</f>
        <v>0</v>
      </c>
      <c r="V340" s="187">
        <f>'PrEP Utilization in PMTCT'!R39</f>
        <v>0</v>
      </c>
      <c r="W340" s="187">
        <f>'PrEP Utilization in PMTCT'!S39</f>
        <v>0</v>
      </c>
      <c r="X340" s="187">
        <f>'PrEP Utilization in PMTCT'!T39</f>
        <v>0</v>
      </c>
      <c r="Y340" s="187">
        <f>'PrEP Utilization in PMTCT'!U39</f>
        <v>0</v>
      </c>
      <c r="Z340" s="187">
        <f>'PrEP Utilization in PMTCT'!V39</f>
        <v>0</v>
      </c>
      <c r="AA340" s="187">
        <f>'PrEP Utilization in PMTCT'!W39</f>
        <v>0</v>
      </c>
      <c r="AB340" s="187">
        <f>'PrEP Utilization in PMTCT'!X39</f>
        <v>0</v>
      </c>
      <c r="AC340" s="187">
        <f>'PrEP Utilization in PMTCT'!Y39</f>
        <v>0</v>
      </c>
      <c r="AD340" s="187">
        <f>'PrEP Utilization in PMTCT'!Z39</f>
        <v>0</v>
      </c>
      <c r="AE340" s="187">
        <f>'PrEP Utilization in PMTCT'!AA39</f>
        <v>0</v>
      </c>
      <c r="AF340" s="187">
        <f>'PrEP Utilization in PMTCT'!AB39</f>
        <v>0</v>
      </c>
      <c r="AG340" s="187">
        <f>'PrEP Utilization in PMTCT'!AC39</f>
        <v>0</v>
      </c>
      <c r="AH340" s="187">
        <f>'PrEP Utilization in PMTCT'!AD39</f>
        <v>0</v>
      </c>
      <c r="AI340" s="187">
        <f>'PrEP Utilization in PMTCT'!AE39</f>
        <v>0</v>
      </c>
      <c r="AJ340" s="187">
        <f>'PrEP Utilization in PMTCT'!AF39</f>
        <v>0</v>
      </c>
      <c r="AK340" s="187">
        <f>'PrEP Utilization in PMTCT'!AG39</f>
        <v>0</v>
      </c>
      <c r="AL340" s="187">
        <f>'PrEP Utilization in PMTCT'!AH39</f>
        <v>0</v>
      </c>
      <c r="AM340" s="186">
        <f t="shared" si="11"/>
        <v>0</v>
      </c>
      <c r="AN340" s="187" t="str">
        <f>'PrEP Utilization in PMTCT'!B$3</f>
        <v>PrEP Utilization in PMTCT Settings version 2.0.0</v>
      </c>
      <c r="AO340" s="199" t="str">
        <f>'PrEP Utilization in PMTCT'!AJ39</f>
        <v/>
      </c>
    </row>
    <row r="341" spans="1:41" x14ac:dyDescent="0.25">
      <c r="A341" s="178" t="str">
        <f t="shared" si="10"/>
        <v>202205</v>
      </c>
      <c r="B341" s="179">
        <f>'Prep Partner Performance'!AE$2</f>
        <v>2022</v>
      </c>
      <c r="C341" s="180" t="str">
        <f>'Prep Partner Performance'!Z$2</f>
        <v>05</v>
      </c>
      <c r="D341" s="178">
        <f>'Prep Partner Performance'!G$2</f>
        <v>14943</v>
      </c>
      <c r="E341" s="177" t="str">
        <f>'Prep Partner Performance'!C$2</f>
        <v>Kisima Health Centre</v>
      </c>
      <c r="F341" s="203" t="str">
        <f>'PrEP Utilization in PMTCT'!B$33</f>
        <v>PrEP Utilization in PMTCT L&amp;D Settings</v>
      </c>
      <c r="G341" s="187" t="str">
        <f>'PrEP Utilization in PMTCT'!C40</f>
        <v>Number Declined PrEP</v>
      </c>
      <c r="H341" s="187" t="str">
        <f>'PrEP Utilization in PMTCT'!D40</f>
        <v>PRP01-27</v>
      </c>
      <c r="I341" s="187">
        <f>'PrEP Utilization in PMTCT'!E40</f>
        <v>0</v>
      </c>
      <c r="J341" s="187">
        <f>'PrEP Utilization in PMTCT'!F40</f>
        <v>0</v>
      </c>
      <c r="K341" s="187">
        <f>'PrEP Utilization in PMTCT'!G40</f>
        <v>0</v>
      </c>
      <c r="L341" s="187">
        <f>'PrEP Utilization in PMTCT'!H40</f>
        <v>0</v>
      </c>
      <c r="M341" s="187">
        <f>'PrEP Utilization in PMTCT'!I40</f>
        <v>0</v>
      </c>
      <c r="N341" s="187">
        <f>'PrEP Utilization in PMTCT'!J40</f>
        <v>0</v>
      </c>
      <c r="O341" s="187">
        <f>'PrEP Utilization in PMTCT'!K40</f>
        <v>0</v>
      </c>
      <c r="P341" s="187">
        <f>'PrEP Utilization in PMTCT'!L40</f>
        <v>0</v>
      </c>
      <c r="Q341" s="187">
        <f>'PrEP Utilization in PMTCT'!M40</f>
        <v>0</v>
      </c>
      <c r="R341" s="187">
        <f>'PrEP Utilization in PMTCT'!N40</f>
        <v>0</v>
      </c>
      <c r="S341" s="187">
        <f>'PrEP Utilization in PMTCT'!O40</f>
        <v>0</v>
      </c>
      <c r="T341" s="187">
        <f>'PrEP Utilization in PMTCT'!P40</f>
        <v>0</v>
      </c>
      <c r="U341" s="187">
        <f>'PrEP Utilization in PMTCT'!Q40</f>
        <v>0</v>
      </c>
      <c r="V341" s="187">
        <f>'PrEP Utilization in PMTCT'!R40</f>
        <v>0</v>
      </c>
      <c r="W341" s="187">
        <f>'PrEP Utilization in PMTCT'!S40</f>
        <v>0</v>
      </c>
      <c r="X341" s="187">
        <f>'PrEP Utilization in PMTCT'!T40</f>
        <v>0</v>
      </c>
      <c r="Y341" s="187">
        <f>'PrEP Utilization in PMTCT'!U40</f>
        <v>0</v>
      </c>
      <c r="Z341" s="187">
        <f>'PrEP Utilization in PMTCT'!V40</f>
        <v>0</v>
      </c>
      <c r="AA341" s="187">
        <f>'PrEP Utilization in PMTCT'!W40</f>
        <v>0</v>
      </c>
      <c r="AB341" s="187">
        <f>'PrEP Utilization in PMTCT'!X40</f>
        <v>0</v>
      </c>
      <c r="AC341" s="187">
        <f>'PrEP Utilization in PMTCT'!Y40</f>
        <v>0</v>
      </c>
      <c r="AD341" s="187">
        <f>'PrEP Utilization in PMTCT'!Z40</f>
        <v>0</v>
      </c>
      <c r="AE341" s="187">
        <f>'PrEP Utilization in PMTCT'!AA40</f>
        <v>0</v>
      </c>
      <c r="AF341" s="187">
        <f>'PrEP Utilization in PMTCT'!AB40</f>
        <v>0</v>
      </c>
      <c r="AG341" s="187">
        <f>'PrEP Utilization in PMTCT'!AC40</f>
        <v>0</v>
      </c>
      <c r="AH341" s="187">
        <f>'PrEP Utilization in PMTCT'!AD40</f>
        <v>0</v>
      </c>
      <c r="AI341" s="187">
        <f>'PrEP Utilization in PMTCT'!AE40</f>
        <v>0</v>
      </c>
      <c r="AJ341" s="187">
        <f>'PrEP Utilization in PMTCT'!AF40</f>
        <v>0</v>
      </c>
      <c r="AK341" s="187">
        <f>'PrEP Utilization in PMTCT'!AG40</f>
        <v>0</v>
      </c>
      <c r="AL341" s="187">
        <f>'PrEP Utilization in PMTCT'!AH40</f>
        <v>0</v>
      </c>
      <c r="AM341" s="186">
        <f t="shared" si="11"/>
        <v>0</v>
      </c>
      <c r="AN341" s="187" t="str">
        <f>'PrEP Utilization in PMTCT'!B$3</f>
        <v>PrEP Utilization in PMTCT Settings version 2.0.0</v>
      </c>
      <c r="AO341" s="199" t="str">
        <f>'PrEP Utilization in PMTCT'!AJ40</f>
        <v/>
      </c>
    </row>
    <row r="342" spans="1:41" x14ac:dyDescent="0.25">
      <c r="A342" s="178" t="str">
        <f t="shared" si="10"/>
        <v>202205</v>
      </c>
      <c r="B342" s="179">
        <f>'Prep Partner Performance'!AE$2</f>
        <v>2022</v>
      </c>
      <c r="C342" s="180" t="str">
        <f>'Prep Partner Performance'!Z$2</f>
        <v>05</v>
      </c>
      <c r="D342" s="178">
        <f>'Prep Partner Performance'!G$2</f>
        <v>14943</v>
      </c>
      <c r="E342" s="177" t="str">
        <f>'Prep Partner Performance'!C$2</f>
        <v>Kisima Health Centre</v>
      </c>
      <c r="F342" s="203" t="str">
        <f>'PrEP Utilization in PMTCT'!B$33</f>
        <v>PrEP Utilization in PMTCT L&amp;D Settings</v>
      </c>
      <c r="G342" s="187" t="str">
        <f>'PrEP Utilization in PMTCT'!C41</f>
        <v>Number Clients currently on PrEP</v>
      </c>
      <c r="H342" s="187" t="str">
        <f>'PrEP Utilization in PMTCT'!D41</f>
        <v>PRP01-28</v>
      </c>
      <c r="I342" s="187">
        <f>'PrEP Utilization in PMTCT'!E41</f>
        <v>0</v>
      </c>
      <c r="J342" s="187">
        <f>'PrEP Utilization in PMTCT'!F41</f>
        <v>0</v>
      </c>
      <c r="K342" s="187">
        <f>'PrEP Utilization in PMTCT'!G41</f>
        <v>0</v>
      </c>
      <c r="L342" s="187">
        <f>'PrEP Utilization in PMTCT'!H41</f>
        <v>0</v>
      </c>
      <c r="M342" s="187">
        <f>'PrEP Utilization in PMTCT'!I41</f>
        <v>0</v>
      </c>
      <c r="N342" s="187">
        <f>'PrEP Utilization in PMTCT'!J41</f>
        <v>0</v>
      </c>
      <c r="O342" s="187">
        <f>'PrEP Utilization in PMTCT'!K41</f>
        <v>0</v>
      </c>
      <c r="P342" s="187">
        <f>'PrEP Utilization in PMTCT'!L41</f>
        <v>0</v>
      </c>
      <c r="Q342" s="187">
        <f>'PrEP Utilization in PMTCT'!M41</f>
        <v>0</v>
      </c>
      <c r="R342" s="187">
        <f>'PrEP Utilization in PMTCT'!N41</f>
        <v>0</v>
      </c>
      <c r="S342" s="187">
        <f>'PrEP Utilization in PMTCT'!O41</f>
        <v>0</v>
      </c>
      <c r="T342" s="187">
        <f>'PrEP Utilization in PMTCT'!P41</f>
        <v>0</v>
      </c>
      <c r="U342" s="187">
        <f>'PrEP Utilization in PMTCT'!Q41</f>
        <v>0</v>
      </c>
      <c r="V342" s="187">
        <f>'PrEP Utilization in PMTCT'!R41</f>
        <v>0</v>
      </c>
      <c r="W342" s="187">
        <f>'PrEP Utilization in PMTCT'!S41</f>
        <v>0</v>
      </c>
      <c r="X342" s="187">
        <f>'PrEP Utilization in PMTCT'!T41</f>
        <v>0</v>
      </c>
      <c r="Y342" s="187">
        <f>'PrEP Utilization in PMTCT'!U41</f>
        <v>0</v>
      </c>
      <c r="Z342" s="187">
        <f>'PrEP Utilization in PMTCT'!V41</f>
        <v>0</v>
      </c>
      <c r="AA342" s="187">
        <f>'PrEP Utilization in PMTCT'!W41</f>
        <v>0</v>
      </c>
      <c r="AB342" s="187">
        <f>'PrEP Utilization in PMTCT'!X41</f>
        <v>0</v>
      </c>
      <c r="AC342" s="187">
        <f>'PrEP Utilization in PMTCT'!Y41</f>
        <v>0</v>
      </c>
      <c r="AD342" s="187">
        <f>'PrEP Utilization in PMTCT'!Z41</f>
        <v>0</v>
      </c>
      <c r="AE342" s="187">
        <f>'PrEP Utilization in PMTCT'!AA41</f>
        <v>0</v>
      </c>
      <c r="AF342" s="187">
        <f>'PrEP Utilization in PMTCT'!AB41</f>
        <v>0</v>
      </c>
      <c r="AG342" s="187">
        <f>'PrEP Utilization in PMTCT'!AC41</f>
        <v>0</v>
      </c>
      <c r="AH342" s="187">
        <f>'PrEP Utilization in PMTCT'!AD41</f>
        <v>0</v>
      </c>
      <c r="AI342" s="187">
        <f>'PrEP Utilization in PMTCT'!AE41</f>
        <v>0</v>
      </c>
      <c r="AJ342" s="187">
        <f>'PrEP Utilization in PMTCT'!AF41</f>
        <v>0</v>
      </c>
      <c r="AK342" s="187">
        <f>'PrEP Utilization in PMTCT'!AG41</f>
        <v>0</v>
      </c>
      <c r="AL342" s="187">
        <f>'PrEP Utilization in PMTCT'!AH41</f>
        <v>0</v>
      </c>
      <c r="AM342" s="186">
        <f t="shared" si="11"/>
        <v>0</v>
      </c>
      <c r="AN342" s="187" t="str">
        <f>'PrEP Utilization in PMTCT'!B$3</f>
        <v>PrEP Utilization in PMTCT Settings version 2.0.0</v>
      </c>
      <c r="AO342" s="199" t="str">
        <f>'PrEP Utilization in PMTCT'!AJ41</f>
        <v/>
      </c>
    </row>
    <row r="343" spans="1:41" x14ac:dyDescent="0.25">
      <c r="A343" s="178" t="str">
        <f t="shared" si="10"/>
        <v>202205</v>
      </c>
      <c r="B343" s="179">
        <f>'Prep Partner Performance'!AE$2</f>
        <v>2022</v>
      </c>
      <c r="C343" s="180" t="str">
        <f>'Prep Partner Performance'!Z$2</f>
        <v>05</v>
      </c>
      <c r="D343" s="178">
        <f>'Prep Partner Performance'!G$2</f>
        <v>14943</v>
      </c>
      <c r="E343" s="177" t="str">
        <f>'Prep Partner Performance'!C$2</f>
        <v>Kisima Health Centre</v>
      </c>
      <c r="F343" s="203" t="str">
        <f>'PrEP Utilization in PMTCT'!B$33</f>
        <v>PrEP Utilization in PMTCT L&amp;D Settings</v>
      </c>
      <c r="G343" s="187" t="str">
        <f>'PrEP Utilization in PMTCT'!C42</f>
        <v>Number Clients stopped or  discontinued PrEP</v>
      </c>
      <c r="H343" s="187" t="str">
        <f>'PrEP Utilization in PMTCT'!D42</f>
        <v>PRP01-29</v>
      </c>
      <c r="I343" s="187">
        <f>'PrEP Utilization in PMTCT'!E42</f>
        <v>0</v>
      </c>
      <c r="J343" s="187">
        <f>'PrEP Utilization in PMTCT'!F42</f>
        <v>0</v>
      </c>
      <c r="K343" s="187">
        <f>'PrEP Utilization in PMTCT'!G42</f>
        <v>0</v>
      </c>
      <c r="L343" s="187">
        <f>'PrEP Utilization in PMTCT'!H42</f>
        <v>0</v>
      </c>
      <c r="M343" s="187">
        <f>'PrEP Utilization in PMTCT'!I42</f>
        <v>0</v>
      </c>
      <c r="N343" s="187">
        <f>'PrEP Utilization in PMTCT'!J42</f>
        <v>0</v>
      </c>
      <c r="O343" s="187">
        <f>'PrEP Utilization in PMTCT'!K42</f>
        <v>0</v>
      </c>
      <c r="P343" s="187">
        <f>'PrEP Utilization in PMTCT'!L42</f>
        <v>0</v>
      </c>
      <c r="Q343" s="187">
        <f>'PrEP Utilization in PMTCT'!M42</f>
        <v>0</v>
      </c>
      <c r="R343" s="187">
        <f>'PrEP Utilization in PMTCT'!N42</f>
        <v>0</v>
      </c>
      <c r="S343" s="187">
        <f>'PrEP Utilization in PMTCT'!O42</f>
        <v>0</v>
      </c>
      <c r="T343" s="187">
        <f>'PrEP Utilization in PMTCT'!P42</f>
        <v>0</v>
      </c>
      <c r="U343" s="187">
        <f>'PrEP Utilization in PMTCT'!Q42</f>
        <v>0</v>
      </c>
      <c r="V343" s="187">
        <f>'PrEP Utilization in PMTCT'!R42</f>
        <v>0</v>
      </c>
      <c r="W343" s="187">
        <f>'PrEP Utilization in PMTCT'!S42</f>
        <v>0</v>
      </c>
      <c r="X343" s="187">
        <f>'PrEP Utilization in PMTCT'!T42</f>
        <v>0</v>
      </c>
      <c r="Y343" s="187">
        <f>'PrEP Utilization in PMTCT'!U42</f>
        <v>0</v>
      </c>
      <c r="Z343" s="187">
        <f>'PrEP Utilization in PMTCT'!V42</f>
        <v>0</v>
      </c>
      <c r="AA343" s="187">
        <f>'PrEP Utilization in PMTCT'!W42</f>
        <v>0</v>
      </c>
      <c r="AB343" s="187">
        <f>'PrEP Utilization in PMTCT'!X42</f>
        <v>0</v>
      </c>
      <c r="AC343" s="187">
        <f>'PrEP Utilization in PMTCT'!Y42</f>
        <v>0</v>
      </c>
      <c r="AD343" s="187">
        <f>'PrEP Utilization in PMTCT'!Z42</f>
        <v>0</v>
      </c>
      <c r="AE343" s="187">
        <f>'PrEP Utilization in PMTCT'!AA42</f>
        <v>0</v>
      </c>
      <c r="AF343" s="187">
        <f>'PrEP Utilization in PMTCT'!AB42</f>
        <v>0</v>
      </c>
      <c r="AG343" s="187">
        <f>'PrEP Utilization in PMTCT'!AC42</f>
        <v>0</v>
      </c>
      <c r="AH343" s="187">
        <f>'PrEP Utilization in PMTCT'!AD42</f>
        <v>0</v>
      </c>
      <c r="AI343" s="187">
        <f>'PrEP Utilization in PMTCT'!AE42</f>
        <v>0</v>
      </c>
      <c r="AJ343" s="187">
        <f>'PrEP Utilization in PMTCT'!AF42</f>
        <v>0</v>
      </c>
      <c r="AK343" s="187">
        <f>'PrEP Utilization in PMTCT'!AG42</f>
        <v>0</v>
      </c>
      <c r="AL343" s="187">
        <f>'PrEP Utilization in PMTCT'!AH42</f>
        <v>0</v>
      </c>
      <c r="AM343" s="186">
        <f t="shared" si="11"/>
        <v>0</v>
      </c>
      <c r="AN343" s="187" t="str">
        <f>'PrEP Utilization in PMTCT'!B$3</f>
        <v>PrEP Utilization in PMTCT Settings version 2.0.0</v>
      </c>
      <c r="AO343" s="199" t="str">
        <f>'PrEP Utilization in PMTCT'!AJ42</f>
        <v/>
      </c>
    </row>
    <row r="344" spans="1:41" x14ac:dyDescent="0.25">
      <c r="A344" s="178" t="str">
        <f t="shared" si="10"/>
        <v>202205</v>
      </c>
      <c r="B344" s="179">
        <f>'Prep Partner Performance'!AE$2</f>
        <v>2022</v>
      </c>
      <c r="C344" s="180" t="str">
        <f>'Prep Partner Performance'!Z$2</f>
        <v>05</v>
      </c>
      <c r="D344" s="178">
        <f>'Prep Partner Performance'!G$2</f>
        <v>14943</v>
      </c>
      <c r="E344" s="177" t="str">
        <f>'Prep Partner Performance'!C$2</f>
        <v>Kisima Health Centre</v>
      </c>
      <c r="F344" s="203" t="str">
        <f>'PrEP Utilization in PMTCT'!B$33</f>
        <v>PrEP Utilization in PMTCT L&amp;D Settings</v>
      </c>
      <c r="G344" s="187" t="str">
        <f>'PrEP Utilization in PMTCT'!C43</f>
        <v>Number Clients attending a follow up visit/Refills</v>
      </c>
      <c r="H344" s="187" t="str">
        <f>'PrEP Utilization in PMTCT'!D43</f>
        <v>PRP01-30</v>
      </c>
      <c r="I344" s="187">
        <f>'PrEP Utilization in PMTCT'!E43</f>
        <v>0</v>
      </c>
      <c r="J344" s="187">
        <f>'PrEP Utilization in PMTCT'!F43</f>
        <v>0</v>
      </c>
      <c r="K344" s="187">
        <f>'PrEP Utilization in PMTCT'!G43</f>
        <v>0</v>
      </c>
      <c r="L344" s="187">
        <f>'PrEP Utilization in PMTCT'!H43</f>
        <v>0</v>
      </c>
      <c r="M344" s="187">
        <f>'PrEP Utilization in PMTCT'!I43</f>
        <v>0</v>
      </c>
      <c r="N344" s="187">
        <f>'PrEP Utilization in PMTCT'!J43</f>
        <v>0</v>
      </c>
      <c r="O344" s="187">
        <f>'PrEP Utilization in PMTCT'!K43</f>
        <v>0</v>
      </c>
      <c r="P344" s="187">
        <f>'PrEP Utilization in PMTCT'!L43</f>
        <v>0</v>
      </c>
      <c r="Q344" s="187">
        <f>'PrEP Utilization in PMTCT'!M43</f>
        <v>0</v>
      </c>
      <c r="R344" s="187">
        <f>'PrEP Utilization in PMTCT'!N43</f>
        <v>0</v>
      </c>
      <c r="S344" s="187">
        <f>'PrEP Utilization in PMTCT'!O43</f>
        <v>0</v>
      </c>
      <c r="T344" s="187">
        <f>'PrEP Utilization in PMTCT'!P43</f>
        <v>0</v>
      </c>
      <c r="U344" s="187">
        <f>'PrEP Utilization in PMTCT'!Q43</f>
        <v>0</v>
      </c>
      <c r="V344" s="187">
        <f>'PrEP Utilization in PMTCT'!R43</f>
        <v>0</v>
      </c>
      <c r="W344" s="187">
        <f>'PrEP Utilization in PMTCT'!S43</f>
        <v>0</v>
      </c>
      <c r="X344" s="187">
        <f>'PrEP Utilization in PMTCT'!T43</f>
        <v>0</v>
      </c>
      <c r="Y344" s="187">
        <f>'PrEP Utilization in PMTCT'!U43</f>
        <v>0</v>
      </c>
      <c r="Z344" s="187">
        <f>'PrEP Utilization in PMTCT'!V43</f>
        <v>0</v>
      </c>
      <c r="AA344" s="187">
        <f>'PrEP Utilization in PMTCT'!W43</f>
        <v>0</v>
      </c>
      <c r="AB344" s="187">
        <f>'PrEP Utilization in PMTCT'!X43</f>
        <v>0</v>
      </c>
      <c r="AC344" s="187">
        <f>'PrEP Utilization in PMTCT'!Y43</f>
        <v>0</v>
      </c>
      <c r="AD344" s="187">
        <f>'PrEP Utilization in PMTCT'!Z43</f>
        <v>0</v>
      </c>
      <c r="AE344" s="187">
        <f>'PrEP Utilization in PMTCT'!AA43</f>
        <v>0</v>
      </c>
      <c r="AF344" s="187">
        <f>'PrEP Utilization in PMTCT'!AB43</f>
        <v>0</v>
      </c>
      <c r="AG344" s="187">
        <f>'PrEP Utilization in PMTCT'!AC43</f>
        <v>0</v>
      </c>
      <c r="AH344" s="187">
        <f>'PrEP Utilization in PMTCT'!AD43</f>
        <v>0</v>
      </c>
      <c r="AI344" s="187">
        <f>'PrEP Utilization in PMTCT'!AE43</f>
        <v>0</v>
      </c>
      <c r="AJ344" s="187">
        <f>'PrEP Utilization in PMTCT'!AF43</f>
        <v>0</v>
      </c>
      <c r="AK344" s="187">
        <f>'PrEP Utilization in PMTCT'!AG43</f>
        <v>0</v>
      </c>
      <c r="AL344" s="187">
        <f>'PrEP Utilization in PMTCT'!AH43</f>
        <v>0</v>
      </c>
      <c r="AM344" s="186">
        <f t="shared" si="11"/>
        <v>0</v>
      </c>
      <c r="AN344" s="187" t="str">
        <f>'PrEP Utilization in PMTCT'!B$3</f>
        <v>PrEP Utilization in PMTCT Settings version 2.0.0</v>
      </c>
      <c r="AO344" s="199" t="str">
        <f>'PrEP Utilization in PMTCT'!AJ43</f>
        <v/>
      </c>
    </row>
    <row r="345" spans="1:41" x14ac:dyDescent="0.25">
      <c r="A345" s="178" t="str">
        <f t="shared" si="10"/>
        <v>202205</v>
      </c>
      <c r="B345" s="179">
        <f>'Prep Partner Performance'!AE$2</f>
        <v>2022</v>
      </c>
      <c r="C345" s="180" t="str">
        <f>'Prep Partner Performance'!Z$2</f>
        <v>05</v>
      </c>
      <c r="D345" s="178">
        <f>'Prep Partner Performance'!G$2</f>
        <v>14943</v>
      </c>
      <c r="E345" s="177" t="str">
        <f>'Prep Partner Performance'!C$2</f>
        <v>Kisima Health Centre</v>
      </c>
      <c r="F345" s="203" t="str">
        <f>'PrEP Utilization in PMTCT'!B$33</f>
        <v>PrEP Utilization in PMTCT L&amp;D Settings</v>
      </c>
      <c r="G345" s="187" t="str">
        <f>'PrEP Utilization in PMTCT'!C44</f>
        <v>Number Re-initiated PrEP</v>
      </c>
      <c r="H345" s="187" t="str">
        <f>'PrEP Utilization in PMTCT'!D44</f>
        <v>PRP01-31</v>
      </c>
      <c r="I345" s="187">
        <f>'PrEP Utilization in PMTCT'!E44</f>
        <v>0</v>
      </c>
      <c r="J345" s="187">
        <f>'PrEP Utilization in PMTCT'!F44</f>
        <v>0</v>
      </c>
      <c r="K345" s="187">
        <f>'PrEP Utilization in PMTCT'!G44</f>
        <v>0</v>
      </c>
      <c r="L345" s="187">
        <f>'PrEP Utilization in PMTCT'!H44</f>
        <v>0</v>
      </c>
      <c r="M345" s="187">
        <f>'PrEP Utilization in PMTCT'!I44</f>
        <v>0</v>
      </c>
      <c r="N345" s="187">
        <f>'PrEP Utilization in PMTCT'!J44</f>
        <v>0</v>
      </c>
      <c r="O345" s="187">
        <f>'PrEP Utilization in PMTCT'!K44</f>
        <v>0</v>
      </c>
      <c r="P345" s="187">
        <f>'PrEP Utilization in PMTCT'!L44</f>
        <v>0</v>
      </c>
      <c r="Q345" s="187">
        <f>'PrEP Utilization in PMTCT'!M44</f>
        <v>0</v>
      </c>
      <c r="R345" s="187">
        <f>'PrEP Utilization in PMTCT'!N44</f>
        <v>0</v>
      </c>
      <c r="S345" s="187">
        <f>'PrEP Utilization in PMTCT'!O44</f>
        <v>0</v>
      </c>
      <c r="T345" s="187">
        <f>'PrEP Utilization in PMTCT'!P44</f>
        <v>0</v>
      </c>
      <c r="U345" s="187">
        <f>'PrEP Utilization in PMTCT'!Q44</f>
        <v>0</v>
      </c>
      <c r="V345" s="187">
        <f>'PrEP Utilization in PMTCT'!R44</f>
        <v>0</v>
      </c>
      <c r="W345" s="187">
        <f>'PrEP Utilization in PMTCT'!S44</f>
        <v>0</v>
      </c>
      <c r="X345" s="187">
        <f>'PrEP Utilization in PMTCT'!T44</f>
        <v>0</v>
      </c>
      <c r="Y345" s="187">
        <f>'PrEP Utilization in PMTCT'!U44</f>
        <v>0</v>
      </c>
      <c r="Z345" s="187">
        <f>'PrEP Utilization in PMTCT'!V44</f>
        <v>0</v>
      </c>
      <c r="AA345" s="187">
        <f>'PrEP Utilization in PMTCT'!W44</f>
        <v>0</v>
      </c>
      <c r="AB345" s="187">
        <f>'PrEP Utilization in PMTCT'!X44</f>
        <v>0</v>
      </c>
      <c r="AC345" s="187">
        <f>'PrEP Utilization in PMTCT'!Y44</f>
        <v>0</v>
      </c>
      <c r="AD345" s="187">
        <f>'PrEP Utilization in PMTCT'!Z44</f>
        <v>0</v>
      </c>
      <c r="AE345" s="187">
        <f>'PrEP Utilization in PMTCT'!AA44</f>
        <v>0</v>
      </c>
      <c r="AF345" s="187">
        <f>'PrEP Utilization in PMTCT'!AB44</f>
        <v>0</v>
      </c>
      <c r="AG345" s="187">
        <f>'PrEP Utilization in PMTCT'!AC44</f>
        <v>0</v>
      </c>
      <c r="AH345" s="187">
        <f>'PrEP Utilization in PMTCT'!AD44</f>
        <v>0</v>
      </c>
      <c r="AI345" s="187">
        <f>'PrEP Utilization in PMTCT'!AE44</f>
        <v>0</v>
      </c>
      <c r="AJ345" s="187">
        <f>'PrEP Utilization in PMTCT'!AF44</f>
        <v>0</v>
      </c>
      <c r="AK345" s="187">
        <f>'PrEP Utilization in PMTCT'!AG44</f>
        <v>0</v>
      </c>
      <c r="AL345" s="187">
        <f>'PrEP Utilization in PMTCT'!AH44</f>
        <v>0</v>
      </c>
      <c r="AM345" s="186">
        <f t="shared" si="11"/>
        <v>0</v>
      </c>
      <c r="AN345" s="187" t="str">
        <f>'PrEP Utilization in PMTCT'!B$3</f>
        <v>PrEP Utilization in PMTCT Settings version 2.0.0</v>
      </c>
      <c r="AO345" s="199">
        <f>'PrEP Utilization in PMTCT'!AJ44</f>
        <v>0</v>
      </c>
    </row>
    <row r="346" spans="1:41" x14ac:dyDescent="0.25">
      <c r="A346" s="178" t="str">
        <f t="shared" si="10"/>
        <v>202205</v>
      </c>
      <c r="B346" s="179">
        <f>'Prep Partner Performance'!AE$2</f>
        <v>2022</v>
      </c>
      <c r="C346" s="180" t="str">
        <f>'Prep Partner Performance'!Z$2</f>
        <v>05</v>
      </c>
      <c r="D346" s="178">
        <f>'Prep Partner Performance'!G$2</f>
        <v>14943</v>
      </c>
      <c r="E346" s="177" t="str">
        <f>'Prep Partner Performance'!C$2</f>
        <v>Kisima Health Centre</v>
      </c>
      <c r="F346" s="203" t="str">
        <f>'PrEP Utilization in PMTCT'!B$33</f>
        <v>PrEP Utilization in PMTCT L&amp;D Settings</v>
      </c>
      <c r="G346" s="187" t="str">
        <f>'PrEP Utilization in PMTCT'!C45</f>
        <v>PrEP_CT: Total Number Clients re-initiations and follow-up visits for the Quarter</v>
      </c>
      <c r="H346" s="187" t="str">
        <f>'PrEP Utilization in PMTCT'!D45</f>
        <v>PRP01-32</v>
      </c>
      <c r="I346" s="187">
        <f>'PrEP Utilization in PMTCT'!E45</f>
        <v>0</v>
      </c>
      <c r="J346" s="187">
        <f>'PrEP Utilization in PMTCT'!F45</f>
        <v>0</v>
      </c>
      <c r="K346" s="187">
        <f>'PrEP Utilization in PMTCT'!G45</f>
        <v>0</v>
      </c>
      <c r="L346" s="187">
        <f>'PrEP Utilization in PMTCT'!H45</f>
        <v>0</v>
      </c>
      <c r="M346" s="187">
        <f>'PrEP Utilization in PMTCT'!I45</f>
        <v>0</v>
      </c>
      <c r="N346" s="187">
        <f>'PrEP Utilization in PMTCT'!J45</f>
        <v>0</v>
      </c>
      <c r="O346" s="187">
        <f>'PrEP Utilization in PMTCT'!K45</f>
        <v>0</v>
      </c>
      <c r="P346" s="187">
        <f>'PrEP Utilization in PMTCT'!L45</f>
        <v>0</v>
      </c>
      <c r="Q346" s="187">
        <f>'PrEP Utilization in PMTCT'!M45</f>
        <v>0</v>
      </c>
      <c r="R346" s="187">
        <f>'PrEP Utilization in PMTCT'!N45</f>
        <v>0</v>
      </c>
      <c r="S346" s="187">
        <f>'PrEP Utilization in PMTCT'!O45</f>
        <v>0</v>
      </c>
      <c r="T346" s="187">
        <f>'PrEP Utilization in PMTCT'!P45</f>
        <v>0</v>
      </c>
      <c r="U346" s="187">
        <f>'PrEP Utilization in PMTCT'!Q45</f>
        <v>0</v>
      </c>
      <c r="V346" s="187">
        <f>'PrEP Utilization in PMTCT'!R45</f>
        <v>0</v>
      </c>
      <c r="W346" s="187">
        <f>'PrEP Utilization in PMTCT'!S45</f>
        <v>0</v>
      </c>
      <c r="X346" s="187">
        <f>'PrEP Utilization in PMTCT'!T45</f>
        <v>0</v>
      </c>
      <c r="Y346" s="187">
        <f>'PrEP Utilization in PMTCT'!U45</f>
        <v>0</v>
      </c>
      <c r="Z346" s="187">
        <f>'PrEP Utilization in PMTCT'!V45</f>
        <v>0</v>
      </c>
      <c r="AA346" s="187">
        <f>'PrEP Utilization in PMTCT'!W45</f>
        <v>0</v>
      </c>
      <c r="AB346" s="187">
        <f>'PrEP Utilization in PMTCT'!X45</f>
        <v>0</v>
      </c>
      <c r="AC346" s="187">
        <f>'PrEP Utilization in PMTCT'!Y45</f>
        <v>0</v>
      </c>
      <c r="AD346" s="187">
        <f>'PrEP Utilization in PMTCT'!Z45</f>
        <v>0</v>
      </c>
      <c r="AE346" s="187">
        <f>'PrEP Utilization in PMTCT'!AA45</f>
        <v>0</v>
      </c>
      <c r="AF346" s="187">
        <f>'PrEP Utilization in PMTCT'!AB45</f>
        <v>0</v>
      </c>
      <c r="AG346" s="187">
        <f>'PrEP Utilization in PMTCT'!AC45</f>
        <v>0</v>
      </c>
      <c r="AH346" s="187">
        <f>'PrEP Utilization in PMTCT'!AD45</f>
        <v>0</v>
      </c>
      <c r="AI346" s="187">
        <f>'PrEP Utilization in PMTCT'!AE45</f>
        <v>0</v>
      </c>
      <c r="AJ346" s="187">
        <f>'PrEP Utilization in PMTCT'!AF45</f>
        <v>0</v>
      </c>
      <c r="AK346" s="187">
        <f>'PrEP Utilization in PMTCT'!AG45</f>
        <v>0</v>
      </c>
      <c r="AL346" s="187">
        <f>'PrEP Utilization in PMTCT'!AH45</f>
        <v>0</v>
      </c>
      <c r="AM346" s="186">
        <f t="shared" si="11"/>
        <v>0</v>
      </c>
      <c r="AN346" s="187" t="str">
        <f>'PrEP Utilization in PMTCT'!B$3</f>
        <v>PrEP Utilization in PMTCT Settings version 2.0.0</v>
      </c>
      <c r="AO346" s="199">
        <f>'PrEP Utilization in PMTCT'!AJ45</f>
        <v>0</v>
      </c>
    </row>
    <row r="347" spans="1:41" x14ac:dyDescent="0.25">
      <c r="A347" s="178" t="str">
        <f t="shared" si="10"/>
        <v>202205</v>
      </c>
      <c r="B347" s="179">
        <f>'Prep Partner Performance'!AE$2</f>
        <v>2022</v>
      </c>
      <c r="C347" s="180" t="str">
        <f>'Prep Partner Performance'!Z$2</f>
        <v>05</v>
      </c>
      <c r="D347" s="178">
        <f>'Prep Partner Performance'!G$2</f>
        <v>14943</v>
      </c>
      <c r="E347" s="177" t="str">
        <f>'Prep Partner Performance'!C$2</f>
        <v>Kisima Health Centre</v>
      </c>
      <c r="F347" s="203" t="str">
        <f>'PrEP Utilization in PMTCT'!B46</f>
        <v>Reasons for discontinuation among those who discontinue prep in L&amp;D Settings</v>
      </c>
      <c r="G347" s="187" t="str">
        <f>'PrEP Utilization in PMTCT'!C46</f>
        <v>Number discontinued because Number discontinued because HIV test is positive</v>
      </c>
      <c r="H347" s="187" t="str">
        <f>'PrEP Utilization in PMTCT'!D46</f>
        <v>PRP01-33</v>
      </c>
      <c r="I347" s="187">
        <f>'PrEP Utilization in PMTCT'!E46</f>
        <v>0</v>
      </c>
      <c r="J347" s="187">
        <f>'PrEP Utilization in PMTCT'!F46</f>
        <v>0</v>
      </c>
      <c r="K347" s="187">
        <f>'PrEP Utilization in PMTCT'!G46</f>
        <v>0</v>
      </c>
      <c r="L347" s="187">
        <f>'PrEP Utilization in PMTCT'!H46</f>
        <v>0</v>
      </c>
      <c r="M347" s="187">
        <f>'PrEP Utilization in PMTCT'!I46</f>
        <v>0</v>
      </c>
      <c r="N347" s="187">
        <f>'PrEP Utilization in PMTCT'!J46</f>
        <v>0</v>
      </c>
      <c r="O347" s="187">
        <f>'PrEP Utilization in PMTCT'!K46</f>
        <v>0</v>
      </c>
      <c r="P347" s="187">
        <f>'PrEP Utilization in PMTCT'!L46</f>
        <v>0</v>
      </c>
      <c r="Q347" s="187">
        <f>'PrEP Utilization in PMTCT'!M46</f>
        <v>0</v>
      </c>
      <c r="R347" s="187">
        <f>'PrEP Utilization in PMTCT'!N46</f>
        <v>0</v>
      </c>
      <c r="S347" s="187">
        <f>'PrEP Utilization in PMTCT'!O46</f>
        <v>0</v>
      </c>
      <c r="T347" s="187">
        <f>'PrEP Utilization in PMTCT'!P46</f>
        <v>0</v>
      </c>
      <c r="U347" s="187">
        <f>'PrEP Utilization in PMTCT'!Q46</f>
        <v>0</v>
      </c>
      <c r="V347" s="187">
        <f>'PrEP Utilization in PMTCT'!R46</f>
        <v>0</v>
      </c>
      <c r="W347" s="187">
        <f>'PrEP Utilization in PMTCT'!S46</f>
        <v>0</v>
      </c>
      <c r="X347" s="187">
        <f>'PrEP Utilization in PMTCT'!T46</f>
        <v>0</v>
      </c>
      <c r="Y347" s="187">
        <f>'PrEP Utilization in PMTCT'!U46</f>
        <v>0</v>
      </c>
      <c r="Z347" s="187">
        <f>'PrEP Utilization in PMTCT'!V46</f>
        <v>0</v>
      </c>
      <c r="AA347" s="187">
        <f>'PrEP Utilization in PMTCT'!W46</f>
        <v>0</v>
      </c>
      <c r="AB347" s="187">
        <f>'PrEP Utilization in PMTCT'!X46</f>
        <v>0</v>
      </c>
      <c r="AC347" s="187">
        <f>'PrEP Utilization in PMTCT'!Y46</f>
        <v>0</v>
      </c>
      <c r="AD347" s="187">
        <f>'PrEP Utilization in PMTCT'!Z46</f>
        <v>0</v>
      </c>
      <c r="AE347" s="187">
        <f>'PrEP Utilization in PMTCT'!AA46</f>
        <v>0</v>
      </c>
      <c r="AF347" s="187">
        <f>'PrEP Utilization in PMTCT'!AB46</f>
        <v>0</v>
      </c>
      <c r="AG347" s="187">
        <f>'PrEP Utilization in PMTCT'!AC46</f>
        <v>0</v>
      </c>
      <c r="AH347" s="187">
        <f>'PrEP Utilization in PMTCT'!AD46</f>
        <v>0</v>
      </c>
      <c r="AI347" s="187">
        <f>'PrEP Utilization in PMTCT'!AE46</f>
        <v>0</v>
      </c>
      <c r="AJ347" s="187">
        <f>'PrEP Utilization in PMTCT'!AF46</f>
        <v>0</v>
      </c>
      <c r="AK347" s="187">
        <f>'PrEP Utilization in PMTCT'!AG46</f>
        <v>0</v>
      </c>
      <c r="AL347" s="187">
        <f>'PrEP Utilization in PMTCT'!AH46</f>
        <v>0</v>
      </c>
      <c r="AM347" s="186">
        <f t="shared" si="11"/>
        <v>0</v>
      </c>
      <c r="AN347" s="187" t="str">
        <f>'PrEP Utilization in PMTCT'!B$3</f>
        <v>PrEP Utilization in PMTCT Settings version 2.0.0</v>
      </c>
      <c r="AO347" s="199">
        <f>'PrEP Utilization in PMTCT'!AJ46</f>
        <v>0</v>
      </c>
    </row>
    <row r="348" spans="1:41" x14ac:dyDescent="0.25">
      <c r="A348" s="178" t="str">
        <f t="shared" si="10"/>
        <v>202205</v>
      </c>
      <c r="B348" s="179">
        <f>'Prep Partner Performance'!AE$2</f>
        <v>2022</v>
      </c>
      <c r="C348" s="180" t="str">
        <f>'Prep Partner Performance'!Z$2</f>
        <v>05</v>
      </c>
      <c r="D348" s="178">
        <f>'Prep Partner Performance'!G$2</f>
        <v>14943</v>
      </c>
      <c r="E348" s="177" t="str">
        <f>'Prep Partner Performance'!C$2</f>
        <v>Kisima Health Centre</v>
      </c>
      <c r="F348" s="203" t="str">
        <f>'PrEP Utilization in PMTCT'!B$46</f>
        <v>Reasons for discontinuation among those who discontinue prep in L&amp;D Settings</v>
      </c>
      <c r="G348" s="187" t="str">
        <f>'PrEP Utilization in PMTCT'!C47</f>
        <v>Number discontinued because of Number discontinued because of Low risk of HIV</v>
      </c>
      <c r="H348" s="187" t="str">
        <f>'PrEP Utilization in PMTCT'!D47</f>
        <v>PRP01-34</v>
      </c>
      <c r="I348" s="187">
        <f>'PrEP Utilization in PMTCT'!E47</f>
        <v>0</v>
      </c>
      <c r="J348" s="187">
        <f>'PrEP Utilization in PMTCT'!F47</f>
        <v>0</v>
      </c>
      <c r="K348" s="187">
        <f>'PrEP Utilization in PMTCT'!G47</f>
        <v>0</v>
      </c>
      <c r="L348" s="187">
        <f>'PrEP Utilization in PMTCT'!H47</f>
        <v>0</v>
      </c>
      <c r="M348" s="187">
        <f>'PrEP Utilization in PMTCT'!I47</f>
        <v>0</v>
      </c>
      <c r="N348" s="187">
        <f>'PrEP Utilization in PMTCT'!J47</f>
        <v>0</v>
      </c>
      <c r="O348" s="187">
        <f>'PrEP Utilization in PMTCT'!K47</f>
        <v>0</v>
      </c>
      <c r="P348" s="187">
        <f>'PrEP Utilization in PMTCT'!L47</f>
        <v>0</v>
      </c>
      <c r="Q348" s="187">
        <f>'PrEP Utilization in PMTCT'!M47</f>
        <v>0</v>
      </c>
      <c r="R348" s="187">
        <f>'PrEP Utilization in PMTCT'!N47</f>
        <v>0</v>
      </c>
      <c r="S348" s="187">
        <f>'PrEP Utilization in PMTCT'!O47</f>
        <v>0</v>
      </c>
      <c r="T348" s="187">
        <f>'PrEP Utilization in PMTCT'!P47</f>
        <v>0</v>
      </c>
      <c r="U348" s="187">
        <f>'PrEP Utilization in PMTCT'!Q47</f>
        <v>0</v>
      </c>
      <c r="V348" s="187">
        <f>'PrEP Utilization in PMTCT'!R47</f>
        <v>0</v>
      </c>
      <c r="W348" s="187">
        <f>'PrEP Utilization in PMTCT'!S47</f>
        <v>0</v>
      </c>
      <c r="X348" s="187">
        <f>'PrEP Utilization in PMTCT'!T47</f>
        <v>0</v>
      </c>
      <c r="Y348" s="187">
        <f>'PrEP Utilization in PMTCT'!U47</f>
        <v>0</v>
      </c>
      <c r="Z348" s="187">
        <f>'PrEP Utilization in PMTCT'!V47</f>
        <v>0</v>
      </c>
      <c r="AA348" s="187">
        <f>'PrEP Utilization in PMTCT'!W47</f>
        <v>0</v>
      </c>
      <c r="AB348" s="187">
        <f>'PrEP Utilization in PMTCT'!X47</f>
        <v>0</v>
      </c>
      <c r="AC348" s="187">
        <f>'PrEP Utilization in PMTCT'!Y47</f>
        <v>0</v>
      </c>
      <c r="AD348" s="187">
        <f>'PrEP Utilization in PMTCT'!Z47</f>
        <v>0</v>
      </c>
      <c r="AE348" s="187">
        <f>'PrEP Utilization in PMTCT'!AA47</f>
        <v>0</v>
      </c>
      <c r="AF348" s="187">
        <f>'PrEP Utilization in PMTCT'!AB47</f>
        <v>0</v>
      </c>
      <c r="AG348" s="187">
        <f>'PrEP Utilization in PMTCT'!AC47</f>
        <v>0</v>
      </c>
      <c r="AH348" s="187">
        <f>'PrEP Utilization in PMTCT'!AD47</f>
        <v>0</v>
      </c>
      <c r="AI348" s="187">
        <f>'PrEP Utilization in PMTCT'!AE47</f>
        <v>0</v>
      </c>
      <c r="AJ348" s="187">
        <f>'PrEP Utilization in PMTCT'!AF47</f>
        <v>0</v>
      </c>
      <c r="AK348" s="187">
        <f>'PrEP Utilization in PMTCT'!AG47</f>
        <v>0</v>
      </c>
      <c r="AL348" s="187">
        <f>'PrEP Utilization in PMTCT'!AH47</f>
        <v>0</v>
      </c>
      <c r="AM348" s="186">
        <f t="shared" si="11"/>
        <v>0</v>
      </c>
      <c r="AN348" s="187" t="str">
        <f>'PrEP Utilization in PMTCT'!B$3</f>
        <v>PrEP Utilization in PMTCT Settings version 2.0.0</v>
      </c>
      <c r="AO348" s="199">
        <f>'PrEP Utilization in PMTCT'!AJ47</f>
        <v>0</v>
      </c>
    </row>
    <row r="349" spans="1:41" x14ac:dyDescent="0.25">
      <c r="A349" s="178" t="str">
        <f t="shared" si="10"/>
        <v>202205</v>
      </c>
      <c r="B349" s="179">
        <f>'Prep Partner Performance'!AE$2</f>
        <v>2022</v>
      </c>
      <c r="C349" s="180" t="str">
        <f>'Prep Partner Performance'!Z$2</f>
        <v>05</v>
      </c>
      <c r="D349" s="178">
        <f>'Prep Partner Performance'!G$2</f>
        <v>14943</v>
      </c>
      <c r="E349" s="177" t="str">
        <f>'Prep Partner Performance'!C$2</f>
        <v>Kisima Health Centre</v>
      </c>
      <c r="F349" s="203" t="str">
        <f>'PrEP Utilization in PMTCT'!B$46</f>
        <v>Reasons for discontinuation among those who discontinue prep in L&amp;D Settings</v>
      </c>
      <c r="G349" s="187" t="str">
        <f>'PrEP Utilization in PMTCT'!C48</f>
        <v>Number discontinued because of Number discontinued because of Renal Dysfunction</v>
      </c>
      <c r="H349" s="187" t="str">
        <f>'PrEP Utilization in PMTCT'!D48</f>
        <v>PRP01-35</v>
      </c>
      <c r="I349" s="187">
        <f>'PrEP Utilization in PMTCT'!E48</f>
        <v>0</v>
      </c>
      <c r="J349" s="187">
        <f>'PrEP Utilization in PMTCT'!F48</f>
        <v>0</v>
      </c>
      <c r="K349" s="187">
        <f>'PrEP Utilization in PMTCT'!G48</f>
        <v>0</v>
      </c>
      <c r="L349" s="187">
        <f>'PrEP Utilization in PMTCT'!H48</f>
        <v>0</v>
      </c>
      <c r="M349" s="187">
        <f>'PrEP Utilization in PMTCT'!I48</f>
        <v>0</v>
      </c>
      <c r="N349" s="187">
        <f>'PrEP Utilization in PMTCT'!J48</f>
        <v>0</v>
      </c>
      <c r="O349" s="187">
        <f>'PrEP Utilization in PMTCT'!K48</f>
        <v>0</v>
      </c>
      <c r="P349" s="187">
        <f>'PrEP Utilization in PMTCT'!L48</f>
        <v>0</v>
      </c>
      <c r="Q349" s="187">
        <f>'PrEP Utilization in PMTCT'!M48</f>
        <v>0</v>
      </c>
      <c r="R349" s="187">
        <f>'PrEP Utilization in PMTCT'!N48</f>
        <v>0</v>
      </c>
      <c r="S349" s="187">
        <f>'PrEP Utilization in PMTCT'!O48</f>
        <v>0</v>
      </c>
      <c r="T349" s="187">
        <f>'PrEP Utilization in PMTCT'!P48</f>
        <v>0</v>
      </c>
      <c r="U349" s="187">
        <f>'PrEP Utilization in PMTCT'!Q48</f>
        <v>0</v>
      </c>
      <c r="V349" s="187">
        <f>'PrEP Utilization in PMTCT'!R48</f>
        <v>0</v>
      </c>
      <c r="W349" s="187">
        <f>'PrEP Utilization in PMTCT'!S48</f>
        <v>0</v>
      </c>
      <c r="X349" s="187">
        <f>'PrEP Utilization in PMTCT'!T48</f>
        <v>0</v>
      </c>
      <c r="Y349" s="187">
        <f>'PrEP Utilization in PMTCT'!U48</f>
        <v>0</v>
      </c>
      <c r="Z349" s="187">
        <f>'PrEP Utilization in PMTCT'!V48</f>
        <v>0</v>
      </c>
      <c r="AA349" s="187">
        <f>'PrEP Utilization in PMTCT'!W48</f>
        <v>0</v>
      </c>
      <c r="AB349" s="187">
        <f>'PrEP Utilization in PMTCT'!X48</f>
        <v>0</v>
      </c>
      <c r="AC349" s="187">
        <f>'PrEP Utilization in PMTCT'!Y48</f>
        <v>0</v>
      </c>
      <c r="AD349" s="187">
        <f>'PrEP Utilization in PMTCT'!Z48</f>
        <v>0</v>
      </c>
      <c r="AE349" s="187">
        <f>'PrEP Utilization in PMTCT'!AA48</f>
        <v>0</v>
      </c>
      <c r="AF349" s="187">
        <f>'PrEP Utilization in PMTCT'!AB48</f>
        <v>0</v>
      </c>
      <c r="AG349" s="187">
        <f>'PrEP Utilization in PMTCT'!AC48</f>
        <v>0</v>
      </c>
      <c r="AH349" s="187">
        <f>'PrEP Utilization in PMTCT'!AD48</f>
        <v>0</v>
      </c>
      <c r="AI349" s="187">
        <f>'PrEP Utilization in PMTCT'!AE48</f>
        <v>0</v>
      </c>
      <c r="AJ349" s="187">
        <f>'PrEP Utilization in PMTCT'!AF48</f>
        <v>0</v>
      </c>
      <c r="AK349" s="187">
        <f>'PrEP Utilization in PMTCT'!AG48</f>
        <v>0</v>
      </c>
      <c r="AL349" s="187">
        <f>'PrEP Utilization in PMTCT'!AH48</f>
        <v>0</v>
      </c>
      <c r="AM349" s="186">
        <f t="shared" si="11"/>
        <v>0</v>
      </c>
      <c r="AN349" s="187" t="str">
        <f>'PrEP Utilization in PMTCT'!B$3</f>
        <v>PrEP Utilization in PMTCT Settings version 2.0.0</v>
      </c>
      <c r="AO349" s="199">
        <f>'PrEP Utilization in PMTCT'!AJ48</f>
        <v>0</v>
      </c>
    </row>
    <row r="350" spans="1:41" x14ac:dyDescent="0.25">
      <c r="A350" s="178" t="str">
        <f t="shared" si="10"/>
        <v>202205</v>
      </c>
      <c r="B350" s="179">
        <f>'Prep Partner Performance'!AE$2</f>
        <v>2022</v>
      </c>
      <c r="C350" s="180" t="str">
        <f>'Prep Partner Performance'!Z$2</f>
        <v>05</v>
      </c>
      <c r="D350" s="178">
        <f>'Prep Partner Performance'!G$2</f>
        <v>14943</v>
      </c>
      <c r="E350" s="177" t="str">
        <f>'Prep Partner Performance'!C$2</f>
        <v>Kisima Health Centre</v>
      </c>
      <c r="F350" s="203" t="str">
        <f>'PrEP Utilization in PMTCT'!B$46</f>
        <v>Reasons for discontinuation among those who discontinue prep in L&amp;D Settings</v>
      </c>
      <c r="G350" s="187" t="str">
        <f>'PrEP Utilization in PMTCT'!C49</f>
        <v>Number discontinued because of Number discontinued because of Client request</v>
      </c>
      <c r="H350" s="187" t="str">
        <f>'PrEP Utilization in PMTCT'!D49</f>
        <v>PRP01-36</v>
      </c>
      <c r="I350" s="187">
        <f>'PrEP Utilization in PMTCT'!E49</f>
        <v>0</v>
      </c>
      <c r="J350" s="187">
        <f>'PrEP Utilization in PMTCT'!F49</f>
        <v>0</v>
      </c>
      <c r="K350" s="187">
        <f>'PrEP Utilization in PMTCT'!G49</f>
        <v>0</v>
      </c>
      <c r="L350" s="187">
        <f>'PrEP Utilization in PMTCT'!H49</f>
        <v>0</v>
      </c>
      <c r="M350" s="187">
        <f>'PrEP Utilization in PMTCT'!I49</f>
        <v>0</v>
      </c>
      <c r="N350" s="187">
        <f>'PrEP Utilization in PMTCT'!J49</f>
        <v>0</v>
      </c>
      <c r="O350" s="187">
        <f>'PrEP Utilization in PMTCT'!K49</f>
        <v>0</v>
      </c>
      <c r="P350" s="187">
        <f>'PrEP Utilization in PMTCT'!L49</f>
        <v>0</v>
      </c>
      <c r="Q350" s="187">
        <f>'PrEP Utilization in PMTCT'!M49</f>
        <v>0</v>
      </c>
      <c r="R350" s="187">
        <f>'PrEP Utilization in PMTCT'!N49</f>
        <v>0</v>
      </c>
      <c r="S350" s="187">
        <f>'PrEP Utilization in PMTCT'!O49</f>
        <v>0</v>
      </c>
      <c r="T350" s="187">
        <f>'PrEP Utilization in PMTCT'!P49</f>
        <v>0</v>
      </c>
      <c r="U350" s="187">
        <f>'PrEP Utilization in PMTCT'!Q49</f>
        <v>0</v>
      </c>
      <c r="V350" s="187">
        <f>'PrEP Utilization in PMTCT'!R49</f>
        <v>0</v>
      </c>
      <c r="W350" s="187">
        <f>'PrEP Utilization in PMTCT'!S49</f>
        <v>0</v>
      </c>
      <c r="X350" s="187">
        <f>'PrEP Utilization in PMTCT'!T49</f>
        <v>0</v>
      </c>
      <c r="Y350" s="187">
        <f>'PrEP Utilization in PMTCT'!U49</f>
        <v>0</v>
      </c>
      <c r="Z350" s="187">
        <f>'PrEP Utilization in PMTCT'!V49</f>
        <v>0</v>
      </c>
      <c r="AA350" s="187">
        <f>'PrEP Utilization in PMTCT'!W49</f>
        <v>0</v>
      </c>
      <c r="AB350" s="187">
        <f>'PrEP Utilization in PMTCT'!X49</f>
        <v>0</v>
      </c>
      <c r="AC350" s="187">
        <f>'PrEP Utilization in PMTCT'!Y49</f>
        <v>0</v>
      </c>
      <c r="AD350" s="187">
        <f>'PrEP Utilization in PMTCT'!Z49</f>
        <v>0</v>
      </c>
      <c r="AE350" s="187">
        <f>'PrEP Utilization in PMTCT'!AA49</f>
        <v>0</v>
      </c>
      <c r="AF350" s="187">
        <f>'PrEP Utilization in PMTCT'!AB49</f>
        <v>0</v>
      </c>
      <c r="AG350" s="187">
        <f>'PrEP Utilization in PMTCT'!AC49</f>
        <v>0</v>
      </c>
      <c r="AH350" s="187">
        <f>'PrEP Utilization in PMTCT'!AD49</f>
        <v>0</v>
      </c>
      <c r="AI350" s="187">
        <f>'PrEP Utilization in PMTCT'!AE49</f>
        <v>0</v>
      </c>
      <c r="AJ350" s="187">
        <f>'PrEP Utilization in PMTCT'!AF49</f>
        <v>0</v>
      </c>
      <c r="AK350" s="187">
        <f>'PrEP Utilization in PMTCT'!AG49</f>
        <v>0</v>
      </c>
      <c r="AL350" s="187">
        <f>'PrEP Utilization in PMTCT'!AH49</f>
        <v>0</v>
      </c>
      <c r="AM350" s="186">
        <f t="shared" si="11"/>
        <v>0</v>
      </c>
      <c r="AN350" s="187" t="str">
        <f>'PrEP Utilization in PMTCT'!B$3</f>
        <v>PrEP Utilization in PMTCT Settings version 2.0.0</v>
      </c>
      <c r="AO350" s="199">
        <f>'PrEP Utilization in PMTCT'!AJ49</f>
        <v>0</v>
      </c>
    </row>
    <row r="351" spans="1:41" x14ac:dyDescent="0.25">
      <c r="A351" s="178" t="str">
        <f t="shared" si="10"/>
        <v>202205</v>
      </c>
      <c r="B351" s="179">
        <f>'Prep Partner Performance'!AE$2</f>
        <v>2022</v>
      </c>
      <c r="C351" s="180" t="str">
        <f>'Prep Partner Performance'!Z$2</f>
        <v>05</v>
      </c>
      <c r="D351" s="178">
        <f>'Prep Partner Performance'!G$2</f>
        <v>14943</v>
      </c>
      <c r="E351" s="177" t="str">
        <f>'Prep Partner Performance'!C$2</f>
        <v>Kisima Health Centre</v>
      </c>
      <c r="F351" s="203" t="str">
        <f>'PrEP Utilization in PMTCT'!B$46</f>
        <v>Reasons for discontinuation among those who discontinue prep in L&amp;D Settings</v>
      </c>
      <c r="G351" s="187" t="str">
        <f>'PrEP Utilization in PMTCT'!C50</f>
        <v>Number discontinued because of Number discontinued because of Non-adherence</v>
      </c>
      <c r="H351" s="187" t="str">
        <f>'PrEP Utilization in PMTCT'!D50</f>
        <v>PRP01-37</v>
      </c>
      <c r="I351" s="187">
        <f>'PrEP Utilization in PMTCT'!E50</f>
        <v>0</v>
      </c>
      <c r="J351" s="187">
        <f>'PrEP Utilization in PMTCT'!F50</f>
        <v>0</v>
      </c>
      <c r="K351" s="187">
        <f>'PrEP Utilization in PMTCT'!G50</f>
        <v>0</v>
      </c>
      <c r="L351" s="187">
        <f>'PrEP Utilization in PMTCT'!H50</f>
        <v>0</v>
      </c>
      <c r="M351" s="187">
        <f>'PrEP Utilization in PMTCT'!I50</f>
        <v>0</v>
      </c>
      <c r="N351" s="187">
        <f>'PrEP Utilization in PMTCT'!J50</f>
        <v>0</v>
      </c>
      <c r="O351" s="187">
        <f>'PrEP Utilization in PMTCT'!K50</f>
        <v>0</v>
      </c>
      <c r="P351" s="187">
        <f>'PrEP Utilization in PMTCT'!L50</f>
        <v>0</v>
      </c>
      <c r="Q351" s="187">
        <f>'PrEP Utilization in PMTCT'!M50</f>
        <v>0</v>
      </c>
      <c r="R351" s="187">
        <f>'PrEP Utilization in PMTCT'!N50</f>
        <v>0</v>
      </c>
      <c r="S351" s="187">
        <f>'PrEP Utilization in PMTCT'!O50</f>
        <v>0</v>
      </c>
      <c r="T351" s="187">
        <f>'PrEP Utilization in PMTCT'!P50</f>
        <v>0</v>
      </c>
      <c r="U351" s="187">
        <f>'PrEP Utilization in PMTCT'!Q50</f>
        <v>0</v>
      </c>
      <c r="V351" s="187">
        <f>'PrEP Utilization in PMTCT'!R50</f>
        <v>0</v>
      </c>
      <c r="W351" s="187">
        <f>'PrEP Utilization in PMTCT'!S50</f>
        <v>0</v>
      </c>
      <c r="X351" s="187">
        <f>'PrEP Utilization in PMTCT'!T50</f>
        <v>0</v>
      </c>
      <c r="Y351" s="187">
        <f>'PrEP Utilization in PMTCT'!U50</f>
        <v>0</v>
      </c>
      <c r="Z351" s="187">
        <f>'PrEP Utilization in PMTCT'!V50</f>
        <v>0</v>
      </c>
      <c r="AA351" s="187">
        <f>'PrEP Utilization in PMTCT'!W50</f>
        <v>0</v>
      </c>
      <c r="AB351" s="187">
        <f>'PrEP Utilization in PMTCT'!X50</f>
        <v>0</v>
      </c>
      <c r="AC351" s="187">
        <f>'PrEP Utilization in PMTCT'!Y50</f>
        <v>0</v>
      </c>
      <c r="AD351" s="187">
        <f>'PrEP Utilization in PMTCT'!Z50</f>
        <v>0</v>
      </c>
      <c r="AE351" s="187">
        <f>'PrEP Utilization in PMTCT'!AA50</f>
        <v>0</v>
      </c>
      <c r="AF351" s="187">
        <f>'PrEP Utilization in PMTCT'!AB50</f>
        <v>0</v>
      </c>
      <c r="AG351" s="187">
        <f>'PrEP Utilization in PMTCT'!AC50</f>
        <v>0</v>
      </c>
      <c r="AH351" s="187">
        <f>'PrEP Utilization in PMTCT'!AD50</f>
        <v>0</v>
      </c>
      <c r="AI351" s="187">
        <f>'PrEP Utilization in PMTCT'!AE50</f>
        <v>0</v>
      </c>
      <c r="AJ351" s="187">
        <f>'PrEP Utilization in PMTCT'!AF50</f>
        <v>0</v>
      </c>
      <c r="AK351" s="187">
        <f>'PrEP Utilization in PMTCT'!AG50</f>
        <v>0</v>
      </c>
      <c r="AL351" s="187">
        <f>'PrEP Utilization in PMTCT'!AH50</f>
        <v>0</v>
      </c>
      <c r="AM351" s="186">
        <f t="shared" si="11"/>
        <v>0</v>
      </c>
      <c r="AN351" s="187" t="str">
        <f>'PrEP Utilization in PMTCT'!B$3</f>
        <v>PrEP Utilization in PMTCT Settings version 2.0.0</v>
      </c>
      <c r="AO351" s="199">
        <f>'PrEP Utilization in PMTCT'!AJ50</f>
        <v>0</v>
      </c>
    </row>
    <row r="352" spans="1:41" x14ac:dyDescent="0.25">
      <c r="A352" s="178" t="str">
        <f t="shared" si="10"/>
        <v>202205</v>
      </c>
      <c r="B352" s="179">
        <f>'Prep Partner Performance'!AE$2</f>
        <v>2022</v>
      </c>
      <c r="C352" s="180" t="str">
        <f>'Prep Partner Performance'!Z$2</f>
        <v>05</v>
      </c>
      <c r="D352" s="178">
        <f>'Prep Partner Performance'!G$2</f>
        <v>14943</v>
      </c>
      <c r="E352" s="177" t="str">
        <f>'Prep Partner Performance'!C$2</f>
        <v>Kisima Health Centre</v>
      </c>
      <c r="F352" s="203" t="str">
        <f>'PrEP Utilization in PMTCT'!B$46</f>
        <v>Reasons for discontinuation among those who discontinue prep in L&amp;D Settings</v>
      </c>
      <c r="G352" s="187" t="str">
        <f>'PrEP Utilization in PMTCT'!C51</f>
        <v>Number discontinued because of Number discontinued because of Viral suppression of HIV + partner</v>
      </c>
      <c r="H352" s="187" t="str">
        <f>'PrEP Utilization in PMTCT'!D51</f>
        <v>PRP01-38</v>
      </c>
      <c r="I352" s="187">
        <f>'PrEP Utilization in PMTCT'!E51</f>
        <v>0</v>
      </c>
      <c r="J352" s="187">
        <f>'PrEP Utilization in PMTCT'!F51</f>
        <v>0</v>
      </c>
      <c r="K352" s="187">
        <f>'PrEP Utilization in PMTCT'!G51</f>
        <v>0</v>
      </c>
      <c r="L352" s="187">
        <f>'PrEP Utilization in PMTCT'!H51</f>
        <v>0</v>
      </c>
      <c r="M352" s="187">
        <f>'PrEP Utilization in PMTCT'!I51</f>
        <v>0</v>
      </c>
      <c r="N352" s="187">
        <f>'PrEP Utilization in PMTCT'!J51</f>
        <v>0</v>
      </c>
      <c r="O352" s="187">
        <f>'PrEP Utilization in PMTCT'!K51</f>
        <v>0</v>
      </c>
      <c r="P352" s="187">
        <f>'PrEP Utilization in PMTCT'!L51</f>
        <v>0</v>
      </c>
      <c r="Q352" s="187">
        <f>'PrEP Utilization in PMTCT'!M51</f>
        <v>0</v>
      </c>
      <c r="R352" s="187">
        <f>'PrEP Utilization in PMTCT'!N51</f>
        <v>0</v>
      </c>
      <c r="S352" s="187">
        <f>'PrEP Utilization in PMTCT'!O51</f>
        <v>0</v>
      </c>
      <c r="T352" s="187">
        <f>'PrEP Utilization in PMTCT'!P51</f>
        <v>0</v>
      </c>
      <c r="U352" s="187">
        <f>'PrEP Utilization in PMTCT'!Q51</f>
        <v>0</v>
      </c>
      <c r="V352" s="187">
        <f>'PrEP Utilization in PMTCT'!R51</f>
        <v>0</v>
      </c>
      <c r="W352" s="187">
        <f>'PrEP Utilization in PMTCT'!S51</f>
        <v>0</v>
      </c>
      <c r="X352" s="187">
        <f>'PrEP Utilization in PMTCT'!T51</f>
        <v>0</v>
      </c>
      <c r="Y352" s="187">
        <f>'PrEP Utilization in PMTCT'!U51</f>
        <v>0</v>
      </c>
      <c r="Z352" s="187">
        <f>'PrEP Utilization in PMTCT'!V51</f>
        <v>0</v>
      </c>
      <c r="AA352" s="187">
        <f>'PrEP Utilization in PMTCT'!W51</f>
        <v>0</v>
      </c>
      <c r="AB352" s="187">
        <f>'PrEP Utilization in PMTCT'!X51</f>
        <v>0</v>
      </c>
      <c r="AC352" s="187">
        <f>'PrEP Utilization in PMTCT'!Y51</f>
        <v>0</v>
      </c>
      <c r="AD352" s="187">
        <f>'PrEP Utilization in PMTCT'!Z51</f>
        <v>0</v>
      </c>
      <c r="AE352" s="187">
        <f>'PrEP Utilization in PMTCT'!AA51</f>
        <v>0</v>
      </c>
      <c r="AF352" s="187">
        <f>'PrEP Utilization in PMTCT'!AB51</f>
        <v>0</v>
      </c>
      <c r="AG352" s="187">
        <f>'PrEP Utilization in PMTCT'!AC51</f>
        <v>0</v>
      </c>
      <c r="AH352" s="187">
        <f>'PrEP Utilization in PMTCT'!AD51</f>
        <v>0</v>
      </c>
      <c r="AI352" s="187">
        <f>'PrEP Utilization in PMTCT'!AE51</f>
        <v>0</v>
      </c>
      <c r="AJ352" s="187">
        <f>'PrEP Utilization in PMTCT'!AF51</f>
        <v>0</v>
      </c>
      <c r="AK352" s="187">
        <f>'PrEP Utilization in PMTCT'!AG51</f>
        <v>0</v>
      </c>
      <c r="AL352" s="187">
        <f>'PrEP Utilization in PMTCT'!AH51</f>
        <v>0</v>
      </c>
      <c r="AM352" s="186">
        <f t="shared" si="11"/>
        <v>0</v>
      </c>
      <c r="AN352" s="187" t="str">
        <f>'PrEP Utilization in PMTCT'!B$3</f>
        <v>PrEP Utilization in PMTCT Settings version 2.0.0</v>
      </c>
      <c r="AO352" s="199">
        <f>'PrEP Utilization in PMTCT'!AJ51</f>
        <v>0</v>
      </c>
    </row>
    <row r="353" spans="1:41" x14ac:dyDescent="0.25">
      <c r="A353" s="178" t="str">
        <f t="shared" si="10"/>
        <v>202205</v>
      </c>
      <c r="B353" s="179">
        <f>'Prep Partner Performance'!AE$2</f>
        <v>2022</v>
      </c>
      <c r="C353" s="180" t="str">
        <f>'Prep Partner Performance'!Z$2</f>
        <v>05</v>
      </c>
      <c r="D353" s="178">
        <f>'Prep Partner Performance'!G$2</f>
        <v>14943</v>
      </c>
      <c r="E353" s="177" t="str">
        <f>'Prep Partner Performance'!C$2</f>
        <v>Kisima Health Centre</v>
      </c>
      <c r="F353" s="203" t="str">
        <f>'PrEP Utilization in PMTCT'!B$46</f>
        <v>Reasons for discontinuation among those who discontinue prep in L&amp;D Settings</v>
      </c>
      <c r="G353" s="187" t="str">
        <f>'PrEP Utilization in PMTCT'!C52</f>
        <v>Number discontinued because of Number discontinued because of Too many HIV tests</v>
      </c>
      <c r="H353" s="187" t="str">
        <f>'PrEP Utilization in PMTCT'!D52</f>
        <v>PRP01-39</v>
      </c>
      <c r="I353" s="187">
        <f>'PrEP Utilization in PMTCT'!E52</f>
        <v>0</v>
      </c>
      <c r="J353" s="187">
        <f>'PrEP Utilization in PMTCT'!F52</f>
        <v>0</v>
      </c>
      <c r="K353" s="187">
        <f>'PrEP Utilization in PMTCT'!G52</f>
        <v>0</v>
      </c>
      <c r="L353" s="187">
        <f>'PrEP Utilization in PMTCT'!H52</f>
        <v>0</v>
      </c>
      <c r="M353" s="187">
        <f>'PrEP Utilization in PMTCT'!I52</f>
        <v>0</v>
      </c>
      <c r="N353" s="187">
        <f>'PrEP Utilization in PMTCT'!J52</f>
        <v>0</v>
      </c>
      <c r="O353" s="187">
        <f>'PrEP Utilization in PMTCT'!K52</f>
        <v>0</v>
      </c>
      <c r="P353" s="187">
        <f>'PrEP Utilization in PMTCT'!L52</f>
        <v>0</v>
      </c>
      <c r="Q353" s="187">
        <f>'PrEP Utilization in PMTCT'!M52</f>
        <v>0</v>
      </c>
      <c r="R353" s="187">
        <f>'PrEP Utilization in PMTCT'!N52</f>
        <v>0</v>
      </c>
      <c r="S353" s="187">
        <f>'PrEP Utilization in PMTCT'!O52</f>
        <v>0</v>
      </c>
      <c r="T353" s="187">
        <f>'PrEP Utilization in PMTCT'!P52</f>
        <v>0</v>
      </c>
      <c r="U353" s="187">
        <f>'PrEP Utilization in PMTCT'!Q52</f>
        <v>0</v>
      </c>
      <c r="V353" s="187">
        <f>'PrEP Utilization in PMTCT'!R52</f>
        <v>0</v>
      </c>
      <c r="W353" s="187">
        <f>'PrEP Utilization in PMTCT'!S52</f>
        <v>0</v>
      </c>
      <c r="X353" s="187">
        <f>'PrEP Utilization in PMTCT'!T52</f>
        <v>0</v>
      </c>
      <c r="Y353" s="187">
        <f>'PrEP Utilization in PMTCT'!U52</f>
        <v>0</v>
      </c>
      <c r="Z353" s="187">
        <f>'PrEP Utilization in PMTCT'!V52</f>
        <v>0</v>
      </c>
      <c r="AA353" s="187">
        <f>'PrEP Utilization in PMTCT'!W52</f>
        <v>0</v>
      </c>
      <c r="AB353" s="187">
        <f>'PrEP Utilization in PMTCT'!X52</f>
        <v>0</v>
      </c>
      <c r="AC353" s="187">
        <f>'PrEP Utilization in PMTCT'!Y52</f>
        <v>0</v>
      </c>
      <c r="AD353" s="187">
        <f>'PrEP Utilization in PMTCT'!Z52</f>
        <v>0</v>
      </c>
      <c r="AE353" s="187">
        <f>'PrEP Utilization in PMTCT'!AA52</f>
        <v>0</v>
      </c>
      <c r="AF353" s="187">
        <f>'PrEP Utilization in PMTCT'!AB52</f>
        <v>0</v>
      </c>
      <c r="AG353" s="187">
        <f>'PrEP Utilization in PMTCT'!AC52</f>
        <v>0</v>
      </c>
      <c r="AH353" s="187">
        <f>'PrEP Utilization in PMTCT'!AD52</f>
        <v>0</v>
      </c>
      <c r="AI353" s="187">
        <f>'PrEP Utilization in PMTCT'!AE52</f>
        <v>0</v>
      </c>
      <c r="AJ353" s="187">
        <f>'PrEP Utilization in PMTCT'!AF52</f>
        <v>0</v>
      </c>
      <c r="AK353" s="187">
        <f>'PrEP Utilization in PMTCT'!AG52</f>
        <v>0</v>
      </c>
      <c r="AL353" s="187">
        <f>'PrEP Utilization in PMTCT'!AH52</f>
        <v>0</v>
      </c>
      <c r="AM353" s="186">
        <f t="shared" si="11"/>
        <v>0</v>
      </c>
      <c r="AN353" s="187" t="str">
        <f>'PrEP Utilization in PMTCT'!B$3</f>
        <v>PrEP Utilization in PMTCT Settings version 2.0.0</v>
      </c>
      <c r="AO353" s="199">
        <f>'PrEP Utilization in PMTCT'!AJ52</f>
        <v>0</v>
      </c>
    </row>
    <row r="354" spans="1:41" s="196" customFormat="1" x14ac:dyDescent="0.25">
      <c r="A354" s="192" t="str">
        <f t="shared" si="10"/>
        <v>202205</v>
      </c>
      <c r="B354" s="193">
        <f>'Prep Partner Performance'!AE$2</f>
        <v>2022</v>
      </c>
      <c r="C354" s="194" t="str">
        <f>'Prep Partner Performance'!Z$2</f>
        <v>05</v>
      </c>
      <c r="D354" s="192">
        <f>'Prep Partner Performance'!G$2</f>
        <v>14943</v>
      </c>
      <c r="E354" s="195" t="str">
        <f>'Prep Partner Performance'!C$2</f>
        <v>Kisima Health Centre</v>
      </c>
      <c r="F354" s="200" t="str">
        <f>'PrEP Utilization in PMTCT'!B$46</f>
        <v>Reasons for discontinuation among those who discontinue prep in L&amp;D Settings</v>
      </c>
      <c r="G354" s="195" t="str">
        <f>'PrEP Utilization in PMTCT'!C53</f>
        <v>Number discontinued because of Number discontinued because of Other reasons</v>
      </c>
      <c r="H354" s="195" t="str">
        <f>'PrEP Utilization in PMTCT'!D53</f>
        <v>PRP01-40</v>
      </c>
      <c r="I354" s="195">
        <f>'PrEP Utilization in PMTCT'!E53</f>
        <v>0</v>
      </c>
      <c r="J354" s="195">
        <f>'PrEP Utilization in PMTCT'!F53</f>
        <v>0</v>
      </c>
      <c r="K354" s="195">
        <f>'PrEP Utilization in PMTCT'!G53</f>
        <v>0</v>
      </c>
      <c r="L354" s="195">
        <f>'PrEP Utilization in PMTCT'!H53</f>
        <v>0</v>
      </c>
      <c r="M354" s="195">
        <f>'PrEP Utilization in PMTCT'!I53</f>
        <v>0</v>
      </c>
      <c r="N354" s="195">
        <f>'PrEP Utilization in PMTCT'!J53</f>
        <v>0</v>
      </c>
      <c r="O354" s="195">
        <f>'PrEP Utilization in PMTCT'!K53</f>
        <v>0</v>
      </c>
      <c r="P354" s="195">
        <f>'PrEP Utilization in PMTCT'!L53</f>
        <v>0</v>
      </c>
      <c r="Q354" s="195">
        <f>'PrEP Utilization in PMTCT'!M53</f>
        <v>0</v>
      </c>
      <c r="R354" s="195">
        <f>'PrEP Utilization in PMTCT'!N53</f>
        <v>0</v>
      </c>
      <c r="S354" s="195">
        <f>'PrEP Utilization in PMTCT'!O53</f>
        <v>0</v>
      </c>
      <c r="T354" s="195">
        <f>'PrEP Utilization in PMTCT'!P53</f>
        <v>0</v>
      </c>
      <c r="U354" s="195">
        <f>'PrEP Utilization in PMTCT'!Q53</f>
        <v>0</v>
      </c>
      <c r="V354" s="195">
        <f>'PrEP Utilization in PMTCT'!R53</f>
        <v>0</v>
      </c>
      <c r="W354" s="195">
        <f>'PrEP Utilization in PMTCT'!S53</f>
        <v>0</v>
      </c>
      <c r="X354" s="195">
        <f>'PrEP Utilization in PMTCT'!T53</f>
        <v>0</v>
      </c>
      <c r="Y354" s="195">
        <f>'PrEP Utilization in PMTCT'!U53</f>
        <v>0</v>
      </c>
      <c r="Z354" s="195">
        <f>'PrEP Utilization in PMTCT'!V53</f>
        <v>0</v>
      </c>
      <c r="AA354" s="195">
        <f>'PrEP Utilization in PMTCT'!W53</f>
        <v>0</v>
      </c>
      <c r="AB354" s="195">
        <f>'PrEP Utilization in PMTCT'!X53</f>
        <v>0</v>
      </c>
      <c r="AC354" s="195">
        <f>'PrEP Utilization in PMTCT'!Y53</f>
        <v>0</v>
      </c>
      <c r="AD354" s="195">
        <f>'PrEP Utilization in PMTCT'!Z53</f>
        <v>0</v>
      </c>
      <c r="AE354" s="195">
        <f>'PrEP Utilization in PMTCT'!AA53</f>
        <v>0</v>
      </c>
      <c r="AF354" s="195">
        <f>'PrEP Utilization in PMTCT'!AB53</f>
        <v>0</v>
      </c>
      <c r="AG354" s="195">
        <f>'PrEP Utilization in PMTCT'!AC53</f>
        <v>0</v>
      </c>
      <c r="AH354" s="195">
        <f>'PrEP Utilization in PMTCT'!AD53</f>
        <v>0</v>
      </c>
      <c r="AI354" s="195">
        <f>'PrEP Utilization in PMTCT'!AE53</f>
        <v>0</v>
      </c>
      <c r="AJ354" s="195">
        <f>'PrEP Utilization in PMTCT'!AF53</f>
        <v>0</v>
      </c>
      <c r="AK354" s="195">
        <f>'PrEP Utilization in PMTCT'!AG53</f>
        <v>0</v>
      </c>
      <c r="AL354" s="195">
        <f>'PrEP Utilization in PMTCT'!AH53</f>
        <v>0</v>
      </c>
      <c r="AM354" s="192">
        <f t="shared" si="11"/>
        <v>0</v>
      </c>
      <c r="AN354" s="195" t="str">
        <f>'PrEP Utilization in PMTCT'!B$3</f>
        <v>PrEP Utilization in PMTCT Settings version 2.0.0</v>
      </c>
      <c r="AO354" s="199" t="str">
        <f>'PrEP Utilization in PMTCT'!AJ53</f>
        <v/>
      </c>
    </row>
    <row r="355" spans="1:41" s="197" customFormat="1" x14ac:dyDescent="0.25">
      <c r="A355" s="181" t="str">
        <f t="shared" si="10"/>
        <v>202205</v>
      </c>
      <c r="B355" s="182">
        <f>'Prep Partner Performance'!AE$2</f>
        <v>2022</v>
      </c>
      <c r="C355" s="183" t="str">
        <f>'Prep Partner Performance'!Z$2</f>
        <v>05</v>
      </c>
      <c r="D355" s="181">
        <f>'Prep Partner Performance'!G$2</f>
        <v>14943</v>
      </c>
      <c r="E355" s="184" t="str">
        <f>'Prep Partner Performance'!C$2</f>
        <v>Kisima Health Centre</v>
      </c>
      <c r="F355" s="201" t="str">
        <f>'PrEP Utilization in PMTCT'!B57</f>
        <v>PrEP Utilization in PMTCT Postnatal Settings</v>
      </c>
      <c r="G355" s="184" t="str">
        <f>'PrEP Utilization in PMTCT'!C57</f>
        <v>Total Number of Postnatal clients</v>
      </c>
      <c r="H355" s="184" t="str">
        <f>'PrEP Utilization in PMTCT'!D57</f>
        <v>PRP01-41</v>
      </c>
      <c r="I355" s="184">
        <f>'PrEP Utilization in PMTCT'!E57</f>
        <v>0</v>
      </c>
      <c r="J355" s="184">
        <f>'PrEP Utilization in PMTCT'!F57</f>
        <v>0</v>
      </c>
      <c r="K355" s="184">
        <f>'PrEP Utilization in PMTCT'!G57</f>
        <v>0</v>
      </c>
      <c r="L355" s="184">
        <f>'PrEP Utilization in PMTCT'!H57</f>
        <v>0</v>
      </c>
      <c r="M355" s="184">
        <f>'PrEP Utilization in PMTCT'!I57</f>
        <v>0</v>
      </c>
      <c r="N355" s="184">
        <f>'PrEP Utilization in PMTCT'!J57</f>
        <v>0</v>
      </c>
      <c r="O355" s="184">
        <f>'PrEP Utilization in PMTCT'!K57</f>
        <v>0</v>
      </c>
      <c r="P355" s="184">
        <f>'PrEP Utilization in PMTCT'!L57</f>
        <v>0</v>
      </c>
      <c r="Q355" s="184">
        <f>'PrEP Utilization in PMTCT'!M57</f>
        <v>0</v>
      </c>
      <c r="R355" s="184">
        <f>'PrEP Utilization in PMTCT'!N57</f>
        <v>0</v>
      </c>
      <c r="S355" s="184">
        <f>'PrEP Utilization in PMTCT'!O57</f>
        <v>0</v>
      </c>
      <c r="T355" s="184">
        <f>'PrEP Utilization in PMTCT'!P57</f>
        <v>0</v>
      </c>
      <c r="U355" s="184">
        <f>'PrEP Utilization in PMTCT'!Q57</f>
        <v>0</v>
      </c>
      <c r="V355" s="184">
        <f>'PrEP Utilization in PMTCT'!R57</f>
        <v>0</v>
      </c>
      <c r="W355" s="184">
        <f>'PrEP Utilization in PMTCT'!S57</f>
        <v>0</v>
      </c>
      <c r="X355" s="184">
        <f>'PrEP Utilization in PMTCT'!T57</f>
        <v>0</v>
      </c>
      <c r="Y355" s="184">
        <f>'PrEP Utilization in PMTCT'!U57</f>
        <v>0</v>
      </c>
      <c r="Z355" s="184">
        <f>'PrEP Utilization in PMTCT'!V57</f>
        <v>0</v>
      </c>
      <c r="AA355" s="184">
        <f>'PrEP Utilization in PMTCT'!W57</f>
        <v>0</v>
      </c>
      <c r="AB355" s="184">
        <f>'PrEP Utilization in PMTCT'!X57</f>
        <v>0</v>
      </c>
      <c r="AC355" s="184">
        <f>'PrEP Utilization in PMTCT'!Y57</f>
        <v>0</v>
      </c>
      <c r="AD355" s="184">
        <f>'PrEP Utilization in PMTCT'!Z57</f>
        <v>0</v>
      </c>
      <c r="AE355" s="184">
        <f>'PrEP Utilization in PMTCT'!AA57</f>
        <v>0</v>
      </c>
      <c r="AF355" s="184">
        <f>'PrEP Utilization in PMTCT'!AB57</f>
        <v>0</v>
      </c>
      <c r="AG355" s="184">
        <f>'PrEP Utilization in PMTCT'!AC57</f>
        <v>0</v>
      </c>
      <c r="AH355" s="184">
        <f>'PrEP Utilization in PMTCT'!AD57</f>
        <v>0</v>
      </c>
      <c r="AI355" s="184">
        <f>'PrEP Utilization in PMTCT'!AE57</f>
        <v>0</v>
      </c>
      <c r="AJ355" s="184">
        <f>'PrEP Utilization in PMTCT'!AF57</f>
        <v>0</v>
      </c>
      <c r="AK355" s="184">
        <f>'PrEP Utilization in PMTCT'!AG57</f>
        <v>0</v>
      </c>
      <c r="AL355" s="184">
        <f>'PrEP Utilization in PMTCT'!AH57</f>
        <v>0</v>
      </c>
      <c r="AM355" s="181">
        <f t="shared" si="11"/>
        <v>0</v>
      </c>
      <c r="AN355" s="184" t="str">
        <f>'PrEP Utilization in PMTCT'!B$3</f>
        <v>PrEP Utilization in PMTCT Settings version 2.0.0</v>
      </c>
      <c r="AO355" s="199" t="str">
        <f>'PrEP Utilization in PMTCT'!AJ57</f>
        <v/>
      </c>
    </row>
    <row r="356" spans="1:41" x14ac:dyDescent="0.25">
      <c r="A356" s="178" t="str">
        <f t="shared" si="10"/>
        <v>202205</v>
      </c>
      <c r="B356" s="179">
        <f>'Prep Partner Performance'!AE$2</f>
        <v>2022</v>
      </c>
      <c r="C356" s="180" t="str">
        <f>'Prep Partner Performance'!Z$2</f>
        <v>05</v>
      </c>
      <c r="D356" s="178">
        <f>'Prep Partner Performance'!G$2</f>
        <v>14943</v>
      </c>
      <c r="E356" s="177" t="str">
        <f>'Prep Partner Performance'!C$2</f>
        <v>Kisima Health Centre</v>
      </c>
      <c r="F356" s="203" t="str">
        <f>'PrEP Utilization in PMTCT'!B$57</f>
        <v>PrEP Utilization in PMTCT Postnatal Settings</v>
      </c>
      <c r="G356" s="187" t="str">
        <f>'PrEP Utilization in PMTCT'!C58</f>
        <v>Total Number of HIV Pos clients(KP, New P Prev P)</v>
      </c>
      <c r="H356" s="187" t="str">
        <f>'PrEP Utilization in PMTCT'!D58</f>
        <v>PRP01-42</v>
      </c>
      <c r="I356" s="187">
        <f>'PrEP Utilization in PMTCT'!E58</f>
        <v>0</v>
      </c>
      <c r="J356" s="187">
        <f>'PrEP Utilization in PMTCT'!F58</f>
        <v>0</v>
      </c>
      <c r="K356" s="187">
        <f>'PrEP Utilization in PMTCT'!G58</f>
        <v>0</v>
      </c>
      <c r="L356" s="187">
        <f>'PrEP Utilization in PMTCT'!H58</f>
        <v>0</v>
      </c>
      <c r="M356" s="187">
        <f>'PrEP Utilization in PMTCT'!I58</f>
        <v>0</v>
      </c>
      <c r="N356" s="187">
        <f>'PrEP Utilization in PMTCT'!J58</f>
        <v>0</v>
      </c>
      <c r="O356" s="187">
        <f>'PrEP Utilization in PMTCT'!K58</f>
        <v>0</v>
      </c>
      <c r="P356" s="187">
        <f>'PrEP Utilization in PMTCT'!L58</f>
        <v>0</v>
      </c>
      <c r="Q356" s="187">
        <f>'PrEP Utilization in PMTCT'!M58</f>
        <v>0</v>
      </c>
      <c r="R356" s="187">
        <f>'PrEP Utilization in PMTCT'!N58</f>
        <v>0</v>
      </c>
      <c r="S356" s="187">
        <f>'PrEP Utilization in PMTCT'!O58</f>
        <v>0</v>
      </c>
      <c r="T356" s="187">
        <f>'PrEP Utilization in PMTCT'!P58</f>
        <v>0</v>
      </c>
      <c r="U356" s="187">
        <f>'PrEP Utilization in PMTCT'!Q58</f>
        <v>0</v>
      </c>
      <c r="V356" s="187">
        <f>'PrEP Utilization in PMTCT'!R58</f>
        <v>0</v>
      </c>
      <c r="W356" s="187">
        <f>'PrEP Utilization in PMTCT'!S58</f>
        <v>0</v>
      </c>
      <c r="X356" s="187">
        <f>'PrEP Utilization in PMTCT'!T58</f>
        <v>0</v>
      </c>
      <c r="Y356" s="187">
        <f>'PrEP Utilization in PMTCT'!U58</f>
        <v>0</v>
      </c>
      <c r="Z356" s="187">
        <f>'PrEP Utilization in PMTCT'!V58</f>
        <v>0</v>
      </c>
      <c r="AA356" s="187">
        <f>'PrEP Utilization in PMTCT'!W58</f>
        <v>0</v>
      </c>
      <c r="AB356" s="187">
        <f>'PrEP Utilization in PMTCT'!X58</f>
        <v>0</v>
      </c>
      <c r="AC356" s="187">
        <f>'PrEP Utilization in PMTCT'!Y58</f>
        <v>0</v>
      </c>
      <c r="AD356" s="187">
        <f>'PrEP Utilization in PMTCT'!Z58</f>
        <v>0</v>
      </c>
      <c r="AE356" s="187">
        <f>'PrEP Utilization in PMTCT'!AA58</f>
        <v>0</v>
      </c>
      <c r="AF356" s="187">
        <f>'PrEP Utilization in PMTCT'!AB58</f>
        <v>0</v>
      </c>
      <c r="AG356" s="187">
        <f>'PrEP Utilization in PMTCT'!AC58</f>
        <v>0</v>
      </c>
      <c r="AH356" s="187">
        <f>'PrEP Utilization in PMTCT'!AD58</f>
        <v>0</v>
      </c>
      <c r="AI356" s="187">
        <f>'PrEP Utilization in PMTCT'!AE58</f>
        <v>0</v>
      </c>
      <c r="AJ356" s="187">
        <f>'PrEP Utilization in PMTCT'!AF58</f>
        <v>0</v>
      </c>
      <c r="AK356" s="187">
        <f>'PrEP Utilization in PMTCT'!AG58</f>
        <v>0</v>
      </c>
      <c r="AL356" s="187">
        <f>'PrEP Utilization in PMTCT'!AH58</f>
        <v>0</v>
      </c>
      <c r="AM356" s="186">
        <f t="shared" si="11"/>
        <v>0</v>
      </c>
      <c r="AN356" s="187" t="str">
        <f>'PrEP Utilization in PMTCT'!B$3</f>
        <v>PrEP Utilization in PMTCT Settings version 2.0.0</v>
      </c>
      <c r="AO356" s="199">
        <f>'PrEP Utilization in PMTCT'!AJ58</f>
        <v>0</v>
      </c>
    </row>
    <row r="357" spans="1:41" x14ac:dyDescent="0.25">
      <c r="A357" s="178" t="str">
        <f t="shared" si="10"/>
        <v>202205</v>
      </c>
      <c r="B357" s="179">
        <f>'Prep Partner Performance'!AE$2</f>
        <v>2022</v>
      </c>
      <c r="C357" s="180" t="str">
        <f>'Prep Partner Performance'!Z$2</f>
        <v>05</v>
      </c>
      <c r="D357" s="178">
        <f>'Prep Partner Performance'!G$2</f>
        <v>14943</v>
      </c>
      <c r="E357" s="177" t="str">
        <f>'Prep Partner Performance'!C$2</f>
        <v>Kisima Health Centre</v>
      </c>
      <c r="F357" s="203" t="str">
        <f>'PrEP Utilization in PMTCT'!B$57</f>
        <v>PrEP Utilization in PMTCT Postnatal Settings</v>
      </c>
      <c r="G357" s="187" t="str">
        <f>'PrEP Utilization in PMTCT'!C59</f>
        <v>Total Number of clients already on PrEP</v>
      </c>
      <c r="H357" s="187" t="str">
        <f>'PrEP Utilization in PMTCT'!D59</f>
        <v>PRP01-43</v>
      </c>
      <c r="I357" s="187">
        <f>'PrEP Utilization in PMTCT'!E59</f>
        <v>0</v>
      </c>
      <c r="J357" s="187">
        <f>'PrEP Utilization in PMTCT'!F59</f>
        <v>0</v>
      </c>
      <c r="K357" s="187">
        <f>'PrEP Utilization in PMTCT'!G59</f>
        <v>0</v>
      </c>
      <c r="L357" s="187">
        <f>'PrEP Utilization in PMTCT'!H59</f>
        <v>0</v>
      </c>
      <c r="M357" s="187">
        <f>'PrEP Utilization in PMTCT'!I59</f>
        <v>0</v>
      </c>
      <c r="N357" s="187">
        <f>'PrEP Utilization in PMTCT'!J59</f>
        <v>0</v>
      </c>
      <c r="O357" s="187">
        <f>'PrEP Utilization in PMTCT'!K59</f>
        <v>0</v>
      </c>
      <c r="P357" s="187">
        <f>'PrEP Utilization in PMTCT'!L59</f>
        <v>0</v>
      </c>
      <c r="Q357" s="187">
        <f>'PrEP Utilization in PMTCT'!M59</f>
        <v>0</v>
      </c>
      <c r="R357" s="187">
        <f>'PrEP Utilization in PMTCT'!N59</f>
        <v>0</v>
      </c>
      <c r="S357" s="187">
        <f>'PrEP Utilization in PMTCT'!O59</f>
        <v>0</v>
      </c>
      <c r="T357" s="187">
        <f>'PrEP Utilization in PMTCT'!P59</f>
        <v>0</v>
      </c>
      <c r="U357" s="187">
        <f>'PrEP Utilization in PMTCT'!Q59</f>
        <v>0</v>
      </c>
      <c r="V357" s="187">
        <f>'PrEP Utilization in PMTCT'!R59</f>
        <v>0</v>
      </c>
      <c r="W357" s="187">
        <f>'PrEP Utilization in PMTCT'!S59</f>
        <v>0</v>
      </c>
      <c r="X357" s="187">
        <f>'PrEP Utilization in PMTCT'!T59</f>
        <v>0</v>
      </c>
      <c r="Y357" s="187">
        <f>'PrEP Utilization in PMTCT'!U59</f>
        <v>0</v>
      </c>
      <c r="Z357" s="187">
        <f>'PrEP Utilization in PMTCT'!V59</f>
        <v>0</v>
      </c>
      <c r="AA357" s="187">
        <f>'PrEP Utilization in PMTCT'!W59</f>
        <v>0</v>
      </c>
      <c r="AB357" s="187">
        <f>'PrEP Utilization in PMTCT'!X59</f>
        <v>0</v>
      </c>
      <c r="AC357" s="187">
        <f>'PrEP Utilization in PMTCT'!Y59</f>
        <v>0</v>
      </c>
      <c r="AD357" s="187">
        <f>'PrEP Utilization in PMTCT'!Z59</f>
        <v>0</v>
      </c>
      <c r="AE357" s="187">
        <f>'PrEP Utilization in PMTCT'!AA59</f>
        <v>0</v>
      </c>
      <c r="AF357" s="187">
        <f>'PrEP Utilization in PMTCT'!AB59</f>
        <v>0</v>
      </c>
      <c r="AG357" s="187">
        <f>'PrEP Utilization in PMTCT'!AC59</f>
        <v>0</v>
      </c>
      <c r="AH357" s="187">
        <f>'PrEP Utilization in PMTCT'!AD59</f>
        <v>0</v>
      </c>
      <c r="AI357" s="187">
        <f>'PrEP Utilization in PMTCT'!AE59</f>
        <v>0</v>
      </c>
      <c r="AJ357" s="187">
        <f>'PrEP Utilization in PMTCT'!AF59</f>
        <v>0</v>
      </c>
      <c r="AK357" s="187">
        <f>'PrEP Utilization in PMTCT'!AG59</f>
        <v>0</v>
      </c>
      <c r="AL357" s="187">
        <f>'PrEP Utilization in PMTCT'!AH59</f>
        <v>0</v>
      </c>
      <c r="AM357" s="186">
        <f t="shared" si="11"/>
        <v>0</v>
      </c>
      <c r="AN357" s="187" t="str">
        <f>'PrEP Utilization in PMTCT'!B$3</f>
        <v>PrEP Utilization in PMTCT Settings version 2.0.0</v>
      </c>
      <c r="AO357" s="199" t="str">
        <f>'PrEP Utilization in PMTCT'!AJ59</f>
        <v/>
      </c>
    </row>
    <row r="358" spans="1:41" x14ac:dyDescent="0.25">
      <c r="A358" s="178" t="str">
        <f t="shared" si="10"/>
        <v>202205</v>
      </c>
      <c r="B358" s="179">
        <f>'Prep Partner Performance'!AE$2</f>
        <v>2022</v>
      </c>
      <c r="C358" s="180" t="str">
        <f>'Prep Partner Performance'!Z$2</f>
        <v>05</v>
      </c>
      <c r="D358" s="178">
        <f>'Prep Partner Performance'!G$2</f>
        <v>14943</v>
      </c>
      <c r="E358" s="177" t="str">
        <f>'Prep Partner Performance'!C$2</f>
        <v>Kisima Health Centre</v>
      </c>
      <c r="F358" s="203" t="str">
        <f>'PrEP Utilization in PMTCT'!B$57</f>
        <v>PrEP Utilization in PMTCT Postnatal Settings</v>
      </c>
      <c r="G358" s="187" t="str">
        <f>'PrEP Utilization in PMTCT'!C60</f>
        <v>Number Eligible for Screening HIV Risk</v>
      </c>
      <c r="H358" s="187" t="str">
        <f>'PrEP Utilization in PMTCT'!D60</f>
        <v>PRP01-431</v>
      </c>
      <c r="I358" s="187">
        <f>'PrEP Utilization in PMTCT'!E60</f>
        <v>0</v>
      </c>
      <c r="J358" s="187">
        <f>'PrEP Utilization in PMTCT'!F60</f>
        <v>0</v>
      </c>
      <c r="K358" s="187">
        <f>'PrEP Utilization in PMTCT'!G60</f>
        <v>0</v>
      </c>
      <c r="L358" s="187">
        <f>'PrEP Utilization in PMTCT'!H60</f>
        <v>0</v>
      </c>
      <c r="M358" s="187">
        <f>'PrEP Utilization in PMTCT'!I60</f>
        <v>0</v>
      </c>
      <c r="N358" s="187">
        <f>'PrEP Utilization in PMTCT'!J60</f>
        <v>0</v>
      </c>
      <c r="O358" s="187">
        <f>'PrEP Utilization in PMTCT'!K60</f>
        <v>0</v>
      </c>
      <c r="P358" s="187">
        <f>'PrEP Utilization in PMTCT'!L60</f>
        <v>0</v>
      </c>
      <c r="Q358" s="187">
        <f>'PrEP Utilization in PMTCT'!M60</f>
        <v>0</v>
      </c>
      <c r="R358" s="187">
        <f>'PrEP Utilization in PMTCT'!N60</f>
        <v>0</v>
      </c>
      <c r="S358" s="187">
        <f>'PrEP Utilization in PMTCT'!O60</f>
        <v>0</v>
      </c>
      <c r="T358" s="187">
        <f>'PrEP Utilization in PMTCT'!P60</f>
        <v>0</v>
      </c>
      <c r="U358" s="187">
        <f>'PrEP Utilization in PMTCT'!Q60</f>
        <v>0</v>
      </c>
      <c r="V358" s="187">
        <f>'PrEP Utilization in PMTCT'!R60</f>
        <v>0</v>
      </c>
      <c r="W358" s="187">
        <f>'PrEP Utilization in PMTCT'!S60</f>
        <v>0</v>
      </c>
      <c r="X358" s="187">
        <f>'PrEP Utilization in PMTCT'!T60</f>
        <v>0</v>
      </c>
      <c r="Y358" s="187">
        <f>'PrEP Utilization in PMTCT'!U60</f>
        <v>0</v>
      </c>
      <c r="Z358" s="187">
        <f>'PrEP Utilization in PMTCT'!V60</f>
        <v>0</v>
      </c>
      <c r="AA358" s="187">
        <f>'PrEP Utilization in PMTCT'!W60</f>
        <v>0</v>
      </c>
      <c r="AB358" s="187">
        <f>'PrEP Utilization in PMTCT'!X60</f>
        <v>0</v>
      </c>
      <c r="AC358" s="187">
        <f>'PrEP Utilization in PMTCT'!Y60</f>
        <v>0</v>
      </c>
      <c r="AD358" s="187">
        <f>'PrEP Utilization in PMTCT'!Z60</f>
        <v>0</v>
      </c>
      <c r="AE358" s="187">
        <f>'PrEP Utilization in PMTCT'!AA60</f>
        <v>0</v>
      </c>
      <c r="AF358" s="187">
        <f>'PrEP Utilization in PMTCT'!AB60</f>
        <v>0</v>
      </c>
      <c r="AG358" s="187">
        <f>'PrEP Utilization in PMTCT'!AC60</f>
        <v>0</v>
      </c>
      <c r="AH358" s="187">
        <f>'PrEP Utilization in PMTCT'!AD60</f>
        <v>0</v>
      </c>
      <c r="AI358" s="187">
        <f>'PrEP Utilization in PMTCT'!AE60</f>
        <v>0</v>
      </c>
      <c r="AJ358" s="187">
        <f>'PrEP Utilization in PMTCT'!AF60</f>
        <v>0</v>
      </c>
      <c r="AK358" s="187">
        <f>'PrEP Utilization in PMTCT'!AG60</f>
        <v>0</v>
      </c>
      <c r="AL358" s="187">
        <f>'PrEP Utilization in PMTCT'!AH60</f>
        <v>0</v>
      </c>
      <c r="AM358" s="186">
        <f t="shared" si="11"/>
        <v>0</v>
      </c>
      <c r="AN358" s="187" t="str">
        <f>'PrEP Utilization in PMTCT'!B$3</f>
        <v>PrEP Utilization in PMTCT Settings version 2.0.0</v>
      </c>
      <c r="AO358" s="199">
        <f>'PrEP Utilization in PMTCT'!AJ60</f>
        <v>0</v>
      </c>
    </row>
    <row r="359" spans="1:41" x14ac:dyDescent="0.25">
      <c r="A359" s="178" t="str">
        <f t="shared" si="10"/>
        <v>202205</v>
      </c>
      <c r="B359" s="179">
        <f>'Prep Partner Performance'!AE$2</f>
        <v>2022</v>
      </c>
      <c r="C359" s="180" t="str">
        <f>'Prep Partner Performance'!Z$2</f>
        <v>05</v>
      </c>
      <c r="D359" s="178">
        <f>'Prep Partner Performance'!G$2</f>
        <v>14943</v>
      </c>
      <c r="E359" s="177" t="str">
        <f>'Prep Partner Performance'!C$2</f>
        <v>Kisima Health Centre</v>
      </c>
      <c r="F359" s="203" t="str">
        <f>'PrEP Utilization in PMTCT'!B$57</f>
        <v>PrEP Utilization in PMTCT Postnatal Settings</v>
      </c>
      <c r="G359" s="187" t="str">
        <f>'PrEP Utilization in PMTCT'!C61</f>
        <v>Number Screened for HIV Risk</v>
      </c>
      <c r="H359" s="187" t="str">
        <f>'PrEP Utilization in PMTCT'!D61</f>
        <v>PRP01-44</v>
      </c>
      <c r="I359" s="187">
        <f>'PrEP Utilization in PMTCT'!E61</f>
        <v>0</v>
      </c>
      <c r="J359" s="187">
        <f>'PrEP Utilization in PMTCT'!F61</f>
        <v>0</v>
      </c>
      <c r="K359" s="187">
        <f>'PrEP Utilization in PMTCT'!G61</f>
        <v>0</v>
      </c>
      <c r="L359" s="187">
        <f>'PrEP Utilization in PMTCT'!H61</f>
        <v>0</v>
      </c>
      <c r="M359" s="187">
        <f>'PrEP Utilization in PMTCT'!I61</f>
        <v>0</v>
      </c>
      <c r="N359" s="187">
        <f>'PrEP Utilization in PMTCT'!J61</f>
        <v>0</v>
      </c>
      <c r="O359" s="187">
        <f>'PrEP Utilization in PMTCT'!K61</f>
        <v>0</v>
      </c>
      <c r="P359" s="187">
        <f>'PrEP Utilization in PMTCT'!L61</f>
        <v>0</v>
      </c>
      <c r="Q359" s="187">
        <f>'PrEP Utilization in PMTCT'!M61</f>
        <v>0</v>
      </c>
      <c r="R359" s="187">
        <f>'PrEP Utilization in PMTCT'!N61</f>
        <v>0</v>
      </c>
      <c r="S359" s="187">
        <f>'PrEP Utilization in PMTCT'!O61</f>
        <v>0</v>
      </c>
      <c r="T359" s="187">
        <f>'PrEP Utilization in PMTCT'!P61</f>
        <v>0</v>
      </c>
      <c r="U359" s="187">
        <f>'PrEP Utilization in PMTCT'!Q61</f>
        <v>0</v>
      </c>
      <c r="V359" s="187">
        <f>'PrEP Utilization in PMTCT'!R61</f>
        <v>0</v>
      </c>
      <c r="W359" s="187">
        <f>'PrEP Utilization in PMTCT'!S61</f>
        <v>0</v>
      </c>
      <c r="X359" s="187">
        <f>'PrEP Utilization in PMTCT'!T61</f>
        <v>0</v>
      </c>
      <c r="Y359" s="187">
        <f>'PrEP Utilization in PMTCT'!U61</f>
        <v>0</v>
      </c>
      <c r="Z359" s="187">
        <f>'PrEP Utilization in PMTCT'!V61</f>
        <v>0</v>
      </c>
      <c r="AA359" s="187">
        <f>'PrEP Utilization in PMTCT'!W61</f>
        <v>0</v>
      </c>
      <c r="AB359" s="187">
        <f>'PrEP Utilization in PMTCT'!X61</f>
        <v>0</v>
      </c>
      <c r="AC359" s="187">
        <f>'PrEP Utilization in PMTCT'!Y61</f>
        <v>0</v>
      </c>
      <c r="AD359" s="187">
        <f>'PrEP Utilization in PMTCT'!Z61</f>
        <v>0</v>
      </c>
      <c r="AE359" s="187">
        <f>'PrEP Utilization in PMTCT'!AA61</f>
        <v>0</v>
      </c>
      <c r="AF359" s="187">
        <f>'PrEP Utilization in PMTCT'!AB61</f>
        <v>0</v>
      </c>
      <c r="AG359" s="187">
        <f>'PrEP Utilization in PMTCT'!AC61</f>
        <v>0</v>
      </c>
      <c r="AH359" s="187">
        <f>'PrEP Utilization in PMTCT'!AD61</f>
        <v>0</v>
      </c>
      <c r="AI359" s="187">
        <f>'PrEP Utilization in PMTCT'!AE61</f>
        <v>0</v>
      </c>
      <c r="AJ359" s="187">
        <f>'PrEP Utilization in PMTCT'!AF61</f>
        <v>0</v>
      </c>
      <c r="AK359" s="187">
        <f>'PrEP Utilization in PMTCT'!AG61</f>
        <v>0</v>
      </c>
      <c r="AL359" s="187">
        <f>'PrEP Utilization in PMTCT'!AH61</f>
        <v>0</v>
      </c>
      <c r="AM359" s="186">
        <f t="shared" si="11"/>
        <v>0</v>
      </c>
      <c r="AN359" s="187" t="str">
        <f>'PrEP Utilization in PMTCT'!B$3</f>
        <v>PrEP Utilization in PMTCT Settings version 2.0.0</v>
      </c>
      <c r="AO359" s="199" t="str">
        <f>'PrEP Utilization in PMTCT'!AJ61</f>
        <v/>
      </c>
    </row>
    <row r="360" spans="1:41" x14ac:dyDescent="0.25">
      <c r="A360" s="178" t="str">
        <f t="shared" si="10"/>
        <v>202205</v>
      </c>
      <c r="B360" s="179">
        <f>'Prep Partner Performance'!AE$2</f>
        <v>2022</v>
      </c>
      <c r="C360" s="180" t="str">
        <f>'Prep Partner Performance'!Z$2</f>
        <v>05</v>
      </c>
      <c r="D360" s="178">
        <f>'Prep Partner Performance'!G$2</f>
        <v>14943</v>
      </c>
      <c r="E360" s="177" t="str">
        <f>'Prep Partner Performance'!C$2</f>
        <v>Kisima Health Centre</v>
      </c>
      <c r="F360" s="203" t="str">
        <f>'PrEP Utilization in PMTCT'!B$57</f>
        <v>PrEP Utilization in PMTCT Postnatal Settings</v>
      </c>
      <c r="G360" s="187" t="str">
        <f>'PrEP Utilization in PMTCT'!C62</f>
        <v>Number Eligible for PrEP</v>
      </c>
      <c r="H360" s="187" t="str">
        <f>'PrEP Utilization in PMTCT'!D62</f>
        <v>PRP01-45</v>
      </c>
      <c r="I360" s="187">
        <f>'PrEP Utilization in PMTCT'!E62</f>
        <v>0</v>
      </c>
      <c r="J360" s="187">
        <f>'PrEP Utilization in PMTCT'!F62</f>
        <v>0</v>
      </c>
      <c r="K360" s="187">
        <f>'PrEP Utilization in PMTCT'!G62</f>
        <v>0</v>
      </c>
      <c r="L360" s="187">
        <f>'PrEP Utilization in PMTCT'!H62</f>
        <v>0</v>
      </c>
      <c r="M360" s="187">
        <f>'PrEP Utilization in PMTCT'!I62</f>
        <v>0</v>
      </c>
      <c r="N360" s="187">
        <f>'PrEP Utilization in PMTCT'!J62</f>
        <v>0</v>
      </c>
      <c r="O360" s="187">
        <f>'PrEP Utilization in PMTCT'!K62</f>
        <v>0</v>
      </c>
      <c r="P360" s="187">
        <f>'PrEP Utilization in PMTCT'!L62</f>
        <v>0</v>
      </c>
      <c r="Q360" s="187">
        <f>'PrEP Utilization in PMTCT'!M62</f>
        <v>0</v>
      </c>
      <c r="R360" s="187">
        <f>'PrEP Utilization in PMTCT'!N62</f>
        <v>0</v>
      </c>
      <c r="S360" s="187">
        <f>'PrEP Utilization in PMTCT'!O62</f>
        <v>0</v>
      </c>
      <c r="T360" s="187">
        <f>'PrEP Utilization in PMTCT'!P62</f>
        <v>0</v>
      </c>
      <c r="U360" s="187">
        <f>'PrEP Utilization in PMTCT'!Q62</f>
        <v>0</v>
      </c>
      <c r="V360" s="187">
        <f>'PrEP Utilization in PMTCT'!R62</f>
        <v>0</v>
      </c>
      <c r="W360" s="187">
        <f>'PrEP Utilization in PMTCT'!S62</f>
        <v>0</v>
      </c>
      <c r="X360" s="187">
        <f>'PrEP Utilization in PMTCT'!T62</f>
        <v>0</v>
      </c>
      <c r="Y360" s="187">
        <f>'PrEP Utilization in PMTCT'!U62</f>
        <v>0</v>
      </c>
      <c r="Z360" s="187">
        <f>'PrEP Utilization in PMTCT'!V62</f>
        <v>0</v>
      </c>
      <c r="AA360" s="187">
        <f>'PrEP Utilization in PMTCT'!W62</f>
        <v>0</v>
      </c>
      <c r="AB360" s="187">
        <f>'PrEP Utilization in PMTCT'!X62</f>
        <v>0</v>
      </c>
      <c r="AC360" s="187">
        <f>'PrEP Utilization in PMTCT'!Y62</f>
        <v>0</v>
      </c>
      <c r="AD360" s="187">
        <f>'PrEP Utilization in PMTCT'!Z62</f>
        <v>0</v>
      </c>
      <c r="AE360" s="187">
        <f>'PrEP Utilization in PMTCT'!AA62</f>
        <v>0</v>
      </c>
      <c r="AF360" s="187">
        <f>'PrEP Utilization in PMTCT'!AB62</f>
        <v>0</v>
      </c>
      <c r="AG360" s="187">
        <f>'PrEP Utilization in PMTCT'!AC62</f>
        <v>0</v>
      </c>
      <c r="AH360" s="187">
        <f>'PrEP Utilization in PMTCT'!AD62</f>
        <v>0</v>
      </c>
      <c r="AI360" s="187">
        <f>'PrEP Utilization in PMTCT'!AE62</f>
        <v>0</v>
      </c>
      <c r="AJ360" s="187">
        <f>'PrEP Utilization in PMTCT'!AF62</f>
        <v>0</v>
      </c>
      <c r="AK360" s="187">
        <f>'PrEP Utilization in PMTCT'!AG62</f>
        <v>0</v>
      </c>
      <c r="AL360" s="187">
        <f>'PrEP Utilization in PMTCT'!AH62</f>
        <v>0</v>
      </c>
      <c r="AM360" s="186">
        <f t="shared" si="11"/>
        <v>0</v>
      </c>
      <c r="AN360" s="187" t="str">
        <f>'PrEP Utilization in PMTCT'!B$3</f>
        <v>PrEP Utilization in PMTCT Settings version 2.0.0</v>
      </c>
      <c r="AO360" s="199" t="str">
        <f>'PrEP Utilization in PMTCT'!AJ62</f>
        <v/>
      </c>
    </row>
    <row r="361" spans="1:41" x14ac:dyDescent="0.25">
      <c r="A361" s="178" t="str">
        <f t="shared" si="10"/>
        <v>202205</v>
      </c>
      <c r="B361" s="179">
        <f>'Prep Partner Performance'!AE$2</f>
        <v>2022</v>
      </c>
      <c r="C361" s="180" t="str">
        <f>'Prep Partner Performance'!Z$2</f>
        <v>05</v>
      </c>
      <c r="D361" s="178">
        <f>'Prep Partner Performance'!G$2</f>
        <v>14943</v>
      </c>
      <c r="E361" s="177" t="str">
        <f>'Prep Partner Performance'!C$2</f>
        <v>Kisima Health Centre</v>
      </c>
      <c r="F361" s="203" t="str">
        <f>'PrEP Utilization in PMTCT'!B$57</f>
        <v>PrEP Utilization in PMTCT Postnatal Settings</v>
      </c>
      <c r="G361" s="187" t="str">
        <f>'PrEP Utilization in PMTCT'!C63</f>
        <v>Number Started/enrolled on PrEP</v>
      </c>
      <c r="H361" s="187" t="str">
        <f>'PrEP Utilization in PMTCT'!D63</f>
        <v>PRP01-46</v>
      </c>
      <c r="I361" s="187">
        <f>'PrEP Utilization in PMTCT'!E63</f>
        <v>0</v>
      </c>
      <c r="J361" s="187">
        <f>'PrEP Utilization in PMTCT'!F63</f>
        <v>0</v>
      </c>
      <c r="K361" s="187">
        <f>'PrEP Utilization in PMTCT'!G63</f>
        <v>0</v>
      </c>
      <c r="L361" s="187">
        <f>'PrEP Utilization in PMTCT'!H63</f>
        <v>0</v>
      </c>
      <c r="M361" s="187">
        <f>'PrEP Utilization in PMTCT'!I63</f>
        <v>0</v>
      </c>
      <c r="N361" s="187">
        <f>'PrEP Utilization in PMTCT'!J63</f>
        <v>0</v>
      </c>
      <c r="O361" s="187">
        <f>'PrEP Utilization in PMTCT'!K63</f>
        <v>0</v>
      </c>
      <c r="P361" s="187">
        <f>'PrEP Utilization in PMTCT'!L63</f>
        <v>0</v>
      </c>
      <c r="Q361" s="187">
        <f>'PrEP Utilization in PMTCT'!M63</f>
        <v>0</v>
      </c>
      <c r="R361" s="187">
        <f>'PrEP Utilization in PMTCT'!N63</f>
        <v>0</v>
      </c>
      <c r="S361" s="187">
        <f>'PrEP Utilization in PMTCT'!O63</f>
        <v>0</v>
      </c>
      <c r="T361" s="187">
        <f>'PrEP Utilization in PMTCT'!P63</f>
        <v>0</v>
      </c>
      <c r="U361" s="187">
        <f>'PrEP Utilization in PMTCT'!Q63</f>
        <v>0</v>
      </c>
      <c r="V361" s="187">
        <f>'PrEP Utilization in PMTCT'!R63</f>
        <v>0</v>
      </c>
      <c r="W361" s="187">
        <f>'PrEP Utilization in PMTCT'!S63</f>
        <v>0</v>
      </c>
      <c r="X361" s="187">
        <f>'PrEP Utilization in PMTCT'!T63</f>
        <v>0</v>
      </c>
      <c r="Y361" s="187">
        <f>'PrEP Utilization in PMTCT'!U63</f>
        <v>0</v>
      </c>
      <c r="Z361" s="187">
        <f>'PrEP Utilization in PMTCT'!V63</f>
        <v>0</v>
      </c>
      <c r="AA361" s="187">
        <f>'PrEP Utilization in PMTCT'!W63</f>
        <v>0</v>
      </c>
      <c r="AB361" s="187">
        <f>'PrEP Utilization in PMTCT'!X63</f>
        <v>0</v>
      </c>
      <c r="AC361" s="187">
        <f>'PrEP Utilization in PMTCT'!Y63</f>
        <v>0</v>
      </c>
      <c r="AD361" s="187">
        <f>'PrEP Utilization in PMTCT'!Z63</f>
        <v>0</v>
      </c>
      <c r="AE361" s="187">
        <f>'PrEP Utilization in PMTCT'!AA63</f>
        <v>0</v>
      </c>
      <c r="AF361" s="187">
        <f>'PrEP Utilization in PMTCT'!AB63</f>
        <v>0</v>
      </c>
      <c r="AG361" s="187">
        <f>'PrEP Utilization in PMTCT'!AC63</f>
        <v>0</v>
      </c>
      <c r="AH361" s="187">
        <f>'PrEP Utilization in PMTCT'!AD63</f>
        <v>0</v>
      </c>
      <c r="AI361" s="187">
        <f>'PrEP Utilization in PMTCT'!AE63</f>
        <v>0</v>
      </c>
      <c r="AJ361" s="187">
        <f>'PrEP Utilization in PMTCT'!AF63</f>
        <v>0</v>
      </c>
      <c r="AK361" s="187">
        <f>'PrEP Utilization in PMTCT'!AG63</f>
        <v>0</v>
      </c>
      <c r="AL361" s="187">
        <f>'PrEP Utilization in PMTCT'!AH63</f>
        <v>0</v>
      </c>
      <c r="AM361" s="186">
        <f t="shared" si="11"/>
        <v>0</v>
      </c>
      <c r="AN361" s="187" t="str">
        <f>'PrEP Utilization in PMTCT'!B$3</f>
        <v>PrEP Utilization in PMTCT Settings version 2.0.0</v>
      </c>
      <c r="AO361" s="199" t="str">
        <f>'PrEP Utilization in PMTCT'!AJ63</f>
        <v/>
      </c>
    </row>
    <row r="362" spans="1:41" x14ac:dyDescent="0.25">
      <c r="A362" s="178" t="str">
        <f t="shared" si="10"/>
        <v>202205</v>
      </c>
      <c r="B362" s="179">
        <f>'Prep Partner Performance'!AE$2</f>
        <v>2022</v>
      </c>
      <c r="C362" s="180" t="str">
        <f>'Prep Partner Performance'!Z$2</f>
        <v>05</v>
      </c>
      <c r="D362" s="178">
        <f>'Prep Partner Performance'!G$2</f>
        <v>14943</v>
      </c>
      <c r="E362" s="177" t="str">
        <f>'Prep Partner Performance'!C$2</f>
        <v>Kisima Health Centre</v>
      </c>
      <c r="F362" s="203" t="str">
        <f>'PrEP Utilization in PMTCT'!B$57</f>
        <v>PrEP Utilization in PMTCT Postnatal Settings</v>
      </c>
      <c r="G362" s="187" t="str">
        <f>'PrEP Utilization in PMTCT'!C64</f>
        <v>Number Declined PrEP</v>
      </c>
      <c r="H362" s="187" t="str">
        <f>'PrEP Utilization in PMTCT'!D64</f>
        <v>PRP01-47</v>
      </c>
      <c r="I362" s="187">
        <f>'PrEP Utilization in PMTCT'!E64</f>
        <v>0</v>
      </c>
      <c r="J362" s="187">
        <f>'PrEP Utilization in PMTCT'!F64</f>
        <v>0</v>
      </c>
      <c r="K362" s="187">
        <f>'PrEP Utilization in PMTCT'!G64</f>
        <v>0</v>
      </c>
      <c r="L362" s="187">
        <f>'PrEP Utilization in PMTCT'!H64</f>
        <v>0</v>
      </c>
      <c r="M362" s="187">
        <f>'PrEP Utilization in PMTCT'!I64</f>
        <v>0</v>
      </c>
      <c r="N362" s="187">
        <f>'PrEP Utilization in PMTCT'!J64</f>
        <v>0</v>
      </c>
      <c r="O362" s="187">
        <f>'PrEP Utilization in PMTCT'!K64</f>
        <v>0</v>
      </c>
      <c r="P362" s="187">
        <f>'PrEP Utilization in PMTCT'!L64</f>
        <v>0</v>
      </c>
      <c r="Q362" s="187">
        <f>'PrEP Utilization in PMTCT'!M64</f>
        <v>0</v>
      </c>
      <c r="R362" s="187">
        <f>'PrEP Utilization in PMTCT'!N64</f>
        <v>0</v>
      </c>
      <c r="S362" s="187">
        <f>'PrEP Utilization in PMTCT'!O64</f>
        <v>0</v>
      </c>
      <c r="T362" s="187">
        <f>'PrEP Utilization in PMTCT'!P64</f>
        <v>0</v>
      </c>
      <c r="U362" s="187">
        <f>'PrEP Utilization in PMTCT'!Q64</f>
        <v>0</v>
      </c>
      <c r="V362" s="187">
        <f>'PrEP Utilization in PMTCT'!R64</f>
        <v>0</v>
      </c>
      <c r="W362" s="187">
        <f>'PrEP Utilization in PMTCT'!S64</f>
        <v>0</v>
      </c>
      <c r="X362" s="187">
        <f>'PrEP Utilization in PMTCT'!T64</f>
        <v>0</v>
      </c>
      <c r="Y362" s="187">
        <f>'PrEP Utilization in PMTCT'!U64</f>
        <v>0</v>
      </c>
      <c r="Z362" s="187">
        <f>'PrEP Utilization in PMTCT'!V64</f>
        <v>0</v>
      </c>
      <c r="AA362" s="187">
        <f>'PrEP Utilization in PMTCT'!W64</f>
        <v>0</v>
      </c>
      <c r="AB362" s="187">
        <f>'PrEP Utilization in PMTCT'!X64</f>
        <v>0</v>
      </c>
      <c r="AC362" s="187">
        <f>'PrEP Utilization in PMTCT'!Y64</f>
        <v>0</v>
      </c>
      <c r="AD362" s="187">
        <f>'PrEP Utilization in PMTCT'!Z64</f>
        <v>0</v>
      </c>
      <c r="AE362" s="187">
        <f>'PrEP Utilization in PMTCT'!AA64</f>
        <v>0</v>
      </c>
      <c r="AF362" s="187">
        <f>'PrEP Utilization in PMTCT'!AB64</f>
        <v>0</v>
      </c>
      <c r="AG362" s="187">
        <f>'PrEP Utilization in PMTCT'!AC64</f>
        <v>0</v>
      </c>
      <c r="AH362" s="187">
        <f>'PrEP Utilization in PMTCT'!AD64</f>
        <v>0</v>
      </c>
      <c r="AI362" s="187">
        <f>'PrEP Utilization in PMTCT'!AE64</f>
        <v>0</v>
      </c>
      <c r="AJ362" s="187">
        <f>'PrEP Utilization in PMTCT'!AF64</f>
        <v>0</v>
      </c>
      <c r="AK362" s="187">
        <f>'PrEP Utilization in PMTCT'!AG64</f>
        <v>0</v>
      </c>
      <c r="AL362" s="187">
        <f>'PrEP Utilization in PMTCT'!AH64</f>
        <v>0</v>
      </c>
      <c r="AM362" s="186">
        <f t="shared" si="11"/>
        <v>0</v>
      </c>
      <c r="AN362" s="187" t="str">
        <f>'PrEP Utilization in PMTCT'!B$3</f>
        <v>PrEP Utilization in PMTCT Settings version 2.0.0</v>
      </c>
      <c r="AO362" s="199" t="str">
        <f>'PrEP Utilization in PMTCT'!AJ64</f>
        <v/>
      </c>
    </row>
    <row r="363" spans="1:41" x14ac:dyDescent="0.25">
      <c r="A363" s="178" t="str">
        <f t="shared" si="10"/>
        <v>202205</v>
      </c>
      <c r="B363" s="179">
        <f>'Prep Partner Performance'!AE$2</f>
        <v>2022</v>
      </c>
      <c r="C363" s="180" t="str">
        <f>'Prep Partner Performance'!Z$2</f>
        <v>05</v>
      </c>
      <c r="D363" s="178">
        <f>'Prep Partner Performance'!G$2</f>
        <v>14943</v>
      </c>
      <c r="E363" s="177" t="str">
        <f>'Prep Partner Performance'!C$2</f>
        <v>Kisima Health Centre</v>
      </c>
      <c r="F363" s="203" t="str">
        <f>'PrEP Utilization in PMTCT'!B$57</f>
        <v>PrEP Utilization in PMTCT Postnatal Settings</v>
      </c>
      <c r="G363" s="187" t="str">
        <f>'PrEP Utilization in PMTCT'!C65</f>
        <v>Number of clients currently on PrEP</v>
      </c>
      <c r="H363" s="187" t="str">
        <f>'PrEP Utilization in PMTCT'!D65</f>
        <v>PRP01-48</v>
      </c>
      <c r="I363" s="187">
        <f>'PrEP Utilization in PMTCT'!E65</f>
        <v>0</v>
      </c>
      <c r="J363" s="187">
        <f>'PrEP Utilization in PMTCT'!F65</f>
        <v>0</v>
      </c>
      <c r="K363" s="187">
        <f>'PrEP Utilization in PMTCT'!G65</f>
        <v>0</v>
      </c>
      <c r="L363" s="187">
        <f>'PrEP Utilization in PMTCT'!H65</f>
        <v>0</v>
      </c>
      <c r="M363" s="187">
        <f>'PrEP Utilization in PMTCT'!I65</f>
        <v>0</v>
      </c>
      <c r="N363" s="187">
        <f>'PrEP Utilization in PMTCT'!J65</f>
        <v>0</v>
      </c>
      <c r="O363" s="187">
        <f>'PrEP Utilization in PMTCT'!K65</f>
        <v>0</v>
      </c>
      <c r="P363" s="187">
        <f>'PrEP Utilization in PMTCT'!L65</f>
        <v>0</v>
      </c>
      <c r="Q363" s="187">
        <f>'PrEP Utilization in PMTCT'!M65</f>
        <v>0</v>
      </c>
      <c r="R363" s="187">
        <f>'PrEP Utilization in PMTCT'!N65</f>
        <v>0</v>
      </c>
      <c r="S363" s="187">
        <f>'PrEP Utilization in PMTCT'!O65</f>
        <v>0</v>
      </c>
      <c r="T363" s="187">
        <f>'PrEP Utilization in PMTCT'!P65</f>
        <v>0</v>
      </c>
      <c r="U363" s="187">
        <f>'PrEP Utilization in PMTCT'!Q65</f>
        <v>0</v>
      </c>
      <c r="V363" s="187">
        <f>'PrEP Utilization in PMTCT'!R65</f>
        <v>0</v>
      </c>
      <c r="W363" s="187">
        <f>'PrEP Utilization in PMTCT'!S65</f>
        <v>0</v>
      </c>
      <c r="X363" s="187">
        <f>'PrEP Utilization in PMTCT'!T65</f>
        <v>0</v>
      </c>
      <c r="Y363" s="187">
        <f>'PrEP Utilization in PMTCT'!U65</f>
        <v>0</v>
      </c>
      <c r="Z363" s="187">
        <f>'PrEP Utilization in PMTCT'!V65</f>
        <v>0</v>
      </c>
      <c r="AA363" s="187">
        <f>'PrEP Utilization in PMTCT'!W65</f>
        <v>0</v>
      </c>
      <c r="AB363" s="187">
        <f>'PrEP Utilization in PMTCT'!X65</f>
        <v>0</v>
      </c>
      <c r="AC363" s="187">
        <f>'PrEP Utilization in PMTCT'!Y65</f>
        <v>0</v>
      </c>
      <c r="AD363" s="187">
        <f>'PrEP Utilization in PMTCT'!Z65</f>
        <v>0</v>
      </c>
      <c r="AE363" s="187">
        <f>'PrEP Utilization in PMTCT'!AA65</f>
        <v>0</v>
      </c>
      <c r="AF363" s="187">
        <f>'PrEP Utilization in PMTCT'!AB65</f>
        <v>0</v>
      </c>
      <c r="AG363" s="187">
        <f>'PrEP Utilization in PMTCT'!AC65</f>
        <v>0</v>
      </c>
      <c r="AH363" s="187">
        <f>'PrEP Utilization in PMTCT'!AD65</f>
        <v>0</v>
      </c>
      <c r="AI363" s="187">
        <f>'PrEP Utilization in PMTCT'!AE65</f>
        <v>0</v>
      </c>
      <c r="AJ363" s="187">
        <f>'PrEP Utilization in PMTCT'!AF65</f>
        <v>0</v>
      </c>
      <c r="AK363" s="187">
        <f>'PrEP Utilization in PMTCT'!AG65</f>
        <v>0</v>
      </c>
      <c r="AL363" s="187">
        <f>'PrEP Utilization in PMTCT'!AH65</f>
        <v>0</v>
      </c>
      <c r="AM363" s="186">
        <f t="shared" si="11"/>
        <v>0</v>
      </c>
      <c r="AN363" s="187" t="str">
        <f>'PrEP Utilization in PMTCT'!B$3</f>
        <v>PrEP Utilization in PMTCT Settings version 2.0.0</v>
      </c>
      <c r="AO363" s="199" t="str">
        <f>'PrEP Utilization in PMTCT'!AJ65</f>
        <v/>
      </c>
    </row>
    <row r="364" spans="1:41" x14ac:dyDescent="0.25">
      <c r="A364" s="178" t="str">
        <f t="shared" si="10"/>
        <v>202205</v>
      </c>
      <c r="B364" s="179">
        <f>'Prep Partner Performance'!AE$2</f>
        <v>2022</v>
      </c>
      <c r="C364" s="180" t="str">
        <f>'Prep Partner Performance'!Z$2</f>
        <v>05</v>
      </c>
      <c r="D364" s="178">
        <f>'Prep Partner Performance'!G$2</f>
        <v>14943</v>
      </c>
      <c r="E364" s="177" t="str">
        <f>'Prep Partner Performance'!C$2</f>
        <v>Kisima Health Centre</v>
      </c>
      <c r="F364" s="203" t="str">
        <f>'PrEP Utilization in PMTCT'!B$57</f>
        <v>PrEP Utilization in PMTCT Postnatal Settings</v>
      </c>
      <c r="G364" s="187" t="str">
        <f>'PrEP Utilization in PMTCT'!C66</f>
        <v>Number of clients that stopped / discontinued PrEP</v>
      </c>
      <c r="H364" s="187" t="str">
        <f>'PrEP Utilization in PMTCT'!D66</f>
        <v>PRP01-49</v>
      </c>
      <c r="I364" s="187">
        <f>'PrEP Utilization in PMTCT'!E66</f>
        <v>0</v>
      </c>
      <c r="J364" s="187">
        <f>'PrEP Utilization in PMTCT'!F66</f>
        <v>0</v>
      </c>
      <c r="K364" s="187">
        <f>'PrEP Utilization in PMTCT'!G66</f>
        <v>0</v>
      </c>
      <c r="L364" s="187">
        <f>'PrEP Utilization in PMTCT'!H66</f>
        <v>0</v>
      </c>
      <c r="M364" s="187">
        <f>'PrEP Utilization in PMTCT'!I66</f>
        <v>0</v>
      </c>
      <c r="N364" s="187">
        <f>'PrEP Utilization in PMTCT'!J66</f>
        <v>0</v>
      </c>
      <c r="O364" s="187">
        <f>'PrEP Utilization in PMTCT'!K66</f>
        <v>0</v>
      </c>
      <c r="P364" s="187">
        <f>'PrEP Utilization in PMTCT'!L66</f>
        <v>0</v>
      </c>
      <c r="Q364" s="187">
        <f>'PrEP Utilization in PMTCT'!M66</f>
        <v>0</v>
      </c>
      <c r="R364" s="187">
        <f>'PrEP Utilization in PMTCT'!N66</f>
        <v>0</v>
      </c>
      <c r="S364" s="187">
        <f>'PrEP Utilization in PMTCT'!O66</f>
        <v>0</v>
      </c>
      <c r="T364" s="187">
        <f>'PrEP Utilization in PMTCT'!P66</f>
        <v>0</v>
      </c>
      <c r="U364" s="187">
        <f>'PrEP Utilization in PMTCT'!Q66</f>
        <v>0</v>
      </c>
      <c r="V364" s="187">
        <f>'PrEP Utilization in PMTCT'!R66</f>
        <v>0</v>
      </c>
      <c r="W364" s="187">
        <f>'PrEP Utilization in PMTCT'!S66</f>
        <v>0</v>
      </c>
      <c r="X364" s="187">
        <f>'PrEP Utilization in PMTCT'!T66</f>
        <v>0</v>
      </c>
      <c r="Y364" s="187">
        <f>'PrEP Utilization in PMTCT'!U66</f>
        <v>0</v>
      </c>
      <c r="Z364" s="187">
        <f>'PrEP Utilization in PMTCT'!V66</f>
        <v>0</v>
      </c>
      <c r="AA364" s="187">
        <f>'PrEP Utilization in PMTCT'!W66</f>
        <v>0</v>
      </c>
      <c r="AB364" s="187">
        <f>'PrEP Utilization in PMTCT'!X66</f>
        <v>0</v>
      </c>
      <c r="AC364" s="187">
        <f>'PrEP Utilization in PMTCT'!Y66</f>
        <v>0</v>
      </c>
      <c r="AD364" s="187">
        <f>'PrEP Utilization in PMTCT'!Z66</f>
        <v>0</v>
      </c>
      <c r="AE364" s="187">
        <f>'PrEP Utilization in PMTCT'!AA66</f>
        <v>0</v>
      </c>
      <c r="AF364" s="187">
        <f>'PrEP Utilization in PMTCT'!AB66</f>
        <v>0</v>
      </c>
      <c r="AG364" s="187">
        <f>'PrEP Utilization in PMTCT'!AC66</f>
        <v>0</v>
      </c>
      <c r="AH364" s="187">
        <f>'PrEP Utilization in PMTCT'!AD66</f>
        <v>0</v>
      </c>
      <c r="AI364" s="187">
        <f>'PrEP Utilization in PMTCT'!AE66</f>
        <v>0</v>
      </c>
      <c r="AJ364" s="187">
        <f>'PrEP Utilization in PMTCT'!AF66</f>
        <v>0</v>
      </c>
      <c r="AK364" s="187">
        <f>'PrEP Utilization in PMTCT'!AG66</f>
        <v>0</v>
      </c>
      <c r="AL364" s="187">
        <f>'PrEP Utilization in PMTCT'!AH66</f>
        <v>0</v>
      </c>
      <c r="AM364" s="186">
        <f t="shared" si="11"/>
        <v>0</v>
      </c>
      <c r="AN364" s="187" t="str">
        <f>'PrEP Utilization in PMTCT'!B$3</f>
        <v>PrEP Utilization in PMTCT Settings version 2.0.0</v>
      </c>
      <c r="AO364" s="199" t="str">
        <f>'PrEP Utilization in PMTCT'!AJ66</f>
        <v/>
      </c>
    </row>
    <row r="365" spans="1:41" x14ac:dyDescent="0.25">
      <c r="A365" s="178" t="str">
        <f t="shared" si="10"/>
        <v>202205</v>
      </c>
      <c r="B365" s="179">
        <f>'Prep Partner Performance'!AE$2</f>
        <v>2022</v>
      </c>
      <c r="C365" s="180" t="str">
        <f>'Prep Partner Performance'!Z$2</f>
        <v>05</v>
      </c>
      <c r="D365" s="178">
        <f>'Prep Partner Performance'!G$2</f>
        <v>14943</v>
      </c>
      <c r="E365" s="177" t="str">
        <f>'Prep Partner Performance'!C$2</f>
        <v>Kisima Health Centre</v>
      </c>
      <c r="F365" s="203" t="str">
        <f>'PrEP Utilization in PMTCT'!B$57</f>
        <v>PrEP Utilization in PMTCT Postnatal Settings</v>
      </c>
      <c r="G365" s="187" t="str">
        <f>'PrEP Utilization in PMTCT'!C67</f>
        <v>Number of Clients attending a follow up visit/Refills</v>
      </c>
      <c r="H365" s="187" t="str">
        <f>'PrEP Utilization in PMTCT'!D67</f>
        <v>PRP01-50</v>
      </c>
      <c r="I365" s="187">
        <f>'PrEP Utilization in PMTCT'!E67</f>
        <v>0</v>
      </c>
      <c r="J365" s="187">
        <f>'PrEP Utilization in PMTCT'!F67</f>
        <v>0</v>
      </c>
      <c r="K365" s="187">
        <f>'PrEP Utilization in PMTCT'!G67</f>
        <v>0</v>
      </c>
      <c r="L365" s="187">
        <f>'PrEP Utilization in PMTCT'!H67</f>
        <v>0</v>
      </c>
      <c r="M365" s="187">
        <f>'PrEP Utilization in PMTCT'!I67</f>
        <v>0</v>
      </c>
      <c r="N365" s="187">
        <f>'PrEP Utilization in PMTCT'!J67</f>
        <v>0</v>
      </c>
      <c r="O365" s="187">
        <f>'PrEP Utilization in PMTCT'!K67</f>
        <v>0</v>
      </c>
      <c r="P365" s="187">
        <f>'PrEP Utilization in PMTCT'!L67</f>
        <v>0</v>
      </c>
      <c r="Q365" s="187">
        <f>'PrEP Utilization in PMTCT'!M67</f>
        <v>0</v>
      </c>
      <c r="R365" s="187">
        <f>'PrEP Utilization in PMTCT'!N67</f>
        <v>0</v>
      </c>
      <c r="S365" s="187">
        <f>'PrEP Utilization in PMTCT'!O67</f>
        <v>0</v>
      </c>
      <c r="T365" s="187">
        <f>'PrEP Utilization in PMTCT'!P67</f>
        <v>0</v>
      </c>
      <c r="U365" s="187">
        <f>'PrEP Utilization in PMTCT'!Q67</f>
        <v>0</v>
      </c>
      <c r="V365" s="187">
        <f>'PrEP Utilization in PMTCT'!R67</f>
        <v>0</v>
      </c>
      <c r="W365" s="187">
        <f>'PrEP Utilization in PMTCT'!S67</f>
        <v>0</v>
      </c>
      <c r="X365" s="187">
        <f>'PrEP Utilization in PMTCT'!T67</f>
        <v>0</v>
      </c>
      <c r="Y365" s="187">
        <f>'PrEP Utilization in PMTCT'!U67</f>
        <v>0</v>
      </c>
      <c r="Z365" s="187">
        <f>'PrEP Utilization in PMTCT'!V67</f>
        <v>0</v>
      </c>
      <c r="AA365" s="187">
        <f>'PrEP Utilization in PMTCT'!W67</f>
        <v>0</v>
      </c>
      <c r="AB365" s="187">
        <f>'PrEP Utilization in PMTCT'!X67</f>
        <v>0</v>
      </c>
      <c r="AC365" s="187">
        <f>'PrEP Utilization in PMTCT'!Y67</f>
        <v>0</v>
      </c>
      <c r="AD365" s="187">
        <f>'PrEP Utilization in PMTCT'!Z67</f>
        <v>0</v>
      </c>
      <c r="AE365" s="187">
        <f>'PrEP Utilization in PMTCT'!AA67</f>
        <v>0</v>
      </c>
      <c r="AF365" s="187">
        <f>'PrEP Utilization in PMTCT'!AB67</f>
        <v>0</v>
      </c>
      <c r="AG365" s="187">
        <f>'PrEP Utilization in PMTCT'!AC67</f>
        <v>0</v>
      </c>
      <c r="AH365" s="187">
        <f>'PrEP Utilization in PMTCT'!AD67</f>
        <v>0</v>
      </c>
      <c r="AI365" s="187">
        <f>'PrEP Utilization in PMTCT'!AE67</f>
        <v>0</v>
      </c>
      <c r="AJ365" s="187">
        <f>'PrEP Utilization in PMTCT'!AF67</f>
        <v>0</v>
      </c>
      <c r="AK365" s="187">
        <f>'PrEP Utilization in PMTCT'!AG67</f>
        <v>0</v>
      </c>
      <c r="AL365" s="187">
        <f>'PrEP Utilization in PMTCT'!AH67</f>
        <v>0</v>
      </c>
      <c r="AM365" s="186">
        <f t="shared" si="11"/>
        <v>0</v>
      </c>
      <c r="AN365" s="187" t="str">
        <f>'PrEP Utilization in PMTCT'!B$3</f>
        <v>PrEP Utilization in PMTCT Settings version 2.0.0</v>
      </c>
      <c r="AO365" s="199" t="str">
        <f>'PrEP Utilization in PMTCT'!AJ67</f>
        <v/>
      </c>
    </row>
    <row r="366" spans="1:41" x14ac:dyDescent="0.25">
      <c r="A366" s="178" t="str">
        <f t="shared" si="10"/>
        <v>202205</v>
      </c>
      <c r="B366" s="179">
        <f>'Prep Partner Performance'!AE$2</f>
        <v>2022</v>
      </c>
      <c r="C366" s="180" t="str">
        <f>'Prep Partner Performance'!Z$2</f>
        <v>05</v>
      </c>
      <c r="D366" s="178">
        <f>'Prep Partner Performance'!G$2</f>
        <v>14943</v>
      </c>
      <c r="E366" s="177" t="str">
        <f>'Prep Partner Performance'!C$2</f>
        <v>Kisima Health Centre</v>
      </c>
      <c r="F366" s="203" t="str">
        <f>'PrEP Utilization in PMTCT'!B$57</f>
        <v>PrEP Utilization in PMTCT Postnatal Settings</v>
      </c>
      <c r="G366" s="187" t="str">
        <f>'PrEP Utilization in PMTCT'!C68</f>
        <v>Number Re-initiated on PrEP</v>
      </c>
      <c r="H366" s="187" t="str">
        <f>'PrEP Utilization in PMTCT'!D68</f>
        <v>PRP01-51</v>
      </c>
      <c r="I366" s="187">
        <f>'PrEP Utilization in PMTCT'!E68</f>
        <v>0</v>
      </c>
      <c r="J366" s="187">
        <f>'PrEP Utilization in PMTCT'!F68</f>
        <v>0</v>
      </c>
      <c r="K366" s="187">
        <f>'PrEP Utilization in PMTCT'!G68</f>
        <v>0</v>
      </c>
      <c r="L366" s="187">
        <f>'PrEP Utilization in PMTCT'!H68</f>
        <v>0</v>
      </c>
      <c r="M366" s="187">
        <f>'PrEP Utilization in PMTCT'!I68</f>
        <v>0</v>
      </c>
      <c r="N366" s="187">
        <f>'PrEP Utilization in PMTCT'!J68</f>
        <v>0</v>
      </c>
      <c r="O366" s="187">
        <f>'PrEP Utilization in PMTCT'!K68</f>
        <v>0</v>
      </c>
      <c r="P366" s="187">
        <f>'PrEP Utilization in PMTCT'!L68</f>
        <v>0</v>
      </c>
      <c r="Q366" s="187">
        <f>'PrEP Utilization in PMTCT'!M68</f>
        <v>0</v>
      </c>
      <c r="R366" s="187">
        <f>'PrEP Utilization in PMTCT'!N68</f>
        <v>0</v>
      </c>
      <c r="S366" s="187">
        <f>'PrEP Utilization in PMTCT'!O68</f>
        <v>0</v>
      </c>
      <c r="T366" s="187">
        <f>'PrEP Utilization in PMTCT'!P68</f>
        <v>0</v>
      </c>
      <c r="U366" s="187">
        <f>'PrEP Utilization in PMTCT'!Q68</f>
        <v>0</v>
      </c>
      <c r="V366" s="187">
        <f>'PrEP Utilization in PMTCT'!R68</f>
        <v>0</v>
      </c>
      <c r="W366" s="187">
        <f>'PrEP Utilization in PMTCT'!S68</f>
        <v>0</v>
      </c>
      <c r="X366" s="187">
        <f>'PrEP Utilization in PMTCT'!T68</f>
        <v>0</v>
      </c>
      <c r="Y366" s="187">
        <f>'PrEP Utilization in PMTCT'!U68</f>
        <v>0</v>
      </c>
      <c r="Z366" s="187">
        <f>'PrEP Utilization in PMTCT'!V68</f>
        <v>0</v>
      </c>
      <c r="AA366" s="187">
        <f>'PrEP Utilization in PMTCT'!W68</f>
        <v>0</v>
      </c>
      <c r="AB366" s="187">
        <f>'PrEP Utilization in PMTCT'!X68</f>
        <v>0</v>
      </c>
      <c r="AC366" s="187">
        <f>'PrEP Utilization in PMTCT'!Y68</f>
        <v>0</v>
      </c>
      <c r="AD366" s="187">
        <f>'PrEP Utilization in PMTCT'!Z68</f>
        <v>0</v>
      </c>
      <c r="AE366" s="187">
        <f>'PrEP Utilization in PMTCT'!AA68</f>
        <v>0</v>
      </c>
      <c r="AF366" s="187">
        <f>'PrEP Utilization in PMTCT'!AB68</f>
        <v>0</v>
      </c>
      <c r="AG366" s="187">
        <f>'PrEP Utilization in PMTCT'!AC68</f>
        <v>0</v>
      </c>
      <c r="AH366" s="187">
        <f>'PrEP Utilization in PMTCT'!AD68</f>
        <v>0</v>
      </c>
      <c r="AI366" s="187">
        <f>'PrEP Utilization in PMTCT'!AE68</f>
        <v>0</v>
      </c>
      <c r="AJ366" s="187">
        <f>'PrEP Utilization in PMTCT'!AF68</f>
        <v>0</v>
      </c>
      <c r="AK366" s="187">
        <f>'PrEP Utilization in PMTCT'!AG68</f>
        <v>0</v>
      </c>
      <c r="AL366" s="187">
        <f>'PrEP Utilization in PMTCT'!AH68</f>
        <v>0</v>
      </c>
      <c r="AM366" s="186">
        <f t="shared" si="11"/>
        <v>0</v>
      </c>
      <c r="AN366" s="187" t="str">
        <f>'PrEP Utilization in PMTCT'!B$3</f>
        <v>PrEP Utilization in PMTCT Settings version 2.0.0</v>
      </c>
      <c r="AO366" s="199">
        <f>'PrEP Utilization in PMTCT'!AJ68</f>
        <v>0</v>
      </c>
    </row>
    <row r="367" spans="1:41" x14ac:dyDescent="0.25">
      <c r="A367" s="178" t="str">
        <f t="shared" si="10"/>
        <v>202205</v>
      </c>
      <c r="B367" s="179">
        <f>'Prep Partner Performance'!AE$2</f>
        <v>2022</v>
      </c>
      <c r="C367" s="180" t="str">
        <f>'Prep Partner Performance'!Z$2</f>
        <v>05</v>
      </c>
      <c r="D367" s="178">
        <f>'Prep Partner Performance'!G$2</f>
        <v>14943</v>
      </c>
      <c r="E367" s="177" t="str">
        <f>'Prep Partner Performance'!C$2</f>
        <v>Kisima Health Centre</v>
      </c>
      <c r="F367" s="203" t="str">
        <f>'PrEP Utilization in PMTCT'!B$57</f>
        <v>PrEP Utilization in PMTCT Postnatal Settings</v>
      </c>
      <c r="G367" s="187" t="str">
        <f>'PrEP Utilization in PMTCT'!C69</f>
        <v>PrEP_CT: Total Number Clients re-initiations and follow-up visits for the Quarter</v>
      </c>
      <c r="H367" s="187" t="str">
        <f>'PrEP Utilization in PMTCT'!D69</f>
        <v>PRP01-52</v>
      </c>
      <c r="I367" s="187">
        <f>'PrEP Utilization in PMTCT'!E69</f>
        <v>0</v>
      </c>
      <c r="J367" s="187">
        <f>'PrEP Utilization in PMTCT'!F69</f>
        <v>0</v>
      </c>
      <c r="K367" s="187">
        <f>'PrEP Utilization in PMTCT'!G69</f>
        <v>0</v>
      </c>
      <c r="L367" s="187">
        <f>'PrEP Utilization in PMTCT'!H69</f>
        <v>0</v>
      </c>
      <c r="M367" s="187">
        <f>'PrEP Utilization in PMTCT'!I69</f>
        <v>0</v>
      </c>
      <c r="N367" s="187">
        <f>'PrEP Utilization in PMTCT'!J69</f>
        <v>0</v>
      </c>
      <c r="O367" s="187">
        <f>'PrEP Utilization in PMTCT'!K69</f>
        <v>0</v>
      </c>
      <c r="P367" s="187">
        <f>'PrEP Utilization in PMTCT'!L69</f>
        <v>0</v>
      </c>
      <c r="Q367" s="187">
        <f>'PrEP Utilization in PMTCT'!M69</f>
        <v>0</v>
      </c>
      <c r="R367" s="187">
        <f>'PrEP Utilization in PMTCT'!N69</f>
        <v>0</v>
      </c>
      <c r="S367" s="187">
        <f>'PrEP Utilization in PMTCT'!O69</f>
        <v>0</v>
      </c>
      <c r="T367" s="187">
        <f>'PrEP Utilization in PMTCT'!P69</f>
        <v>0</v>
      </c>
      <c r="U367" s="187">
        <f>'PrEP Utilization in PMTCT'!Q69</f>
        <v>0</v>
      </c>
      <c r="V367" s="187">
        <f>'PrEP Utilization in PMTCT'!R69</f>
        <v>0</v>
      </c>
      <c r="W367" s="187">
        <f>'PrEP Utilization in PMTCT'!S69</f>
        <v>0</v>
      </c>
      <c r="X367" s="187">
        <f>'PrEP Utilization in PMTCT'!T69</f>
        <v>0</v>
      </c>
      <c r="Y367" s="187">
        <f>'PrEP Utilization in PMTCT'!U69</f>
        <v>0</v>
      </c>
      <c r="Z367" s="187">
        <f>'PrEP Utilization in PMTCT'!V69</f>
        <v>0</v>
      </c>
      <c r="AA367" s="187">
        <f>'PrEP Utilization in PMTCT'!W69</f>
        <v>0</v>
      </c>
      <c r="AB367" s="187">
        <f>'PrEP Utilization in PMTCT'!X69</f>
        <v>0</v>
      </c>
      <c r="AC367" s="187">
        <f>'PrEP Utilization in PMTCT'!Y69</f>
        <v>0</v>
      </c>
      <c r="AD367" s="187">
        <f>'PrEP Utilization in PMTCT'!Z69</f>
        <v>0</v>
      </c>
      <c r="AE367" s="187">
        <f>'PrEP Utilization in PMTCT'!AA69</f>
        <v>0</v>
      </c>
      <c r="AF367" s="187">
        <f>'PrEP Utilization in PMTCT'!AB69</f>
        <v>0</v>
      </c>
      <c r="AG367" s="187">
        <f>'PrEP Utilization in PMTCT'!AC69</f>
        <v>0</v>
      </c>
      <c r="AH367" s="187">
        <f>'PrEP Utilization in PMTCT'!AD69</f>
        <v>0</v>
      </c>
      <c r="AI367" s="187">
        <f>'PrEP Utilization in PMTCT'!AE69</f>
        <v>0</v>
      </c>
      <c r="AJ367" s="187">
        <f>'PrEP Utilization in PMTCT'!AF69</f>
        <v>0</v>
      </c>
      <c r="AK367" s="187">
        <f>'PrEP Utilization in PMTCT'!AG69</f>
        <v>0</v>
      </c>
      <c r="AL367" s="187">
        <f>'PrEP Utilization in PMTCT'!AH69</f>
        <v>0</v>
      </c>
      <c r="AM367" s="186">
        <f t="shared" si="11"/>
        <v>0</v>
      </c>
      <c r="AN367" s="187" t="str">
        <f>'PrEP Utilization in PMTCT'!B$3</f>
        <v>PrEP Utilization in PMTCT Settings version 2.0.0</v>
      </c>
      <c r="AO367" s="199">
        <f>'PrEP Utilization in PMTCT'!AJ69</f>
        <v>0</v>
      </c>
    </row>
    <row r="368" spans="1:41" x14ac:dyDescent="0.25">
      <c r="A368" s="178" t="str">
        <f t="shared" si="10"/>
        <v>202205</v>
      </c>
      <c r="B368" s="179">
        <f>'Prep Partner Performance'!AE$2</f>
        <v>2022</v>
      </c>
      <c r="C368" s="180" t="str">
        <f>'Prep Partner Performance'!Z$2</f>
        <v>05</v>
      </c>
      <c r="D368" s="178">
        <f>'Prep Partner Performance'!G$2</f>
        <v>14943</v>
      </c>
      <c r="E368" s="177" t="str">
        <f>'Prep Partner Performance'!C$2</f>
        <v>Kisima Health Centre</v>
      </c>
      <c r="F368" s="203" t="str">
        <f>'PrEP Utilization in PMTCT'!B70</f>
        <v>Reasons for discontinuation among those who discontinue prep in Postnatal settings</v>
      </c>
      <c r="G368" s="187" t="str">
        <f>'PrEP Utilization in PMTCT'!C70</f>
        <v>Number discontinued because Number discontinued because HIV test is positive</v>
      </c>
      <c r="H368" s="187" t="str">
        <f>'PrEP Utilization in PMTCT'!D70</f>
        <v>PRP01-53</v>
      </c>
      <c r="I368" s="187">
        <f>'PrEP Utilization in PMTCT'!E70</f>
        <v>0</v>
      </c>
      <c r="J368" s="187">
        <f>'PrEP Utilization in PMTCT'!F70</f>
        <v>0</v>
      </c>
      <c r="K368" s="187">
        <f>'PrEP Utilization in PMTCT'!G70</f>
        <v>0</v>
      </c>
      <c r="L368" s="187">
        <f>'PrEP Utilization in PMTCT'!H70</f>
        <v>0</v>
      </c>
      <c r="M368" s="187">
        <f>'PrEP Utilization in PMTCT'!I70</f>
        <v>0</v>
      </c>
      <c r="N368" s="187">
        <f>'PrEP Utilization in PMTCT'!J70</f>
        <v>0</v>
      </c>
      <c r="O368" s="187">
        <f>'PrEP Utilization in PMTCT'!K70</f>
        <v>0</v>
      </c>
      <c r="P368" s="187">
        <f>'PrEP Utilization in PMTCT'!L70</f>
        <v>0</v>
      </c>
      <c r="Q368" s="187">
        <f>'PrEP Utilization in PMTCT'!M70</f>
        <v>0</v>
      </c>
      <c r="R368" s="187">
        <f>'PrEP Utilization in PMTCT'!N70</f>
        <v>0</v>
      </c>
      <c r="S368" s="187">
        <f>'PrEP Utilization in PMTCT'!O70</f>
        <v>0</v>
      </c>
      <c r="T368" s="187">
        <f>'PrEP Utilization in PMTCT'!P70</f>
        <v>0</v>
      </c>
      <c r="U368" s="187">
        <f>'PrEP Utilization in PMTCT'!Q70</f>
        <v>0</v>
      </c>
      <c r="V368" s="187">
        <f>'PrEP Utilization in PMTCT'!R70</f>
        <v>0</v>
      </c>
      <c r="W368" s="187">
        <f>'PrEP Utilization in PMTCT'!S70</f>
        <v>0</v>
      </c>
      <c r="X368" s="187">
        <f>'PrEP Utilization in PMTCT'!T70</f>
        <v>0</v>
      </c>
      <c r="Y368" s="187">
        <f>'PrEP Utilization in PMTCT'!U70</f>
        <v>0</v>
      </c>
      <c r="Z368" s="187">
        <f>'PrEP Utilization in PMTCT'!V70</f>
        <v>0</v>
      </c>
      <c r="AA368" s="187">
        <f>'PrEP Utilization in PMTCT'!W70</f>
        <v>0</v>
      </c>
      <c r="AB368" s="187">
        <f>'PrEP Utilization in PMTCT'!X70</f>
        <v>0</v>
      </c>
      <c r="AC368" s="187">
        <f>'PrEP Utilization in PMTCT'!Y70</f>
        <v>0</v>
      </c>
      <c r="AD368" s="187">
        <f>'PrEP Utilization in PMTCT'!Z70</f>
        <v>0</v>
      </c>
      <c r="AE368" s="187">
        <f>'PrEP Utilization in PMTCT'!AA70</f>
        <v>0</v>
      </c>
      <c r="AF368" s="187">
        <f>'PrEP Utilization in PMTCT'!AB70</f>
        <v>0</v>
      </c>
      <c r="AG368" s="187">
        <f>'PrEP Utilization in PMTCT'!AC70</f>
        <v>0</v>
      </c>
      <c r="AH368" s="187">
        <f>'PrEP Utilization in PMTCT'!AD70</f>
        <v>0</v>
      </c>
      <c r="AI368" s="187">
        <f>'PrEP Utilization in PMTCT'!AE70</f>
        <v>0</v>
      </c>
      <c r="AJ368" s="187">
        <f>'PrEP Utilization in PMTCT'!AF70</f>
        <v>0</v>
      </c>
      <c r="AK368" s="187">
        <f>'PrEP Utilization in PMTCT'!AG70</f>
        <v>0</v>
      </c>
      <c r="AL368" s="187">
        <f>'PrEP Utilization in PMTCT'!AH70</f>
        <v>0</v>
      </c>
      <c r="AM368" s="186">
        <f t="shared" si="11"/>
        <v>0</v>
      </c>
      <c r="AN368" s="187" t="str">
        <f>'PrEP Utilization in PMTCT'!B$3</f>
        <v>PrEP Utilization in PMTCT Settings version 2.0.0</v>
      </c>
      <c r="AO368" s="199">
        <f>'PrEP Utilization in PMTCT'!AJ70</f>
        <v>0</v>
      </c>
    </row>
    <row r="369" spans="1:41" x14ac:dyDescent="0.25">
      <c r="A369" s="178" t="str">
        <f t="shared" si="10"/>
        <v>202205</v>
      </c>
      <c r="B369" s="179">
        <f>'Prep Partner Performance'!AE$2</f>
        <v>2022</v>
      </c>
      <c r="C369" s="180" t="str">
        <f>'Prep Partner Performance'!Z$2</f>
        <v>05</v>
      </c>
      <c r="D369" s="178">
        <f>'Prep Partner Performance'!G$2</f>
        <v>14943</v>
      </c>
      <c r="E369" s="177" t="str">
        <f>'Prep Partner Performance'!C$2</f>
        <v>Kisima Health Centre</v>
      </c>
      <c r="F369" s="203" t="str">
        <f>'PrEP Utilization in PMTCT'!B$70</f>
        <v>Reasons for discontinuation among those who discontinue prep in Postnatal settings</v>
      </c>
      <c r="G369" s="187" t="str">
        <f>'PrEP Utilization in PMTCT'!C71</f>
        <v>Number discontinued because of Number discontinued because of Low risk of HIV</v>
      </c>
      <c r="H369" s="187" t="str">
        <f>'PrEP Utilization in PMTCT'!D71</f>
        <v>PRP01-54</v>
      </c>
      <c r="I369" s="187">
        <f>'PrEP Utilization in PMTCT'!E71</f>
        <v>0</v>
      </c>
      <c r="J369" s="187">
        <f>'PrEP Utilization in PMTCT'!F71</f>
        <v>0</v>
      </c>
      <c r="K369" s="187">
        <f>'PrEP Utilization in PMTCT'!G71</f>
        <v>0</v>
      </c>
      <c r="L369" s="187">
        <f>'PrEP Utilization in PMTCT'!H71</f>
        <v>0</v>
      </c>
      <c r="M369" s="187">
        <f>'PrEP Utilization in PMTCT'!I71</f>
        <v>0</v>
      </c>
      <c r="N369" s="187">
        <f>'PrEP Utilization in PMTCT'!J71</f>
        <v>0</v>
      </c>
      <c r="O369" s="187">
        <f>'PrEP Utilization in PMTCT'!K71</f>
        <v>0</v>
      </c>
      <c r="P369" s="187">
        <f>'PrEP Utilization in PMTCT'!L71</f>
        <v>0</v>
      </c>
      <c r="Q369" s="187">
        <f>'PrEP Utilization in PMTCT'!M71</f>
        <v>0</v>
      </c>
      <c r="R369" s="187">
        <f>'PrEP Utilization in PMTCT'!N71</f>
        <v>0</v>
      </c>
      <c r="S369" s="187">
        <f>'PrEP Utilization in PMTCT'!O71</f>
        <v>0</v>
      </c>
      <c r="T369" s="187">
        <f>'PrEP Utilization in PMTCT'!P71</f>
        <v>0</v>
      </c>
      <c r="U369" s="187">
        <f>'PrEP Utilization in PMTCT'!Q71</f>
        <v>0</v>
      </c>
      <c r="V369" s="187">
        <f>'PrEP Utilization in PMTCT'!R71</f>
        <v>0</v>
      </c>
      <c r="W369" s="187">
        <f>'PrEP Utilization in PMTCT'!S71</f>
        <v>0</v>
      </c>
      <c r="X369" s="187">
        <f>'PrEP Utilization in PMTCT'!T71</f>
        <v>0</v>
      </c>
      <c r="Y369" s="187">
        <f>'PrEP Utilization in PMTCT'!U71</f>
        <v>0</v>
      </c>
      <c r="Z369" s="187">
        <f>'PrEP Utilization in PMTCT'!V71</f>
        <v>0</v>
      </c>
      <c r="AA369" s="187">
        <f>'PrEP Utilization in PMTCT'!W71</f>
        <v>0</v>
      </c>
      <c r="AB369" s="187">
        <f>'PrEP Utilization in PMTCT'!X71</f>
        <v>0</v>
      </c>
      <c r="AC369" s="187">
        <f>'PrEP Utilization in PMTCT'!Y71</f>
        <v>0</v>
      </c>
      <c r="AD369" s="187">
        <f>'PrEP Utilization in PMTCT'!Z71</f>
        <v>0</v>
      </c>
      <c r="AE369" s="187">
        <f>'PrEP Utilization in PMTCT'!AA71</f>
        <v>0</v>
      </c>
      <c r="AF369" s="187">
        <f>'PrEP Utilization in PMTCT'!AB71</f>
        <v>0</v>
      </c>
      <c r="AG369" s="187">
        <f>'PrEP Utilization in PMTCT'!AC71</f>
        <v>0</v>
      </c>
      <c r="AH369" s="187">
        <f>'PrEP Utilization in PMTCT'!AD71</f>
        <v>0</v>
      </c>
      <c r="AI369" s="187">
        <f>'PrEP Utilization in PMTCT'!AE71</f>
        <v>0</v>
      </c>
      <c r="AJ369" s="187">
        <f>'PrEP Utilization in PMTCT'!AF71</f>
        <v>0</v>
      </c>
      <c r="AK369" s="187">
        <f>'PrEP Utilization in PMTCT'!AG71</f>
        <v>0</v>
      </c>
      <c r="AL369" s="187">
        <f>'PrEP Utilization in PMTCT'!AH71</f>
        <v>0</v>
      </c>
      <c r="AM369" s="186">
        <f t="shared" si="11"/>
        <v>0</v>
      </c>
      <c r="AN369" s="187" t="str">
        <f>'PrEP Utilization in PMTCT'!B$3</f>
        <v>PrEP Utilization in PMTCT Settings version 2.0.0</v>
      </c>
      <c r="AO369" s="199">
        <f>'PrEP Utilization in PMTCT'!AJ71</f>
        <v>0</v>
      </c>
    </row>
    <row r="370" spans="1:41" x14ac:dyDescent="0.25">
      <c r="A370" s="178" t="str">
        <f t="shared" si="10"/>
        <v>202205</v>
      </c>
      <c r="B370" s="179">
        <f>'Prep Partner Performance'!AE$2</f>
        <v>2022</v>
      </c>
      <c r="C370" s="180" t="str">
        <f>'Prep Partner Performance'!Z$2</f>
        <v>05</v>
      </c>
      <c r="D370" s="178">
        <f>'Prep Partner Performance'!G$2</f>
        <v>14943</v>
      </c>
      <c r="E370" s="177" t="str">
        <f>'Prep Partner Performance'!C$2</f>
        <v>Kisima Health Centre</v>
      </c>
      <c r="F370" s="203" t="str">
        <f>'PrEP Utilization in PMTCT'!B$70</f>
        <v>Reasons for discontinuation among those who discontinue prep in Postnatal settings</v>
      </c>
      <c r="G370" s="187" t="str">
        <f>'PrEP Utilization in PMTCT'!C72</f>
        <v>Number discontinued because of Number discontinued because of Renal Dysfunction</v>
      </c>
      <c r="H370" s="187" t="str">
        <f>'PrEP Utilization in PMTCT'!D72</f>
        <v>PRP01-55</v>
      </c>
      <c r="I370" s="187">
        <f>'PrEP Utilization in PMTCT'!E72</f>
        <v>0</v>
      </c>
      <c r="J370" s="187">
        <f>'PrEP Utilization in PMTCT'!F72</f>
        <v>0</v>
      </c>
      <c r="K370" s="187">
        <f>'PrEP Utilization in PMTCT'!G72</f>
        <v>0</v>
      </c>
      <c r="L370" s="187">
        <f>'PrEP Utilization in PMTCT'!H72</f>
        <v>0</v>
      </c>
      <c r="M370" s="187">
        <f>'PrEP Utilization in PMTCT'!I72</f>
        <v>0</v>
      </c>
      <c r="N370" s="187">
        <f>'PrEP Utilization in PMTCT'!J72</f>
        <v>0</v>
      </c>
      <c r="O370" s="187">
        <f>'PrEP Utilization in PMTCT'!K72</f>
        <v>0</v>
      </c>
      <c r="P370" s="187">
        <f>'PrEP Utilization in PMTCT'!L72</f>
        <v>0</v>
      </c>
      <c r="Q370" s="187">
        <f>'PrEP Utilization in PMTCT'!M72</f>
        <v>0</v>
      </c>
      <c r="R370" s="187">
        <f>'PrEP Utilization in PMTCT'!N72</f>
        <v>0</v>
      </c>
      <c r="S370" s="187">
        <f>'PrEP Utilization in PMTCT'!O72</f>
        <v>0</v>
      </c>
      <c r="T370" s="187">
        <f>'PrEP Utilization in PMTCT'!P72</f>
        <v>0</v>
      </c>
      <c r="U370" s="187">
        <f>'PrEP Utilization in PMTCT'!Q72</f>
        <v>0</v>
      </c>
      <c r="V370" s="187">
        <f>'PrEP Utilization in PMTCT'!R72</f>
        <v>0</v>
      </c>
      <c r="W370" s="187">
        <f>'PrEP Utilization in PMTCT'!S72</f>
        <v>0</v>
      </c>
      <c r="X370" s="187">
        <f>'PrEP Utilization in PMTCT'!T72</f>
        <v>0</v>
      </c>
      <c r="Y370" s="187">
        <f>'PrEP Utilization in PMTCT'!U72</f>
        <v>0</v>
      </c>
      <c r="Z370" s="187">
        <f>'PrEP Utilization in PMTCT'!V72</f>
        <v>0</v>
      </c>
      <c r="AA370" s="187">
        <f>'PrEP Utilization in PMTCT'!W72</f>
        <v>0</v>
      </c>
      <c r="AB370" s="187">
        <f>'PrEP Utilization in PMTCT'!X72</f>
        <v>0</v>
      </c>
      <c r="AC370" s="187">
        <f>'PrEP Utilization in PMTCT'!Y72</f>
        <v>0</v>
      </c>
      <c r="AD370" s="187">
        <f>'PrEP Utilization in PMTCT'!Z72</f>
        <v>0</v>
      </c>
      <c r="AE370" s="187">
        <f>'PrEP Utilization in PMTCT'!AA72</f>
        <v>0</v>
      </c>
      <c r="AF370" s="187">
        <f>'PrEP Utilization in PMTCT'!AB72</f>
        <v>0</v>
      </c>
      <c r="AG370" s="187">
        <f>'PrEP Utilization in PMTCT'!AC72</f>
        <v>0</v>
      </c>
      <c r="AH370" s="187">
        <f>'PrEP Utilization in PMTCT'!AD72</f>
        <v>0</v>
      </c>
      <c r="AI370" s="187">
        <f>'PrEP Utilization in PMTCT'!AE72</f>
        <v>0</v>
      </c>
      <c r="AJ370" s="187">
        <f>'PrEP Utilization in PMTCT'!AF72</f>
        <v>0</v>
      </c>
      <c r="AK370" s="187">
        <f>'PrEP Utilization in PMTCT'!AG72</f>
        <v>0</v>
      </c>
      <c r="AL370" s="187">
        <f>'PrEP Utilization in PMTCT'!AH72</f>
        <v>0</v>
      </c>
      <c r="AM370" s="186">
        <f t="shared" si="11"/>
        <v>0</v>
      </c>
      <c r="AN370" s="187" t="str">
        <f>'PrEP Utilization in PMTCT'!B$3</f>
        <v>PrEP Utilization in PMTCT Settings version 2.0.0</v>
      </c>
      <c r="AO370" s="199">
        <f>'PrEP Utilization in PMTCT'!AJ72</f>
        <v>0</v>
      </c>
    </row>
    <row r="371" spans="1:41" x14ac:dyDescent="0.25">
      <c r="A371" s="178" t="str">
        <f t="shared" si="10"/>
        <v>202205</v>
      </c>
      <c r="B371" s="179">
        <f>'Prep Partner Performance'!AE$2</f>
        <v>2022</v>
      </c>
      <c r="C371" s="180" t="str">
        <f>'Prep Partner Performance'!Z$2</f>
        <v>05</v>
      </c>
      <c r="D371" s="178">
        <f>'Prep Partner Performance'!G$2</f>
        <v>14943</v>
      </c>
      <c r="E371" s="177" t="str">
        <f>'Prep Partner Performance'!C$2</f>
        <v>Kisima Health Centre</v>
      </c>
      <c r="F371" s="203" t="str">
        <f>'PrEP Utilization in PMTCT'!B$70</f>
        <v>Reasons for discontinuation among those who discontinue prep in Postnatal settings</v>
      </c>
      <c r="G371" s="187" t="str">
        <f>'PrEP Utilization in PMTCT'!C73</f>
        <v>Number discontinued because of Number discontinued because of Client request</v>
      </c>
      <c r="H371" s="187" t="str">
        <f>'PrEP Utilization in PMTCT'!D73</f>
        <v>PRP01-56</v>
      </c>
      <c r="I371" s="187">
        <f>'PrEP Utilization in PMTCT'!E73</f>
        <v>0</v>
      </c>
      <c r="J371" s="187">
        <f>'PrEP Utilization in PMTCT'!F73</f>
        <v>0</v>
      </c>
      <c r="K371" s="187">
        <f>'PrEP Utilization in PMTCT'!G73</f>
        <v>0</v>
      </c>
      <c r="L371" s="187">
        <f>'PrEP Utilization in PMTCT'!H73</f>
        <v>0</v>
      </c>
      <c r="M371" s="187">
        <f>'PrEP Utilization in PMTCT'!I73</f>
        <v>0</v>
      </c>
      <c r="N371" s="187">
        <f>'PrEP Utilization in PMTCT'!J73</f>
        <v>0</v>
      </c>
      <c r="O371" s="187">
        <f>'PrEP Utilization in PMTCT'!K73</f>
        <v>0</v>
      </c>
      <c r="P371" s="187">
        <f>'PrEP Utilization in PMTCT'!L73</f>
        <v>0</v>
      </c>
      <c r="Q371" s="187">
        <f>'PrEP Utilization in PMTCT'!M73</f>
        <v>0</v>
      </c>
      <c r="R371" s="187">
        <f>'PrEP Utilization in PMTCT'!N73</f>
        <v>0</v>
      </c>
      <c r="S371" s="187">
        <f>'PrEP Utilization in PMTCT'!O73</f>
        <v>0</v>
      </c>
      <c r="T371" s="187">
        <f>'PrEP Utilization in PMTCT'!P73</f>
        <v>0</v>
      </c>
      <c r="U371" s="187">
        <f>'PrEP Utilization in PMTCT'!Q73</f>
        <v>0</v>
      </c>
      <c r="V371" s="187">
        <f>'PrEP Utilization in PMTCT'!R73</f>
        <v>0</v>
      </c>
      <c r="W371" s="187">
        <f>'PrEP Utilization in PMTCT'!S73</f>
        <v>0</v>
      </c>
      <c r="X371" s="187">
        <f>'PrEP Utilization in PMTCT'!T73</f>
        <v>0</v>
      </c>
      <c r="Y371" s="187">
        <f>'PrEP Utilization in PMTCT'!U73</f>
        <v>0</v>
      </c>
      <c r="Z371" s="187">
        <f>'PrEP Utilization in PMTCT'!V73</f>
        <v>0</v>
      </c>
      <c r="AA371" s="187">
        <f>'PrEP Utilization in PMTCT'!W73</f>
        <v>0</v>
      </c>
      <c r="AB371" s="187">
        <f>'PrEP Utilization in PMTCT'!X73</f>
        <v>0</v>
      </c>
      <c r="AC371" s="187">
        <f>'PrEP Utilization in PMTCT'!Y73</f>
        <v>0</v>
      </c>
      <c r="AD371" s="187">
        <f>'PrEP Utilization in PMTCT'!Z73</f>
        <v>0</v>
      </c>
      <c r="AE371" s="187">
        <f>'PrEP Utilization in PMTCT'!AA73</f>
        <v>0</v>
      </c>
      <c r="AF371" s="187">
        <f>'PrEP Utilization in PMTCT'!AB73</f>
        <v>0</v>
      </c>
      <c r="AG371" s="187">
        <f>'PrEP Utilization in PMTCT'!AC73</f>
        <v>0</v>
      </c>
      <c r="AH371" s="187">
        <f>'PrEP Utilization in PMTCT'!AD73</f>
        <v>0</v>
      </c>
      <c r="AI371" s="187">
        <f>'PrEP Utilization in PMTCT'!AE73</f>
        <v>0</v>
      </c>
      <c r="AJ371" s="187">
        <f>'PrEP Utilization in PMTCT'!AF73</f>
        <v>0</v>
      </c>
      <c r="AK371" s="187">
        <f>'PrEP Utilization in PMTCT'!AG73</f>
        <v>0</v>
      </c>
      <c r="AL371" s="187">
        <f>'PrEP Utilization in PMTCT'!AH73</f>
        <v>0</v>
      </c>
      <c r="AM371" s="186">
        <f t="shared" si="11"/>
        <v>0</v>
      </c>
      <c r="AN371" s="187" t="str">
        <f>'PrEP Utilization in PMTCT'!B$3</f>
        <v>PrEP Utilization in PMTCT Settings version 2.0.0</v>
      </c>
      <c r="AO371" s="199">
        <f>'PrEP Utilization in PMTCT'!AJ73</f>
        <v>0</v>
      </c>
    </row>
    <row r="372" spans="1:41" x14ac:dyDescent="0.25">
      <c r="A372" s="178" t="str">
        <f t="shared" si="10"/>
        <v>202205</v>
      </c>
      <c r="B372" s="179">
        <f>'Prep Partner Performance'!AE$2</f>
        <v>2022</v>
      </c>
      <c r="C372" s="180" t="str">
        <f>'Prep Partner Performance'!Z$2</f>
        <v>05</v>
      </c>
      <c r="D372" s="178">
        <f>'Prep Partner Performance'!G$2</f>
        <v>14943</v>
      </c>
      <c r="E372" s="177" t="str">
        <f>'Prep Partner Performance'!C$2</f>
        <v>Kisima Health Centre</v>
      </c>
      <c r="F372" s="203" t="str">
        <f>'PrEP Utilization in PMTCT'!B$70</f>
        <v>Reasons for discontinuation among those who discontinue prep in Postnatal settings</v>
      </c>
      <c r="G372" s="187" t="str">
        <f>'PrEP Utilization in PMTCT'!C74</f>
        <v>Number discontinued because of Number discontinued because of Non-adherence</v>
      </c>
      <c r="H372" s="187" t="str">
        <f>'PrEP Utilization in PMTCT'!D74</f>
        <v>PRP01-57</v>
      </c>
      <c r="I372" s="187">
        <f>'PrEP Utilization in PMTCT'!E74</f>
        <v>0</v>
      </c>
      <c r="J372" s="187">
        <f>'PrEP Utilization in PMTCT'!F74</f>
        <v>0</v>
      </c>
      <c r="K372" s="187">
        <f>'PrEP Utilization in PMTCT'!G74</f>
        <v>0</v>
      </c>
      <c r="L372" s="187">
        <f>'PrEP Utilization in PMTCT'!H74</f>
        <v>0</v>
      </c>
      <c r="M372" s="187">
        <f>'PrEP Utilization in PMTCT'!I74</f>
        <v>0</v>
      </c>
      <c r="N372" s="187">
        <f>'PrEP Utilization in PMTCT'!J74</f>
        <v>0</v>
      </c>
      <c r="O372" s="187">
        <f>'PrEP Utilization in PMTCT'!K74</f>
        <v>0</v>
      </c>
      <c r="P372" s="187">
        <f>'PrEP Utilization in PMTCT'!L74</f>
        <v>0</v>
      </c>
      <c r="Q372" s="187">
        <f>'PrEP Utilization in PMTCT'!M74</f>
        <v>0</v>
      </c>
      <c r="R372" s="187">
        <f>'PrEP Utilization in PMTCT'!N74</f>
        <v>0</v>
      </c>
      <c r="S372" s="187">
        <f>'PrEP Utilization in PMTCT'!O74</f>
        <v>0</v>
      </c>
      <c r="T372" s="187">
        <f>'PrEP Utilization in PMTCT'!P74</f>
        <v>0</v>
      </c>
      <c r="U372" s="187">
        <f>'PrEP Utilization in PMTCT'!Q74</f>
        <v>0</v>
      </c>
      <c r="V372" s="187">
        <f>'PrEP Utilization in PMTCT'!R74</f>
        <v>0</v>
      </c>
      <c r="W372" s="187">
        <f>'PrEP Utilization in PMTCT'!S74</f>
        <v>0</v>
      </c>
      <c r="X372" s="187">
        <f>'PrEP Utilization in PMTCT'!T74</f>
        <v>0</v>
      </c>
      <c r="Y372" s="187">
        <f>'PrEP Utilization in PMTCT'!U74</f>
        <v>0</v>
      </c>
      <c r="Z372" s="187">
        <f>'PrEP Utilization in PMTCT'!V74</f>
        <v>0</v>
      </c>
      <c r="AA372" s="187">
        <f>'PrEP Utilization in PMTCT'!W74</f>
        <v>0</v>
      </c>
      <c r="AB372" s="187">
        <f>'PrEP Utilization in PMTCT'!X74</f>
        <v>0</v>
      </c>
      <c r="AC372" s="187">
        <f>'PrEP Utilization in PMTCT'!Y74</f>
        <v>0</v>
      </c>
      <c r="AD372" s="187">
        <f>'PrEP Utilization in PMTCT'!Z74</f>
        <v>0</v>
      </c>
      <c r="AE372" s="187">
        <f>'PrEP Utilization in PMTCT'!AA74</f>
        <v>0</v>
      </c>
      <c r="AF372" s="187">
        <f>'PrEP Utilization in PMTCT'!AB74</f>
        <v>0</v>
      </c>
      <c r="AG372" s="187">
        <f>'PrEP Utilization in PMTCT'!AC74</f>
        <v>0</v>
      </c>
      <c r="AH372" s="187">
        <f>'PrEP Utilization in PMTCT'!AD74</f>
        <v>0</v>
      </c>
      <c r="AI372" s="187">
        <f>'PrEP Utilization in PMTCT'!AE74</f>
        <v>0</v>
      </c>
      <c r="AJ372" s="187">
        <f>'PrEP Utilization in PMTCT'!AF74</f>
        <v>0</v>
      </c>
      <c r="AK372" s="187">
        <f>'PrEP Utilization in PMTCT'!AG74</f>
        <v>0</v>
      </c>
      <c r="AL372" s="187">
        <f>'PrEP Utilization in PMTCT'!AH74</f>
        <v>0</v>
      </c>
      <c r="AM372" s="186">
        <f t="shared" si="11"/>
        <v>0</v>
      </c>
      <c r="AN372" s="187" t="str">
        <f>'PrEP Utilization in PMTCT'!B$3</f>
        <v>PrEP Utilization in PMTCT Settings version 2.0.0</v>
      </c>
      <c r="AO372" s="199">
        <f>'PrEP Utilization in PMTCT'!AJ74</f>
        <v>0</v>
      </c>
    </row>
    <row r="373" spans="1:41" x14ac:dyDescent="0.25">
      <c r="A373" s="178" t="str">
        <f t="shared" si="10"/>
        <v>202205</v>
      </c>
      <c r="B373" s="179">
        <f>'Prep Partner Performance'!AE$2</f>
        <v>2022</v>
      </c>
      <c r="C373" s="180" t="str">
        <f>'Prep Partner Performance'!Z$2</f>
        <v>05</v>
      </c>
      <c r="D373" s="178">
        <f>'Prep Partner Performance'!G$2</f>
        <v>14943</v>
      </c>
      <c r="E373" s="177" t="str">
        <f>'Prep Partner Performance'!C$2</f>
        <v>Kisima Health Centre</v>
      </c>
      <c r="F373" s="203" t="str">
        <f>'PrEP Utilization in PMTCT'!B$70</f>
        <v>Reasons for discontinuation among those who discontinue prep in Postnatal settings</v>
      </c>
      <c r="G373" s="187" t="str">
        <f>'PrEP Utilization in PMTCT'!C75</f>
        <v>Number discontinued because of Number discontinued because of Viral suppression of HIV + partner</v>
      </c>
      <c r="H373" s="187" t="str">
        <f>'PrEP Utilization in PMTCT'!D75</f>
        <v>PRP01-58</v>
      </c>
      <c r="I373" s="187">
        <f>'PrEP Utilization in PMTCT'!E75</f>
        <v>0</v>
      </c>
      <c r="J373" s="187">
        <f>'PrEP Utilization in PMTCT'!F75</f>
        <v>0</v>
      </c>
      <c r="K373" s="187">
        <f>'PrEP Utilization in PMTCT'!G75</f>
        <v>0</v>
      </c>
      <c r="L373" s="187">
        <f>'PrEP Utilization in PMTCT'!H75</f>
        <v>0</v>
      </c>
      <c r="M373" s="187">
        <f>'PrEP Utilization in PMTCT'!I75</f>
        <v>0</v>
      </c>
      <c r="N373" s="187">
        <f>'PrEP Utilization in PMTCT'!J75</f>
        <v>0</v>
      </c>
      <c r="O373" s="187">
        <f>'PrEP Utilization in PMTCT'!K75</f>
        <v>0</v>
      </c>
      <c r="P373" s="187">
        <f>'PrEP Utilization in PMTCT'!L75</f>
        <v>0</v>
      </c>
      <c r="Q373" s="187">
        <f>'PrEP Utilization in PMTCT'!M75</f>
        <v>0</v>
      </c>
      <c r="R373" s="187">
        <f>'PrEP Utilization in PMTCT'!N75</f>
        <v>0</v>
      </c>
      <c r="S373" s="187">
        <f>'PrEP Utilization in PMTCT'!O75</f>
        <v>0</v>
      </c>
      <c r="T373" s="187">
        <f>'PrEP Utilization in PMTCT'!P75</f>
        <v>0</v>
      </c>
      <c r="U373" s="187">
        <f>'PrEP Utilization in PMTCT'!Q75</f>
        <v>0</v>
      </c>
      <c r="V373" s="187">
        <f>'PrEP Utilization in PMTCT'!R75</f>
        <v>0</v>
      </c>
      <c r="W373" s="187">
        <f>'PrEP Utilization in PMTCT'!S75</f>
        <v>0</v>
      </c>
      <c r="X373" s="187">
        <f>'PrEP Utilization in PMTCT'!T75</f>
        <v>0</v>
      </c>
      <c r="Y373" s="187">
        <f>'PrEP Utilization in PMTCT'!U75</f>
        <v>0</v>
      </c>
      <c r="Z373" s="187">
        <f>'PrEP Utilization in PMTCT'!V75</f>
        <v>0</v>
      </c>
      <c r="AA373" s="187">
        <f>'PrEP Utilization in PMTCT'!W75</f>
        <v>0</v>
      </c>
      <c r="AB373" s="187">
        <f>'PrEP Utilization in PMTCT'!X75</f>
        <v>0</v>
      </c>
      <c r="AC373" s="187">
        <f>'PrEP Utilization in PMTCT'!Y75</f>
        <v>0</v>
      </c>
      <c r="AD373" s="187">
        <f>'PrEP Utilization in PMTCT'!Z75</f>
        <v>0</v>
      </c>
      <c r="AE373" s="187">
        <f>'PrEP Utilization in PMTCT'!AA75</f>
        <v>0</v>
      </c>
      <c r="AF373" s="187">
        <f>'PrEP Utilization in PMTCT'!AB75</f>
        <v>0</v>
      </c>
      <c r="AG373" s="187">
        <f>'PrEP Utilization in PMTCT'!AC75</f>
        <v>0</v>
      </c>
      <c r="AH373" s="187">
        <f>'PrEP Utilization in PMTCT'!AD75</f>
        <v>0</v>
      </c>
      <c r="AI373" s="187">
        <f>'PrEP Utilization in PMTCT'!AE75</f>
        <v>0</v>
      </c>
      <c r="AJ373" s="187">
        <f>'PrEP Utilization in PMTCT'!AF75</f>
        <v>0</v>
      </c>
      <c r="AK373" s="187">
        <f>'PrEP Utilization in PMTCT'!AG75</f>
        <v>0</v>
      </c>
      <c r="AL373" s="187">
        <f>'PrEP Utilization in PMTCT'!AH75</f>
        <v>0</v>
      </c>
      <c r="AM373" s="186">
        <f t="shared" si="11"/>
        <v>0</v>
      </c>
      <c r="AN373" s="187" t="str">
        <f>'PrEP Utilization in PMTCT'!B$3</f>
        <v>PrEP Utilization in PMTCT Settings version 2.0.0</v>
      </c>
      <c r="AO373" s="199">
        <f>'PrEP Utilization in PMTCT'!AJ75</f>
        <v>0</v>
      </c>
    </row>
    <row r="374" spans="1:41" x14ac:dyDescent="0.25">
      <c r="A374" s="178" t="str">
        <f t="shared" si="10"/>
        <v>202205</v>
      </c>
      <c r="B374" s="179">
        <f>'Prep Partner Performance'!AE$2</f>
        <v>2022</v>
      </c>
      <c r="C374" s="180" t="str">
        <f>'Prep Partner Performance'!Z$2</f>
        <v>05</v>
      </c>
      <c r="D374" s="178">
        <f>'Prep Partner Performance'!G$2</f>
        <v>14943</v>
      </c>
      <c r="E374" s="177" t="str">
        <f>'Prep Partner Performance'!C$2</f>
        <v>Kisima Health Centre</v>
      </c>
      <c r="F374" s="203" t="str">
        <f>'PrEP Utilization in PMTCT'!B$70</f>
        <v>Reasons for discontinuation among those who discontinue prep in Postnatal settings</v>
      </c>
      <c r="G374" s="187" t="str">
        <f>'PrEP Utilization in PMTCT'!C76</f>
        <v>Number discontinued because of Number discontinued because of Too many HIV tests</v>
      </c>
      <c r="H374" s="187" t="str">
        <f>'PrEP Utilization in PMTCT'!D76</f>
        <v>PRP01-59</v>
      </c>
      <c r="I374" s="187">
        <f>'PrEP Utilization in PMTCT'!E76</f>
        <v>0</v>
      </c>
      <c r="J374" s="187">
        <f>'PrEP Utilization in PMTCT'!F76</f>
        <v>0</v>
      </c>
      <c r="K374" s="187">
        <f>'PrEP Utilization in PMTCT'!G76</f>
        <v>0</v>
      </c>
      <c r="L374" s="187">
        <f>'PrEP Utilization in PMTCT'!H76</f>
        <v>0</v>
      </c>
      <c r="M374" s="187">
        <f>'PrEP Utilization in PMTCT'!I76</f>
        <v>0</v>
      </c>
      <c r="N374" s="187">
        <f>'PrEP Utilization in PMTCT'!J76</f>
        <v>0</v>
      </c>
      <c r="O374" s="187">
        <f>'PrEP Utilization in PMTCT'!K76</f>
        <v>0</v>
      </c>
      <c r="P374" s="187">
        <f>'PrEP Utilization in PMTCT'!L76</f>
        <v>0</v>
      </c>
      <c r="Q374" s="187">
        <f>'PrEP Utilization in PMTCT'!M76</f>
        <v>0</v>
      </c>
      <c r="R374" s="187">
        <f>'PrEP Utilization in PMTCT'!N76</f>
        <v>0</v>
      </c>
      <c r="S374" s="187">
        <f>'PrEP Utilization in PMTCT'!O76</f>
        <v>0</v>
      </c>
      <c r="T374" s="187">
        <f>'PrEP Utilization in PMTCT'!P76</f>
        <v>0</v>
      </c>
      <c r="U374" s="187">
        <f>'PrEP Utilization in PMTCT'!Q76</f>
        <v>0</v>
      </c>
      <c r="V374" s="187">
        <f>'PrEP Utilization in PMTCT'!R76</f>
        <v>0</v>
      </c>
      <c r="W374" s="187">
        <f>'PrEP Utilization in PMTCT'!S76</f>
        <v>0</v>
      </c>
      <c r="X374" s="187">
        <f>'PrEP Utilization in PMTCT'!T76</f>
        <v>0</v>
      </c>
      <c r="Y374" s="187">
        <f>'PrEP Utilization in PMTCT'!U76</f>
        <v>0</v>
      </c>
      <c r="Z374" s="187">
        <f>'PrEP Utilization in PMTCT'!V76</f>
        <v>0</v>
      </c>
      <c r="AA374" s="187">
        <f>'PrEP Utilization in PMTCT'!W76</f>
        <v>0</v>
      </c>
      <c r="AB374" s="187">
        <f>'PrEP Utilization in PMTCT'!X76</f>
        <v>0</v>
      </c>
      <c r="AC374" s="187">
        <f>'PrEP Utilization in PMTCT'!Y76</f>
        <v>0</v>
      </c>
      <c r="AD374" s="187">
        <f>'PrEP Utilization in PMTCT'!Z76</f>
        <v>0</v>
      </c>
      <c r="AE374" s="187">
        <f>'PrEP Utilization in PMTCT'!AA76</f>
        <v>0</v>
      </c>
      <c r="AF374" s="187">
        <f>'PrEP Utilization in PMTCT'!AB76</f>
        <v>0</v>
      </c>
      <c r="AG374" s="187">
        <f>'PrEP Utilization in PMTCT'!AC76</f>
        <v>0</v>
      </c>
      <c r="AH374" s="187">
        <f>'PrEP Utilization in PMTCT'!AD76</f>
        <v>0</v>
      </c>
      <c r="AI374" s="187">
        <f>'PrEP Utilization in PMTCT'!AE76</f>
        <v>0</v>
      </c>
      <c r="AJ374" s="187">
        <f>'PrEP Utilization in PMTCT'!AF76</f>
        <v>0</v>
      </c>
      <c r="AK374" s="187">
        <f>'PrEP Utilization in PMTCT'!AG76</f>
        <v>0</v>
      </c>
      <c r="AL374" s="187">
        <f>'PrEP Utilization in PMTCT'!AH76</f>
        <v>0</v>
      </c>
      <c r="AM374" s="186">
        <f t="shared" si="11"/>
        <v>0</v>
      </c>
      <c r="AN374" s="187" t="str">
        <f>'PrEP Utilization in PMTCT'!B$3</f>
        <v>PrEP Utilization in PMTCT Settings version 2.0.0</v>
      </c>
      <c r="AO374" s="199">
        <f>'PrEP Utilization in PMTCT'!AJ76</f>
        <v>0</v>
      </c>
    </row>
    <row r="375" spans="1:41" s="196" customFormat="1" x14ac:dyDescent="0.25">
      <c r="A375" s="192" t="str">
        <f t="shared" si="10"/>
        <v>202205</v>
      </c>
      <c r="B375" s="193">
        <f>'Prep Partner Performance'!AE$2</f>
        <v>2022</v>
      </c>
      <c r="C375" s="194" t="str">
        <f>'Prep Partner Performance'!Z$2</f>
        <v>05</v>
      </c>
      <c r="D375" s="192">
        <f>'Prep Partner Performance'!G$2</f>
        <v>14943</v>
      </c>
      <c r="E375" s="195" t="str">
        <f>'Prep Partner Performance'!C$2</f>
        <v>Kisima Health Centre</v>
      </c>
      <c r="F375" s="200" t="str">
        <f>'PrEP Utilization in PMTCT'!B$70</f>
        <v>Reasons for discontinuation among those who discontinue prep in Postnatal settings</v>
      </c>
      <c r="G375" s="195" t="str">
        <f>'PrEP Utilization in PMTCT'!C77</f>
        <v>Number discontinued because of Number discontinued because of Other reasons</v>
      </c>
      <c r="H375" s="195" t="str">
        <f>'PrEP Utilization in PMTCT'!D77</f>
        <v>PRP01-60</v>
      </c>
      <c r="I375" s="195">
        <f>'PrEP Utilization in PMTCT'!E77</f>
        <v>0</v>
      </c>
      <c r="J375" s="195">
        <f>'PrEP Utilization in PMTCT'!F77</f>
        <v>0</v>
      </c>
      <c r="K375" s="195">
        <f>'PrEP Utilization in PMTCT'!G77</f>
        <v>0</v>
      </c>
      <c r="L375" s="195">
        <f>'PrEP Utilization in PMTCT'!H77</f>
        <v>0</v>
      </c>
      <c r="M375" s="195">
        <f>'PrEP Utilization in PMTCT'!I77</f>
        <v>0</v>
      </c>
      <c r="N375" s="195">
        <f>'PrEP Utilization in PMTCT'!J77</f>
        <v>0</v>
      </c>
      <c r="O375" s="195">
        <f>'PrEP Utilization in PMTCT'!K77</f>
        <v>0</v>
      </c>
      <c r="P375" s="195">
        <f>'PrEP Utilization in PMTCT'!L77</f>
        <v>0</v>
      </c>
      <c r="Q375" s="195">
        <f>'PrEP Utilization in PMTCT'!M77</f>
        <v>0</v>
      </c>
      <c r="R375" s="195">
        <f>'PrEP Utilization in PMTCT'!N77</f>
        <v>0</v>
      </c>
      <c r="S375" s="195">
        <f>'PrEP Utilization in PMTCT'!O77</f>
        <v>0</v>
      </c>
      <c r="T375" s="195">
        <f>'PrEP Utilization in PMTCT'!P77</f>
        <v>0</v>
      </c>
      <c r="U375" s="195">
        <f>'PrEP Utilization in PMTCT'!Q77</f>
        <v>0</v>
      </c>
      <c r="V375" s="195">
        <f>'PrEP Utilization in PMTCT'!R77</f>
        <v>0</v>
      </c>
      <c r="W375" s="195">
        <f>'PrEP Utilization in PMTCT'!S77</f>
        <v>0</v>
      </c>
      <c r="X375" s="195">
        <f>'PrEP Utilization in PMTCT'!T77</f>
        <v>0</v>
      </c>
      <c r="Y375" s="195">
        <f>'PrEP Utilization in PMTCT'!U77</f>
        <v>0</v>
      </c>
      <c r="Z375" s="195">
        <f>'PrEP Utilization in PMTCT'!V77</f>
        <v>0</v>
      </c>
      <c r="AA375" s="195">
        <f>'PrEP Utilization in PMTCT'!W77</f>
        <v>0</v>
      </c>
      <c r="AB375" s="195">
        <f>'PrEP Utilization in PMTCT'!X77</f>
        <v>0</v>
      </c>
      <c r="AC375" s="195">
        <f>'PrEP Utilization in PMTCT'!Y77</f>
        <v>0</v>
      </c>
      <c r="AD375" s="195">
        <f>'PrEP Utilization in PMTCT'!Z77</f>
        <v>0</v>
      </c>
      <c r="AE375" s="195">
        <f>'PrEP Utilization in PMTCT'!AA77</f>
        <v>0</v>
      </c>
      <c r="AF375" s="195">
        <f>'PrEP Utilization in PMTCT'!AB77</f>
        <v>0</v>
      </c>
      <c r="AG375" s="195">
        <f>'PrEP Utilization in PMTCT'!AC77</f>
        <v>0</v>
      </c>
      <c r="AH375" s="195">
        <f>'PrEP Utilization in PMTCT'!AD77</f>
        <v>0</v>
      </c>
      <c r="AI375" s="195">
        <f>'PrEP Utilization in PMTCT'!AE77</f>
        <v>0</v>
      </c>
      <c r="AJ375" s="195">
        <f>'PrEP Utilization in PMTCT'!AF77</f>
        <v>0</v>
      </c>
      <c r="AK375" s="195">
        <f>'PrEP Utilization in PMTCT'!AG77</f>
        <v>0</v>
      </c>
      <c r="AL375" s="195">
        <f>'PrEP Utilization in PMTCT'!AH77</f>
        <v>0</v>
      </c>
      <c r="AM375" s="192">
        <f t="shared" si="11"/>
        <v>0</v>
      </c>
      <c r="AN375" s="195" t="str">
        <f>'PrEP Utilization in PMTCT'!B$3</f>
        <v>PrEP Utilization in PMTCT Settings version 2.0.0</v>
      </c>
      <c r="AO375" s="199" t="str">
        <f>'PrEP Utilization in PMTCT'!AJ77</f>
        <v/>
      </c>
    </row>
    <row r="376" spans="1:41" s="212" customFormat="1" x14ac:dyDescent="0.25">
      <c r="A376" s="207" t="str">
        <f t="shared" si="10"/>
        <v>202205</v>
      </c>
      <c r="B376" s="208">
        <f>'Prep Partner Performance'!AE$2</f>
        <v>2022</v>
      </c>
      <c r="C376" s="209" t="str">
        <f>'Prep Partner Performance'!Z$2</f>
        <v>05</v>
      </c>
      <c r="D376" s="207">
        <f>'Prep Partner Performance'!G$2</f>
        <v>14943</v>
      </c>
      <c r="E376" s="210" t="str">
        <f>'Prep Partner Performance'!C$2</f>
        <v>Kisima Health Centre</v>
      </c>
      <c r="F376" s="211" t="str">
        <f>'Monthly Prep'!B9</f>
        <v>Number Tested HIV Negative (from SNS, index testing, STI clients, PEP clients)</v>
      </c>
      <c r="G376" s="211" t="str">
        <f>'Monthly Prep'!C9</f>
        <v>Adolescent Girls and Young Women (AGYW)</v>
      </c>
      <c r="H376" s="211" t="str">
        <f>'Monthly Prep'!D9</f>
        <v>MP01-01</v>
      </c>
      <c r="I376" s="211">
        <f>'Monthly Prep'!E9</f>
        <v>0</v>
      </c>
      <c r="J376" s="211">
        <f>'Monthly Prep'!F9</f>
        <v>0</v>
      </c>
      <c r="K376" s="211">
        <f>'Monthly Prep'!G9</f>
        <v>0</v>
      </c>
      <c r="L376" s="211">
        <f>'Monthly Prep'!H9</f>
        <v>0</v>
      </c>
      <c r="M376" s="211">
        <f>'Monthly Prep'!I9</f>
        <v>0</v>
      </c>
      <c r="N376" s="211">
        <f>'Monthly Prep'!J9</f>
        <v>0</v>
      </c>
      <c r="O376" s="211">
        <f>'Monthly Prep'!K9</f>
        <v>0</v>
      </c>
      <c r="P376" s="211">
        <f>'Monthly Prep'!L9</f>
        <v>0</v>
      </c>
      <c r="Q376" s="211">
        <f>'Monthly Prep'!M9</f>
        <v>0</v>
      </c>
      <c r="R376" s="211">
        <f>'Monthly Prep'!N9</f>
        <v>0</v>
      </c>
      <c r="S376" s="211">
        <f>'Monthly Prep'!O9</f>
        <v>0</v>
      </c>
      <c r="T376" s="211">
        <f>'Monthly Prep'!P9</f>
        <v>0</v>
      </c>
      <c r="U376" s="211">
        <f>'Monthly Prep'!Q9</f>
        <v>0</v>
      </c>
      <c r="V376" s="211">
        <f>'Monthly Prep'!R9</f>
        <v>0</v>
      </c>
      <c r="W376" s="211">
        <f>'Monthly Prep'!S9</f>
        <v>0</v>
      </c>
      <c r="X376" s="211">
        <f>'Monthly Prep'!T9</f>
        <v>0</v>
      </c>
      <c r="Y376" s="211">
        <f>'Monthly Prep'!U9</f>
        <v>0</v>
      </c>
      <c r="Z376" s="211">
        <f>'Monthly Prep'!V9</f>
        <v>0</v>
      </c>
      <c r="AA376" s="211">
        <f>'Monthly Prep'!W9</f>
        <v>0</v>
      </c>
      <c r="AB376" s="211">
        <f>'Monthly Prep'!X9</f>
        <v>0</v>
      </c>
      <c r="AC376" s="211">
        <f>'Monthly Prep'!Y9</f>
        <v>0</v>
      </c>
      <c r="AD376" s="211">
        <f>'Monthly Prep'!Z9</f>
        <v>0</v>
      </c>
      <c r="AE376" s="211">
        <f>'Monthly Prep'!AA9</f>
        <v>0</v>
      </c>
      <c r="AF376" s="211">
        <f>'Monthly Prep'!AB9</f>
        <v>0</v>
      </c>
      <c r="AG376" s="211">
        <f>'Monthly Prep'!AC9</f>
        <v>0</v>
      </c>
      <c r="AH376" s="211">
        <f>'Monthly Prep'!AD9</f>
        <v>0</v>
      </c>
      <c r="AI376" s="211">
        <f>'Monthly Prep'!AE9</f>
        <v>0</v>
      </c>
      <c r="AJ376" s="211">
        <f>'Monthly Prep'!AF9</f>
        <v>0</v>
      </c>
      <c r="AK376" s="211">
        <f>'Monthly Prep'!AG9</f>
        <v>0</v>
      </c>
      <c r="AL376" s="211">
        <f>'Monthly Prep'!AH9</f>
        <v>0</v>
      </c>
      <c r="AM376" s="207">
        <f t="shared" si="11"/>
        <v>0</v>
      </c>
      <c r="AN376" s="210" t="str">
        <f>'Monthly Prep'!B$3</f>
        <v>Monthly Prep Reporting Tool 1.0.1</v>
      </c>
      <c r="AO376" s="199">
        <f>'Monthly Prep'!AH9</f>
        <v>0</v>
      </c>
    </row>
    <row r="377" spans="1:41" x14ac:dyDescent="0.25">
      <c r="A377" s="178" t="str">
        <f t="shared" si="10"/>
        <v>202205</v>
      </c>
      <c r="B377" s="179">
        <f>'Prep Partner Performance'!AE$2</f>
        <v>2022</v>
      </c>
      <c r="C377" s="180" t="str">
        <f>'Prep Partner Performance'!Z$2</f>
        <v>05</v>
      </c>
      <c r="D377" s="178">
        <f>'Prep Partner Performance'!G$2</f>
        <v>14943</v>
      </c>
      <c r="E377" s="177" t="str">
        <f>'Prep Partner Performance'!C$2</f>
        <v>Kisima Health Centre</v>
      </c>
      <c r="F377" s="203" t="str">
        <f>'Monthly Prep'!B$9</f>
        <v>Number Tested HIV Negative (from SNS, index testing, STI clients, PEP clients)</v>
      </c>
      <c r="G377" s="203" t="str">
        <f>'Monthly Prep'!C10</f>
        <v>Female Sex Workers</v>
      </c>
      <c r="H377" s="203" t="str">
        <f>'Monthly Prep'!D10</f>
        <v>MP01-02</v>
      </c>
      <c r="I377" s="203">
        <f>'Monthly Prep'!E10</f>
        <v>0</v>
      </c>
      <c r="J377" s="203">
        <f>'Monthly Prep'!F10</f>
        <v>0</v>
      </c>
      <c r="K377" s="203">
        <f>'Monthly Prep'!G10</f>
        <v>0</v>
      </c>
      <c r="L377" s="203">
        <f>'Monthly Prep'!H10</f>
        <v>0</v>
      </c>
      <c r="M377" s="203">
        <f>'Monthly Prep'!I10</f>
        <v>0</v>
      </c>
      <c r="N377" s="203">
        <f>'Monthly Prep'!J10</f>
        <v>0</v>
      </c>
      <c r="O377" s="203">
        <f>'Monthly Prep'!K10</f>
        <v>0</v>
      </c>
      <c r="P377" s="203">
        <f>'Monthly Prep'!L10</f>
        <v>0</v>
      </c>
      <c r="Q377" s="203">
        <f>'Monthly Prep'!M10</f>
        <v>0</v>
      </c>
      <c r="R377" s="203">
        <f>'Monthly Prep'!N10</f>
        <v>0</v>
      </c>
      <c r="S377" s="203">
        <f>'Monthly Prep'!O10</f>
        <v>0</v>
      </c>
      <c r="T377" s="203">
        <f>'Monthly Prep'!P10</f>
        <v>0</v>
      </c>
      <c r="U377" s="203">
        <f>'Monthly Prep'!Q10</f>
        <v>0</v>
      </c>
      <c r="V377" s="203">
        <f>'Monthly Prep'!R10</f>
        <v>0</v>
      </c>
      <c r="W377" s="203">
        <f>'Monthly Prep'!S10</f>
        <v>0</v>
      </c>
      <c r="X377" s="203">
        <f>'Monthly Prep'!T10</f>
        <v>0</v>
      </c>
      <c r="Y377" s="203">
        <f>'Monthly Prep'!U10</f>
        <v>0</v>
      </c>
      <c r="Z377" s="203">
        <f>'Monthly Prep'!V10</f>
        <v>0</v>
      </c>
      <c r="AA377" s="203">
        <f>'Monthly Prep'!W10</f>
        <v>0</v>
      </c>
      <c r="AB377" s="203">
        <f>'Monthly Prep'!X10</f>
        <v>0</v>
      </c>
      <c r="AC377" s="203">
        <f>'Monthly Prep'!Y10</f>
        <v>0</v>
      </c>
      <c r="AD377" s="203">
        <f>'Monthly Prep'!Z10</f>
        <v>0</v>
      </c>
      <c r="AE377" s="203">
        <f>'Monthly Prep'!AA10</f>
        <v>0</v>
      </c>
      <c r="AF377" s="203">
        <f>'Monthly Prep'!AB10</f>
        <v>0</v>
      </c>
      <c r="AG377" s="203">
        <f>'Monthly Prep'!AC10</f>
        <v>0</v>
      </c>
      <c r="AH377" s="203">
        <f>'Monthly Prep'!AD10</f>
        <v>0</v>
      </c>
      <c r="AI377" s="203">
        <f>'Monthly Prep'!AE10</f>
        <v>0</v>
      </c>
      <c r="AJ377" s="203">
        <f>'Monthly Prep'!AF10</f>
        <v>0</v>
      </c>
      <c r="AK377" s="203">
        <f>'Monthly Prep'!AG10</f>
        <v>0</v>
      </c>
      <c r="AL377" s="203">
        <f>'Monthly Prep'!AH10</f>
        <v>0</v>
      </c>
      <c r="AM377" s="186">
        <f t="shared" si="11"/>
        <v>0</v>
      </c>
      <c r="AN377" s="187" t="str">
        <f>'Monthly Prep'!B$3</f>
        <v>Monthly Prep Reporting Tool 1.0.1</v>
      </c>
      <c r="AO377" s="199">
        <f>'Monthly Prep'!AH10</f>
        <v>0</v>
      </c>
    </row>
    <row r="378" spans="1:41" x14ac:dyDescent="0.25">
      <c r="A378" s="178" t="str">
        <f t="shared" si="10"/>
        <v>202205</v>
      </c>
      <c r="B378" s="179">
        <f>'Prep Partner Performance'!AE$2</f>
        <v>2022</v>
      </c>
      <c r="C378" s="180" t="str">
        <f>'Prep Partner Performance'!Z$2</f>
        <v>05</v>
      </c>
      <c r="D378" s="178">
        <f>'Prep Partner Performance'!G$2</f>
        <v>14943</v>
      </c>
      <c r="E378" s="177" t="str">
        <f>'Prep Partner Performance'!C$2</f>
        <v>Kisima Health Centre</v>
      </c>
      <c r="F378" s="203" t="str">
        <f>'Monthly Prep'!B$9</f>
        <v>Number Tested HIV Negative (from SNS, index testing, STI clients, PEP clients)</v>
      </c>
      <c r="G378" s="203" t="str">
        <f>'Monthly Prep'!C11</f>
        <v>General Population</v>
      </c>
      <c r="H378" s="203" t="str">
        <f>'Monthly Prep'!D11</f>
        <v>MP01-03</v>
      </c>
      <c r="I378" s="203">
        <f>'Monthly Prep'!E11</f>
        <v>0</v>
      </c>
      <c r="J378" s="203">
        <f>'Monthly Prep'!F11</f>
        <v>0</v>
      </c>
      <c r="K378" s="203">
        <f>'Monthly Prep'!G11</f>
        <v>0</v>
      </c>
      <c r="L378" s="203">
        <f>'Monthly Prep'!H11</f>
        <v>0</v>
      </c>
      <c r="M378" s="203">
        <f>'Monthly Prep'!I11</f>
        <v>0</v>
      </c>
      <c r="N378" s="203">
        <f>'Monthly Prep'!J11</f>
        <v>0</v>
      </c>
      <c r="O378" s="203">
        <f>'Monthly Prep'!K11</f>
        <v>0</v>
      </c>
      <c r="P378" s="203">
        <f>'Monthly Prep'!L11</f>
        <v>0</v>
      </c>
      <c r="Q378" s="203">
        <f>'Monthly Prep'!M11</f>
        <v>0</v>
      </c>
      <c r="R378" s="203">
        <f>'Monthly Prep'!N11</f>
        <v>0</v>
      </c>
      <c r="S378" s="203">
        <f>'Monthly Prep'!O11</f>
        <v>0</v>
      </c>
      <c r="T378" s="203">
        <f>'Monthly Prep'!P11</f>
        <v>0</v>
      </c>
      <c r="U378" s="203">
        <f>'Monthly Prep'!Q11</f>
        <v>0</v>
      </c>
      <c r="V378" s="203">
        <f>'Monthly Prep'!R11</f>
        <v>0</v>
      </c>
      <c r="W378" s="203">
        <f>'Monthly Prep'!S11</f>
        <v>0</v>
      </c>
      <c r="X378" s="203">
        <f>'Monthly Prep'!T11</f>
        <v>0</v>
      </c>
      <c r="Y378" s="203">
        <f>'Monthly Prep'!U11</f>
        <v>0</v>
      </c>
      <c r="Z378" s="203">
        <f>'Monthly Prep'!V11</f>
        <v>0</v>
      </c>
      <c r="AA378" s="203">
        <f>'Monthly Prep'!W11</f>
        <v>0</v>
      </c>
      <c r="AB378" s="203">
        <f>'Monthly Prep'!X11</f>
        <v>0</v>
      </c>
      <c r="AC378" s="203">
        <f>'Monthly Prep'!Y11</f>
        <v>0</v>
      </c>
      <c r="AD378" s="203">
        <f>'Monthly Prep'!Z11</f>
        <v>0</v>
      </c>
      <c r="AE378" s="203">
        <f>'Monthly Prep'!AA11</f>
        <v>0</v>
      </c>
      <c r="AF378" s="203">
        <f>'Monthly Prep'!AB11</f>
        <v>0</v>
      </c>
      <c r="AG378" s="203">
        <f>'Monthly Prep'!AC11</f>
        <v>0</v>
      </c>
      <c r="AH378" s="203">
        <f>'Monthly Prep'!AD11</f>
        <v>0</v>
      </c>
      <c r="AI378" s="203">
        <f>'Monthly Prep'!AE11</f>
        <v>0</v>
      </c>
      <c r="AJ378" s="203">
        <f>'Monthly Prep'!AF11</f>
        <v>0</v>
      </c>
      <c r="AK378" s="203">
        <f>'Monthly Prep'!AG11</f>
        <v>0</v>
      </c>
      <c r="AL378" s="203">
        <f>'Monthly Prep'!AH11</f>
        <v>0</v>
      </c>
      <c r="AM378" s="186">
        <f t="shared" si="11"/>
        <v>0</v>
      </c>
      <c r="AN378" s="187" t="str">
        <f>'Monthly Prep'!B$3</f>
        <v>Monthly Prep Reporting Tool 1.0.1</v>
      </c>
      <c r="AO378" s="199">
        <f>'Monthly Prep'!AH11</f>
        <v>0</v>
      </c>
    </row>
    <row r="379" spans="1:41" x14ac:dyDescent="0.25">
      <c r="A379" s="178" t="str">
        <f t="shared" si="10"/>
        <v>202205</v>
      </c>
      <c r="B379" s="179">
        <f>'Prep Partner Performance'!AE$2</f>
        <v>2022</v>
      </c>
      <c r="C379" s="180" t="str">
        <f>'Prep Partner Performance'!Z$2</f>
        <v>05</v>
      </c>
      <c r="D379" s="178">
        <f>'Prep Partner Performance'!G$2</f>
        <v>14943</v>
      </c>
      <c r="E379" s="177" t="str">
        <f>'Prep Partner Performance'!C$2</f>
        <v>Kisima Health Centre</v>
      </c>
      <c r="F379" s="203" t="str">
        <f>'Monthly Prep'!B$9</f>
        <v>Number Tested HIV Negative (from SNS, index testing, STI clients, PEP clients)</v>
      </c>
      <c r="G379" s="203" t="str">
        <f>'Monthly Prep'!C12</f>
        <v>Men at High Risk</v>
      </c>
      <c r="H379" s="203" t="str">
        <f>'Monthly Prep'!D12</f>
        <v>MP01-04</v>
      </c>
      <c r="I379" s="203">
        <f>'Monthly Prep'!E12</f>
        <v>0</v>
      </c>
      <c r="J379" s="203">
        <f>'Monthly Prep'!F12</f>
        <v>0</v>
      </c>
      <c r="K379" s="203">
        <f>'Monthly Prep'!G12</f>
        <v>0</v>
      </c>
      <c r="L379" s="203">
        <f>'Monthly Prep'!H12</f>
        <v>0</v>
      </c>
      <c r="M379" s="203">
        <f>'Monthly Prep'!I12</f>
        <v>0</v>
      </c>
      <c r="N379" s="203">
        <f>'Monthly Prep'!J12</f>
        <v>0</v>
      </c>
      <c r="O379" s="203">
        <f>'Monthly Prep'!K12</f>
        <v>0</v>
      </c>
      <c r="P379" s="203">
        <f>'Monthly Prep'!L12</f>
        <v>0</v>
      </c>
      <c r="Q379" s="203">
        <f>'Monthly Prep'!M12</f>
        <v>0</v>
      </c>
      <c r="R379" s="203">
        <f>'Monthly Prep'!N12</f>
        <v>0</v>
      </c>
      <c r="S379" s="203">
        <f>'Monthly Prep'!O12</f>
        <v>0</v>
      </c>
      <c r="T379" s="203">
        <f>'Monthly Prep'!P12</f>
        <v>0</v>
      </c>
      <c r="U379" s="203">
        <f>'Monthly Prep'!Q12</f>
        <v>0</v>
      </c>
      <c r="V379" s="203">
        <f>'Monthly Prep'!R12</f>
        <v>0</v>
      </c>
      <c r="W379" s="203">
        <f>'Monthly Prep'!S12</f>
        <v>0</v>
      </c>
      <c r="X379" s="203">
        <f>'Monthly Prep'!T12</f>
        <v>0</v>
      </c>
      <c r="Y379" s="203">
        <f>'Monthly Prep'!U12</f>
        <v>0</v>
      </c>
      <c r="Z379" s="203">
        <f>'Monthly Prep'!V12</f>
        <v>0</v>
      </c>
      <c r="AA379" s="203">
        <f>'Monthly Prep'!W12</f>
        <v>0</v>
      </c>
      <c r="AB379" s="203">
        <f>'Monthly Prep'!X12</f>
        <v>0</v>
      </c>
      <c r="AC379" s="203">
        <f>'Monthly Prep'!Y12</f>
        <v>0</v>
      </c>
      <c r="AD379" s="203">
        <f>'Monthly Prep'!Z12</f>
        <v>0</v>
      </c>
      <c r="AE379" s="203">
        <f>'Monthly Prep'!AA12</f>
        <v>0</v>
      </c>
      <c r="AF379" s="203">
        <f>'Monthly Prep'!AB12</f>
        <v>0</v>
      </c>
      <c r="AG379" s="203">
        <f>'Monthly Prep'!AC12</f>
        <v>0</v>
      </c>
      <c r="AH379" s="203">
        <f>'Monthly Prep'!AD12</f>
        <v>0</v>
      </c>
      <c r="AI379" s="203">
        <f>'Monthly Prep'!AE12</f>
        <v>0</v>
      </c>
      <c r="AJ379" s="203">
        <f>'Monthly Prep'!AF12</f>
        <v>0</v>
      </c>
      <c r="AK379" s="203">
        <f>'Monthly Prep'!AG12</f>
        <v>0</v>
      </c>
      <c r="AL379" s="203">
        <f>'Monthly Prep'!AH12</f>
        <v>0</v>
      </c>
      <c r="AM379" s="186">
        <f t="shared" si="11"/>
        <v>0</v>
      </c>
      <c r="AN379" s="187" t="str">
        <f>'Monthly Prep'!B$3</f>
        <v>Monthly Prep Reporting Tool 1.0.1</v>
      </c>
      <c r="AO379" s="199">
        <f>'Monthly Prep'!AH12</f>
        <v>0</v>
      </c>
    </row>
    <row r="380" spans="1:41" x14ac:dyDescent="0.25">
      <c r="A380" s="178" t="str">
        <f t="shared" si="10"/>
        <v>202205</v>
      </c>
      <c r="B380" s="179">
        <f>'Prep Partner Performance'!AE$2</f>
        <v>2022</v>
      </c>
      <c r="C380" s="180" t="str">
        <f>'Prep Partner Performance'!Z$2</f>
        <v>05</v>
      </c>
      <c r="D380" s="178">
        <f>'Prep Partner Performance'!G$2</f>
        <v>14943</v>
      </c>
      <c r="E380" s="177" t="str">
        <f>'Prep Partner Performance'!C$2</f>
        <v>Kisima Health Centre</v>
      </c>
      <c r="F380" s="203" t="str">
        <f>'Monthly Prep'!B$9</f>
        <v>Number Tested HIV Negative (from SNS, index testing, STI clients, PEP clients)</v>
      </c>
      <c r="G380" s="203" t="str">
        <f>'Monthly Prep'!C15</f>
        <v>People Who Inject Drugs</v>
      </c>
      <c r="H380" s="203" t="str">
        <f>'Monthly Prep'!D15</f>
        <v>MP01-07</v>
      </c>
      <c r="I380" s="203">
        <f>'Monthly Prep'!E15</f>
        <v>0</v>
      </c>
      <c r="J380" s="203">
        <f>'Monthly Prep'!F15</f>
        <v>0</v>
      </c>
      <c r="K380" s="203">
        <f>'Monthly Prep'!G15</f>
        <v>0</v>
      </c>
      <c r="L380" s="203">
        <f>'Monthly Prep'!H15</f>
        <v>0</v>
      </c>
      <c r="M380" s="203">
        <f>'Monthly Prep'!I15</f>
        <v>0</v>
      </c>
      <c r="N380" s="203">
        <f>'Monthly Prep'!J15</f>
        <v>0</v>
      </c>
      <c r="O380" s="203">
        <f>'Monthly Prep'!K15</f>
        <v>0</v>
      </c>
      <c r="P380" s="203">
        <f>'Monthly Prep'!L15</f>
        <v>0</v>
      </c>
      <c r="Q380" s="203">
        <f>'Monthly Prep'!M15</f>
        <v>0</v>
      </c>
      <c r="R380" s="203">
        <f>'Monthly Prep'!N15</f>
        <v>0</v>
      </c>
      <c r="S380" s="203">
        <f>'Monthly Prep'!O15</f>
        <v>0</v>
      </c>
      <c r="T380" s="203">
        <f>'Monthly Prep'!P15</f>
        <v>0</v>
      </c>
      <c r="U380" s="203">
        <f>'Monthly Prep'!Q15</f>
        <v>0</v>
      </c>
      <c r="V380" s="203">
        <f>'Monthly Prep'!R15</f>
        <v>0</v>
      </c>
      <c r="W380" s="203">
        <f>'Monthly Prep'!S15</f>
        <v>0</v>
      </c>
      <c r="X380" s="203">
        <f>'Monthly Prep'!T15</f>
        <v>0</v>
      </c>
      <c r="Y380" s="203">
        <f>'Monthly Prep'!U15</f>
        <v>0</v>
      </c>
      <c r="Z380" s="203">
        <f>'Monthly Prep'!V15</f>
        <v>0</v>
      </c>
      <c r="AA380" s="203">
        <f>'Monthly Prep'!W15</f>
        <v>0</v>
      </c>
      <c r="AB380" s="203">
        <f>'Monthly Prep'!X15</f>
        <v>0</v>
      </c>
      <c r="AC380" s="203">
        <f>'Monthly Prep'!Y15</f>
        <v>0</v>
      </c>
      <c r="AD380" s="203">
        <f>'Monthly Prep'!Z15</f>
        <v>0</v>
      </c>
      <c r="AE380" s="203">
        <f>'Monthly Prep'!AA15</f>
        <v>0</v>
      </c>
      <c r="AF380" s="203">
        <f>'Monthly Prep'!AB15</f>
        <v>0</v>
      </c>
      <c r="AG380" s="203">
        <f>'Monthly Prep'!AC15</f>
        <v>0</v>
      </c>
      <c r="AH380" s="203">
        <f>'Monthly Prep'!AD15</f>
        <v>0</v>
      </c>
      <c r="AI380" s="203">
        <f>'Monthly Prep'!AE15</f>
        <v>0</v>
      </c>
      <c r="AJ380" s="203">
        <f>'Monthly Prep'!AF15</f>
        <v>0</v>
      </c>
      <c r="AK380" s="203">
        <f>'Monthly Prep'!AG15</f>
        <v>0</v>
      </c>
      <c r="AL380" s="203">
        <f>'Monthly Prep'!AH15</f>
        <v>0</v>
      </c>
      <c r="AM380" s="186">
        <f t="shared" si="11"/>
        <v>0</v>
      </c>
      <c r="AN380" s="187" t="str">
        <f>'Monthly Prep'!B$3</f>
        <v>Monthly Prep Reporting Tool 1.0.1</v>
      </c>
      <c r="AO380" s="199">
        <f>'Monthly Prep'!AH15</f>
        <v>0</v>
      </c>
    </row>
    <row r="381" spans="1:41" x14ac:dyDescent="0.25">
      <c r="A381" s="178" t="str">
        <f t="shared" si="10"/>
        <v>202205</v>
      </c>
      <c r="B381" s="179">
        <f>'Prep Partner Performance'!AE$2</f>
        <v>2022</v>
      </c>
      <c r="C381" s="180" t="str">
        <f>'Prep Partner Performance'!Z$2</f>
        <v>05</v>
      </c>
      <c r="D381" s="178">
        <f>'Prep Partner Performance'!G$2</f>
        <v>14943</v>
      </c>
      <c r="E381" s="177" t="str">
        <f>'Prep Partner Performance'!C$2</f>
        <v>Kisima Health Centre</v>
      </c>
      <c r="F381" s="203" t="str">
        <f>'Monthly Prep'!B$9</f>
        <v>Number Tested HIV Negative (from SNS, index testing, STI clients, PEP clients)</v>
      </c>
      <c r="G381" s="203" t="str">
        <f>'Monthly Prep'!C16</f>
        <v>Sero -Discodant Couple</v>
      </c>
      <c r="H381" s="203" t="str">
        <f>'Monthly Prep'!D16</f>
        <v>MP01-08</v>
      </c>
      <c r="I381" s="203">
        <f>'Monthly Prep'!E16</f>
        <v>0</v>
      </c>
      <c r="J381" s="203">
        <f>'Monthly Prep'!F16</f>
        <v>0</v>
      </c>
      <c r="K381" s="203">
        <f>'Monthly Prep'!G16</f>
        <v>0</v>
      </c>
      <c r="L381" s="203">
        <f>'Monthly Prep'!H16</f>
        <v>0</v>
      </c>
      <c r="M381" s="203">
        <f>'Monthly Prep'!I16</f>
        <v>0</v>
      </c>
      <c r="N381" s="203">
        <f>'Monthly Prep'!J16</f>
        <v>0</v>
      </c>
      <c r="O381" s="203">
        <f>'Monthly Prep'!K16</f>
        <v>0</v>
      </c>
      <c r="P381" s="203">
        <f>'Monthly Prep'!L16</f>
        <v>0</v>
      </c>
      <c r="Q381" s="203">
        <f>'Monthly Prep'!M16</f>
        <v>0</v>
      </c>
      <c r="R381" s="203">
        <f>'Monthly Prep'!N16</f>
        <v>0</v>
      </c>
      <c r="S381" s="203">
        <f>'Monthly Prep'!O16</f>
        <v>0</v>
      </c>
      <c r="T381" s="203">
        <f>'Monthly Prep'!P16</f>
        <v>0</v>
      </c>
      <c r="U381" s="203">
        <f>'Monthly Prep'!Q16</f>
        <v>0</v>
      </c>
      <c r="V381" s="203">
        <f>'Monthly Prep'!R16</f>
        <v>0</v>
      </c>
      <c r="W381" s="203">
        <f>'Monthly Prep'!S16</f>
        <v>0</v>
      </c>
      <c r="X381" s="203">
        <f>'Monthly Prep'!T16</f>
        <v>0</v>
      </c>
      <c r="Y381" s="203">
        <f>'Monthly Prep'!U16</f>
        <v>0</v>
      </c>
      <c r="Z381" s="203">
        <f>'Monthly Prep'!V16</f>
        <v>0</v>
      </c>
      <c r="AA381" s="203">
        <f>'Monthly Prep'!W16</f>
        <v>0</v>
      </c>
      <c r="AB381" s="203">
        <f>'Monthly Prep'!X16</f>
        <v>0</v>
      </c>
      <c r="AC381" s="203">
        <f>'Monthly Prep'!Y16</f>
        <v>0</v>
      </c>
      <c r="AD381" s="203">
        <f>'Monthly Prep'!Z16</f>
        <v>0</v>
      </c>
      <c r="AE381" s="203">
        <f>'Monthly Prep'!AA16</f>
        <v>0</v>
      </c>
      <c r="AF381" s="203">
        <f>'Monthly Prep'!AB16</f>
        <v>0</v>
      </c>
      <c r="AG381" s="203">
        <f>'Monthly Prep'!AC16</f>
        <v>0</v>
      </c>
      <c r="AH381" s="203">
        <f>'Monthly Prep'!AD16</f>
        <v>0</v>
      </c>
      <c r="AI381" s="203">
        <f>'Monthly Prep'!AE16</f>
        <v>0</v>
      </c>
      <c r="AJ381" s="203">
        <f>'Monthly Prep'!AF16</f>
        <v>0</v>
      </c>
      <c r="AK381" s="203">
        <f>'Monthly Prep'!AG16</f>
        <v>0</v>
      </c>
      <c r="AL381" s="203">
        <f>'Monthly Prep'!AH16</f>
        <v>0</v>
      </c>
      <c r="AM381" s="186">
        <f t="shared" si="11"/>
        <v>0</v>
      </c>
      <c r="AN381" s="187" t="str">
        <f>'Monthly Prep'!B$3</f>
        <v>Monthly Prep Reporting Tool 1.0.1</v>
      </c>
      <c r="AO381" s="199">
        <f>'Monthly Prep'!AH16</f>
        <v>0</v>
      </c>
    </row>
    <row r="382" spans="1:41" x14ac:dyDescent="0.25">
      <c r="A382" s="178" t="str">
        <f t="shared" si="10"/>
        <v>202205</v>
      </c>
      <c r="B382" s="179">
        <f>'Prep Partner Performance'!AE$2</f>
        <v>2022</v>
      </c>
      <c r="C382" s="180" t="str">
        <f>'Prep Partner Performance'!Z$2</f>
        <v>05</v>
      </c>
      <c r="D382" s="178">
        <f>'Prep Partner Performance'!G$2</f>
        <v>14943</v>
      </c>
      <c r="E382" s="177" t="str">
        <f>'Prep Partner Performance'!C$2</f>
        <v>Kisima Health Centre</v>
      </c>
      <c r="F382" s="203" t="str">
        <f>'Monthly Prep'!B$9</f>
        <v>Number Tested HIV Negative (from SNS, index testing, STI clients, PEP clients)</v>
      </c>
      <c r="G382" s="203" t="str">
        <f>'Monthly Prep'!C25</f>
        <v>Sero -Discodant Couple</v>
      </c>
      <c r="H382" s="203" t="str">
        <f>'Monthly Prep'!D25</f>
        <v>MP01-17</v>
      </c>
      <c r="I382" s="203">
        <f>'Monthly Prep'!E25</f>
        <v>0</v>
      </c>
      <c r="J382" s="203">
        <f>'Monthly Prep'!F25</f>
        <v>0</v>
      </c>
      <c r="K382" s="203">
        <f>'Monthly Prep'!G25</f>
        <v>0</v>
      </c>
      <c r="L382" s="203">
        <f>'Monthly Prep'!H25</f>
        <v>0</v>
      </c>
      <c r="M382" s="203">
        <f>'Monthly Prep'!I25</f>
        <v>0</v>
      </c>
      <c r="N382" s="203">
        <f>'Monthly Prep'!J25</f>
        <v>0</v>
      </c>
      <c r="O382" s="203">
        <f>'Monthly Prep'!K25</f>
        <v>0</v>
      </c>
      <c r="P382" s="203">
        <f>'Monthly Prep'!L25</f>
        <v>0</v>
      </c>
      <c r="Q382" s="203">
        <f>'Monthly Prep'!M25</f>
        <v>0</v>
      </c>
      <c r="R382" s="203">
        <f>'Monthly Prep'!N25</f>
        <v>0</v>
      </c>
      <c r="S382" s="203">
        <f>'Monthly Prep'!O25</f>
        <v>0</v>
      </c>
      <c r="T382" s="203">
        <f>'Monthly Prep'!P25</f>
        <v>0</v>
      </c>
      <c r="U382" s="203">
        <f>'Monthly Prep'!Q25</f>
        <v>0</v>
      </c>
      <c r="V382" s="203">
        <f>'Monthly Prep'!R25</f>
        <v>0</v>
      </c>
      <c r="W382" s="203">
        <f>'Monthly Prep'!S25</f>
        <v>0</v>
      </c>
      <c r="X382" s="203">
        <f>'Monthly Prep'!T25</f>
        <v>0</v>
      </c>
      <c r="Y382" s="203">
        <f>'Monthly Prep'!U25</f>
        <v>0</v>
      </c>
      <c r="Z382" s="203">
        <f>'Monthly Prep'!V25</f>
        <v>0</v>
      </c>
      <c r="AA382" s="203">
        <f>'Monthly Prep'!W25</f>
        <v>0</v>
      </c>
      <c r="AB382" s="203">
        <f>'Monthly Prep'!X25</f>
        <v>0</v>
      </c>
      <c r="AC382" s="203">
        <f>'Monthly Prep'!Y25</f>
        <v>0</v>
      </c>
      <c r="AD382" s="203">
        <f>'Monthly Prep'!Z25</f>
        <v>0</v>
      </c>
      <c r="AE382" s="203">
        <f>'Monthly Prep'!AA25</f>
        <v>0</v>
      </c>
      <c r="AF382" s="203">
        <f>'Monthly Prep'!AB25</f>
        <v>0</v>
      </c>
      <c r="AG382" s="203">
        <f>'Monthly Prep'!AC25</f>
        <v>0</v>
      </c>
      <c r="AH382" s="203">
        <f>'Monthly Prep'!AD25</f>
        <v>0</v>
      </c>
      <c r="AI382" s="203">
        <f>'Monthly Prep'!AE25</f>
        <v>0</v>
      </c>
      <c r="AJ382" s="203">
        <f>'Monthly Prep'!AF25</f>
        <v>0</v>
      </c>
      <c r="AK382" s="203">
        <f>'Monthly Prep'!AG25</f>
        <v>0</v>
      </c>
      <c r="AL382" s="203">
        <f>'Monthly Prep'!AH25</f>
        <v>0</v>
      </c>
      <c r="AM382" s="186">
        <f t="shared" si="11"/>
        <v>0</v>
      </c>
      <c r="AN382" s="187" t="str">
        <f>'Monthly Prep'!B$3</f>
        <v>Monthly Prep Reporting Tool 1.0.1</v>
      </c>
      <c r="AO382" s="199">
        <f>'Monthly Prep'!AH25</f>
        <v>0</v>
      </c>
    </row>
    <row r="383" spans="1:41" x14ac:dyDescent="0.25">
      <c r="A383" s="178" t="str">
        <f t="shared" si="10"/>
        <v>202205</v>
      </c>
      <c r="B383" s="179">
        <f>'Prep Partner Performance'!AE$2</f>
        <v>2022</v>
      </c>
      <c r="C383" s="180" t="str">
        <f>'Prep Partner Performance'!Z$2</f>
        <v>05</v>
      </c>
      <c r="D383" s="178">
        <f>'Prep Partner Performance'!G$2</f>
        <v>14943</v>
      </c>
      <c r="E383" s="177" t="str">
        <f>'Prep Partner Performance'!C$2</f>
        <v>Kisima Health Centre</v>
      </c>
      <c r="F383" s="203">
        <f>'Monthly Prep'!B26</f>
        <v>0</v>
      </c>
      <c r="G383" s="203" t="str">
        <f>'Monthly Prep'!C26</f>
        <v>Men who have Sex with Men</v>
      </c>
      <c r="H383" s="203" t="str">
        <f>'Monthly Prep'!D26</f>
        <v>MP01-18</v>
      </c>
      <c r="I383" s="203">
        <f>'Monthly Prep'!E26</f>
        <v>0</v>
      </c>
      <c r="J383" s="203">
        <f>'Monthly Prep'!F26</f>
        <v>0</v>
      </c>
      <c r="K383" s="203">
        <f>'Monthly Prep'!G26</f>
        <v>0</v>
      </c>
      <c r="L383" s="203">
        <f>'Monthly Prep'!H26</f>
        <v>0</v>
      </c>
      <c r="M383" s="203">
        <f>'Monthly Prep'!I26</f>
        <v>0</v>
      </c>
      <c r="N383" s="203">
        <f>'Monthly Prep'!J26</f>
        <v>0</v>
      </c>
      <c r="O383" s="203">
        <f>'Monthly Prep'!K26</f>
        <v>0</v>
      </c>
      <c r="P383" s="203">
        <f>'Monthly Prep'!L26</f>
        <v>0</v>
      </c>
      <c r="Q383" s="203">
        <f>'Monthly Prep'!M26</f>
        <v>0</v>
      </c>
      <c r="R383" s="203">
        <f>'Monthly Prep'!N26</f>
        <v>0</v>
      </c>
      <c r="S383" s="203">
        <f>'Monthly Prep'!O26</f>
        <v>0</v>
      </c>
      <c r="T383" s="203">
        <f>'Monthly Prep'!P26</f>
        <v>0</v>
      </c>
      <c r="U383" s="203">
        <f>'Monthly Prep'!Q26</f>
        <v>0</v>
      </c>
      <c r="V383" s="203">
        <f>'Monthly Prep'!R26</f>
        <v>0</v>
      </c>
      <c r="W383" s="203">
        <f>'Monthly Prep'!S26</f>
        <v>0</v>
      </c>
      <c r="X383" s="203">
        <f>'Monthly Prep'!T26</f>
        <v>0</v>
      </c>
      <c r="Y383" s="203">
        <f>'Monthly Prep'!U26</f>
        <v>0</v>
      </c>
      <c r="Z383" s="203">
        <f>'Monthly Prep'!V26</f>
        <v>0</v>
      </c>
      <c r="AA383" s="203">
        <f>'Monthly Prep'!W26</f>
        <v>0</v>
      </c>
      <c r="AB383" s="203">
        <f>'Monthly Prep'!X26</f>
        <v>0</v>
      </c>
      <c r="AC383" s="203">
        <f>'Monthly Prep'!Y26</f>
        <v>0</v>
      </c>
      <c r="AD383" s="203">
        <f>'Monthly Prep'!Z26</f>
        <v>0</v>
      </c>
      <c r="AE383" s="203">
        <f>'Monthly Prep'!AA26</f>
        <v>0</v>
      </c>
      <c r="AF383" s="203">
        <f>'Monthly Prep'!AB26</f>
        <v>0</v>
      </c>
      <c r="AG383" s="203">
        <f>'Monthly Prep'!AC26</f>
        <v>0</v>
      </c>
      <c r="AH383" s="203">
        <f>'Monthly Prep'!AD26</f>
        <v>0</v>
      </c>
      <c r="AI383" s="203">
        <f>'Monthly Prep'!AE26</f>
        <v>0</v>
      </c>
      <c r="AJ383" s="203">
        <f>'Monthly Prep'!AF26</f>
        <v>0</v>
      </c>
      <c r="AK383" s="203">
        <f>'Monthly Prep'!AG26</f>
        <v>0</v>
      </c>
      <c r="AL383" s="203">
        <f>'Monthly Prep'!AH26</f>
        <v>0</v>
      </c>
      <c r="AM383" s="186">
        <f t="shared" si="11"/>
        <v>0</v>
      </c>
      <c r="AN383" s="187" t="str">
        <f>'Monthly Prep'!B$3</f>
        <v>Monthly Prep Reporting Tool 1.0.1</v>
      </c>
      <c r="AO383" s="199">
        <f>'Monthly Prep'!AH26</f>
        <v>0</v>
      </c>
    </row>
    <row r="384" spans="1:41" x14ac:dyDescent="0.25">
      <c r="A384" s="178" t="str">
        <f t="shared" si="10"/>
        <v>202205</v>
      </c>
      <c r="B384" s="179">
        <f>'Prep Partner Performance'!AE$2</f>
        <v>2022</v>
      </c>
      <c r="C384" s="180" t="str">
        <f>'Prep Partner Performance'!Z$2</f>
        <v>05</v>
      </c>
      <c r="D384" s="178">
        <f>'Prep Partner Performance'!G$2</f>
        <v>14943</v>
      </c>
      <c r="E384" s="177" t="str">
        <f>'Prep Partner Performance'!C$2</f>
        <v>Kisima Health Centre</v>
      </c>
      <c r="F384" s="203">
        <f>'Monthly Prep'!B$26</f>
        <v>0</v>
      </c>
      <c r="G384" s="203" t="str">
        <f>'Monthly Prep'!C27</f>
        <v>Adolescent Girls and Young Women (AGYW)</v>
      </c>
      <c r="H384" s="203" t="str">
        <f>'Monthly Prep'!D27</f>
        <v>MP01-19</v>
      </c>
      <c r="I384" s="203">
        <f>'Monthly Prep'!E27</f>
        <v>0</v>
      </c>
      <c r="J384" s="203">
        <f>'Monthly Prep'!F27</f>
        <v>0</v>
      </c>
      <c r="K384" s="203">
        <f>'Monthly Prep'!G27</f>
        <v>0</v>
      </c>
      <c r="L384" s="203">
        <f>'Monthly Prep'!H27</f>
        <v>0</v>
      </c>
      <c r="M384" s="203">
        <f>'Monthly Prep'!I27</f>
        <v>0</v>
      </c>
      <c r="N384" s="203">
        <f>'Monthly Prep'!J27</f>
        <v>0</v>
      </c>
      <c r="O384" s="203">
        <f>'Monthly Prep'!K27</f>
        <v>0</v>
      </c>
      <c r="P384" s="203">
        <f>'Monthly Prep'!L27</f>
        <v>0</v>
      </c>
      <c r="Q384" s="203">
        <f>'Monthly Prep'!M27</f>
        <v>0</v>
      </c>
      <c r="R384" s="203">
        <f>'Monthly Prep'!N27</f>
        <v>0</v>
      </c>
      <c r="S384" s="203">
        <f>'Monthly Prep'!O27</f>
        <v>0</v>
      </c>
      <c r="T384" s="203">
        <f>'Monthly Prep'!P27</f>
        <v>0</v>
      </c>
      <c r="U384" s="203">
        <f>'Monthly Prep'!Q27</f>
        <v>0</v>
      </c>
      <c r="V384" s="203">
        <f>'Monthly Prep'!R27</f>
        <v>0</v>
      </c>
      <c r="W384" s="203">
        <f>'Monthly Prep'!S27</f>
        <v>0</v>
      </c>
      <c r="X384" s="203">
        <f>'Monthly Prep'!T27</f>
        <v>0</v>
      </c>
      <c r="Y384" s="203">
        <f>'Monthly Prep'!U27</f>
        <v>0</v>
      </c>
      <c r="Z384" s="203">
        <f>'Monthly Prep'!V27</f>
        <v>0</v>
      </c>
      <c r="AA384" s="203">
        <f>'Monthly Prep'!W27</f>
        <v>0</v>
      </c>
      <c r="AB384" s="203">
        <f>'Monthly Prep'!X27</f>
        <v>0</v>
      </c>
      <c r="AC384" s="203">
        <f>'Monthly Prep'!Y27</f>
        <v>0</v>
      </c>
      <c r="AD384" s="203">
        <f>'Monthly Prep'!Z27</f>
        <v>0</v>
      </c>
      <c r="AE384" s="203">
        <f>'Monthly Prep'!AA27</f>
        <v>0</v>
      </c>
      <c r="AF384" s="203">
        <f>'Monthly Prep'!AB27</f>
        <v>0</v>
      </c>
      <c r="AG384" s="203">
        <f>'Monthly Prep'!AC27</f>
        <v>0</v>
      </c>
      <c r="AH384" s="203">
        <f>'Monthly Prep'!AD27</f>
        <v>0</v>
      </c>
      <c r="AI384" s="203">
        <f>'Monthly Prep'!AE27</f>
        <v>0</v>
      </c>
      <c r="AJ384" s="203">
        <f>'Monthly Prep'!AF27</f>
        <v>0</v>
      </c>
      <c r="AK384" s="203">
        <f>'Monthly Prep'!AG27</f>
        <v>0</v>
      </c>
      <c r="AL384" s="203">
        <f>'Monthly Prep'!AH27</f>
        <v>0</v>
      </c>
      <c r="AM384" s="186">
        <f t="shared" si="11"/>
        <v>0</v>
      </c>
      <c r="AN384" s="187" t="str">
        <f>'Monthly Prep'!B$3</f>
        <v>Monthly Prep Reporting Tool 1.0.1</v>
      </c>
      <c r="AO384" s="199">
        <f>'Monthly Prep'!AH27</f>
        <v>0</v>
      </c>
    </row>
    <row r="385" spans="1:41" x14ac:dyDescent="0.25">
      <c r="A385" s="178" t="str">
        <f t="shared" si="10"/>
        <v>202205</v>
      </c>
      <c r="B385" s="179">
        <f>'Prep Partner Performance'!AE$2</f>
        <v>2022</v>
      </c>
      <c r="C385" s="180" t="str">
        <f>'Prep Partner Performance'!Z$2</f>
        <v>05</v>
      </c>
      <c r="D385" s="178">
        <f>'Prep Partner Performance'!G$2</f>
        <v>14943</v>
      </c>
      <c r="E385" s="177" t="str">
        <f>'Prep Partner Performance'!C$2</f>
        <v>Kisima Health Centre</v>
      </c>
      <c r="F385" s="203">
        <f>'Monthly Prep'!B$26</f>
        <v>0</v>
      </c>
      <c r="G385" s="203" t="str">
        <f>'Monthly Prep'!C28</f>
        <v>Female Sex Workers</v>
      </c>
      <c r="H385" s="203" t="str">
        <f>'Monthly Prep'!D28</f>
        <v>MP01-20</v>
      </c>
      <c r="I385" s="203">
        <f>'Monthly Prep'!E28</f>
        <v>0</v>
      </c>
      <c r="J385" s="203">
        <f>'Monthly Prep'!F28</f>
        <v>0</v>
      </c>
      <c r="K385" s="203">
        <f>'Monthly Prep'!G28</f>
        <v>0</v>
      </c>
      <c r="L385" s="203">
        <f>'Monthly Prep'!H28</f>
        <v>0</v>
      </c>
      <c r="M385" s="203">
        <f>'Monthly Prep'!I28</f>
        <v>0</v>
      </c>
      <c r="N385" s="203">
        <f>'Monthly Prep'!J28</f>
        <v>0</v>
      </c>
      <c r="O385" s="203">
        <f>'Monthly Prep'!K28</f>
        <v>0</v>
      </c>
      <c r="P385" s="203">
        <f>'Monthly Prep'!L28</f>
        <v>0</v>
      </c>
      <c r="Q385" s="203">
        <f>'Monthly Prep'!M28</f>
        <v>0</v>
      </c>
      <c r="R385" s="203">
        <f>'Monthly Prep'!N28</f>
        <v>0</v>
      </c>
      <c r="S385" s="203">
        <f>'Monthly Prep'!O28</f>
        <v>0</v>
      </c>
      <c r="T385" s="203">
        <f>'Monthly Prep'!P28</f>
        <v>0</v>
      </c>
      <c r="U385" s="203">
        <f>'Monthly Prep'!Q28</f>
        <v>0</v>
      </c>
      <c r="V385" s="203">
        <f>'Monthly Prep'!R28</f>
        <v>0</v>
      </c>
      <c r="W385" s="203">
        <f>'Monthly Prep'!S28</f>
        <v>0</v>
      </c>
      <c r="X385" s="203">
        <f>'Monthly Prep'!T28</f>
        <v>0</v>
      </c>
      <c r="Y385" s="203">
        <f>'Monthly Prep'!U28</f>
        <v>0</v>
      </c>
      <c r="Z385" s="203">
        <f>'Monthly Prep'!V28</f>
        <v>0</v>
      </c>
      <c r="AA385" s="203">
        <f>'Monthly Prep'!W28</f>
        <v>0</v>
      </c>
      <c r="AB385" s="203">
        <f>'Monthly Prep'!X28</f>
        <v>0</v>
      </c>
      <c r="AC385" s="203">
        <f>'Monthly Prep'!Y28</f>
        <v>0</v>
      </c>
      <c r="AD385" s="203">
        <f>'Monthly Prep'!Z28</f>
        <v>0</v>
      </c>
      <c r="AE385" s="203">
        <f>'Monthly Prep'!AA28</f>
        <v>0</v>
      </c>
      <c r="AF385" s="203">
        <f>'Monthly Prep'!AB28</f>
        <v>0</v>
      </c>
      <c r="AG385" s="203">
        <f>'Monthly Prep'!AC28</f>
        <v>0</v>
      </c>
      <c r="AH385" s="203">
        <f>'Monthly Prep'!AD28</f>
        <v>0</v>
      </c>
      <c r="AI385" s="203">
        <f>'Monthly Prep'!AE28</f>
        <v>0</v>
      </c>
      <c r="AJ385" s="203">
        <f>'Monthly Prep'!AF28</f>
        <v>0</v>
      </c>
      <c r="AK385" s="203">
        <f>'Monthly Prep'!AG28</f>
        <v>0</v>
      </c>
      <c r="AL385" s="203">
        <f>'Monthly Prep'!AH28</f>
        <v>0</v>
      </c>
      <c r="AM385" s="186">
        <f t="shared" si="11"/>
        <v>0</v>
      </c>
      <c r="AN385" s="187" t="str">
        <f>'Monthly Prep'!B$3</f>
        <v>Monthly Prep Reporting Tool 1.0.1</v>
      </c>
      <c r="AO385" s="199">
        <f>'Monthly Prep'!AH28</f>
        <v>0</v>
      </c>
    </row>
    <row r="386" spans="1:41" x14ac:dyDescent="0.25">
      <c r="A386" s="178" t="str">
        <f t="shared" si="10"/>
        <v>202205</v>
      </c>
      <c r="B386" s="179">
        <f>'Prep Partner Performance'!AE$2</f>
        <v>2022</v>
      </c>
      <c r="C386" s="180" t="str">
        <f>'Prep Partner Performance'!Z$2</f>
        <v>05</v>
      </c>
      <c r="D386" s="178">
        <f>'Prep Partner Performance'!G$2</f>
        <v>14943</v>
      </c>
      <c r="E386" s="177" t="str">
        <f>'Prep Partner Performance'!C$2</f>
        <v>Kisima Health Centre</v>
      </c>
      <c r="F386" s="203">
        <f>'Monthly Prep'!B29</f>
        <v>0</v>
      </c>
      <c r="G386" s="203" t="str">
        <f>'Monthly Prep'!C29</f>
        <v>General Population</v>
      </c>
      <c r="H386" s="203" t="str">
        <f>'Monthly Prep'!D29</f>
        <v>MP01-21</v>
      </c>
      <c r="I386" s="203">
        <f>'Monthly Prep'!E29</f>
        <v>0</v>
      </c>
      <c r="J386" s="203">
        <f>'Monthly Prep'!F29</f>
        <v>0</v>
      </c>
      <c r="K386" s="203">
        <f>'Monthly Prep'!G29</f>
        <v>0</v>
      </c>
      <c r="L386" s="203">
        <f>'Monthly Prep'!H29</f>
        <v>0</v>
      </c>
      <c r="M386" s="203">
        <f>'Monthly Prep'!I29</f>
        <v>0</v>
      </c>
      <c r="N386" s="203">
        <f>'Monthly Prep'!J29</f>
        <v>0</v>
      </c>
      <c r="O386" s="203">
        <f>'Monthly Prep'!K29</f>
        <v>0</v>
      </c>
      <c r="P386" s="203">
        <f>'Monthly Prep'!L29</f>
        <v>0</v>
      </c>
      <c r="Q386" s="203">
        <f>'Monthly Prep'!M29</f>
        <v>0</v>
      </c>
      <c r="R386" s="203">
        <f>'Monthly Prep'!N29</f>
        <v>0</v>
      </c>
      <c r="S386" s="203">
        <f>'Monthly Prep'!O29</f>
        <v>0</v>
      </c>
      <c r="T386" s="203">
        <f>'Monthly Prep'!P29</f>
        <v>0</v>
      </c>
      <c r="U386" s="203">
        <f>'Monthly Prep'!Q29</f>
        <v>0</v>
      </c>
      <c r="V386" s="203">
        <f>'Monthly Prep'!R29</f>
        <v>0</v>
      </c>
      <c r="W386" s="203">
        <f>'Monthly Prep'!S29</f>
        <v>0</v>
      </c>
      <c r="X386" s="203">
        <f>'Monthly Prep'!T29</f>
        <v>0</v>
      </c>
      <c r="Y386" s="203">
        <f>'Monthly Prep'!U29</f>
        <v>0</v>
      </c>
      <c r="Z386" s="203">
        <f>'Monthly Prep'!V29</f>
        <v>0</v>
      </c>
      <c r="AA386" s="203">
        <f>'Monthly Prep'!W29</f>
        <v>0</v>
      </c>
      <c r="AB386" s="203">
        <f>'Monthly Prep'!X29</f>
        <v>0</v>
      </c>
      <c r="AC386" s="203">
        <f>'Monthly Prep'!Y29</f>
        <v>0</v>
      </c>
      <c r="AD386" s="203">
        <f>'Monthly Prep'!Z29</f>
        <v>0</v>
      </c>
      <c r="AE386" s="203">
        <f>'Monthly Prep'!AA29</f>
        <v>0</v>
      </c>
      <c r="AF386" s="203">
        <f>'Monthly Prep'!AB29</f>
        <v>0</v>
      </c>
      <c r="AG386" s="203">
        <f>'Monthly Prep'!AC29</f>
        <v>0</v>
      </c>
      <c r="AH386" s="203">
        <f>'Monthly Prep'!AD29</f>
        <v>0</v>
      </c>
      <c r="AI386" s="203">
        <f>'Monthly Prep'!AE29</f>
        <v>0</v>
      </c>
      <c r="AJ386" s="203">
        <f>'Monthly Prep'!AF29</f>
        <v>0</v>
      </c>
      <c r="AK386" s="203">
        <f>'Monthly Prep'!AG29</f>
        <v>0</v>
      </c>
      <c r="AL386" s="203">
        <f>'Monthly Prep'!AH29</f>
        <v>0</v>
      </c>
      <c r="AM386" s="186">
        <f t="shared" si="11"/>
        <v>0</v>
      </c>
      <c r="AN386" s="187" t="str">
        <f>'Monthly Prep'!B$3</f>
        <v>Monthly Prep Reporting Tool 1.0.1</v>
      </c>
      <c r="AO386" s="199">
        <f>'Monthly Prep'!AH29</f>
        <v>0</v>
      </c>
    </row>
    <row r="387" spans="1:41" x14ac:dyDescent="0.25">
      <c r="A387" s="178" t="str">
        <f t="shared" ref="A387:A450" si="12">B387&amp;C387</f>
        <v>202205</v>
      </c>
      <c r="B387" s="179">
        <f>'Prep Partner Performance'!AE$2</f>
        <v>2022</v>
      </c>
      <c r="C387" s="180" t="str">
        <f>'Prep Partner Performance'!Z$2</f>
        <v>05</v>
      </c>
      <c r="D387" s="178">
        <f>'Prep Partner Performance'!G$2</f>
        <v>14943</v>
      </c>
      <c r="E387" s="177" t="str">
        <f>'Prep Partner Performance'!C$2</f>
        <v>Kisima Health Centre</v>
      </c>
      <c r="F387" s="203">
        <f>'Monthly Prep'!B$29</f>
        <v>0</v>
      </c>
      <c r="G387" s="203" t="str">
        <f>'Monthly Prep'!C30</f>
        <v>Men at High Risk</v>
      </c>
      <c r="H387" s="203" t="str">
        <f>'Monthly Prep'!D30</f>
        <v>MP01-22</v>
      </c>
      <c r="I387" s="203">
        <f>'Monthly Prep'!E30</f>
        <v>0</v>
      </c>
      <c r="J387" s="203">
        <f>'Monthly Prep'!F30</f>
        <v>0</v>
      </c>
      <c r="K387" s="203">
        <f>'Monthly Prep'!G30</f>
        <v>0</v>
      </c>
      <c r="L387" s="203">
        <f>'Monthly Prep'!H30</f>
        <v>0</v>
      </c>
      <c r="M387" s="203">
        <f>'Monthly Prep'!I30</f>
        <v>0</v>
      </c>
      <c r="N387" s="203">
        <f>'Monthly Prep'!J30</f>
        <v>0</v>
      </c>
      <c r="O387" s="203">
        <f>'Monthly Prep'!K30</f>
        <v>0</v>
      </c>
      <c r="P387" s="203">
        <f>'Monthly Prep'!L30</f>
        <v>0</v>
      </c>
      <c r="Q387" s="203">
        <f>'Monthly Prep'!M30</f>
        <v>0</v>
      </c>
      <c r="R387" s="203">
        <f>'Monthly Prep'!N30</f>
        <v>0</v>
      </c>
      <c r="S387" s="203">
        <f>'Monthly Prep'!O30</f>
        <v>0</v>
      </c>
      <c r="T387" s="203">
        <f>'Monthly Prep'!P30</f>
        <v>0</v>
      </c>
      <c r="U387" s="203">
        <f>'Monthly Prep'!Q30</f>
        <v>0</v>
      </c>
      <c r="V387" s="203">
        <f>'Monthly Prep'!R30</f>
        <v>0</v>
      </c>
      <c r="W387" s="203">
        <f>'Monthly Prep'!S30</f>
        <v>0</v>
      </c>
      <c r="X387" s="203">
        <f>'Monthly Prep'!T30</f>
        <v>0</v>
      </c>
      <c r="Y387" s="203">
        <f>'Monthly Prep'!U30</f>
        <v>0</v>
      </c>
      <c r="Z387" s="203">
        <f>'Monthly Prep'!V30</f>
        <v>0</v>
      </c>
      <c r="AA387" s="203">
        <f>'Monthly Prep'!W30</f>
        <v>0</v>
      </c>
      <c r="AB387" s="203">
        <f>'Monthly Prep'!X30</f>
        <v>0</v>
      </c>
      <c r="AC387" s="203">
        <f>'Monthly Prep'!Y30</f>
        <v>0</v>
      </c>
      <c r="AD387" s="203">
        <f>'Monthly Prep'!Z30</f>
        <v>0</v>
      </c>
      <c r="AE387" s="203">
        <f>'Monthly Prep'!AA30</f>
        <v>0</v>
      </c>
      <c r="AF387" s="203">
        <f>'Monthly Prep'!AB30</f>
        <v>0</v>
      </c>
      <c r="AG387" s="203">
        <f>'Monthly Prep'!AC30</f>
        <v>0</v>
      </c>
      <c r="AH387" s="203">
        <f>'Monthly Prep'!AD30</f>
        <v>0</v>
      </c>
      <c r="AI387" s="203">
        <f>'Monthly Prep'!AE30</f>
        <v>0</v>
      </c>
      <c r="AJ387" s="203">
        <f>'Monthly Prep'!AF30</f>
        <v>0</v>
      </c>
      <c r="AK387" s="203">
        <f>'Monthly Prep'!AG30</f>
        <v>0</v>
      </c>
      <c r="AL387" s="203">
        <f>'Monthly Prep'!AH30</f>
        <v>0</v>
      </c>
      <c r="AM387" s="186">
        <f t="shared" si="11"/>
        <v>0</v>
      </c>
      <c r="AN387" s="187" t="str">
        <f>'Monthly Prep'!B$3</f>
        <v>Monthly Prep Reporting Tool 1.0.1</v>
      </c>
      <c r="AO387" s="199">
        <f>'Monthly Prep'!AH30</f>
        <v>0</v>
      </c>
    </row>
    <row r="388" spans="1:41" x14ac:dyDescent="0.25">
      <c r="A388" s="178" t="str">
        <f t="shared" si="12"/>
        <v>202205</v>
      </c>
      <c r="B388" s="179">
        <f>'Prep Partner Performance'!AE$2</f>
        <v>2022</v>
      </c>
      <c r="C388" s="180" t="str">
        <f>'Prep Partner Performance'!Z$2</f>
        <v>05</v>
      </c>
      <c r="D388" s="178">
        <f>'Prep Partner Performance'!G$2</f>
        <v>14943</v>
      </c>
      <c r="E388" s="177" t="str">
        <f>'Prep Partner Performance'!C$2</f>
        <v>Kisima Health Centre</v>
      </c>
      <c r="F388" s="203">
        <f>'Monthly Prep'!B$29</f>
        <v>0</v>
      </c>
      <c r="G388" s="203" t="str">
        <f>'Monthly Prep'!C31</f>
        <v>PBFW Breastfeeding</v>
      </c>
      <c r="H388" s="203" t="str">
        <f>'Monthly Prep'!D31</f>
        <v>MP01-23</v>
      </c>
      <c r="I388" s="203">
        <f>'Monthly Prep'!E31</f>
        <v>0</v>
      </c>
      <c r="J388" s="203">
        <f>'Monthly Prep'!F31</f>
        <v>0</v>
      </c>
      <c r="K388" s="203">
        <f>'Monthly Prep'!G31</f>
        <v>0</v>
      </c>
      <c r="L388" s="203">
        <f>'Monthly Prep'!H31</f>
        <v>0</v>
      </c>
      <c r="M388" s="203">
        <f>'Monthly Prep'!I31</f>
        <v>0</v>
      </c>
      <c r="N388" s="203">
        <f>'Monthly Prep'!J31</f>
        <v>0</v>
      </c>
      <c r="O388" s="203">
        <f>'Monthly Prep'!K31</f>
        <v>0</v>
      </c>
      <c r="P388" s="203">
        <f>'Monthly Prep'!L31</f>
        <v>0</v>
      </c>
      <c r="Q388" s="203">
        <f>'Monthly Prep'!M31</f>
        <v>0</v>
      </c>
      <c r="R388" s="203">
        <f>'Monthly Prep'!N31</f>
        <v>0</v>
      </c>
      <c r="S388" s="203">
        <f>'Monthly Prep'!O31</f>
        <v>0</v>
      </c>
      <c r="T388" s="203">
        <f>'Monthly Prep'!P31</f>
        <v>0</v>
      </c>
      <c r="U388" s="203">
        <f>'Monthly Prep'!Q31</f>
        <v>0</v>
      </c>
      <c r="V388" s="203">
        <f>'Monthly Prep'!R31</f>
        <v>0</v>
      </c>
      <c r="W388" s="203">
        <f>'Monthly Prep'!S31</f>
        <v>0</v>
      </c>
      <c r="X388" s="203">
        <f>'Monthly Prep'!T31</f>
        <v>0</v>
      </c>
      <c r="Y388" s="203">
        <f>'Monthly Prep'!U31</f>
        <v>0</v>
      </c>
      <c r="Z388" s="203">
        <f>'Monthly Prep'!V31</f>
        <v>0</v>
      </c>
      <c r="AA388" s="203">
        <f>'Monthly Prep'!W31</f>
        <v>0</v>
      </c>
      <c r="AB388" s="203">
        <f>'Monthly Prep'!X31</f>
        <v>0</v>
      </c>
      <c r="AC388" s="203">
        <f>'Monthly Prep'!Y31</f>
        <v>0</v>
      </c>
      <c r="AD388" s="203">
        <f>'Monthly Prep'!Z31</f>
        <v>0</v>
      </c>
      <c r="AE388" s="203">
        <f>'Monthly Prep'!AA31</f>
        <v>0</v>
      </c>
      <c r="AF388" s="203">
        <f>'Monthly Prep'!AB31</f>
        <v>0</v>
      </c>
      <c r="AG388" s="203">
        <f>'Monthly Prep'!AC31</f>
        <v>0</v>
      </c>
      <c r="AH388" s="203">
        <f>'Monthly Prep'!AD31</f>
        <v>0</v>
      </c>
      <c r="AI388" s="203">
        <f>'Monthly Prep'!AE31</f>
        <v>0</v>
      </c>
      <c r="AJ388" s="203">
        <f>'Monthly Prep'!AF31</f>
        <v>0</v>
      </c>
      <c r="AK388" s="203">
        <f>'Monthly Prep'!AG31</f>
        <v>0</v>
      </c>
      <c r="AL388" s="203">
        <f>'Monthly Prep'!AH31</f>
        <v>0</v>
      </c>
      <c r="AM388" s="186">
        <f t="shared" ref="AM388:AM451" si="13">SUM(I388:AL388)</f>
        <v>0</v>
      </c>
      <c r="AN388" s="187" t="str">
        <f>'Monthly Prep'!B$3</f>
        <v>Monthly Prep Reporting Tool 1.0.1</v>
      </c>
      <c r="AO388" s="199">
        <f>'Monthly Prep'!AH31</f>
        <v>0</v>
      </c>
    </row>
    <row r="389" spans="1:41" x14ac:dyDescent="0.25">
      <c r="A389" s="178" t="str">
        <f t="shared" si="12"/>
        <v>202205</v>
      </c>
      <c r="B389" s="179">
        <f>'Prep Partner Performance'!AE$2</f>
        <v>2022</v>
      </c>
      <c r="C389" s="180" t="str">
        <f>'Prep Partner Performance'!Z$2</f>
        <v>05</v>
      </c>
      <c r="D389" s="178">
        <f>'Prep Partner Performance'!G$2</f>
        <v>14943</v>
      </c>
      <c r="E389" s="177" t="str">
        <f>'Prep Partner Performance'!C$2</f>
        <v>Kisima Health Centre</v>
      </c>
      <c r="F389" s="203">
        <f>'Monthly Prep'!B$29</f>
        <v>0</v>
      </c>
      <c r="G389" s="203" t="str">
        <f>'Monthly Prep'!C32</f>
        <v>PBFW Pregnant</v>
      </c>
      <c r="H389" s="203" t="str">
        <f>'Monthly Prep'!D32</f>
        <v>MP01-24</v>
      </c>
      <c r="I389" s="203">
        <f>'Monthly Prep'!E32</f>
        <v>0</v>
      </c>
      <c r="J389" s="203">
        <f>'Monthly Prep'!F32</f>
        <v>0</v>
      </c>
      <c r="K389" s="203">
        <f>'Monthly Prep'!G32</f>
        <v>0</v>
      </c>
      <c r="L389" s="203">
        <f>'Monthly Prep'!H32</f>
        <v>0</v>
      </c>
      <c r="M389" s="203">
        <f>'Monthly Prep'!I32</f>
        <v>0</v>
      </c>
      <c r="N389" s="203">
        <f>'Monthly Prep'!J32</f>
        <v>0</v>
      </c>
      <c r="O389" s="203">
        <f>'Monthly Prep'!K32</f>
        <v>0</v>
      </c>
      <c r="P389" s="203">
        <f>'Monthly Prep'!L32</f>
        <v>0</v>
      </c>
      <c r="Q389" s="203">
        <f>'Monthly Prep'!M32</f>
        <v>0</v>
      </c>
      <c r="R389" s="203">
        <f>'Monthly Prep'!N32</f>
        <v>0</v>
      </c>
      <c r="S389" s="203">
        <f>'Monthly Prep'!O32</f>
        <v>0</v>
      </c>
      <c r="T389" s="203">
        <f>'Monthly Prep'!P32</f>
        <v>0</v>
      </c>
      <c r="U389" s="203">
        <f>'Monthly Prep'!Q32</f>
        <v>0</v>
      </c>
      <c r="V389" s="203">
        <f>'Monthly Prep'!R32</f>
        <v>0</v>
      </c>
      <c r="W389" s="203">
        <f>'Monthly Prep'!S32</f>
        <v>0</v>
      </c>
      <c r="X389" s="203">
        <f>'Monthly Prep'!T32</f>
        <v>0</v>
      </c>
      <c r="Y389" s="203">
        <f>'Monthly Prep'!U32</f>
        <v>0</v>
      </c>
      <c r="Z389" s="203">
        <f>'Monthly Prep'!V32</f>
        <v>0</v>
      </c>
      <c r="AA389" s="203">
        <f>'Monthly Prep'!W32</f>
        <v>0</v>
      </c>
      <c r="AB389" s="203">
        <f>'Monthly Prep'!X32</f>
        <v>0</v>
      </c>
      <c r="AC389" s="203">
        <f>'Monthly Prep'!Y32</f>
        <v>0</v>
      </c>
      <c r="AD389" s="203">
        <f>'Monthly Prep'!Z32</f>
        <v>0</v>
      </c>
      <c r="AE389" s="203">
        <f>'Monthly Prep'!AA32</f>
        <v>0</v>
      </c>
      <c r="AF389" s="203">
        <f>'Monthly Prep'!AB32</f>
        <v>0</v>
      </c>
      <c r="AG389" s="203">
        <f>'Monthly Prep'!AC32</f>
        <v>0</v>
      </c>
      <c r="AH389" s="203">
        <f>'Monthly Prep'!AD32</f>
        <v>0</v>
      </c>
      <c r="AI389" s="203">
        <f>'Monthly Prep'!AE32</f>
        <v>0</v>
      </c>
      <c r="AJ389" s="203">
        <f>'Monthly Prep'!AF32</f>
        <v>0</v>
      </c>
      <c r="AK389" s="203">
        <f>'Monthly Prep'!AG32</f>
        <v>0</v>
      </c>
      <c r="AL389" s="203">
        <f>'Monthly Prep'!AH32</f>
        <v>0</v>
      </c>
      <c r="AM389" s="186">
        <f t="shared" si="13"/>
        <v>0</v>
      </c>
      <c r="AN389" s="187" t="str">
        <f>'Monthly Prep'!B$3</f>
        <v>Monthly Prep Reporting Tool 1.0.1</v>
      </c>
      <c r="AO389" s="199">
        <f>'Monthly Prep'!AH32</f>
        <v>0</v>
      </c>
    </row>
    <row r="390" spans="1:41" x14ac:dyDescent="0.25">
      <c r="A390" s="178" t="str">
        <f t="shared" si="12"/>
        <v>202205</v>
      </c>
      <c r="B390" s="179">
        <f>'Prep Partner Performance'!AE$2</f>
        <v>2022</v>
      </c>
      <c r="C390" s="180" t="str">
        <f>'Prep Partner Performance'!Z$2</f>
        <v>05</v>
      </c>
      <c r="D390" s="178">
        <f>'Prep Partner Performance'!G$2</f>
        <v>14943</v>
      </c>
      <c r="E390" s="177" t="str">
        <f>'Prep Partner Performance'!C$2</f>
        <v>Kisima Health Centre</v>
      </c>
      <c r="F390" s="203">
        <f>'Monthly Prep'!B$29</f>
        <v>0</v>
      </c>
      <c r="G390" s="203" t="str">
        <f>'Monthly Prep'!C33</f>
        <v>People Who Inject Drugs</v>
      </c>
      <c r="H390" s="203" t="str">
        <f>'Monthly Prep'!D33</f>
        <v>MP01-25</v>
      </c>
      <c r="I390" s="203">
        <f>'Monthly Prep'!E33</f>
        <v>0</v>
      </c>
      <c r="J390" s="203">
        <f>'Monthly Prep'!F33</f>
        <v>0</v>
      </c>
      <c r="K390" s="203">
        <f>'Monthly Prep'!G33</f>
        <v>0</v>
      </c>
      <c r="L390" s="203">
        <f>'Monthly Prep'!H33</f>
        <v>0</v>
      </c>
      <c r="M390" s="203">
        <f>'Monthly Prep'!I33</f>
        <v>0</v>
      </c>
      <c r="N390" s="203">
        <f>'Monthly Prep'!J33</f>
        <v>0</v>
      </c>
      <c r="O390" s="203">
        <f>'Monthly Prep'!K33</f>
        <v>0</v>
      </c>
      <c r="P390" s="203">
        <f>'Monthly Prep'!L33</f>
        <v>0</v>
      </c>
      <c r="Q390" s="203">
        <f>'Monthly Prep'!M33</f>
        <v>0</v>
      </c>
      <c r="R390" s="203">
        <f>'Monthly Prep'!N33</f>
        <v>0</v>
      </c>
      <c r="S390" s="203">
        <f>'Monthly Prep'!O33</f>
        <v>0</v>
      </c>
      <c r="T390" s="203">
        <f>'Monthly Prep'!P33</f>
        <v>0</v>
      </c>
      <c r="U390" s="203">
        <f>'Monthly Prep'!Q33</f>
        <v>0</v>
      </c>
      <c r="V390" s="203">
        <f>'Monthly Prep'!R33</f>
        <v>0</v>
      </c>
      <c r="W390" s="203">
        <f>'Monthly Prep'!S33</f>
        <v>0</v>
      </c>
      <c r="X390" s="203">
        <f>'Monthly Prep'!T33</f>
        <v>0</v>
      </c>
      <c r="Y390" s="203">
        <f>'Monthly Prep'!U33</f>
        <v>0</v>
      </c>
      <c r="Z390" s="203">
        <f>'Monthly Prep'!V33</f>
        <v>0</v>
      </c>
      <c r="AA390" s="203">
        <f>'Monthly Prep'!W33</f>
        <v>0</v>
      </c>
      <c r="AB390" s="203">
        <f>'Monthly Prep'!X33</f>
        <v>0</v>
      </c>
      <c r="AC390" s="203">
        <f>'Monthly Prep'!Y33</f>
        <v>0</v>
      </c>
      <c r="AD390" s="203">
        <f>'Monthly Prep'!Z33</f>
        <v>0</v>
      </c>
      <c r="AE390" s="203">
        <f>'Monthly Prep'!AA33</f>
        <v>0</v>
      </c>
      <c r="AF390" s="203">
        <f>'Monthly Prep'!AB33</f>
        <v>0</v>
      </c>
      <c r="AG390" s="203">
        <f>'Monthly Prep'!AC33</f>
        <v>0</v>
      </c>
      <c r="AH390" s="203">
        <f>'Monthly Prep'!AD33</f>
        <v>0</v>
      </c>
      <c r="AI390" s="203">
        <f>'Monthly Prep'!AE33</f>
        <v>0</v>
      </c>
      <c r="AJ390" s="203">
        <f>'Monthly Prep'!AF33</f>
        <v>0</v>
      </c>
      <c r="AK390" s="203">
        <f>'Monthly Prep'!AG33</f>
        <v>0</v>
      </c>
      <c r="AL390" s="203">
        <f>'Monthly Prep'!AH33</f>
        <v>0</v>
      </c>
      <c r="AM390" s="186">
        <f t="shared" si="13"/>
        <v>0</v>
      </c>
      <c r="AN390" s="187" t="str">
        <f>'Monthly Prep'!B$3</f>
        <v>Monthly Prep Reporting Tool 1.0.1</v>
      </c>
      <c r="AO390" s="199">
        <f>'Monthly Prep'!AH33</f>
        <v>0</v>
      </c>
    </row>
    <row r="391" spans="1:41" x14ac:dyDescent="0.25">
      <c r="A391" s="178" t="str">
        <f t="shared" si="12"/>
        <v>202205</v>
      </c>
      <c r="B391" s="179">
        <f>'Prep Partner Performance'!AE$2</f>
        <v>2022</v>
      </c>
      <c r="C391" s="180" t="str">
        <f>'Prep Partner Performance'!Z$2</f>
        <v>05</v>
      </c>
      <c r="D391" s="178">
        <f>'Prep Partner Performance'!G$2</f>
        <v>14943</v>
      </c>
      <c r="E391" s="177" t="str">
        <f>'Prep Partner Performance'!C$2</f>
        <v>Kisima Health Centre</v>
      </c>
      <c r="F391" s="203">
        <f>'Monthly Prep'!B$29</f>
        <v>0</v>
      </c>
      <c r="G391" s="203" t="str">
        <f>'Monthly Prep'!C34</f>
        <v>Sero -Discodant Couple</v>
      </c>
      <c r="H391" s="203" t="str">
        <f>'Monthly Prep'!D34</f>
        <v>MP01-26</v>
      </c>
      <c r="I391" s="203">
        <f>'Monthly Prep'!E34</f>
        <v>0</v>
      </c>
      <c r="J391" s="203">
        <f>'Monthly Prep'!F34</f>
        <v>0</v>
      </c>
      <c r="K391" s="203">
        <f>'Monthly Prep'!G34</f>
        <v>0</v>
      </c>
      <c r="L391" s="203">
        <f>'Monthly Prep'!H34</f>
        <v>0</v>
      </c>
      <c r="M391" s="203">
        <f>'Monthly Prep'!I34</f>
        <v>0</v>
      </c>
      <c r="N391" s="203">
        <f>'Monthly Prep'!J34</f>
        <v>0</v>
      </c>
      <c r="O391" s="203">
        <f>'Monthly Prep'!K34</f>
        <v>0</v>
      </c>
      <c r="P391" s="203">
        <f>'Monthly Prep'!L34</f>
        <v>0</v>
      </c>
      <c r="Q391" s="203">
        <f>'Monthly Prep'!M34</f>
        <v>0</v>
      </c>
      <c r="R391" s="203">
        <f>'Monthly Prep'!N34</f>
        <v>0</v>
      </c>
      <c r="S391" s="203">
        <f>'Monthly Prep'!O34</f>
        <v>0</v>
      </c>
      <c r="T391" s="203">
        <f>'Monthly Prep'!P34</f>
        <v>0</v>
      </c>
      <c r="U391" s="203">
        <f>'Monthly Prep'!Q34</f>
        <v>0</v>
      </c>
      <c r="V391" s="203">
        <f>'Monthly Prep'!R34</f>
        <v>0</v>
      </c>
      <c r="W391" s="203">
        <f>'Monthly Prep'!S34</f>
        <v>0</v>
      </c>
      <c r="X391" s="203">
        <f>'Monthly Prep'!T34</f>
        <v>0</v>
      </c>
      <c r="Y391" s="203">
        <f>'Monthly Prep'!U34</f>
        <v>0</v>
      </c>
      <c r="Z391" s="203">
        <f>'Monthly Prep'!V34</f>
        <v>0</v>
      </c>
      <c r="AA391" s="203">
        <f>'Monthly Prep'!W34</f>
        <v>0</v>
      </c>
      <c r="AB391" s="203">
        <f>'Monthly Prep'!X34</f>
        <v>0</v>
      </c>
      <c r="AC391" s="203">
        <f>'Monthly Prep'!Y34</f>
        <v>0</v>
      </c>
      <c r="AD391" s="203">
        <f>'Monthly Prep'!Z34</f>
        <v>0</v>
      </c>
      <c r="AE391" s="203">
        <f>'Monthly Prep'!AA34</f>
        <v>0</v>
      </c>
      <c r="AF391" s="203">
        <f>'Monthly Prep'!AB34</f>
        <v>0</v>
      </c>
      <c r="AG391" s="203">
        <f>'Monthly Prep'!AC34</f>
        <v>0</v>
      </c>
      <c r="AH391" s="203">
        <f>'Monthly Prep'!AD34</f>
        <v>0</v>
      </c>
      <c r="AI391" s="203">
        <f>'Monthly Prep'!AE34</f>
        <v>0</v>
      </c>
      <c r="AJ391" s="203">
        <f>'Monthly Prep'!AF34</f>
        <v>0</v>
      </c>
      <c r="AK391" s="203">
        <f>'Monthly Prep'!AG34</f>
        <v>0</v>
      </c>
      <c r="AL391" s="203">
        <f>'Monthly Prep'!AH34</f>
        <v>0</v>
      </c>
      <c r="AM391" s="186">
        <f t="shared" si="13"/>
        <v>0</v>
      </c>
      <c r="AN391" s="187" t="str">
        <f>'Monthly Prep'!B$3</f>
        <v>Monthly Prep Reporting Tool 1.0.1</v>
      </c>
      <c r="AO391" s="199">
        <f>'Monthly Prep'!AH34</f>
        <v>0</v>
      </c>
    </row>
    <row r="392" spans="1:41" x14ac:dyDescent="0.25">
      <c r="A392" s="178" t="str">
        <f t="shared" si="12"/>
        <v>202205</v>
      </c>
      <c r="B392" s="179">
        <f>'Prep Partner Performance'!AE$2</f>
        <v>2022</v>
      </c>
      <c r="C392" s="180" t="str">
        <f>'Prep Partner Performance'!Z$2</f>
        <v>05</v>
      </c>
      <c r="D392" s="178">
        <f>'Prep Partner Performance'!G$2</f>
        <v>14943</v>
      </c>
      <c r="E392" s="177" t="str">
        <f>'Prep Partner Performance'!C$2</f>
        <v>Kisima Health Centre</v>
      </c>
      <c r="F392" s="203">
        <f>'Monthly Prep'!B$29</f>
        <v>0</v>
      </c>
      <c r="G392" s="203" t="str">
        <f>'Monthly Prep'!C35</f>
        <v>Men who have Sex with Men</v>
      </c>
      <c r="H392" s="203" t="str">
        <f>'Monthly Prep'!D35</f>
        <v>MP01-27</v>
      </c>
      <c r="I392" s="203">
        <f>'Monthly Prep'!E35</f>
        <v>0</v>
      </c>
      <c r="J392" s="203">
        <f>'Monthly Prep'!F35</f>
        <v>0</v>
      </c>
      <c r="K392" s="203">
        <f>'Monthly Prep'!G35</f>
        <v>0</v>
      </c>
      <c r="L392" s="203">
        <f>'Monthly Prep'!H35</f>
        <v>0</v>
      </c>
      <c r="M392" s="203">
        <f>'Monthly Prep'!I35</f>
        <v>0</v>
      </c>
      <c r="N392" s="203">
        <f>'Monthly Prep'!J35</f>
        <v>0</v>
      </c>
      <c r="O392" s="203">
        <f>'Monthly Prep'!K35</f>
        <v>0</v>
      </c>
      <c r="P392" s="203">
        <f>'Monthly Prep'!L35</f>
        <v>0</v>
      </c>
      <c r="Q392" s="203">
        <f>'Monthly Prep'!M35</f>
        <v>0</v>
      </c>
      <c r="R392" s="203">
        <f>'Monthly Prep'!N35</f>
        <v>0</v>
      </c>
      <c r="S392" s="203">
        <f>'Monthly Prep'!O35</f>
        <v>0</v>
      </c>
      <c r="T392" s="203">
        <f>'Monthly Prep'!P35</f>
        <v>0</v>
      </c>
      <c r="U392" s="203">
        <f>'Monthly Prep'!Q35</f>
        <v>0</v>
      </c>
      <c r="V392" s="203">
        <f>'Monthly Prep'!R35</f>
        <v>0</v>
      </c>
      <c r="W392" s="203">
        <f>'Monthly Prep'!S35</f>
        <v>0</v>
      </c>
      <c r="X392" s="203">
        <f>'Monthly Prep'!T35</f>
        <v>0</v>
      </c>
      <c r="Y392" s="203">
        <f>'Monthly Prep'!U35</f>
        <v>0</v>
      </c>
      <c r="Z392" s="203">
        <f>'Monthly Prep'!V35</f>
        <v>0</v>
      </c>
      <c r="AA392" s="203">
        <f>'Monthly Prep'!W35</f>
        <v>0</v>
      </c>
      <c r="AB392" s="203">
        <f>'Monthly Prep'!X35</f>
        <v>0</v>
      </c>
      <c r="AC392" s="203">
        <f>'Monthly Prep'!Y35</f>
        <v>0</v>
      </c>
      <c r="AD392" s="203">
        <f>'Monthly Prep'!Z35</f>
        <v>0</v>
      </c>
      <c r="AE392" s="203">
        <f>'Monthly Prep'!AA35</f>
        <v>0</v>
      </c>
      <c r="AF392" s="203">
        <f>'Monthly Prep'!AB35</f>
        <v>0</v>
      </c>
      <c r="AG392" s="203">
        <f>'Monthly Prep'!AC35</f>
        <v>0</v>
      </c>
      <c r="AH392" s="203">
        <f>'Monthly Prep'!AD35</f>
        <v>0</v>
      </c>
      <c r="AI392" s="203">
        <f>'Monthly Prep'!AE35</f>
        <v>0</v>
      </c>
      <c r="AJ392" s="203">
        <f>'Monthly Prep'!AF35</f>
        <v>0</v>
      </c>
      <c r="AK392" s="203">
        <f>'Monthly Prep'!AG35</f>
        <v>0</v>
      </c>
      <c r="AL392" s="203">
        <f>'Monthly Prep'!AH35</f>
        <v>0</v>
      </c>
      <c r="AM392" s="186">
        <f t="shared" si="13"/>
        <v>0</v>
      </c>
      <c r="AN392" s="187" t="str">
        <f>'Monthly Prep'!B$3</f>
        <v>Monthly Prep Reporting Tool 1.0.1</v>
      </c>
      <c r="AO392" s="199">
        <f>'Monthly Prep'!AH35</f>
        <v>0</v>
      </c>
    </row>
    <row r="393" spans="1:41" x14ac:dyDescent="0.25">
      <c r="A393" s="178" t="str">
        <f t="shared" si="12"/>
        <v>202205</v>
      </c>
      <c r="B393" s="179">
        <f>'Prep Partner Performance'!AE$2</f>
        <v>2022</v>
      </c>
      <c r="C393" s="180" t="str">
        <f>'Prep Partner Performance'!Z$2</f>
        <v>05</v>
      </c>
      <c r="D393" s="178">
        <f>'Prep Partner Performance'!G$2</f>
        <v>14943</v>
      </c>
      <c r="E393" s="177" t="str">
        <f>'Prep Partner Performance'!C$2</f>
        <v>Kisima Health Centre</v>
      </c>
      <c r="F393" s="203">
        <f>'Monthly Prep'!B$29</f>
        <v>0</v>
      </c>
      <c r="G393" s="203" t="str">
        <f>'Monthly Prep'!C36</f>
        <v>Adolescent Girls and Young Women (AGYW)</v>
      </c>
      <c r="H393" s="203" t="str">
        <f>'Monthly Prep'!D36</f>
        <v>MP01-28</v>
      </c>
      <c r="I393" s="203">
        <f>'Monthly Prep'!E36</f>
        <v>0</v>
      </c>
      <c r="J393" s="203">
        <f>'Monthly Prep'!F36</f>
        <v>0</v>
      </c>
      <c r="K393" s="203">
        <f>'Monthly Prep'!G36</f>
        <v>0</v>
      </c>
      <c r="L393" s="203">
        <f>'Monthly Prep'!H36</f>
        <v>0</v>
      </c>
      <c r="M393" s="203">
        <f>'Monthly Prep'!I36</f>
        <v>0</v>
      </c>
      <c r="N393" s="203">
        <f>'Monthly Prep'!J36</f>
        <v>0</v>
      </c>
      <c r="O393" s="203">
        <f>'Monthly Prep'!K36</f>
        <v>0</v>
      </c>
      <c r="P393" s="203">
        <f>'Monthly Prep'!L36</f>
        <v>0</v>
      </c>
      <c r="Q393" s="203">
        <f>'Monthly Prep'!M36</f>
        <v>0</v>
      </c>
      <c r="R393" s="203">
        <f>'Monthly Prep'!N36</f>
        <v>0</v>
      </c>
      <c r="S393" s="203">
        <f>'Monthly Prep'!O36</f>
        <v>0</v>
      </c>
      <c r="T393" s="203">
        <f>'Monthly Prep'!P36</f>
        <v>0</v>
      </c>
      <c r="U393" s="203">
        <f>'Monthly Prep'!Q36</f>
        <v>0</v>
      </c>
      <c r="V393" s="203">
        <f>'Monthly Prep'!R36</f>
        <v>0</v>
      </c>
      <c r="W393" s="203">
        <f>'Monthly Prep'!S36</f>
        <v>0</v>
      </c>
      <c r="X393" s="203">
        <f>'Monthly Prep'!T36</f>
        <v>0</v>
      </c>
      <c r="Y393" s="203">
        <f>'Monthly Prep'!U36</f>
        <v>0</v>
      </c>
      <c r="Z393" s="203">
        <f>'Monthly Prep'!V36</f>
        <v>0</v>
      </c>
      <c r="AA393" s="203">
        <f>'Monthly Prep'!W36</f>
        <v>0</v>
      </c>
      <c r="AB393" s="203">
        <f>'Monthly Prep'!X36</f>
        <v>0</v>
      </c>
      <c r="AC393" s="203">
        <f>'Monthly Prep'!Y36</f>
        <v>0</v>
      </c>
      <c r="AD393" s="203">
        <f>'Monthly Prep'!Z36</f>
        <v>0</v>
      </c>
      <c r="AE393" s="203">
        <f>'Monthly Prep'!AA36</f>
        <v>0</v>
      </c>
      <c r="AF393" s="203">
        <f>'Monthly Prep'!AB36</f>
        <v>0</v>
      </c>
      <c r="AG393" s="203">
        <f>'Monthly Prep'!AC36</f>
        <v>0</v>
      </c>
      <c r="AH393" s="203">
        <f>'Monthly Prep'!AD36</f>
        <v>0</v>
      </c>
      <c r="AI393" s="203">
        <f>'Monthly Prep'!AE36</f>
        <v>0</v>
      </c>
      <c r="AJ393" s="203">
        <f>'Monthly Prep'!AF36</f>
        <v>0</v>
      </c>
      <c r="AK393" s="203">
        <f>'Monthly Prep'!AG36</f>
        <v>0</v>
      </c>
      <c r="AL393" s="203">
        <f>'Monthly Prep'!AH36</f>
        <v>0</v>
      </c>
      <c r="AM393" s="186">
        <f t="shared" si="13"/>
        <v>0</v>
      </c>
      <c r="AN393" s="187" t="str">
        <f>'Monthly Prep'!B$3</f>
        <v>Monthly Prep Reporting Tool 1.0.1</v>
      </c>
      <c r="AO393" s="199">
        <f>'Monthly Prep'!AH36</f>
        <v>0</v>
      </c>
    </row>
    <row r="394" spans="1:41" x14ac:dyDescent="0.25">
      <c r="A394" s="178" t="str">
        <f t="shared" si="12"/>
        <v>202205</v>
      </c>
      <c r="B394" s="179">
        <f>'Prep Partner Performance'!AE$2</f>
        <v>2022</v>
      </c>
      <c r="C394" s="180" t="str">
        <f>'Prep Partner Performance'!Z$2</f>
        <v>05</v>
      </c>
      <c r="D394" s="178">
        <f>'Prep Partner Performance'!G$2</f>
        <v>14943</v>
      </c>
      <c r="E394" s="177" t="str">
        <f>'Prep Partner Performance'!C$2</f>
        <v>Kisima Health Centre</v>
      </c>
      <c r="F394" s="203">
        <f>'Monthly Prep'!B$29</f>
        <v>0</v>
      </c>
      <c r="G394" s="203" t="str">
        <f>'Monthly Prep'!C37</f>
        <v>Female Sex Workers</v>
      </c>
      <c r="H394" s="203" t="str">
        <f>'Monthly Prep'!D37</f>
        <v>MP01-29</v>
      </c>
      <c r="I394" s="203">
        <f>'Monthly Prep'!E37</f>
        <v>0</v>
      </c>
      <c r="J394" s="203">
        <f>'Monthly Prep'!F37</f>
        <v>0</v>
      </c>
      <c r="K394" s="203">
        <f>'Monthly Prep'!G37</f>
        <v>0</v>
      </c>
      <c r="L394" s="203">
        <f>'Monthly Prep'!H37</f>
        <v>0</v>
      </c>
      <c r="M394" s="203">
        <f>'Monthly Prep'!I37</f>
        <v>0</v>
      </c>
      <c r="N394" s="203">
        <f>'Monthly Prep'!J37</f>
        <v>0</v>
      </c>
      <c r="O394" s="203">
        <f>'Monthly Prep'!K37</f>
        <v>0</v>
      </c>
      <c r="P394" s="203">
        <f>'Monthly Prep'!L37</f>
        <v>0</v>
      </c>
      <c r="Q394" s="203">
        <f>'Monthly Prep'!M37</f>
        <v>0</v>
      </c>
      <c r="R394" s="203">
        <f>'Monthly Prep'!N37</f>
        <v>0</v>
      </c>
      <c r="S394" s="203">
        <f>'Monthly Prep'!O37</f>
        <v>0</v>
      </c>
      <c r="T394" s="203">
        <f>'Monthly Prep'!P37</f>
        <v>0</v>
      </c>
      <c r="U394" s="203">
        <f>'Monthly Prep'!Q37</f>
        <v>0</v>
      </c>
      <c r="V394" s="203">
        <f>'Monthly Prep'!R37</f>
        <v>0</v>
      </c>
      <c r="W394" s="203">
        <f>'Monthly Prep'!S37</f>
        <v>0</v>
      </c>
      <c r="X394" s="203">
        <f>'Monthly Prep'!T37</f>
        <v>0</v>
      </c>
      <c r="Y394" s="203">
        <f>'Monthly Prep'!U37</f>
        <v>0</v>
      </c>
      <c r="Z394" s="203">
        <f>'Monthly Prep'!V37</f>
        <v>0</v>
      </c>
      <c r="AA394" s="203">
        <f>'Monthly Prep'!W37</f>
        <v>0</v>
      </c>
      <c r="AB394" s="203">
        <f>'Monthly Prep'!X37</f>
        <v>0</v>
      </c>
      <c r="AC394" s="203">
        <f>'Monthly Prep'!Y37</f>
        <v>0</v>
      </c>
      <c r="AD394" s="203">
        <f>'Monthly Prep'!Z37</f>
        <v>0</v>
      </c>
      <c r="AE394" s="203">
        <f>'Monthly Prep'!AA37</f>
        <v>0</v>
      </c>
      <c r="AF394" s="203">
        <f>'Monthly Prep'!AB37</f>
        <v>0</v>
      </c>
      <c r="AG394" s="203">
        <f>'Monthly Prep'!AC37</f>
        <v>0</v>
      </c>
      <c r="AH394" s="203">
        <f>'Monthly Prep'!AD37</f>
        <v>0</v>
      </c>
      <c r="AI394" s="203">
        <f>'Monthly Prep'!AE37</f>
        <v>0</v>
      </c>
      <c r="AJ394" s="203">
        <f>'Monthly Prep'!AF37</f>
        <v>0</v>
      </c>
      <c r="AK394" s="203">
        <f>'Monthly Prep'!AG37</f>
        <v>0</v>
      </c>
      <c r="AL394" s="203">
        <f>'Monthly Prep'!AH37</f>
        <v>0</v>
      </c>
      <c r="AM394" s="186">
        <f t="shared" si="13"/>
        <v>0</v>
      </c>
      <c r="AN394" s="187" t="str">
        <f>'Monthly Prep'!B$3</f>
        <v>Monthly Prep Reporting Tool 1.0.1</v>
      </c>
      <c r="AO394" s="199">
        <f>'Monthly Prep'!AH37</f>
        <v>0</v>
      </c>
    </row>
    <row r="395" spans="1:41" x14ac:dyDescent="0.25">
      <c r="A395" s="178" t="str">
        <f t="shared" si="12"/>
        <v>202205</v>
      </c>
      <c r="B395" s="179">
        <f>'Prep Partner Performance'!AE$2</f>
        <v>2022</v>
      </c>
      <c r="C395" s="180" t="str">
        <f>'Prep Partner Performance'!Z$2</f>
        <v>05</v>
      </c>
      <c r="D395" s="178">
        <f>'Prep Partner Performance'!G$2</f>
        <v>14943</v>
      </c>
      <c r="E395" s="177" t="str">
        <f>'Prep Partner Performance'!C$2</f>
        <v>Kisima Health Centre</v>
      </c>
      <c r="F395" s="203">
        <f>'Monthly Prep'!B$29</f>
        <v>0</v>
      </c>
      <c r="G395" s="203" t="str">
        <f>'Monthly Prep'!C38</f>
        <v>General Population</v>
      </c>
      <c r="H395" s="203" t="str">
        <f>'Monthly Prep'!D38</f>
        <v>MP01-30</v>
      </c>
      <c r="I395" s="203">
        <f>'Monthly Prep'!E38</f>
        <v>0</v>
      </c>
      <c r="J395" s="203">
        <f>'Monthly Prep'!F38</f>
        <v>0</v>
      </c>
      <c r="K395" s="203">
        <f>'Monthly Prep'!G38</f>
        <v>0</v>
      </c>
      <c r="L395" s="203">
        <f>'Monthly Prep'!H38</f>
        <v>0</v>
      </c>
      <c r="M395" s="203">
        <f>'Monthly Prep'!I38</f>
        <v>0</v>
      </c>
      <c r="N395" s="203">
        <f>'Monthly Prep'!J38</f>
        <v>0</v>
      </c>
      <c r="O395" s="203">
        <f>'Monthly Prep'!K38</f>
        <v>0</v>
      </c>
      <c r="P395" s="203">
        <f>'Monthly Prep'!L38</f>
        <v>0</v>
      </c>
      <c r="Q395" s="203">
        <f>'Monthly Prep'!M38</f>
        <v>0</v>
      </c>
      <c r="R395" s="203">
        <f>'Monthly Prep'!N38</f>
        <v>0</v>
      </c>
      <c r="S395" s="203">
        <f>'Monthly Prep'!O38</f>
        <v>0</v>
      </c>
      <c r="T395" s="203">
        <f>'Monthly Prep'!P38</f>
        <v>0</v>
      </c>
      <c r="U395" s="203">
        <f>'Monthly Prep'!Q38</f>
        <v>0</v>
      </c>
      <c r="V395" s="203">
        <f>'Monthly Prep'!R38</f>
        <v>0</v>
      </c>
      <c r="W395" s="203">
        <f>'Monthly Prep'!S38</f>
        <v>0</v>
      </c>
      <c r="X395" s="203">
        <f>'Monthly Prep'!T38</f>
        <v>0</v>
      </c>
      <c r="Y395" s="203">
        <f>'Monthly Prep'!U38</f>
        <v>0</v>
      </c>
      <c r="Z395" s="203">
        <f>'Monthly Prep'!V38</f>
        <v>0</v>
      </c>
      <c r="AA395" s="203">
        <f>'Monthly Prep'!W38</f>
        <v>0</v>
      </c>
      <c r="AB395" s="203">
        <f>'Monthly Prep'!X38</f>
        <v>0</v>
      </c>
      <c r="AC395" s="203">
        <f>'Monthly Prep'!Y38</f>
        <v>0</v>
      </c>
      <c r="AD395" s="203">
        <f>'Monthly Prep'!Z38</f>
        <v>0</v>
      </c>
      <c r="AE395" s="203">
        <f>'Monthly Prep'!AA38</f>
        <v>0</v>
      </c>
      <c r="AF395" s="203">
        <f>'Monthly Prep'!AB38</f>
        <v>0</v>
      </c>
      <c r="AG395" s="203">
        <f>'Monthly Prep'!AC38</f>
        <v>0</v>
      </c>
      <c r="AH395" s="203">
        <f>'Monthly Prep'!AD38</f>
        <v>0</v>
      </c>
      <c r="AI395" s="203">
        <f>'Monthly Prep'!AE38</f>
        <v>0</v>
      </c>
      <c r="AJ395" s="203">
        <f>'Monthly Prep'!AF38</f>
        <v>0</v>
      </c>
      <c r="AK395" s="203">
        <f>'Monthly Prep'!AG38</f>
        <v>0</v>
      </c>
      <c r="AL395" s="203">
        <f>'Monthly Prep'!AH38</f>
        <v>0</v>
      </c>
      <c r="AM395" s="186">
        <f t="shared" si="13"/>
        <v>0</v>
      </c>
      <c r="AN395" s="187" t="str">
        <f>'Monthly Prep'!B$3</f>
        <v>Monthly Prep Reporting Tool 1.0.1</v>
      </c>
      <c r="AO395" s="199">
        <f>'Monthly Prep'!AH38</f>
        <v>0</v>
      </c>
    </row>
    <row r="396" spans="1:41" x14ac:dyDescent="0.25">
      <c r="A396" s="178" t="str">
        <f t="shared" si="12"/>
        <v>202205</v>
      </c>
      <c r="B396" s="179">
        <f>'Prep Partner Performance'!AE$2</f>
        <v>2022</v>
      </c>
      <c r="C396" s="180" t="str">
        <f>'Prep Partner Performance'!Z$2</f>
        <v>05</v>
      </c>
      <c r="D396" s="178">
        <f>'Prep Partner Performance'!G$2</f>
        <v>14943</v>
      </c>
      <c r="E396" s="177" t="str">
        <f>'Prep Partner Performance'!C$2</f>
        <v>Kisima Health Centre</v>
      </c>
      <c r="F396" s="203">
        <f>'Monthly Prep'!B$29</f>
        <v>0</v>
      </c>
      <c r="G396" s="203" t="str">
        <f>'Monthly Prep'!C39</f>
        <v>Men at High Risk</v>
      </c>
      <c r="H396" s="203" t="str">
        <f>'Monthly Prep'!D39</f>
        <v>MP01-31</v>
      </c>
      <c r="I396" s="203">
        <f>'Monthly Prep'!E39</f>
        <v>0</v>
      </c>
      <c r="J396" s="203">
        <f>'Monthly Prep'!F39</f>
        <v>0</v>
      </c>
      <c r="K396" s="203">
        <f>'Monthly Prep'!G39</f>
        <v>0</v>
      </c>
      <c r="L396" s="203">
        <f>'Monthly Prep'!H39</f>
        <v>0</v>
      </c>
      <c r="M396" s="203">
        <f>'Monthly Prep'!I39</f>
        <v>0</v>
      </c>
      <c r="N396" s="203">
        <f>'Monthly Prep'!J39</f>
        <v>0</v>
      </c>
      <c r="O396" s="203">
        <f>'Monthly Prep'!K39</f>
        <v>0</v>
      </c>
      <c r="P396" s="203">
        <f>'Monthly Prep'!L39</f>
        <v>0</v>
      </c>
      <c r="Q396" s="203">
        <f>'Monthly Prep'!M39</f>
        <v>0</v>
      </c>
      <c r="R396" s="203">
        <f>'Monthly Prep'!N39</f>
        <v>0</v>
      </c>
      <c r="S396" s="203">
        <f>'Monthly Prep'!O39</f>
        <v>0</v>
      </c>
      <c r="T396" s="203">
        <f>'Monthly Prep'!P39</f>
        <v>0</v>
      </c>
      <c r="U396" s="203">
        <f>'Monthly Prep'!Q39</f>
        <v>0</v>
      </c>
      <c r="V396" s="203">
        <f>'Monthly Prep'!R39</f>
        <v>0</v>
      </c>
      <c r="W396" s="203">
        <f>'Monthly Prep'!S39</f>
        <v>0</v>
      </c>
      <c r="X396" s="203">
        <f>'Monthly Prep'!T39</f>
        <v>0</v>
      </c>
      <c r="Y396" s="203">
        <f>'Monthly Prep'!U39</f>
        <v>0</v>
      </c>
      <c r="Z396" s="203">
        <f>'Monthly Prep'!V39</f>
        <v>0</v>
      </c>
      <c r="AA396" s="203">
        <f>'Monthly Prep'!W39</f>
        <v>0</v>
      </c>
      <c r="AB396" s="203">
        <f>'Monthly Prep'!X39</f>
        <v>0</v>
      </c>
      <c r="AC396" s="203">
        <f>'Monthly Prep'!Y39</f>
        <v>0</v>
      </c>
      <c r="AD396" s="203">
        <f>'Monthly Prep'!Z39</f>
        <v>0</v>
      </c>
      <c r="AE396" s="203">
        <f>'Monthly Prep'!AA39</f>
        <v>0</v>
      </c>
      <c r="AF396" s="203">
        <f>'Monthly Prep'!AB39</f>
        <v>0</v>
      </c>
      <c r="AG396" s="203">
        <f>'Monthly Prep'!AC39</f>
        <v>0</v>
      </c>
      <c r="AH396" s="203">
        <f>'Monthly Prep'!AD39</f>
        <v>0</v>
      </c>
      <c r="AI396" s="203">
        <f>'Monthly Prep'!AE39</f>
        <v>0</v>
      </c>
      <c r="AJ396" s="203">
        <f>'Monthly Prep'!AF39</f>
        <v>0</v>
      </c>
      <c r="AK396" s="203">
        <f>'Monthly Prep'!AG39</f>
        <v>0</v>
      </c>
      <c r="AL396" s="203">
        <f>'Monthly Prep'!AH39</f>
        <v>0</v>
      </c>
      <c r="AM396" s="186">
        <f t="shared" si="13"/>
        <v>0</v>
      </c>
      <c r="AN396" s="187" t="str">
        <f>'Monthly Prep'!B$3</f>
        <v>Monthly Prep Reporting Tool 1.0.1</v>
      </c>
      <c r="AO396" s="199">
        <f>'Monthly Prep'!AH39</f>
        <v>0</v>
      </c>
    </row>
    <row r="397" spans="1:41" x14ac:dyDescent="0.25">
      <c r="A397" s="178" t="str">
        <f t="shared" si="12"/>
        <v>202205</v>
      </c>
      <c r="B397" s="179">
        <f>'Prep Partner Performance'!AE$2</f>
        <v>2022</v>
      </c>
      <c r="C397" s="180" t="str">
        <f>'Prep Partner Performance'!Z$2</f>
        <v>05</v>
      </c>
      <c r="D397" s="178">
        <f>'Prep Partner Performance'!G$2</f>
        <v>14943</v>
      </c>
      <c r="E397" s="177" t="str">
        <f>'Prep Partner Performance'!C$2</f>
        <v>Kisima Health Centre</v>
      </c>
      <c r="F397" s="203">
        <f>'Monthly Prep'!B$29</f>
        <v>0</v>
      </c>
      <c r="G397" s="203" t="str">
        <f>'Monthly Prep'!C40</f>
        <v>PBFW Breastfeeding</v>
      </c>
      <c r="H397" s="203" t="str">
        <f>'Monthly Prep'!D40</f>
        <v>MP01-32</v>
      </c>
      <c r="I397" s="203">
        <f>'Monthly Prep'!E40</f>
        <v>0</v>
      </c>
      <c r="J397" s="203">
        <f>'Monthly Prep'!F40</f>
        <v>0</v>
      </c>
      <c r="K397" s="203">
        <f>'Monthly Prep'!G40</f>
        <v>0</v>
      </c>
      <c r="L397" s="203">
        <f>'Monthly Prep'!H40</f>
        <v>0</v>
      </c>
      <c r="M397" s="203">
        <f>'Monthly Prep'!I40</f>
        <v>0</v>
      </c>
      <c r="N397" s="203">
        <f>'Monthly Prep'!J40</f>
        <v>0</v>
      </c>
      <c r="O397" s="203">
        <f>'Monthly Prep'!K40</f>
        <v>0</v>
      </c>
      <c r="P397" s="203">
        <f>'Monthly Prep'!L40</f>
        <v>0</v>
      </c>
      <c r="Q397" s="203">
        <f>'Monthly Prep'!M40</f>
        <v>0</v>
      </c>
      <c r="R397" s="203">
        <f>'Monthly Prep'!N40</f>
        <v>0</v>
      </c>
      <c r="S397" s="203">
        <f>'Monthly Prep'!O40</f>
        <v>0</v>
      </c>
      <c r="T397" s="203">
        <f>'Monthly Prep'!P40</f>
        <v>0</v>
      </c>
      <c r="U397" s="203">
        <f>'Monthly Prep'!Q40</f>
        <v>0</v>
      </c>
      <c r="V397" s="203">
        <f>'Monthly Prep'!R40</f>
        <v>0</v>
      </c>
      <c r="W397" s="203">
        <f>'Monthly Prep'!S40</f>
        <v>0</v>
      </c>
      <c r="X397" s="203">
        <f>'Monthly Prep'!T40</f>
        <v>0</v>
      </c>
      <c r="Y397" s="203">
        <f>'Monthly Prep'!U40</f>
        <v>0</v>
      </c>
      <c r="Z397" s="203">
        <f>'Monthly Prep'!V40</f>
        <v>0</v>
      </c>
      <c r="AA397" s="203">
        <f>'Monthly Prep'!W40</f>
        <v>0</v>
      </c>
      <c r="AB397" s="203">
        <f>'Monthly Prep'!X40</f>
        <v>0</v>
      </c>
      <c r="AC397" s="203">
        <f>'Monthly Prep'!Y40</f>
        <v>0</v>
      </c>
      <c r="AD397" s="203">
        <f>'Monthly Prep'!Z40</f>
        <v>0</v>
      </c>
      <c r="AE397" s="203">
        <f>'Monthly Prep'!AA40</f>
        <v>0</v>
      </c>
      <c r="AF397" s="203">
        <f>'Monthly Prep'!AB40</f>
        <v>0</v>
      </c>
      <c r="AG397" s="203">
        <f>'Monthly Prep'!AC40</f>
        <v>0</v>
      </c>
      <c r="AH397" s="203">
        <f>'Monthly Prep'!AD40</f>
        <v>0</v>
      </c>
      <c r="AI397" s="203">
        <f>'Monthly Prep'!AE40</f>
        <v>0</v>
      </c>
      <c r="AJ397" s="203">
        <f>'Monthly Prep'!AF40</f>
        <v>0</v>
      </c>
      <c r="AK397" s="203">
        <f>'Monthly Prep'!AG40</f>
        <v>0</v>
      </c>
      <c r="AL397" s="203">
        <f>'Monthly Prep'!AH40</f>
        <v>0</v>
      </c>
      <c r="AM397" s="186">
        <f t="shared" si="13"/>
        <v>0</v>
      </c>
      <c r="AN397" s="187" t="str">
        <f>'Monthly Prep'!B$3</f>
        <v>Monthly Prep Reporting Tool 1.0.1</v>
      </c>
      <c r="AO397" s="199">
        <f>'Monthly Prep'!AH40</f>
        <v>0</v>
      </c>
    </row>
    <row r="398" spans="1:41" x14ac:dyDescent="0.25">
      <c r="A398" s="178" t="str">
        <f t="shared" si="12"/>
        <v>202205</v>
      </c>
      <c r="B398" s="179">
        <f>'Prep Partner Performance'!AE$2</f>
        <v>2022</v>
      </c>
      <c r="C398" s="180" t="str">
        <f>'Prep Partner Performance'!Z$2</f>
        <v>05</v>
      </c>
      <c r="D398" s="178">
        <f>'Prep Partner Performance'!G$2</f>
        <v>14943</v>
      </c>
      <c r="E398" s="177" t="str">
        <f>'Prep Partner Performance'!C$2</f>
        <v>Kisima Health Centre</v>
      </c>
      <c r="F398" s="203">
        <f>'Monthly Prep'!B41</f>
        <v>0</v>
      </c>
      <c r="G398" s="203" t="str">
        <f>'Monthly Prep'!C41</f>
        <v>PBFW Pregnant</v>
      </c>
      <c r="H398" s="203" t="str">
        <f>'Monthly Prep'!D41</f>
        <v>MP01-33</v>
      </c>
      <c r="I398" s="203">
        <f>'Monthly Prep'!E41</f>
        <v>0</v>
      </c>
      <c r="J398" s="203">
        <f>'Monthly Prep'!F41</f>
        <v>0</v>
      </c>
      <c r="K398" s="203">
        <f>'Monthly Prep'!G41</f>
        <v>0</v>
      </c>
      <c r="L398" s="203">
        <f>'Monthly Prep'!H41</f>
        <v>0</v>
      </c>
      <c r="M398" s="203">
        <f>'Monthly Prep'!I41</f>
        <v>0</v>
      </c>
      <c r="N398" s="203">
        <f>'Monthly Prep'!J41</f>
        <v>0</v>
      </c>
      <c r="O398" s="203">
        <f>'Monthly Prep'!K41</f>
        <v>0</v>
      </c>
      <c r="P398" s="203">
        <f>'Monthly Prep'!L41</f>
        <v>0</v>
      </c>
      <c r="Q398" s="203">
        <f>'Monthly Prep'!M41</f>
        <v>0</v>
      </c>
      <c r="R398" s="203">
        <f>'Monthly Prep'!N41</f>
        <v>0</v>
      </c>
      <c r="S398" s="203">
        <f>'Monthly Prep'!O41</f>
        <v>0</v>
      </c>
      <c r="T398" s="203">
        <f>'Monthly Prep'!P41</f>
        <v>0</v>
      </c>
      <c r="U398" s="203">
        <f>'Monthly Prep'!Q41</f>
        <v>0</v>
      </c>
      <c r="V398" s="203">
        <f>'Monthly Prep'!R41</f>
        <v>0</v>
      </c>
      <c r="W398" s="203">
        <f>'Monthly Prep'!S41</f>
        <v>0</v>
      </c>
      <c r="X398" s="203">
        <f>'Monthly Prep'!T41</f>
        <v>0</v>
      </c>
      <c r="Y398" s="203">
        <f>'Monthly Prep'!U41</f>
        <v>0</v>
      </c>
      <c r="Z398" s="203">
        <f>'Monthly Prep'!V41</f>
        <v>0</v>
      </c>
      <c r="AA398" s="203">
        <f>'Monthly Prep'!W41</f>
        <v>0</v>
      </c>
      <c r="AB398" s="203">
        <f>'Monthly Prep'!X41</f>
        <v>0</v>
      </c>
      <c r="AC398" s="203">
        <f>'Monthly Prep'!Y41</f>
        <v>0</v>
      </c>
      <c r="AD398" s="203">
        <f>'Monthly Prep'!Z41</f>
        <v>0</v>
      </c>
      <c r="AE398" s="203">
        <f>'Monthly Prep'!AA41</f>
        <v>0</v>
      </c>
      <c r="AF398" s="203">
        <f>'Monthly Prep'!AB41</f>
        <v>0</v>
      </c>
      <c r="AG398" s="203">
        <f>'Monthly Prep'!AC41</f>
        <v>0</v>
      </c>
      <c r="AH398" s="203">
        <f>'Monthly Prep'!AD41</f>
        <v>0</v>
      </c>
      <c r="AI398" s="203">
        <f>'Monthly Prep'!AE41</f>
        <v>0</v>
      </c>
      <c r="AJ398" s="203">
        <f>'Monthly Prep'!AF41</f>
        <v>0</v>
      </c>
      <c r="AK398" s="203">
        <f>'Monthly Prep'!AG41</f>
        <v>0</v>
      </c>
      <c r="AL398" s="203">
        <f>'Monthly Prep'!AH41</f>
        <v>0</v>
      </c>
      <c r="AM398" s="186">
        <f t="shared" si="13"/>
        <v>0</v>
      </c>
      <c r="AN398" s="187" t="str">
        <f>'Monthly Prep'!B$3</f>
        <v>Monthly Prep Reporting Tool 1.0.1</v>
      </c>
      <c r="AO398" s="199">
        <f>'Monthly Prep'!AH41</f>
        <v>0</v>
      </c>
    </row>
    <row r="399" spans="1:41" x14ac:dyDescent="0.25">
      <c r="A399" s="178" t="str">
        <f t="shared" si="12"/>
        <v>202205</v>
      </c>
      <c r="B399" s="179">
        <f>'Prep Partner Performance'!AE$2</f>
        <v>2022</v>
      </c>
      <c r="C399" s="180" t="str">
        <f>'Prep Partner Performance'!Z$2</f>
        <v>05</v>
      </c>
      <c r="D399" s="178">
        <f>'Prep Partner Performance'!G$2</f>
        <v>14943</v>
      </c>
      <c r="E399" s="177" t="str">
        <f>'Prep Partner Performance'!C$2</f>
        <v>Kisima Health Centre</v>
      </c>
      <c r="F399" s="203">
        <f>'Monthly Prep'!B42</f>
        <v>0</v>
      </c>
      <c r="G399" s="203" t="str">
        <f>'Monthly Prep'!C42</f>
        <v>People Who Inject Drugs</v>
      </c>
      <c r="H399" s="203" t="str">
        <f>'Monthly Prep'!D42</f>
        <v>MP01-34</v>
      </c>
      <c r="I399" s="203">
        <f>'Monthly Prep'!E42</f>
        <v>0</v>
      </c>
      <c r="J399" s="203">
        <f>'Monthly Prep'!F42</f>
        <v>0</v>
      </c>
      <c r="K399" s="203">
        <f>'Monthly Prep'!G42</f>
        <v>0</v>
      </c>
      <c r="L399" s="203">
        <f>'Monthly Prep'!H42</f>
        <v>0</v>
      </c>
      <c r="M399" s="203">
        <f>'Monthly Prep'!I42</f>
        <v>0</v>
      </c>
      <c r="N399" s="203">
        <f>'Monthly Prep'!J42</f>
        <v>0</v>
      </c>
      <c r="O399" s="203">
        <f>'Monthly Prep'!K42</f>
        <v>0</v>
      </c>
      <c r="P399" s="203">
        <f>'Monthly Prep'!L42</f>
        <v>0</v>
      </c>
      <c r="Q399" s="203">
        <f>'Monthly Prep'!M42</f>
        <v>0</v>
      </c>
      <c r="R399" s="203">
        <f>'Monthly Prep'!N42</f>
        <v>0</v>
      </c>
      <c r="S399" s="203">
        <f>'Monthly Prep'!O42</f>
        <v>0</v>
      </c>
      <c r="T399" s="203">
        <f>'Monthly Prep'!P42</f>
        <v>0</v>
      </c>
      <c r="U399" s="203">
        <f>'Monthly Prep'!Q42</f>
        <v>0</v>
      </c>
      <c r="V399" s="203">
        <f>'Monthly Prep'!R42</f>
        <v>0</v>
      </c>
      <c r="W399" s="203">
        <f>'Monthly Prep'!S42</f>
        <v>0</v>
      </c>
      <c r="X399" s="203">
        <f>'Monthly Prep'!T42</f>
        <v>0</v>
      </c>
      <c r="Y399" s="203">
        <f>'Monthly Prep'!U42</f>
        <v>0</v>
      </c>
      <c r="Z399" s="203">
        <f>'Monthly Prep'!V42</f>
        <v>0</v>
      </c>
      <c r="AA399" s="203">
        <f>'Monthly Prep'!W42</f>
        <v>0</v>
      </c>
      <c r="AB399" s="203">
        <f>'Monthly Prep'!X42</f>
        <v>0</v>
      </c>
      <c r="AC399" s="203">
        <f>'Monthly Prep'!Y42</f>
        <v>0</v>
      </c>
      <c r="AD399" s="203">
        <f>'Monthly Prep'!Z42</f>
        <v>0</v>
      </c>
      <c r="AE399" s="203">
        <f>'Monthly Prep'!AA42</f>
        <v>0</v>
      </c>
      <c r="AF399" s="203">
        <f>'Monthly Prep'!AB42</f>
        <v>0</v>
      </c>
      <c r="AG399" s="203">
        <f>'Monthly Prep'!AC42</f>
        <v>0</v>
      </c>
      <c r="AH399" s="203">
        <f>'Monthly Prep'!AD42</f>
        <v>0</v>
      </c>
      <c r="AI399" s="203">
        <f>'Monthly Prep'!AE42</f>
        <v>0</v>
      </c>
      <c r="AJ399" s="203">
        <f>'Monthly Prep'!AF42</f>
        <v>0</v>
      </c>
      <c r="AK399" s="203">
        <f>'Monthly Prep'!AG42</f>
        <v>0</v>
      </c>
      <c r="AL399" s="203">
        <f>'Monthly Prep'!AH42</f>
        <v>0</v>
      </c>
      <c r="AM399" s="186">
        <f t="shared" si="13"/>
        <v>0</v>
      </c>
      <c r="AN399" s="187" t="str">
        <f>'Monthly Prep'!B$3</f>
        <v>Monthly Prep Reporting Tool 1.0.1</v>
      </c>
      <c r="AO399" s="199">
        <f>'Monthly Prep'!AH42</f>
        <v>0</v>
      </c>
    </row>
    <row r="400" spans="1:41" x14ac:dyDescent="0.25">
      <c r="A400" s="178" t="str">
        <f t="shared" si="12"/>
        <v>202205</v>
      </c>
      <c r="B400" s="179">
        <f>'Prep Partner Performance'!AE$2</f>
        <v>2022</v>
      </c>
      <c r="C400" s="180" t="str">
        <f>'Prep Partner Performance'!Z$2</f>
        <v>05</v>
      </c>
      <c r="D400" s="178">
        <f>'Prep Partner Performance'!G$2</f>
        <v>14943</v>
      </c>
      <c r="E400" s="177" t="str">
        <f>'Prep Partner Performance'!C$2</f>
        <v>Kisima Health Centre</v>
      </c>
      <c r="F400" s="203">
        <f>'Monthly Prep'!B43</f>
        <v>0</v>
      </c>
      <c r="G400" s="203" t="str">
        <f>'Monthly Prep'!C43</f>
        <v>Sero -Discodant Couple</v>
      </c>
      <c r="H400" s="203" t="str">
        <f>'Monthly Prep'!D43</f>
        <v>MP01-35</v>
      </c>
      <c r="I400" s="203">
        <f>'Monthly Prep'!E43</f>
        <v>0</v>
      </c>
      <c r="J400" s="203">
        <f>'Monthly Prep'!F43</f>
        <v>0</v>
      </c>
      <c r="K400" s="203">
        <f>'Monthly Prep'!G43</f>
        <v>0</v>
      </c>
      <c r="L400" s="203">
        <f>'Monthly Prep'!H43</f>
        <v>0</v>
      </c>
      <c r="M400" s="203">
        <f>'Monthly Prep'!I43</f>
        <v>0</v>
      </c>
      <c r="N400" s="203">
        <f>'Monthly Prep'!J43</f>
        <v>0</v>
      </c>
      <c r="O400" s="203">
        <f>'Monthly Prep'!K43</f>
        <v>0</v>
      </c>
      <c r="P400" s="203">
        <f>'Monthly Prep'!L43</f>
        <v>0</v>
      </c>
      <c r="Q400" s="203">
        <f>'Monthly Prep'!M43</f>
        <v>0</v>
      </c>
      <c r="R400" s="203">
        <f>'Monthly Prep'!N43</f>
        <v>0</v>
      </c>
      <c r="S400" s="203">
        <f>'Monthly Prep'!O43</f>
        <v>0</v>
      </c>
      <c r="T400" s="203">
        <f>'Monthly Prep'!P43</f>
        <v>0</v>
      </c>
      <c r="U400" s="203">
        <f>'Monthly Prep'!Q43</f>
        <v>0</v>
      </c>
      <c r="V400" s="203">
        <f>'Monthly Prep'!R43</f>
        <v>0</v>
      </c>
      <c r="W400" s="203">
        <f>'Monthly Prep'!S43</f>
        <v>0</v>
      </c>
      <c r="X400" s="203">
        <f>'Monthly Prep'!T43</f>
        <v>0</v>
      </c>
      <c r="Y400" s="203">
        <f>'Monthly Prep'!U43</f>
        <v>0</v>
      </c>
      <c r="Z400" s="203">
        <f>'Monthly Prep'!V43</f>
        <v>0</v>
      </c>
      <c r="AA400" s="203">
        <f>'Monthly Prep'!W43</f>
        <v>0</v>
      </c>
      <c r="AB400" s="203">
        <f>'Monthly Prep'!X43</f>
        <v>0</v>
      </c>
      <c r="AC400" s="203">
        <f>'Monthly Prep'!Y43</f>
        <v>0</v>
      </c>
      <c r="AD400" s="203">
        <f>'Monthly Prep'!Z43</f>
        <v>0</v>
      </c>
      <c r="AE400" s="203">
        <f>'Monthly Prep'!AA43</f>
        <v>0</v>
      </c>
      <c r="AF400" s="203">
        <f>'Monthly Prep'!AB43</f>
        <v>0</v>
      </c>
      <c r="AG400" s="203">
        <f>'Monthly Prep'!AC43</f>
        <v>0</v>
      </c>
      <c r="AH400" s="203">
        <f>'Monthly Prep'!AD43</f>
        <v>0</v>
      </c>
      <c r="AI400" s="203">
        <f>'Monthly Prep'!AE43</f>
        <v>0</v>
      </c>
      <c r="AJ400" s="203">
        <f>'Monthly Prep'!AF43</f>
        <v>0</v>
      </c>
      <c r="AK400" s="203">
        <f>'Monthly Prep'!AG43</f>
        <v>0</v>
      </c>
      <c r="AL400" s="203">
        <f>'Monthly Prep'!AH43</f>
        <v>0</v>
      </c>
      <c r="AM400" s="186">
        <f t="shared" si="13"/>
        <v>0</v>
      </c>
      <c r="AN400" s="187" t="str">
        <f>'Monthly Prep'!B$3</f>
        <v>Monthly Prep Reporting Tool 1.0.1</v>
      </c>
      <c r="AO400" s="199">
        <f>'Monthly Prep'!AH43</f>
        <v>0</v>
      </c>
    </row>
    <row r="401" spans="1:41" x14ac:dyDescent="0.25">
      <c r="A401" s="178" t="str">
        <f t="shared" si="12"/>
        <v>202205</v>
      </c>
      <c r="B401" s="179">
        <f>'Prep Partner Performance'!AE$2</f>
        <v>2022</v>
      </c>
      <c r="C401" s="180" t="str">
        <f>'Prep Partner Performance'!Z$2</f>
        <v>05</v>
      </c>
      <c r="D401" s="178">
        <f>'Prep Partner Performance'!G$2</f>
        <v>14943</v>
      </c>
      <c r="E401" s="177" t="str">
        <f>'Prep Partner Performance'!C$2</f>
        <v>Kisima Health Centre</v>
      </c>
      <c r="F401" s="203">
        <f>'Monthly Prep'!B$43</f>
        <v>0</v>
      </c>
      <c r="G401" s="203" t="str">
        <f>'Monthly Prep'!C44</f>
        <v>Men who have Sex with Men</v>
      </c>
      <c r="H401" s="203" t="str">
        <f>'Monthly Prep'!D44</f>
        <v>MP01-36</v>
      </c>
      <c r="I401" s="203">
        <f>'Monthly Prep'!E44</f>
        <v>0</v>
      </c>
      <c r="J401" s="203">
        <f>'Monthly Prep'!F44</f>
        <v>0</v>
      </c>
      <c r="K401" s="203">
        <f>'Monthly Prep'!G44</f>
        <v>0</v>
      </c>
      <c r="L401" s="203">
        <f>'Monthly Prep'!H44</f>
        <v>0</v>
      </c>
      <c r="M401" s="203">
        <f>'Monthly Prep'!I44</f>
        <v>0</v>
      </c>
      <c r="N401" s="203">
        <f>'Monthly Prep'!J44</f>
        <v>0</v>
      </c>
      <c r="O401" s="203">
        <f>'Monthly Prep'!K44</f>
        <v>0</v>
      </c>
      <c r="P401" s="203">
        <f>'Monthly Prep'!L44</f>
        <v>0</v>
      </c>
      <c r="Q401" s="203">
        <f>'Monthly Prep'!M44</f>
        <v>0</v>
      </c>
      <c r="R401" s="203">
        <f>'Monthly Prep'!N44</f>
        <v>0</v>
      </c>
      <c r="S401" s="203">
        <f>'Monthly Prep'!O44</f>
        <v>0</v>
      </c>
      <c r="T401" s="203">
        <f>'Monthly Prep'!P44</f>
        <v>0</v>
      </c>
      <c r="U401" s="203">
        <f>'Monthly Prep'!Q44</f>
        <v>0</v>
      </c>
      <c r="V401" s="203">
        <f>'Monthly Prep'!R44</f>
        <v>0</v>
      </c>
      <c r="W401" s="203">
        <f>'Monthly Prep'!S44</f>
        <v>0</v>
      </c>
      <c r="X401" s="203">
        <f>'Monthly Prep'!T44</f>
        <v>0</v>
      </c>
      <c r="Y401" s="203">
        <f>'Monthly Prep'!U44</f>
        <v>0</v>
      </c>
      <c r="Z401" s="203">
        <f>'Monthly Prep'!V44</f>
        <v>0</v>
      </c>
      <c r="AA401" s="203">
        <f>'Monthly Prep'!W44</f>
        <v>0</v>
      </c>
      <c r="AB401" s="203">
        <f>'Monthly Prep'!X44</f>
        <v>0</v>
      </c>
      <c r="AC401" s="203">
        <f>'Monthly Prep'!Y44</f>
        <v>0</v>
      </c>
      <c r="AD401" s="203">
        <f>'Monthly Prep'!Z44</f>
        <v>0</v>
      </c>
      <c r="AE401" s="203">
        <f>'Monthly Prep'!AA44</f>
        <v>0</v>
      </c>
      <c r="AF401" s="203">
        <f>'Monthly Prep'!AB44</f>
        <v>0</v>
      </c>
      <c r="AG401" s="203">
        <f>'Monthly Prep'!AC44</f>
        <v>0</v>
      </c>
      <c r="AH401" s="203">
        <f>'Monthly Prep'!AD44</f>
        <v>0</v>
      </c>
      <c r="AI401" s="203">
        <f>'Monthly Prep'!AE44</f>
        <v>0</v>
      </c>
      <c r="AJ401" s="203">
        <f>'Monthly Prep'!AF44</f>
        <v>0</v>
      </c>
      <c r="AK401" s="203">
        <f>'Monthly Prep'!AG44</f>
        <v>0</v>
      </c>
      <c r="AL401" s="203">
        <f>'Monthly Prep'!AH44</f>
        <v>0</v>
      </c>
      <c r="AM401" s="186">
        <f t="shared" si="13"/>
        <v>0</v>
      </c>
      <c r="AN401" s="187" t="str">
        <f>'Monthly Prep'!B$3</f>
        <v>Monthly Prep Reporting Tool 1.0.1</v>
      </c>
      <c r="AO401" s="199">
        <f>'Monthly Prep'!AH44</f>
        <v>0</v>
      </c>
    </row>
    <row r="402" spans="1:41" x14ac:dyDescent="0.25">
      <c r="A402" s="178" t="str">
        <f t="shared" si="12"/>
        <v>202205</v>
      </c>
      <c r="B402" s="179">
        <f>'Prep Partner Performance'!AE$2</f>
        <v>2022</v>
      </c>
      <c r="C402" s="180" t="str">
        <f>'Prep Partner Performance'!Z$2</f>
        <v>05</v>
      </c>
      <c r="D402" s="178">
        <f>'Prep Partner Performance'!G$2</f>
        <v>14943</v>
      </c>
      <c r="E402" s="177" t="str">
        <f>'Prep Partner Performance'!C$2</f>
        <v>Kisima Health Centre</v>
      </c>
      <c r="F402" s="203">
        <f>'Monthly Prep'!B$43</f>
        <v>0</v>
      </c>
      <c r="G402" s="203" t="str">
        <f>'Monthly Prep'!C45</f>
        <v>Adolescent Girls and Young Women (AGYW)</v>
      </c>
      <c r="H402" s="203" t="str">
        <f>'Monthly Prep'!D45</f>
        <v>MP01-37</v>
      </c>
      <c r="I402" s="203">
        <f>'Monthly Prep'!E45</f>
        <v>0</v>
      </c>
      <c r="J402" s="203">
        <f>'Monthly Prep'!F45</f>
        <v>0</v>
      </c>
      <c r="K402" s="203">
        <f>'Monthly Prep'!G45</f>
        <v>0</v>
      </c>
      <c r="L402" s="203">
        <f>'Monthly Prep'!H45</f>
        <v>0</v>
      </c>
      <c r="M402" s="203">
        <f>'Monthly Prep'!I45</f>
        <v>0</v>
      </c>
      <c r="N402" s="203">
        <f>'Monthly Prep'!J45</f>
        <v>0</v>
      </c>
      <c r="O402" s="203">
        <f>'Monthly Prep'!K45</f>
        <v>0</v>
      </c>
      <c r="P402" s="203">
        <f>'Monthly Prep'!L45</f>
        <v>0</v>
      </c>
      <c r="Q402" s="203">
        <f>'Monthly Prep'!M45</f>
        <v>0</v>
      </c>
      <c r="R402" s="203">
        <f>'Monthly Prep'!N45</f>
        <v>0</v>
      </c>
      <c r="S402" s="203">
        <f>'Monthly Prep'!O45</f>
        <v>0</v>
      </c>
      <c r="T402" s="203">
        <f>'Monthly Prep'!P45</f>
        <v>0</v>
      </c>
      <c r="U402" s="203">
        <f>'Monthly Prep'!Q45</f>
        <v>0</v>
      </c>
      <c r="V402" s="203">
        <f>'Monthly Prep'!R45</f>
        <v>0</v>
      </c>
      <c r="W402" s="203">
        <f>'Monthly Prep'!S45</f>
        <v>0</v>
      </c>
      <c r="X402" s="203">
        <f>'Monthly Prep'!T45</f>
        <v>0</v>
      </c>
      <c r="Y402" s="203">
        <f>'Monthly Prep'!U45</f>
        <v>0</v>
      </c>
      <c r="Z402" s="203">
        <f>'Monthly Prep'!V45</f>
        <v>0</v>
      </c>
      <c r="AA402" s="203">
        <f>'Monthly Prep'!W45</f>
        <v>0</v>
      </c>
      <c r="AB402" s="203">
        <f>'Monthly Prep'!X45</f>
        <v>0</v>
      </c>
      <c r="AC402" s="203">
        <f>'Monthly Prep'!Y45</f>
        <v>0</v>
      </c>
      <c r="AD402" s="203">
        <f>'Monthly Prep'!Z45</f>
        <v>0</v>
      </c>
      <c r="AE402" s="203">
        <f>'Monthly Prep'!AA45</f>
        <v>0</v>
      </c>
      <c r="AF402" s="203">
        <f>'Monthly Prep'!AB45</f>
        <v>0</v>
      </c>
      <c r="AG402" s="203">
        <f>'Monthly Prep'!AC45</f>
        <v>0</v>
      </c>
      <c r="AH402" s="203">
        <f>'Monthly Prep'!AD45</f>
        <v>0</v>
      </c>
      <c r="AI402" s="203">
        <f>'Monthly Prep'!AE45</f>
        <v>0</v>
      </c>
      <c r="AJ402" s="203">
        <f>'Monthly Prep'!AF45</f>
        <v>0</v>
      </c>
      <c r="AK402" s="203">
        <f>'Monthly Prep'!AG45</f>
        <v>0</v>
      </c>
      <c r="AL402" s="203">
        <f>'Monthly Prep'!AH45</f>
        <v>0</v>
      </c>
      <c r="AM402" s="186">
        <f t="shared" si="13"/>
        <v>0</v>
      </c>
      <c r="AN402" s="187" t="str">
        <f>'Monthly Prep'!B$3</f>
        <v>Monthly Prep Reporting Tool 1.0.1</v>
      </c>
      <c r="AO402" s="199">
        <f>'Monthly Prep'!AH45</f>
        <v>0</v>
      </c>
    </row>
    <row r="403" spans="1:41" x14ac:dyDescent="0.25">
      <c r="A403" s="178" t="str">
        <f t="shared" si="12"/>
        <v>202205</v>
      </c>
      <c r="B403" s="179">
        <f>'Prep Partner Performance'!AE$2</f>
        <v>2022</v>
      </c>
      <c r="C403" s="180" t="str">
        <f>'Prep Partner Performance'!Z$2</f>
        <v>05</v>
      </c>
      <c r="D403" s="178">
        <f>'Prep Partner Performance'!G$2</f>
        <v>14943</v>
      </c>
      <c r="E403" s="177" t="str">
        <f>'Prep Partner Performance'!C$2</f>
        <v>Kisima Health Centre</v>
      </c>
      <c r="F403" s="203">
        <f>'Monthly Prep'!B46</f>
        <v>0</v>
      </c>
      <c r="G403" s="203" t="str">
        <f>'Monthly Prep'!C46</f>
        <v>Female Sex Workers</v>
      </c>
      <c r="H403" s="203" t="str">
        <f>'Monthly Prep'!D46</f>
        <v>MP01-38</v>
      </c>
      <c r="I403" s="203">
        <f>'Monthly Prep'!E46</f>
        <v>0</v>
      </c>
      <c r="J403" s="203">
        <f>'Monthly Prep'!F46</f>
        <v>0</v>
      </c>
      <c r="K403" s="203">
        <f>'Monthly Prep'!G46</f>
        <v>0</v>
      </c>
      <c r="L403" s="203">
        <f>'Monthly Prep'!H46</f>
        <v>0</v>
      </c>
      <c r="M403" s="203">
        <f>'Monthly Prep'!I46</f>
        <v>0</v>
      </c>
      <c r="N403" s="203">
        <f>'Monthly Prep'!J46</f>
        <v>0</v>
      </c>
      <c r="O403" s="203">
        <f>'Monthly Prep'!K46</f>
        <v>0</v>
      </c>
      <c r="P403" s="203">
        <f>'Monthly Prep'!L46</f>
        <v>0</v>
      </c>
      <c r="Q403" s="203">
        <f>'Monthly Prep'!M46</f>
        <v>0</v>
      </c>
      <c r="R403" s="203">
        <f>'Monthly Prep'!N46</f>
        <v>0</v>
      </c>
      <c r="S403" s="203">
        <f>'Monthly Prep'!O46</f>
        <v>0</v>
      </c>
      <c r="T403" s="203">
        <f>'Monthly Prep'!P46</f>
        <v>0</v>
      </c>
      <c r="U403" s="203">
        <f>'Monthly Prep'!Q46</f>
        <v>0</v>
      </c>
      <c r="V403" s="203">
        <f>'Monthly Prep'!R46</f>
        <v>0</v>
      </c>
      <c r="W403" s="203">
        <f>'Monthly Prep'!S46</f>
        <v>0</v>
      </c>
      <c r="X403" s="203">
        <f>'Monthly Prep'!T46</f>
        <v>0</v>
      </c>
      <c r="Y403" s="203">
        <f>'Monthly Prep'!U46</f>
        <v>0</v>
      </c>
      <c r="Z403" s="203">
        <f>'Monthly Prep'!V46</f>
        <v>0</v>
      </c>
      <c r="AA403" s="203">
        <f>'Monthly Prep'!W46</f>
        <v>0</v>
      </c>
      <c r="AB403" s="203">
        <f>'Monthly Prep'!X46</f>
        <v>0</v>
      </c>
      <c r="AC403" s="203">
        <f>'Monthly Prep'!Y46</f>
        <v>0</v>
      </c>
      <c r="AD403" s="203">
        <f>'Monthly Prep'!Z46</f>
        <v>0</v>
      </c>
      <c r="AE403" s="203">
        <f>'Monthly Prep'!AA46</f>
        <v>0</v>
      </c>
      <c r="AF403" s="203">
        <f>'Monthly Prep'!AB46</f>
        <v>0</v>
      </c>
      <c r="AG403" s="203">
        <f>'Monthly Prep'!AC46</f>
        <v>0</v>
      </c>
      <c r="AH403" s="203">
        <f>'Monthly Prep'!AD46</f>
        <v>0</v>
      </c>
      <c r="AI403" s="203">
        <f>'Monthly Prep'!AE46</f>
        <v>0</v>
      </c>
      <c r="AJ403" s="203">
        <f>'Monthly Prep'!AF46</f>
        <v>0</v>
      </c>
      <c r="AK403" s="203">
        <f>'Monthly Prep'!AG46</f>
        <v>0</v>
      </c>
      <c r="AL403" s="203">
        <f>'Monthly Prep'!AH46</f>
        <v>0</v>
      </c>
      <c r="AM403" s="186">
        <f t="shared" si="13"/>
        <v>0</v>
      </c>
      <c r="AN403" s="187" t="str">
        <f>'Monthly Prep'!B$3</f>
        <v>Monthly Prep Reporting Tool 1.0.1</v>
      </c>
      <c r="AO403" s="199">
        <f>'Monthly Prep'!AH46</f>
        <v>0</v>
      </c>
    </row>
    <row r="404" spans="1:41" x14ac:dyDescent="0.25">
      <c r="A404" s="178" t="str">
        <f t="shared" si="12"/>
        <v>202205</v>
      </c>
      <c r="B404" s="179">
        <f>'Prep Partner Performance'!AE$2</f>
        <v>2022</v>
      </c>
      <c r="C404" s="180" t="str">
        <f>'Prep Partner Performance'!Z$2</f>
        <v>05</v>
      </c>
      <c r="D404" s="178">
        <f>'Prep Partner Performance'!G$2</f>
        <v>14943</v>
      </c>
      <c r="E404" s="177" t="str">
        <f>'Prep Partner Performance'!C$2</f>
        <v>Kisima Health Centre</v>
      </c>
      <c r="F404" s="203">
        <f>'Monthly Prep'!B$46</f>
        <v>0</v>
      </c>
      <c r="G404" s="203" t="str">
        <f>'Monthly Prep'!C47</f>
        <v>General Population</v>
      </c>
      <c r="H404" s="203" t="str">
        <f>'Monthly Prep'!D47</f>
        <v>MP01-39</v>
      </c>
      <c r="I404" s="203">
        <f>'Monthly Prep'!E47</f>
        <v>0</v>
      </c>
      <c r="J404" s="203">
        <f>'Monthly Prep'!F47</f>
        <v>0</v>
      </c>
      <c r="K404" s="203">
        <f>'Monthly Prep'!G47</f>
        <v>0</v>
      </c>
      <c r="L404" s="203">
        <f>'Monthly Prep'!H47</f>
        <v>0</v>
      </c>
      <c r="M404" s="203">
        <f>'Monthly Prep'!I47</f>
        <v>0</v>
      </c>
      <c r="N404" s="203">
        <f>'Monthly Prep'!J47</f>
        <v>0</v>
      </c>
      <c r="O404" s="203">
        <f>'Monthly Prep'!K47</f>
        <v>0</v>
      </c>
      <c r="P404" s="203">
        <f>'Monthly Prep'!L47</f>
        <v>0</v>
      </c>
      <c r="Q404" s="203">
        <f>'Monthly Prep'!M47</f>
        <v>0</v>
      </c>
      <c r="R404" s="203">
        <f>'Monthly Prep'!N47</f>
        <v>0</v>
      </c>
      <c r="S404" s="203">
        <f>'Monthly Prep'!O47</f>
        <v>0</v>
      </c>
      <c r="T404" s="203">
        <f>'Monthly Prep'!P47</f>
        <v>0</v>
      </c>
      <c r="U404" s="203">
        <f>'Monthly Prep'!Q47</f>
        <v>0</v>
      </c>
      <c r="V404" s="203">
        <f>'Monthly Prep'!R47</f>
        <v>0</v>
      </c>
      <c r="W404" s="203">
        <f>'Monthly Prep'!S47</f>
        <v>0</v>
      </c>
      <c r="X404" s="203">
        <f>'Monthly Prep'!T47</f>
        <v>0</v>
      </c>
      <c r="Y404" s="203">
        <f>'Monthly Prep'!U47</f>
        <v>0</v>
      </c>
      <c r="Z404" s="203">
        <f>'Monthly Prep'!V47</f>
        <v>0</v>
      </c>
      <c r="AA404" s="203">
        <f>'Monthly Prep'!W47</f>
        <v>0</v>
      </c>
      <c r="AB404" s="203">
        <f>'Monthly Prep'!X47</f>
        <v>0</v>
      </c>
      <c r="AC404" s="203">
        <f>'Monthly Prep'!Y47</f>
        <v>0</v>
      </c>
      <c r="AD404" s="203">
        <f>'Monthly Prep'!Z47</f>
        <v>0</v>
      </c>
      <c r="AE404" s="203">
        <f>'Monthly Prep'!AA47</f>
        <v>0</v>
      </c>
      <c r="AF404" s="203">
        <f>'Monthly Prep'!AB47</f>
        <v>0</v>
      </c>
      <c r="AG404" s="203">
        <f>'Monthly Prep'!AC47</f>
        <v>0</v>
      </c>
      <c r="AH404" s="203">
        <f>'Monthly Prep'!AD47</f>
        <v>0</v>
      </c>
      <c r="AI404" s="203">
        <f>'Monthly Prep'!AE47</f>
        <v>0</v>
      </c>
      <c r="AJ404" s="203">
        <f>'Monthly Prep'!AF47</f>
        <v>0</v>
      </c>
      <c r="AK404" s="203">
        <f>'Monthly Prep'!AG47</f>
        <v>0</v>
      </c>
      <c r="AL404" s="203">
        <f>'Monthly Prep'!AH47</f>
        <v>0</v>
      </c>
      <c r="AM404" s="186">
        <f t="shared" si="13"/>
        <v>0</v>
      </c>
      <c r="AN404" s="187" t="str">
        <f>'Monthly Prep'!B$3</f>
        <v>Monthly Prep Reporting Tool 1.0.1</v>
      </c>
      <c r="AO404" s="199">
        <f>'Monthly Prep'!AH47</f>
        <v>0</v>
      </c>
    </row>
    <row r="405" spans="1:41" x14ac:dyDescent="0.25">
      <c r="A405" s="178" t="str">
        <f t="shared" si="12"/>
        <v>202205</v>
      </c>
      <c r="B405" s="179">
        <f>'Prep Partner Performance'!AE$2</f>
        <v>2022</v>
      </c>
      <c r="C405" s="180" t="str">
        <f>'Prep Partner Performance'!Z$2</f>
        <v>05</v>
      </c>
      <c r="D405" s="178">
        <f>'Prep Partner Performance'!G$2</f>
        <v>14943</v>
      </c>
      <c r="E405" s="177" t="str">
        <f>'Prep Partner Performance'!C$2</f>
        <v>Kisima Health Centre</v>
      </c>
      <c r="F405" s="203">
        <f>'Monthly Prep'!B$46</f>
        <v>0</v>
      </c>
      <c r="G405" s="203" t="str">
        <f>'Monthly Prep'!C48</f>
        <v>Men at High Risk</v>
      </c>
      <c r="H405" s="203" t="str">
        <f>'Monthly Prep'!D48</f>
        <v>MP01-40</v>
      </c>
      <c r="I405" s="203">
        <f>'Monthly Prep'!E48</f>
        <v>0</v>
      </c>
      <c r="J405" s="203">
        <f>'Monthly Prep'!F48</f>
        <v>0</v>
      </c>
      <c r="K405" s="203">
        <f>'Monthly Prep'!G48</f>
        <v>0</v>
      </c>
      <c r="L405" s="203">
        <f>'Monthly Prep'!H48</f>
        <v>0</v>
      </c>
      <c r="M405" s="203">
        <f>'Monthly Prep'!I48</f>
        <v>0</v>
      </c>
      <c r="N405" s="203">
        <f>'Monthly Prep'!J48</f>
        <v>0</v>
      </c>
      <c r="O405" s="203">
        <f>'Monthly Prep'!K48</f>
        <v>0</v>
      </c>
      <c r="P405" s="203">
        <f>'Monthly Prep'!L48</f>
        <v>0</v>
      </c>
      <c r="Q405" s="203">
        <f>'Monthly Prep'!M48</f>
        <v>0</v>
      </c>
      <c r="R405" s="203">
        <f>'Monthly Prep'!N48</f>
        <v>0</v>
      </c>
      <c r="S405" s="203">
        <f>'Monthly Prep'!O48</f>
        <v>0</v>
      </c>
      <c r="T405" s="203">
        <f>'Monthly Prep'!P48</f>
        <v>0</v>
      </c>
      <c r="U405" s="203">
        <f>'Monthly Prep'!Q48</f>
        <v>0</v>
      </c>
      <c r="V405" s="203">
        <f>'Monthly Prep'!R48</f>
        <v>0</v>
      </c>
      <c r="W405" s="203">
        <f>'Monthly Prep'!S48</f>
        <v>0</v>
      </c>
      <c r="X405" s="203">
        <f>'Monthly Prep'!T48</f>
        <v>0</v>
      </c>
      <c r="Y405" s="203">
        <f>'Monthly Prep'!U48</f>
        <v>0</v>
      </c>
      <c r="Z405" s="203">
        <f>'Monthly Prep'!V48</f>
        <v>0</v>
      </c>
      <c r="AA405" s="203">
        <f>'Monthly Prep'!W48</f>
        <v>0</v>
      </c>
      <c r="AB405" s="203">
        <f>'Monthly Prep'!X48</f>
        <v>0</v>
      </c>
      <c r="AC405" s="203">
        <f>'Monthly Prep'!Y48</f>
        <v>0</v>
      </c>
      <c r="AD405" s="203">
        <f>'Monthly Prep'!Z48</f>
        <v>0</v>
      </c>
      <c r="AE405" s="203">
        <f>'Monthly Prep'!AA48</f>
        <v>0</v>
      </c>
      <c r="AF405" s="203">
        <f>'Monthly Prep'!AB48</f>
        <v>0</v>
      </c>
      <c r="AG405" s="203">
        <f>'Monthly Prep'!AC48</f>
        <v>0</v>
      </c>
      <c r="AH405" s="203">
        <f>'Monthly Prep'!AD48</f>
        <v>0</v>
      </c>
      <c r="AI405" s="203">
        <f>'Monthly Prep'!AE48</f>
        <v>0</v>
      </c>
      <c r="AJ405" s="203">
        <f>'Monthly Prep'!AF48</f>
        <v>0</v>
      </c>
      <c r="AK405" s="203">
        <f>'Monthly Prep'!AG48</f>
        <v>0</v>
      </c>
      <c r="AL405" s="203">
        <f>'Monthly Prep'!AH48</f>
        <v>0</v>
      </c>
      <c r="AM405" s="186">
        <f t="shared" si="13"/>
        <v>0</v>
      </c>
      <c r="AN405" s="187" t="str">
        <f>'Monthly Prep'!B$3</f>
        <v>Monthly Prep Reporting Tool 1.0.1</v>
      </c>
      <c r="AO405" s="199">
        <f>'Monthly Prep'!AH48</f>
        <v>0</v>
      </c>
    </row>
    <row r="406" spans="1:41" x14ac:dyDescent="0.25">
      <c r="A406" s="178" t="str">
        <f t="shared" si="12"/>
        <v>202205</v>
      </c>
      <c r="B406" s="179">
        <f>'Prep Partner Performance'!AE$2</f>
        <v>2022</v>
      </c>
      <c r="C406" s="180" t="str">
        <f>'Prep Partner Performance'!Z$2</f>
        <v>05</v>
      </c>
      <c r="D406" s="178">
        <f>'Prep Partner Performance'!G$2</f>
        <v>14943</v>
      </c>
      <c r="E406" s="177" t="str">
        <f>'Prep Partner Performance'!C$2</f>
        <v>Kisima Health Centre</v>
      </c>
      <c r="F406" s="203">
        <f>'Monthly Prep'!B$46</f>
        <v>0</v>
      </c>
      <c r="G406" s="203" t="str">
        <f>'Monthly Prep'!C49</f>
        <v>PBFW Breastfeeding</v>
      </c>
      <c r="H406" s="203" t="str">
        <f>'Monthly Prep'!D49</f>
        <v>MP01-41</v>
      </c>
      <c r="I406" s="203">
        <f>'Monthly Prep'!E49</f>
        <v>0</v>
      </c>
      <c r="J406" s="203">
        <f>'Monthly Prep'!F49</f>
        <v>0</v>
      </c>
      <c r="K406" s="203">
        <f>'Monthly Prep'!G49</f>
        <v>0</v>
      </c>
      <c r="L406" s="203">
        <f>'Monthly Prep'!H49</f>
        <v>0</v>
      </c>
      <c r="M406" s="203">
        <f>'Monthly Prep'!I49</f>
        <v>0</v>
      </c>
      <c r="N406" s="203">
        <f>'Monthly Prep'!J49</f>
        <v>0</v>
      </c>
      <c r="O406" s="203">
        <f>'Monthly Prep'!K49</f>
        <v>0</v>
      </c>
      <c r="P406" s="203">
        <f>'Monthly Prep'!L49</f>
        <v>0</v>
      </c>
      <c r="Q406" s="203">
        <f>'Monthly Prep'!M49</f>
        <v>0</v>
      </c>
      <c r="R406" s="203">
        <f>'Monthly Prep'!N49</f>
        <v>0</v>
      </c>
      <c r="S406" s="203">
        <f>'Monthly Prep'!O49</f>
        <v>0</v>
      </c>
      <c r="T406" s="203">
        <f>'Monthly Prep'!P49</f>
        <v>0</v>
      </c>
      <c r="U406" s="203">
        <f>'Monthly Prep'!Q49</f>
        <v>0</v>
      </c>
      <c r="V406" s="203">
        <f>'Monthly Prep'!R49</f>
        <v>0</v>
      </c>
      <c r="W406" s="203">
        <f>'Monthly Prep'!S49</f>
        <v>0</v>
      </c>
      <c r="X406" s="203">
        <f>'Monthly Prep'!T49</f>
        <v>0</v>
      </c>
      <c r="Y406" s="203">
        <f>'Monthly Prep'!U49</f>
        <v>0</v>
      </c>
      <c r="Z406" s="203">
        <f>'Monthly Prep'!V49</f>
        <v>0</v>
      </c>
      <c r="AA406" s="203">
        <f>'Monthly Prep'!W49</f>
        <v>0</v>
      </c>
      <c r="AB406" s="203">
        <f>'Monthly Prep'!X49</f>
        <v>0</v>
      </c>
      <c r="AC406" s="203">
        <f>'Monthly Prep'!Y49</f>
        <v>0</v>
      </c>
      <c r="AD406" s="203">
        <f>'Monthly Prep'!Z49</f>
        <v>0</v>
      </c>
      <c r="AE406" s="203">
        <f>'Monthly Prep'!AA49</f>
        <v>0</v>
      </c>
      <c r="AF406" s="203">
        <f>'Monthly Prep'!AB49</f>
        <v>0</v>
      </c>
      <c r="AG406" s="203">
        <f>'Monthly Prep'!AC49</f>
        <v>0</v>
      </c>
      <c r="AH406" s="203">
        <f>'Monthly Prep'!AD49</f>
        <v>0</v>
      </c>
      <c r="AI406" s="203">
        <f>'Monthly Prep'!AE49</f>
        <v>0</v>
      </c>
      <c r="AJ406" s="203">
        <f>'Monthly Prep'!AF49</f>
        <v>0</v>
      </c>
      <c r="AK406" s="203">
        <f>'Monthly Prep'!AG49</f>
        <v>0</v>
      </c>
      <c r="AL406" s="203">
        <f>'Monthly Prep'!AH49</f>
        <v>0</v>
      </c>
      <c r="AM406" s="186">
        <f t="shared" si="13"/>
        <v>0</v>
      </c>
      <c r="AN406" s="187" t="str">
        <f>'Monthly Prep'!B$3</f>
        <v>Monthly Prep Reporting Tool 1.0.1</v>
      </c>
      <c r="AO406" s="199">
        <f>'Monthly Prep'!AH49</f>
        <v>0</v>
      </c>
    </row>
    <row r="407" spans="1:41" x14ac:dyDescent="0.25">
      <c r="A407" s="178" t="str">
        <f t="shared" si="12"/>
        <v>202205</v>
      </c>
      <c r="B407" s="179">
        <f>'Prep Partner Performance'!AE$2</f>
        <v>2022</v>
      </c>
      <c r="C407" s="180" t="str">
        <f>'Prep Partner Performance'!Z$2</f>
        <v>05</v>
      </c>
      <c r="D407" s="178">
        <f>'Prep Partner Performance'!G$2</f>
        <v>14943</v>
      </c>
      <c r="E407" s="177" t="str">
        <f>'Prep Partner Performance'!C$2</f>
        <v>Kisima Health Centre</v>
      </c>
      <c r="F407" s="203">
        <f>'Monthly Prep'!B$46</f>
        <v>0</v>
      </c>
      <c r="G407" s="203" t="str">
        <f>'Monthly Prep'!C50</f>
        <v>PBFW Pregnant</v>
      </c>
      <c r="H407" s="203" t="str">
        <f>'Monthly Prep'!D50</f>
        <v>MP01-42</v>
      </c>
      <c r="I407" s="203">
        <f>'Monthly Prep'!E50</f>
        <v>0</v>
      </c>
      <c r="J407" s="203">
        <f>'Monthly Prep'!F50</f>
        <v>0</v>
      </c>
      <c r="K407" s="203">
        <f>'Monthly Prep'!G50</f>
        <v>0</v>
      </c>
      <c r="L407" s="203">
        <f>'Monthly Prep'!H50</f>
        <v>0</v>
      </c>
      <c r="M407" s="203">
        <f>'Monthly Prep'!I50</f>
        <v>0</v>
      </c>
      <c r="N407" s="203">
        <f>'Monthly Prep'!J50</f>
        <v>0</v>
      </c>
      <c r="O407" s="203">
        <f>'Monthly Prep'!K50</f>
        <v>0</v>
      </c>
      <c r="P407" s="203">
        <f>'Monthly Prep'!L50</f>
        <v>0</v>
      </c>
      <c r="Q407" s="203">
        <f>'Monthly Prep'!M50</f>
        <v>0</v>
      </c>
      <c r="R407" s="203">
        <f>'Monthly Prep'!N50</f>
        <v>0</v>
      </c>
      <c r="S407" s="203">
        <f>'Monthly Prep'!O50</f>
        <v>0</v>
      </c>
      <c r="T407" s="203">
        <f>'Monthly Prep'!P50</f>
        <v>0</v>
      </c>
      <c r="U407" s="203">
        <f>'Monthly Prep'!Q50</f>
        <v>0</v>
      </c>
      <c r="V407" s="203">
        <f>'Monthly Prep'!R50</f>
        <v>0</v>
      </c>
      <c r="W407" s="203">
        <f>'Monthly Prep'!S50</f>
        <v>0</v>
      </c>
      <c r="X407" s="203">
        <f>'Monthly Prep'!T50</f>
        <v>0</v>
      </c>
      <c r="Y407" s="203">
        <f>'Monthly Prep'!U50</f>
        <v>0</v>
      </c>
      <c r="Z407" s="203">
        <f>'Monthly Prep'!V50</f>
        <v>0</v>
      </c>
      <c r="AA407" s="203">
        <f>'Monthly Prep'!W50</f>
        <v>0</v>
      </c>
      <c r="AB407" s="203">
        <f>'Monthly Prep'!X50</f>
        <v>0</v>
      </c>
      <c r="AC407" s="203">
        <f>'Monthly Prep'!Y50</f>
        <v>0</v>
      </c>
      <c r="AD407" s="203">
        <f>'Monthly Prep'!Z50</f>
        <v>0</v>
      </c>
      <c r="AE407" s="203">
        <f>'Monthly Prep'!AA50</f>
        <v>0</v>
      </c>
      <c r="AF407" s="203">
        <f>'Monthly Prep'!AB50</f>
        <v>0</v>
      </c>
      <c r="AG407" s="203">
        <f>'Monthly Prep'!AC50</f>
        <v>0</v>
      </c>
      <c r="AH407" s="203">
        <f>'Monthly Prep'!AD50</f>
        <v>0</v>
      </c>
      <c r="AI407" s="203">
        <f>'Monthly Prep'!AE50</f>
        <v>0</v>
      </c>
      <c r="AJ407" s="203">
        <f>'Monthly Prep'!AF50</f>
        <v>0</v>
      </c>
      <c r="AK407" s="203">
        <f>'Monthly Prep'!AG50</f>
        <v>0</v>
      </c>
      <c r="AL407" s="203">
        <f>'Monthly Prep'!AH50</f>
        <v>0</v>
      </c>
      <c r="AM407" s="186">
        <f t="shared" si="13"/>
        <v>0</v>
      </c>
      <c r="AN407" s="187" t="str">
        <f>'Monthly Prep'!B$3</f>
        <v>Monthly Prep Reporting Tool 1.0.1</v>
      </c>
      <c r="AO407" s="199">
        <f>'Monthly Prep'!AH50</f>
        <v>0</v>
      </c>
    </row>
    <row r="408" spans="1:41" x14ac:dyDescent="0.25">
      <c r="A408" s="178" t="str">
        <f t="shared" si="12"/>
        <v>202205</v>
      </c>
      <c r="B408" s="179">
        <f>'Prep Partner Performance'!AE$2</f>
        <v>2022</v>
      </c>
      <c r="C408" s="180" t="str">
        <f>'Prep Partner Performance'!Z$2</f>
        <v>05</v>
      </c>
      <c r="D408" s="178">
        <f>'Prep Partner Performance'!G$2</f>
        <v>14943</v>
      </c>
      <c r="E408" s="177" t="str">
        <f>'Prep Partner Performance'!C$2</f>
        <v>Kisima Health Centre</v>
      </c>
      <c r="F408" s="203">
        <f>'Monthly Prep'!B$46</f>
        <v>0</v>
      </c>
      <c r="G408" s="203" t="str">
        <f>'Monthly Prep'!C51</f>
        <v>People Who Inject Drugs</v>
      </c>
      <c r="H408" s="203" t="str">
        <f>'Monthly Prep'!D51</f>
        <v>MP01-43</v>
      </c>
      <c r="I408" s="203">
        <f>'Monthly Prep'!E51</f>
        <v>0</v>
      </c>
      <c r="J408" s="203">
        <f>'Monthly Prep'!F51</f>
        <v>0</v>
      </c>
      <c r="K408" s="203">
        <f>'Monthly Prep'!G51</f>
        <v>0</v>
      </c>
      <c r="L408" s="203">
        <f>'Monthly Prep'!H51</f>
        <v>0</v>
      </c>
      <c r="M408" s="203">
        <f>'Monthly Prep'!I51</f>
        <v>0</v>
      </c>
      <c r="N408" s="203">
        <f>'Monthly Prep'!J51</f>
        <v>0</v>
      </c>
      <c r="O408" s="203">
        <f>'Monthly Prep'!K51</f>
        <v>0</v>
      </c>
      <c r="P408" s="203">
        <f>'Monthly Prep'!L51</f>
        <v>0</v>
      </c>
      <c r="Q408" s="203">
        <f>'Monthly Prep'!M51</f>
        <v>0</v>
      </c>
      <c r="R408" s="203">
        <f>'Monthly Prep'!N51</f>
        <v>0</v>
      </c>
      <c r="S408" s="203">
        <f>'Monthly Prep'!O51</f>
        <v>0</v>
      </c>
      <c r="T408" s="203">
        <f>'Monthly Prep'!P51</f>
        <v>0</v>
      </c>
      <c r="U408" s="203">
        <f>'Monthly Prep'!Q51</f>
        <v>0</v>
      </c>
      <c r="V408" s="203">
        <f>'Monthly Prep'!R51</f>
        <v>0</v>
      </c>
      <c r="W408" s="203">
        <f>'Monthly Prep'!S51</f>
        <v>0</v>
      </c>
      <c r="X408" s="203">
        <f>'Monthly Prep'!T51</f>
        <v>0</v>
      </c>
      <c r="Y408" s="203">
        <f>'Monthly Prep'!U51</f>
        <v>0</v>
      </c>
      <c r="Z408" s="203">
        <f>'Monthly Prep'!V51</f>
        <v>0</v>
      </c>
      <c r="AA408" s="203">
        <f>'Monthly Prep'!W51</f>
        <v>0</v>
      </c>
      <c r="AB408" s="203">
        <f>'Monthly Prep'!X51</f>
        <v>0</v>
      </c>
      <c r="AC408" s="203">
        <f>'Monthly Prep'!Y51</f>
        <v>0</v>
      </c>
      <c r="AD408" s="203">
        <f>'Monthly Prep'!Z51</f>
        <v>0</v>
      </c>
      <c r="AE408" s="203">
        <f>'Monthly Prep'!AA51</f>
        <v>0</v>
      </c>
      <c r="AF408" s="203">
        <f>'Monthly Prep'!AB51</f>
        <v>0</v>
      </c>
      <c r="AG408" s="203">
        <f>'Monthly Prep'!AC51</f>
        <v>0</v>
      </c>
      <c r="AH408" s="203">
        <f>'Monthly Prep'!AD51</f>
        <v>0</v>
      </c>
      <c r="AI408" s="203">
        <f>'Monthly Prep'!AE51</f>
        <v>0</v>
      </c>
      <c r="AJ408" s="203">
        <f>'Monthly Prep'!AF51</f>
        <v>0</v>
      </c>
      <c r="AK408" s="203">
        <f>'Monthly Prep'!AG51</f>
        <v>0</v>
      </c>
      <c r="AL408" s="203">
        <f>'Monthly Prep'!AH51</f>
        <v>0</v>
      </c>
      <c r="AM408" s="186">
        <f t="shared" si="13"/>
        <v>0</v>
      </c>
      <c r="AN408" s="187" t="str">
        <f>'Monthly Prep'!B$3</f>
        <v>Monthly Prep Reporting Tool 1.0.1</v>
      </c>
      <c r="AO408" s="199">
        <f>'Monthly Prep'!AH51</f>
        <v>0</v>
      </c>
    </row>
    <row r="409" spans="1:41" x14ac:dyDescent="0.25">
      <c r="A409" s="178" t="str">
        <f t="shared" si="12"/>
        <v>202205</v>
      </c>
      <c r="B409" s="179">
        <f>'Prep Partner Performance'!AE$2</f>
        <v>2022</v>
      </c>
      <c r="C409" s="180" t="str">
        <f>'Prep Partner Performance'!Z$2</f>
        <v>05</v>
      </c>
      <c r="D409" s="178">
        <f>'Prep Partner Performance'!G$2</f>
        <v>14943</v>
      </c>
      <c r="E409" s="177" t="str">
        <f>'Prep Partner Performance'!C$2</f>
        <v>Kisima Health Centre</v>
      </c>
      <c r="F409" s="203">
        <f>'Monthly Prep'!B$46</f>
        <v>0</v>
      </c>
      <c r="G409" s="203" t="str">
        <f>'Monthly Prep'!C52</f>
        <v>Sero -Discodant Couple</v>
      </c>
      <c r="H409" s="203" t="str">
        <f>'Monthly Prep'!D52</f>
        <v>MP01-44</v>
      </c>
      <c r="I409" s="203">
        <f>'Monthly Prep'!E52</f>
        <v>0</v>
      </c>
      <c r="J409" s="203">
        <f>'Monthly Prep'!F52</f>
        <v>0</v>
      </c>
      <c r="K409" s="203">
        <f>'Monthly Prep'!G52</f>
        <v>0</v>
      </c>
      <c r="L409" s="203">
        <f>'Monthly Prep'!H52</f>
        <v>0</v>
      </c>
      <c r="M409" s="203">
        <f>'Monthly Prep'!I52</f>
        <v>0</v>
      </c>
      <c r="N409" s="203">
        <f>'Monthly Prep'!J52</f>
        <v>0</v>
      </c>
      <c r="O409" s="203">
        <f>'Monthly Prep'!K52</f>
        <v>0</v>
      </c>
      <c r="P409" s="203">
        <f>'Monthly Prep'!L52</f>
        <v>0</v>
      </c>
      <c r="Q409" s="203">
        <f>'Monthly Prep'!M52</f>
        <v>0</v>
      </c>
      <c r="R409" s="203">
        <f>'Monthly Prep'!N52</f>
        <v>0</v>
      </c>
      <c r="S409" s="203">
        <f>'Monthly Prep'!O52</f>
        <v>0</v>
      </c>
      <c r="T409" s="203">
        <f>'Monthly Prep'!P52</f>
        <v>0</v>
      </c>
      <c r="U409" s="203">
        <f>'Monthly Prep'!Q52</f>
        <v>0</v>
      </c>
      <c r="V409" s="203">
        <f>'Monthly Prep'!R52</f>
        <v>0</v>
      </c>
      <c r="W409" s="203">
        <f>'Monthly Prep'!S52</f>
        <v>0</v>
      </c>
      <c r="X409" s="203">
        <f>'Monthly Prep'!T52</f>
        <v>0</v>
      </c>
      <c r="Y409" s="203">
        <f>'Monthly Prep'!U52</f>
        <v>0</v>
      </c>
      <c r="Z409" s="203">
        <f>'Monthly Prep'!V52</f>
        <v>0</v>
      </c>
      <c r="AA409" s="203">
        <f>'Monthly Prep'!W52</f>
        <v>0</v>
      </c>
      <c r="AB409" s="203">
        <f>'Monthly Prep'!X52</f>
        <v>0</v>
      </c>
      <c r="AC409" s="203">
        <f>'Monthly Prep'!Y52</f>
        <v>0</v>
      </c>
      <c r="AD409" s="203">
        <f>'Monthly Prep'!Z52</f>
        <v>0</v>
      </c>
      <c r="AE409" s="203">
        <f>'Monthly Prep'!AA52</f>
        <v>0</v>
      </c>
      <c r="AF409" s="203">
        <f>'Monthly Prep'!AB52</f>
        <v>0</v>
      </c>
      <c r="AG409" s="203">
        <f>'Monthly Prep'!AC52</f>
        <v>0</v>
      </c>
      <c r="AH409" s="203">
        <f>'Monthly Prep'!AD52</f>
        <v>0</v>
      </c>
      <c r="AI409" s="203">
        <f>'Monthly Prep'!AE52</f>
        <v>0</v>
      </c>
      <c r="AJ409" s="203">
        <f>'Monthly Prep'!AF52</f>
        <v>0</v>
      </c>
      <c r="AK409" s="203">
        <f>'Monthly Prep'!AG52</f>
        <v>0</v>
      </c>
      <c r="AL409" s="203">
        <f>'Monthly Prep'!AH52</f>
        <v>0</v>
      </c>
      <c r="AM409" s="186">
        <f t="shared" si="13"/>
        <v>0</v>
      </c>
      <c r="AN409" s="187" t="str">
        <f>'Monthly Prep'!B$3</f>
        <v>Monthly Prep Reporting Tool 1.0.1</v>
      </c>
      <c r="AO409" s="199">
        <f>'Monthly Prep'!AH52</f>
        <v>0</v>
      </c>
    </row>
    <row r="410" spans="1:41" x14ac:dyDescent="0.25">
      <c r="A410" s="178" t="str">
        <f t="shared" si="12"/>
        <v>202205</v>
      </c>
      <c r="B410" s="179">
        <f>'Prep Partner Performance'!AE$2</f>
        <v>2022</v>
      </c>
      <c r="C410" s="180" t="str">
        <f>'Prep Partner Performance'!Z$2</f>
        <v>05</v>
      </c>
      <c r="D410" s="178">
        <f>'Prep Partner Performance'!G$2</f>
        <v>14943</v>
      </c>
      <c r="E410" s="177" t="str">
        <f>'Prep Partner Performance'!C$2</f>
        <v>Kisima Health Centre</v>
      </c>
      <c r="F410" s="203">
        <f>'Monthly Prep'!B$46</f>
        <v>0</v>
      </c>
      <c r="G410" s="203" t="str">
        <f>'Monthly Prep'!C53</f>
        <v>Men who have Sex with Men</v>
      </c>
      <c r="H410" s="203" t="str">
        <f>'Monthly Prep'!D53</f>
        <v>MP01-45</v>
      </c>
      <c r="I410" s="203">
        <f>'Monthly Prep'!E53</f>
        <v>0</v>
      </c>
      <c r="J410" s="203">
        <f>'Monthly Prep'!F53</f>
        <v>0</v>
      </c>
      <c r="K410" s="203">
        <f>'Monthly Prep'!G53</f>
        <v>0</v>
      </c>
      <c r="L410" s="203">
        <f>'Monthly Prep'!H53</f>
        <v>0</v>
      </c>
      <c r="M410" s="203">
        <f>'Monthly Prep'!I53</f>
        <v>0</v>
      </c>
      <c r="N410" s="203">
        <f>'Monthly Prep'!J53</f>
        <v>0</v>
      </c>
      <c r="O410" s="203">
        <f>'Monthly Prep'!K53</f>
        <v>0</v>
      </c>
      <c r="P410" s="203">
        <f>'Monthly Prep'!L53</f>
        <v>0</v>
      </c>
      <c r="Q410" s="203">
        <f>'Monthly Prep'!M53</f>
        <v>0</v>
      </c>
      <c r="R410" s="203">
        <f>'Monthly Prep'!N53</f>
        <v>0</v>
      </c>
      <c r="S410" s="203">
        <f>'Monthly Prep'!O53</f>
        <v>0</v>
      </c>
      <c r="T410" s="203">
        <f>'Monthly Prep'!P53</f>
        <v>0</v>
      </c>
      <c r="U410" s="203">
        <f>'Monthly Prep'!Q53</f>
        <v>0</v>
      </c>
      <c r="V410" s="203">
        <f>'Monthly Prep'!R53</f>
        <v>0</v>
      </c>
      <c r="W410" s="203">
        <f>'Monthly Prep'!S53</f>
        <v>0</v>
      </c>
      <c r="X410" s="203">
        <f>'Monthly Prep'!T53</f>
        <v>0</v>
      </c>
      <c r="Y410" s="203">
        <f>'Monthly Prep'!U53</f>
        <v>0</v>
      </c>
      <c r="Z410" s="203">
        <f>'Monthly Prep'!V53</f>
        <v>0</v>
      </c>
      <c r="AA410" s="203">
        <f>'Monthly Prep'!W53</f>
        <v>0</v>
      </c>
      <c r="AB410" s="203">
        <f>'Monthly Prep'!X53</f>
        <v>0</v>
      </c>
      <c r="AC410" s="203">
        <f>'Monthly Prep'!Y53</f>
        <v>0</v>
      </c>
      <c r="AD410" s="203">
        <f>'Monthly Prep'!Z53</f>
        <v>0</v>
      </c>
      <c r="AE410" s="203">
        <f>'Monthly Prep'!AA53</f>
        <v>0</v>
      </c>
      <c r="AF410" s="203">
        <f>'Monthly Prep'!AB53</f>
        <v>0</v>
      </c>
      <c r="AG410" s="203">
        <f>'Monthly Prep'!AC53</f>
        <v>0</v>
      </c>
      <c r="AH410" s="203">
        <f>'Monthly Prep'!AD53</f>
        <v>0</v>
      </c>
      <c r="AI410" s="203">
        <f>'Monthly Prep'!AE53</f>
        <v>0</v>
      </c>
      <c r="AJ410" s="203">
        <f>'Monthly Prep'!AF53</f>
        <v>0</v>
      </c>
      <c r="AK410" s="203">
        <f>'Monthly Prep'!AG53</f>
        <v>0</v>
      </c>
      <c r="AL410" s="203">
        <f>'Monthly Prep'!AH53</f>
        <v>0</v>
      </c>
      <c r="AM410" s="186">
        <f t="shared" si="13"/>
        <v>0</v>
      </c>
      <c r="AN410" s="187" t="str">
        <f>'Monthly Prep'!B$3</f>
        <v>Monthly Prep Reporting Tool 1.0.1</v>
      </c>
      <c r="AO410" s="199">
        <f>'Monthly Prep'!AH53</f>
        <v>0</v>
      </c>
    </row>
    <row r="411" spans="1:41" s="196" customFormat="1" x14ac:dyDescent="0.25">
      <c r="A411" s="192" t="str">
        <f t="shared" si="12"/>
        <v>202205</v>
      </c>
      <c r="B411" s="193">
        <f>'Prep Partner Performance'!AE$2</f>
        <v>2022</v>
      </c>
      <c r="C411" s="194" t="str">
        <f>'Prep Partner Performance'!Z$2</f>
        <v>05</v>
      </c>
      <c r="D411" s="192">
        <f>'Prep Partner Performance'!G$2</f>
        <v>14943</v>
      </c>
      <c r="E411" s="195" t="str">
        <f>'Prep Partner Performance'!C$2</f>
        <v>Kisima Health Centre</v>
      </c>
      <c r="F411" s="200">
        <f>'Monthly Prep'!B$46</f>
        <v>0</v>
      </c>
      <c r="G411" s="200" t="str">
        <f>'Monthly Prep'!C54</f>
        <v>Adolescent Girls and Young Women (AGYW)</v>
      </c>
      <c r="H411" s="200" t="str">
        <f>'Monthly Prep'!D54</f>
        <v>MP01-46</v>
      </c>
      <c r="I411" s="200">
        <f>'Monthly Prep'!E54</f>
        <v>0</v>
      </c>
      <c r="J411" s="200">
        <f>'Monthly Prep'!F54</f>
        <v>0</v>
      </c>
      <c r="K411" s="200">
        <f>'Monthly Prep'!G54</f>
        <v>0</v>
      </c>
      <c r="L411" s="200">
        <f>'Monthly Prep'!H54</f>
        <v>0</v>
      </c>
      <c r="M411" s="200">
        <f>'Monthly Prep'!I54</f>
        <v>0</v>
      </c>
      <c r="N411" s="200">
        <f>'Monthly Prep'!J54</f>
        <v>0</v>
      </c>
      <c r="O411" s="200">
        <f>'Monthly Prep'!K54</f>
        <v>0</v>
      </c>
      <c r="P411" s="200">
        <f>'Monthly Prep'!L54</f>
        <v>0</v>
      </c>
      <c r="Q411" s="200">
        <f>'Monthly Prep'!M54</f>
        <v>0</v>
      </c>
      <c r="R411" s="200">
        <f>'Monthly Prep'!N54</f>
        <v>0</v>
      </c>
      <c r="S411" s="200">
        <f>'Monthly Prep'!O54</f>
        <v>0</v>
      </c>
      <c r="T411" s="200">
        <f>'Monthly Prep'!P54</f>
        <v>0</v>
      </c>
      <c r="U411" s="200">
        <f>'Monthly Prep'!Q54</f>
        <v>0</v>
      </c>
      <c r="V411" s="200">
        <f>'Monthly Prep'!R54</f>
        <v>0</v>
      </c>
      <c r="W411" s="200">
        <f>'Monthly Prep'!S54</f>
        <v>0</v>
      </c>
      <c r="X411" s="200">
        <f>'Monthly Prep'!T54</f>
        <v>0</v>
      </c>
      <c r="Y411" s="200">
        <f>'Monthly Prep'!U54</f>
        <v>0</v>
      </c>
      <c r="Z411" s="200">
        <f>'Monthly Prep'!V54</f>
        <v>0</v>
      </c>
      <c r="AA411" s="200">
        <f>'Monthly Prep'!W54</f>
        <v>0</v>
      </c>
      <c r="AB411" s="200">
        <f>'Monthly Prep'!X54</f>
        <v>0</v>
      </c>
      <c r="AC411" s="200">
        <f>'Monthly Prep'!Y54</f>
        <v>0</v>
      </c>
      <c r="AD411" s="200">
        <f>'Monthly Prep'!Z54</f>
        <v>0</v>
      </c>
      <c r="AE411" s="200">
        <f>'Monthly Prep'!AA54</f>
        <v>0</v>
      </c>
      <c r="AF411" s="200">
        <f>'Monthly Prep'!AB54</f>
        <v>0</v>
      </c>
      <c r="AG411" s="200">
        <f>'Monthly Prep'!AC54</f>
        <v>0</v>
      </c>
      <c r="AH411" s="200">
        <f>'Monthly Prep'!AD54</f>
        <v>0</v>
      </c>
      <c r="AI411" s="200">
        <f>'Monthly Prep'!AE54</f>
        <v>0</v>
      </c>
      <c r="AJ411" s="200">
        <f>'Monthly Prep'!AF54</f>
        <v>0</v>
      </c>
      <c r="AK411" s="200">
        <f>'Monthly Prep'!AG54</f>
        <v>0</v>
      </c>
      <c r="AL411" s="200">
        <f>'Monthly Prep'!AH54</f>
        <v>0</v>
      </c>
      <c r="AM411" s="192">
        <f t="shared" si="13"/>
        <v>0</v>
      </c>
      <c r="AN411" s="192" t="str">
        <f>'Monthly Prep'!B$3</f>
        <v>Monthly Prep Reporting Tool 1.0.1</v>
      </c>
      <c r="AO411" s="199">
        <f>'Monthly Prep'!AH54</f>
        <v>0</v>
      </c>
    </row>
    <row r="412" spans="1:41" s="197" customFormat="1" x14ac:dyDescent="0.25">
      <c r="A412" s="181" t="str">
        <f t="shared" si="12"/>
        <v>202205</v>
      </c>
      <c r="B412" s="182">
        <f>'Prep Partner Performance'!AE$2</f>
        <v>2022</v>
      </c>
      <c r="C412" s="183" t="str">
        <f>'Prep Partner Performance'!Z$2</f>
        <v>05</v>
      </c>
      <c r="D412" s="181">
        <f>'Prep Partner Performance'!G$2</f>
        <v>14943</v>
      </c>
      <c r="E412" s="184" t="str">
        <f>'Prep Partner Performance'!C$2</f>
        <v>Kisima Health Centre</v>
      </c>
      <c r="F412" s="201">
        <f>'Monthly Prep'!B58</f>
        <v>0</v>
      </c>
      <c r="G412" s="201" t="str">
        <f>'Monthly Prep'!C58</f>
        <v>PBFW Breastfeeding</v>
      </c>
      <c r="H412" s="201" t="str">
        <f>'Monthly Prep'!D58</f>
        <v>MP01-50</v>
      </c>
      <c r="I412" s="201">
        <f>'Monthly Prep'!E58</f>
        <v>0</v>
      </c>
      <c r="J412" s="201">
        <f>'Monthly Prep'!F58</f>
        <v>0</v>
      </c>
      <c r="K412" s="201">
        <f>'Monthly Prep'!G58</f>
        <v>0</v>
      </c>
      <c r="L412" s="201">
        <f>'Monthly Prep'!H58</f>
        <v>0</v>
      </c>
      <c r="M412" s="201">
        <f>'Monthly Prep'!I58</f>
        <v>0</v>
      </c>
      <c r="N412" s="201">
        <f>'Monthly Prep'!J58</f>
        <v>0</v>
      </c>
      <c r="O412" s="201">
        <f>'Monthly Prep'!K58</f>
        <v>0</v>
      </c>
      <c r="P412" s="201">
        <f>'Monthly Prep'!L58</f>
        <v>0</v>
      </c>
      <c r="Q412" s="201">
        <f>'Monthly Prep'!M58</f>
        <v>0</v>
      </c>
      <c r="R412" s="201">
        <f>'Monthly Prep'!N58</f>
        <v>0</v>
      </c>
      <c r="S412" s="201">
        <f>'Monthly Prep'!O58</f>
        <v>0</v>
      </c>
      <c r="T412" s="201">
        <f>'Monthly Prep'!P58</f>
        <v>0</v>
      </c>
      <c r="U412" s="201">
        <f>'Monthly Prep'!Q58</f>
        <v>0</v>
      </c>
      <c r="V412" s="201">
        <f>'Monthly Prep'!R58</f>
        <v>0</v>
      </c>
      <c r="W412" s="201">
        <f>'Monthly Prep'!S58</f>
        <v>0</v>
      </c>
      <c r="X412" s="201">
        <f>'Monthly Prep'!T58</f>
        <v>0</v>
      </c>
      <c r="Y412" s="201">
        <f>'Monthly Prep'!U58</f>
        <v>0</v>
      </c>
      <c r="Z412" s="201">
        <f>'Monthly Prep'!V58</f>
        <v>0</v>
      </c>
      <c r="AA412" s="201">
        <f>'Monthly Prep'!W58</f>
        <v>0</v>
      </c>
      <c r="AB412" s="201">
        <f>'Monthly Prep'!X58</f>
        <v>0</v>
      </c>
      <c r="AC412" s="201">
        <f>'Monthly Prep'!Y58</f>
        <v>0</v>
      </c>
      <c r="AD412" s="201">
        <f>'Monthly Prep'!Z58</f>
        <v>0</v>
      </c>
      <c r="AE412" s="201">
        <f>'Monthly Prep'!AA58</f>
        <v>0</v>
      </c>
      <c r="AF412" s="201">
        <f>'Monthly Prep'!AB58</f>
        <v>0</v>
      </c>
      <c r="AG412" s="201">
        <f>'Monthly Prep'!AC58</f>
        <v>0</v>
      </c>
      <c r="AH412" s="201">
        <f>'Monthly Prep'!AD58</f>
        <v>0</v>
      </c>
      <c r="AI412" s="201">
        <f>'Monthly Prep'!AE58</f>
        <v>0</v>
      </c>
      <c r="AJ412" s="201">
        <f>'Monthly Prep'!AF58</f>
        <v>0</v>
      </c>
      <c r="AK412" s="201">
        <f>'Monthly Prep'!AG58</f>
        <v>0</v>
      </c>
      <c r="AL412" s="201">
        <f>'Monthly Prep'!AH58</f>
        <v>0</v>
      </c>
      <c r="AM412" s="181">
        <f t="shared" si="13"/>
        <v>0</v>
      </c>
      <c r="AN412" s="181" t="str">
        <f>'Monthly Prep'!B$3</f>
        <v>Monthly Prep Reporting Tool 1.0.1</v>
      </c>
      <c r="AO412" s="199">
        <f>'Monthly Prep'!AH58</f>
        <v>0</v>
      </c>
    </row>
    <row r="413" spans="1:41" x14ac:dyDescent="0.25">
      <c r="A413" s="178" t="str">
        <f t="shared" si="12"/>
        <v>202205</v>
      </c>
      <c r="B413" s="179">
        <f>'Prep Partner Performance'!AE$2</f>
        <v>2022</v>
      </c>
      <c r="C413" s="180" t="str">
        <f>'Prep Partner Performance'!Z$2</f>
        <v>05</v>
      </c>
      <c r="D413" s="178">
        <f>'Prep Partner Performance'!G$2</f>
        <v>14943</v>
      </c>
      <c r="E413" s="177" t="str">
        <f>'Prep Partner Performance'!C$2</f>
        <v>Kisima Health Centre</v>
      </c>
      <c r="F413" s="203">
        <f>'Monthly Prep'!B$58</f>
        <v>0</v>
      </c>
      <c r="G413" s="203" t="str">
        <f>'Monthly Prep'!C59</f>
        <v>PBFW Pregnant</v>
      </c>
      <c r="H413" s="203" t="str">
        <f>'Monthly Prep'!D59</f>
        <v>MP01-51</v>
      </c>
      <c r="I413" s="203">
        <f>'Monthly Prep'!E59</f>
        <v>0</v>
      </c>
      <c r="J413" s="203">
        <f>'Monthly Prep'!F59</f>
        <v>0</v>
      </c>
      <c r="K413" s="203">
        <f>'Monthly Prep'!G59</f>
        <v>0</v>
      </c>
      <c r="L413" s="203">
        <f>'Monthly Prep'!H59</f>
        <v>0</v>
      </c>
      <c r="M413" s="203">
        <f>'Monthly Prep'!I59</f>
        <v>0</v>
      </c>
      <c r="N413" s="203">
        <f>'Monthly Prep'!J59</f>
        <v>0</v>
      </c>
      <c r="O413" s="203">
        <f>'Monthly Prep'!K59</f>
        <v>0</v>
      </c>
      <c r="P413" s="203">
        <f>'Monthly Prep'!L59</f>
        <v>0</v>
      </c>
      <c r="Q413" s="203">
        <f>'Monthly Prep'!M59</f>
        <v>0</v>
      </c>
      <c r="R413" s="203">
        <f>'Monthly Prep'!N59</f>
        <v>0</v>
      </c>
      <c r="S413" s="203">
        <f>'Monthly Prep'!O59</f>
        <v>0</v>
      </c>
      <c r="T413" s="203">
        <f>'Monthly Prep'!P59</f>
        <v>0</v>
      </c>
      <c r="U413" s="203">
        <f>'Monthly Prep'!Q59</f>
        <v>0</v>
      </c>
      <c r="V413" s="203">
        <f>'Monthly Prep'!R59</f>
        <v>0</v>
      </c>
      <c r="W413" s="203">
        <f>'Monthly Prep'!S59</f>
        <v>0</v>
      </c>
      <c r="X413" s="203">
        <f>'Monthly Prep'!T59</f>
        <v>0</v>
      </c>
      <c r="Y413" s="203">
        <f>'Monthly Prep'!U59</f>
        <v>0</v>
      </c>
      <c r="Z413" s="203">
        <f>'Monthly Prep'!V59</f>
        <v>0</v>
      </c>
      <c r="AA413" s="203">
        <f>'Monthly Prep'!W59</f>
        <v>0</v>
      </c>
      <c r="AB413" s="203">
        <f>'Monthly Prep'!X59</f>
        <v>0</v>
      </c>
      <c r="AC413" s="203">
        <f>'Monthly Prep'!Y59</f>
        <v>0</v>
      </c>
      <c r="AD413" s="203">
        <f>'Monthly Prep'!Z59</f>
        <v>0</v>
      </c>
      <c r="AE413" s="203">
        <f>'Monthly Prep'!AA59</f>
        <v>0</v>
      </c>
      <c r="AF413" s="203">
        <f>'Monthly Prep'!AB59</f>
        <v>0</v>
      </c>
      <c r="AG413" s="203">
        <f>'Monthly Prep'!AC59</f>
        <v>0</v>
      </c>
      <c r="AH413" s="203">
        <f>'Monthly Prep'!AD59</f>
        <v>0</v>
      </c>
      <c r="AI413" s="203">
        <f>'Monthly Prep'!AE59</f>
        <v>0</v>
      </c>
      <c r="AJ413" s="203">
        <f>'Monthly Prep'!AF59</f>
        <v>0</v>
      </c>
      <c r="AK413" s="203">
        <f>'Monthly Prep'!AG59</f>
        <v>0</v>
      </c>
      <c r="AL413" s="203">
        <f>'Monthly Prep'!AH59</f>
        <v>0</v>
      </c>
      <c r="AM413" s="186">
        <f t="shared" si="13"/>
        <v>0</v>
      </c>
      <c r="AN413" s="187" t="str">
        <f>'Monthly Prep'!B$3</f>
        <v>Monthly Prep Reporting Tool 1.0.1</v>
      </c>
      <c r="AO413" s="199">
        <f>'Monthly Prep'!AH59</f>
        <v>0</v>
      </c>
    </row>
    <row r="414" spans="1:41" x14ac:dyDescent="0.25">
      <c r="A414" s="178" t="str">
        <f t="shared" si="12"/>
        <v>202205</v>
      </c>
      <c r="B414" s="179">
        <f>'Prep Partner Performance'!AE$2</f>
        <v>2022</v>
      </c>
      <c r="C414" s="180" t="str">
        <f>'Prep Partner Performance'!Z$2</f>
        <v>05</v>
      </c>
      <c r="D414" s="178">
        <f>'Prep Partner Performance'!G$2</f>
        <v>14943</v>
      </c>
      <c r="E414" s="177" t="str">
        <f>'Prep Partner Performance'!C$2</f>
        <v>Kisima Health Centre</v>
      </c>
      <c r="F414" s="203">
        <f>'Monthly Prep'!B$58</f>
        <v>0</v>
      </c>
      <c r="G414" s="203" t="str">
        <f>'Monthly Prep'!C60</f>
        <v>People Who Inject Drugs</v>
      </c>
      <c r="H414" s="203" t="str">
        <f>'Monthly Prep'!D60</f>
        <v>MP01-52</v>
      </c>
      <c r="I414" s="203">
        <f>'Monthly Prep'!E60</f>
        <v>0</v>
      </c>
      <c r="J414" s="203">
        <f>'Monthly Prep'!F60</f>
        <v>0</v>
      </c>
      <c r="K414" s="203">
        <f>'Monthly Prep'!G60</f>
        <v>0</v>
      </c>
      <c r="L414" s="203">
        <f>'Monthly Prep'!H60</f>
        <v>0</v>
      </c>
      <c r="M414" s="203">
        <f>'Monthly Prep'!I60</f>
        <v>0</v>
      </c>
      <c r="N414" s="203">
        <f>'Monthly Prep'!J60</f>
        <v>0</v>
      </c>
      <c r="O414" s="203">
        <f>'Monthly Prep'!K60</f>
        <v>0</v>
      </c>
      <c r="P414" s="203">
        <f>'Monthly Prep'!L60</f>
        <v>0</v>
      </c>
      <c r="Q414" s="203">
        <f>'Monthly Prep'!M60</f>
        <v>0</v>
      </c>
      <c r="R414" s="203">
        <f>'Monthly Prep'!N60</f>
        <v>0</v>
      </c>
      <c r="S414" s="203">
        <f>'Monthly Prep'!O60</f>
        <v>0</v>
      </c>
      <c r="T414" s="203">
        <f>'Monthly Prep'!P60</f>
        <v>0</v>
      </c>
      <c r="U414" s="203">
        <f>'Monthly Prep'!Q60</f>
        <v>0</v>
      </c>
      <c r="V414" s="203">
        <f>'Monthly Prep'!R60</f>
        <v>0</v>
      </c>
      <c r="W414" s="203">
        <f>'Monthly Prep'!S60</f>
        <v>0</v>
      </c>
      <c r="X414" s="203">
        <f>'Monthly Prep'!T60</f>
        <v>0</v>
      </c>
      <c r="Y414" s="203">
        <f>'Monthly Prep'!U60</f>
        <v>0</v>
      </c>
      <c r="Z414" s="203">
        <f>'Monthly Prep'!V60</f>
        <v>0</v>
      </c>
      <c r="AA414" s="203">
        <f>'Monthly Prep'!W60</f>
        <v>0</v>
      </c>
      <c r="AB414" s="203">
        <f>'Monthly Prep'!X60</f>
        <v>0</v>
      </c>
      <c r="AC414" s="203">
        <f>'Monthly Prep'!Y60</f>
        <v>0</v>
      </c>
      <c r="AD414" s="203">
        <f>'Monthly Prep'!Z60</f>
        <v>0</v>
      </c>
      <c r="AE414" s="203">
        <f>'Monthly Prep'!AA60</f>
        <v>0</v>
      </c>
      <c r="AF414" s="203">
        <f>'Monthly Prep'!AB60</f>
        <v>0</v>
      </c>
      <c r="AG414" s="203">
        <f>'Monthly Prep'!AC60</f>
        <v>0</v>
      </c>
      <c r="AH414" s="203">
        <f>'Monthly Prep'!AD60</f>
        <v>0</v>
      </c>
      <c r="AI414" s="203">
        <f>'Monthly Prep'!AE60</f>
        <v>0</v>
      </c>
      <c r="AJ414" s="203">
        <f>'Monthly Prep'!AF60</f>
        <v>0</v>
      </c>
      <c r="AK414" s="203">
        <f>'Monthly Prep'!AG60</f>
        <v>0</v>
      </c>
      <c r="AL414" s="203">
        <f>'Monthly Prep'!AH60</f>
        <v>0</v>
      </c>
      <c r="AM414" s="186">
        <f t="shared" si="13"/>
        <v>0</v>
      </c>
      <c r="AN414" s="187" t="str">
        <f>'Monthly Prep'!B$3</f>
        <v>Monthly Prep Reporting Tool 1.0.1</v>
      </c>
      <c r="AO414" s="199">
        <f>'Monthly Prep'!AH60</f>
        <v>0</v>
      </c>
    </row>
    <row r="415" spans="1:41" x14ac:dyDescent="0.25">
      <c r="A415" s="178" t="str">
        <f t="shared" si="12"/>
        <v>202205</v>
      </c>
      <c r="B415" s="179">
        <f>'Prep Partner Performance'!AE$2</f>
        <v>2022</v>
      </c>
      <c r="C415" s="180" t="str">
        <f>'Prep Partner Performance'!Z$2</f>
        <v>05</v>
      </c>
      <c r="D415" s="178">
        <f>'Prep Partner Performance'!G$2</f>
        <v>14943</v>
      </c>
      <c r="E415" s="177" t="str">
        <f>'Prep Partner Performance'!C$2</f>
        <v>Kisima Health Centre</v>
      </c>
      <c r="F415" s="203">
        <f>'Monthly Prep'!B$58</f>
        <v>0</v>
      </c>
      <c r="G415" s="203" t="str">
        <f>'Monthly Prep'!C61</f>
        <v>Sero -Discodant Couple</v>
      </c>
      <c r="H415" s="203" t="str">
        <f>'Monthly Prep'!D61</f>
        <v>MP01-53</v>
      </c>
      <c r="I415" s="203">
        <f>'Monthly Prep'!E61</f>
        <v>0</v>
      </c>
      <c r="J415" s="203">
        <f>'Monthly Prep'!F61</f>
        <v>0</v>
      </c>
      <c r="K415" s="203">
        <f>'Monthly Prep'!G61</f>
        <v>0</v>
      </c>
      <c r="L415" s="203">
        <f>'Monthly Prep'!H61</f>
        <v>0</v>
      </c>
      <c r="M415" s="203">
        <f>'Monthly Prep'!I61</f>
        <v>0</v>
      </c>
      <c r="N415" s="203">
        <f>'Monthly Prep'!J61</f>
        <v>0</v>
      </c>
      <c r="O415" s="203">
        <f>'Monthly Prep'!K61</f>
        <v>0</v>
      </c>
      <c r="P415" s="203">
        <f>'Monthly Prep'!L61</f>
        <v>0</v>
      </c>
      <c r="Q415" s="203">
        <f>'Monthly Prep'!M61</f>
        <v>0</v>
      </c>
      <c r="R415" s="203">
        <f>'Monthly Prep'!N61</f>
        <v>0</v>
      </c>
      <c r="S415" s="203">
        <f>'Monthly Prep'!O61</f>
        <v>0</v>
      </c>
      <c r="T415" s="203">
        <f>'Monthly Prep'!P61</f>
        <v>0</v>
      </c>
      <c r="U415" s="203">
        <f>'Monthly Prep'!Q61</f>
        <v>0</v>
      </c>
      <c r="V415" s="203">
        <f>'Monthly Prep'!R61</f>
        <v>0</v>
      </c>
      <c r="W415" s="203">
        <f>'Monthly Prep'!S61</f>
        <v>0</v>
      </c>
      <c r="X415" s="203">
        <f>'Monthly Prep'!T61</f>
        <v>0</v>
      </c>
      <c r="Y415" s="203">
        <f>'Monthly Prep'!U61</f>
        <v>0</v>
      </c>
      <c r="Z415" s="203">
        <f>'Monthly Prep'!V61</f>
        <v>0</v>
      </c>
      <c r="AA415" s="203">
        <f>'Monthly Prep'!W61</f>
        <v>0</v>
      </c>
      <c r="AB415" s="203">
        <f>'Monthly Prep'!X61</f>
        <v>0</v>
      </c>
      <c r="AC415" s="203">
        <f>'Monthly Prep'!Y61</f>
        <v>0</v>
      </c>
      <c r="AD415" s="203">
        <f>'Monthly Prep'!Z61</f>
        <v>0</v>
      </c>
      <c r="AE415" s="203">
        <f>'Monthly Prep'!AA61</f>
        <v>0</v>
      </c>
      <c r="AF415" s="203">
        <f>'Monthly Prep'!AB61</f>
        <v>0</v>
      </c>
      <c r="AG415" s="203">
        <f>'Monthly Prep'!AC61</f>
        <v>0</v>
      </c>
      <c r="AH415" s="203">
        <f>'Monthly Prep'!AD61</f>
        <v>0</v>
      </c>
      <c r="AI415" s="203">
        <f>'Monthly Prep'!AE61</f>
        <v>0</v>
      </c>
      <c r="AJ415" s="203">
        <f>'Monthly Prep'!AF61</f>
        <v>0</v>
      </c>
      <c r="AK415" s="203">
        <f>'Monthly Prep'!AG61</f>
        <v>0</v>
      </c>
      <c r="AL415" s="203">
        <f>'Monthly Prep'!AH61</f>
        <v>0</v>
      </c>
      <c r="AM415" s="186">
        <f t="shared" si="13"/>
        <v>0</v>
      </c>
      <c r="AN415" s="187" t="str">
        <f>'Monthly Prep'!B$3</f>
        <v>Monthly Prep Reporting Tool 1.0.1</v>
      </c>
      <c r="AO415" s="199">
        <f>'Monthly Prep'!AH61</f>
        <v>0</v>
      </c>
    </row>
    <row r="416" spans="1:41" x14ac:dyDescent="0.25">
      <c r="A416" s="178" t="str">
        <f t="shared" si="12"/>
        <v>202205</v>
      </c>
      <c r="B416" s="179">
        <f>'Prep Partner Performance'!AE$2</f>
        <v>2022</v>
      </c>
      <c r="C416" s="180" t="str">
        <f>'Prep Partner Performance'!Z$2</f>
        <v>05</v>
      </c>
      <c r="D416" s="178">
        <f>'Prep Partner Performance'!G$2</f>
        <v>14943</v>
      </c>
      <c r="E416" s="177" t="str">
        <f>'Prep Partner Performance'!C$2</f>
        <v>Kisima Health Centre</v>
      </c>
      <c r="F416" s="203">
        <f>'Monthly Prep'!B$58</f>
        <v>0</v>
      </c>
      <c r="G416" s="203" t="str">
        <f>'Monthly Prep'!C62</f>
        <v>Men who have Sex with Men</v>
      </c>
      <c r="H416" s="203" t="str">
        <f>'Monthly Prep'!D62</f>
        <v>MP01-54</v>
      </c>
      <c r="I416" s="203">
        <f>'Monthly Prep'!E62</f>
        <v>0</v>
      </c>
      <c r="J416" s="203">
        <f>'Monthly Prep'!F62</f>
        <v>0</v>
      </c>
      <c r="K416" s="203">
        <f>'Monthly Prep'!G62</f>
        <v>0</v>
      </c>
      <c r="L416" s="203">
        <f>'Monthly Prep'!H62</f>
        <v>0</v>
      </c>
      <c r="M416" s="203">
        <f>'Monthly Prep'!I62</f>
        <v>0</v>
      </c>
      <c r="N416" s="203">
        <f>'Monthly Prep'!J62</f>
        <v>0</v>
      </c>
      <c r="O416" s="203">
        <f>'Monthly Prep'!K62</f>
        <v>0</v>
      </c>
      <c r="P416" s="203">
        <f>'Monthly Prep'!L62</f>
        <v>0</v>
      </c>
      <c r="Q416" s="203">
        <f>'Monthly Prep'!M62</f>
        <v>0</v>
      </c>
      <c r="R416" s="203">
        <f>'Monthly Prep'!N62</f>
        <v>0</v>
      </c>
      <c r="S416" s="203">
        <f>'Monthly Prep'!O62</f>
        <v>0</v>
      </c>
      <c r="T416" s="203">
        <f>'Monthly Prep'!P62</f>
        <v>0</v>
      </c>
      <c r="U416" s="203">
        <f>'Monthly Prep'!Q62</f>
        <v>0</v>
      </c>
      <c r="V416" s="203">
        <f>'Monthly Prep'!R62</f>
        <v>0</v>
      </c>
      <c r="W416" s="203">
        <f>'Monthly Prep'!S62</f>
        <v>0</v>
      </c>
      <c r="X416" s="203">
        <f>'Monthly Prep'!T62</f>
        <v>0</v>
      </c>
      <c r="Y416" s="203">
        <f>'Monthly Prep'!U62</f>
        <v>0</v>
      </c>
      <c r="Z416" s="203">
        <f>'Monthly Prep'!V62</f>
        <v>0</v>
      </c>
      <c r="AA416" s="203">
        <f>'Monthly Prep'!W62</f>
        <v>0</v>
      </c>
      <c r="AB416" s="203">
        <f>'Monthly Prep'!X62</f>
        <v>0</v>
      </c>
      <c r="AC416" s="203">
        <f>'Monthly Prep'!Y62</f>
        <v>0</v>
      </c>
      <c r="AD416" s="203">
        <f>'Monthly Prep'!Z62</f>
        <v>0</v>
      </c>
      <c r="AE416" s="203">
        <f>'Monthly Prep'!AA62</f>
        <v>0</v>
      </c>
      <c r="AF416" s="203">
        <f>'Monthly Prep'!AB62</f>
        <v>0</v>
      </c>
      <c r="AG416" s="203">
        <f>'Monthly Prep'!AC62</f>
        <v>0</v>
      </c>
      <c r="AH416" s="203">
        <f>'Monthly Prep'!AD62</f>
        <v>0</v>
      </c>
      <c r="AI416" s="203">
        <f>'Monthly Prep'!AE62</f>
        <v>0</v>
      </c>
      <c r="AJ416" s="203">
        <f>'Monthly Prep'!AF62</f>
        <v>0</v>
      </c>
      <c r="AK416" s="203">
        <f>'Monthly Prep'!AG62</f>
        <v>0</v>
      </c>
      <c r="AL416" s="203">
        <f>'Monthly Prep'!AH62</f>
        <v>0</v>
      </c>
      <c r="AM416" s="186">
        <f t="shared" si="13"/>
        <v>0</v>
      </c>
      <c r="AN416" s="187" t="str">
        <f>'Monthly Prep'!B$3</f>
        <v>Monthly Prep Reporting Tool 1.0.1</v>
      </c>
      <c r="AO416" s="199">
        <f>'Monthly Prep'!AH62</f>
        <v>0</v>
      </c>
    </row>
    <row r="417" spans="1:41" x14ac:dyDescent="0.25">
      <c r="A417" s="178" t="str">
        <f t="shared" si="12"/>
        <v>202205</v>
      </c>
      <c r="B417" s="179">
        <f>'Prep Partner Performance'!AE$2</f>
        <v>2022</v>
      </c>
      <c r="C417" s="180" t="str">
        <f>'Prep Partner Performance'!Z$2</f>
        <v>05</v>
      </c>
      <c r="D417" s="178">
        <f>'Prep Partner Performance'!G$2</f>
        <v>14943</v>
      </c>
      <c r="E417" s="177" t="str">
        <f>'Prep Partner Performance'!C$2</f>
        <v>Kisima Health Centre</v>
      </c>
      <c r="F417" s="203">
        <f>'Monthly Prep'!B$58</f>
        <v>0</v>
      </c>
      <c r="G417" s="203" t="str">
        <f>'Monthly Prep'!C64</f>
        <v>Adolescent Girls and Young Women (AGYW)</v>
      </c>
      <c r="H417" s="203" t="str">
        <f>'Monthly Prep'!D64</f>
        <v>MP01-56</v>
      </c>
      <c r="I417" s="203">
        <f>'Monthly Prep'!E64</f>
        <v>0</v>
      </c>
      <c r="J417" s="203">
        <f>'Monthly Prep'!F64</f>
        <v>0</v>
      </c>
      <c r="K417" s="203">
        <f>'Monthly Prep'!G64</f>
        <v>0</v>
      </c>
      <c r="L417" s="203">
        <f>'Monthly Prep'!H64</f>
        <v>0</v>
      </c>
      <c r="M417" s="203">
        <f>'Monthly Prep'!I64</f>
        <v>0</v>
      </c>
      <c r="N417" s="203">
        <f>'Monthly Prep'!J64</f>
        <v>0</v>
      </c>
      <c r="O417" s="203">
        <f>'Monthly Prep'!K64</f>
        <v>0</v>
      </c>
      <c r="P417" s="203">
        <f>'Monthly Prep'!L64</f>
        <v>0</v>
      </c>
      <c r="Q417" s="203">
        <f>'Monthly Prep'!M64</f>
        <v>0</v>
      </c>
      <c r="R417" s="203">
        <f>'Monthly Prep'!N64</f>
        <v>0</v>
      </c>
      <c r="S417" s="203">
        <f>'Monthly Prep'!O64</f>
        <v>0</v>
      </c>
      <c r="T417" s="203">
        <f>'Monthly Prep'!P64</f>
        <v>0</v>
      </c>
      <c r="U417" s="203">
        <f>'Monthly Prep'!Q64</f>
        <v>0</v>
      </c>
      <c r="V417" s="203">
        <f>'Monthly Prep'!R64</f>
        <v>0</v>
      </c>
      <c r="W417" s="203">
        <f>'Monthly Prep'!S64</f>
        <v>0</v>
      </c>
      <c r="X417" s="203">
        <f>'Monthly Prep'!T64</f>
        <v>0</v>
      </c>
      <c r="Y417" s="203">
        <f>'Monthly Prep'!U64</f>
        <v>0</v>
      </c>
      <c r="Z417" s="203">
        <f>'Monthly Prep'!V64</f>
        <v>0</v>
      </c>
      <c r="AA417" s="203">
        <f>'Monthly Prep'!W64</f>
        <v>0</v>
      </c>
      <c r="AB417" s="203">
        <f>'Monthly Prep'!X64</f>
        <v>0</v>
      </c>
      <c r="AC417" s="203">
        <f>'Monthly Prep'!Y64</f>
        <v>0</v>
      </c>
      <c r="AD417" s="203">
        <f>'Monthly Prep'!Z64</f>
        <v>0</v>
      </c>
      <c r="AE417" s="203">
        <f>'Monthly Prep'!AA64</f>
        <v>0</v>
      </c>
      <c r="AF417" s="203">
        <f>'Monthly Prep'!AB64</f>
        <v>0</v>
      </c>
      <c r="AG417" s="203">
        <f>'Monthly Prep'!AC64</f>
        <v>0</v>
      </c>
      <c r="AH417" s="203">
        <f>'Monthly Prep'!AD64</f>
        <v>0</v>
      </c>
      <c r="AI417" s="203">
        <f>'Monthly Prep'!AE64</f>
        <v>0</v>
      </c>
      <c r="AJ417" s="203">
        <f>'Monthly Prep'!AF64</f>
        <v>0</v>
      </c>
      <c r="AK417" s="203">
        <f>'Monthly Prep'!AG64</f>
        <v>0</v>
      </c>
      <c r="AL417" s="203">
        <f>'Monthly Prep'!AH64</f>
        <v>0</v>
      </c>
      <c r="AM417" s="186">
        <f t="shared" si="13"/>
        <v>0</v>
      </c>
      <c r="AN417" s="187" t="str">
        <f>'Monthly Prep'!B$3</f>
        <v>Monthly Prep Reporting Tool 1.0.1</v>
      </c>
      <c r="AO417" s="199">
        <f>'Monthly Prep'!AH64</f>
        <v>0</v>
      </c>
    </row>
    <row r="418" spans="1:41" x14ac:dyDescent="0.25">
      <c r="A418" s="178" t="str">
        <f t="shared" si="12"/>
        <v>202205</v>
      </c>
      <c r="B418" s="179">
        <f>'Prep Partner Performance'!AE$2</f>
        <v>2022</v>
      </c>
      <c r="C418" s="180" t="str">
        <f>'Prep Partner Performance'!Z$2</f>
        <v>05</v>
      </c>
      <c r="D418" s="178">
        <f>'Prep Partner Performance'!G$2</f>
        <v>14943</v>
      </c>
      <c r="E418" s="177" t="str">
        <f>'Prep Partner Performance'!C$2</f>
        <v>Kisima Health Centre</v>
      </c>
      <c r="F418" s="203">
        <f>'Monthly Prep'!B$58</f>
        <v>0</v>
      </c>
      <c r="G418" s="203" t="str">
        <f>'Monthly Prep'!C65</f>
        <v>Female Sex Workers</v>
      </c>
      <c r="H418" s="203" t="str">
        <f>'Monthly Prep'!D65</f>
        <v>MP01-57</v>
      </c>
      <c r="I418" s="203">
        <f>'Monthly Prep'!E65</f>
        <v>0</v>
      </c>
      <c r="J418" s="203">
        <f>'Monthly Prep'!F65</f>
        <v>0</v>
      </c>
      <c r="K418" s="203">
        <f>'Monthly Prep'!G65</f>
        <v>0</v>
      </c>
      <c r="L418" s="203">
        <f>'Monthly Prep'!H65</f>
        <v>0</v>
      </c>
      <c r="M418" s="203">
        <f>'Monthly Prep'!I65</f>
        <v>0</v>
      </c>
      <c r="N418" s="203">
        <f>'Monthly Prep'!J65</f>
        <v>0</v>
      </c>
      <c r="O418" s="203">
        <f>'Monthly Prep'!K65</f>
        <v>0</v>
      </c>
      <c r="P418" s="203">
        <f>'Monthly Prep'!L65</f>
        <v>0</v>
      </c>
      <c r="Q418" s="203">
        <f>'Monthly Prep'!M65</f>
        <v>0</v>
      </c>
      <c r="R418" s="203">
        <f>'Monthly Prep'!N65</f>
        <v>0</v>
      </c>
      <c r="S418" s="203">
        <f>'Monthly Prep'!O65</f>
        <v>0</v>
      </c>
      <c r="T418" s="203">
        <f>'Monthly Prep'!P65</f>
        <v>0</v>
      </c>
      <c r="U418" s="203">
        <f>'Monthly Prep'!Q65</f>
        <v>0</v>
      </c>
      <c r="V418" s="203">
        <f>'Monthly Prep'!R65</f>
        <v>0</v>
      </c>
      <c r="W418" s="203">
        <f>'Monthly Prep'!S65</f>
        <v>0</v>
      </c>
      <c r="X418" s="203">
        <f>'Monthly Prep'!T65</f>
        <v>0</v>
      </c>
      <c r="Y418" s="203">
        <f>'Monthly Prep'!U65</f>
        <v>0</v>
      </c>
      <c r="Z418" s="203">
        <f>'Monthly Prep'!V65</f>
        <v>0</v>
      </c>
      <c r="AA418" s="203">
        <f>'Monthly Prep'!W65</f>
        <v>0</v>
      </c>
      <c r="AB418" s="203">
        <f>'Monthly Prep'!X65</f>
        <v>0</v>
      </c>
      <c r="AC418" s="203">
        <f>'Monthly Prep'!Y65</f>
        <v>0</v>
      </c>
      <c r="AD418" s="203">
        <f>'Monthly Prep'!Z65</f>
        <v>0</v>
      </c>
      <c r="AE418" s="203">
        <f>'Monthly Prep'!AA65</f>
        <v>0</v>
      </c>
      <c r="AF418" s="203">
        <f>'Monthly Prep'!AB65</f>
        <v>0</v>
      </c>
      <c r="AG418" s="203">
        <f>'Monthly Prep'!AC65</f>
        <v>0</v>
      </c>
      <c r="AH418" s="203">
        <f>'Monthly Prep'!AD65</f>
        <v>0</v>
      </c>
      <c r="AI418" s="203">
        <f>'Monthly Prep'!AE65</f>
        <v>0</v>
      </c>
      <c r="AJ418" s="203">
        <f>'Monthly Prep'!AF65</f>
        <v>0</v>
      </c>
      <c r="AK418" s="203">
        <f>'Monthly Prep'!AG65</f>
        <v>0</v>
      </c>
      <c r="AL418" s="203">
        <f>'Monthly Prep'!AH65</f>
        <v>0</v>
      </c>
      <c r="AM418" s="186">
        <f t="shared" si="13"/>
        <v>0</v>
      </c>
      <c r="AN418" s="187" t="str">
        <f>'Monthly Prep'!B$3</f>
        <v>Monthly Prep Reporting Tool 1.0.1</v>
      </c>
      <c r="AO418" s="199">
        <f>'Monthly Prep'!AH65</f>
        <v>0</v>
      </c>
    </row>
    <row r="419" spans="1:41" x14ac:dyDescent="0.25">
      <c r="A419" s="178" t="str">
        <f t="shared" si="12"/>
        <v>202205</v>
      </c>
      <c r="B419" s="179">
        <f>'Prep Partner Performance'!AE$2</f>
        <v>2022</v>
      </c>
      <c r="C419" s="180" t="str">
        <f>'Prep Partner Performance'!Z$2</f>
        <v>05</v>
      </c>
      <c r="D419" s="178">
        <f>'Prep Partner Performance'!G$2</f>
        <v>14943</v>
      </c>
      <c r="E419" s="177" t="str">
        <f>'Prep Partner Performance'!C$2</f>
        <v>Kisima Health Centre</v>
      </c>
      <c r="F419" s="203">
        <f>'Monthly Prep'!B66</f>
        <v>0</v>
      </c>
      <c r="G419" s="203" t="str">
        <f>'Monthly Prep'!C66</f>
        <v>General Population</v>
      </c>
      <c r="H419" s="203" t="str">
        <f>'Monthly Prep'!D66</f>
        <v>MP01-58</v>
      </c>
      <c r="I419" s="203">
        <f>'Monthly Prep'!E66</f>
        <v>0</v>
      </c>
      <c r="J419" s="203">
        <f>'Monthly Prep'!F66</f>
        <v>0</v>
      </c>
      <c r="K419" s="203">
        <f>'Monthly Prep'!G66</f>
        <v>0</v>
      </c>
      <c r="L419" s="203">
        <f>'Monthly Prep'!H66</f>
        <v>0</v>
      </c>
      <c r="M419" s="203">
        <f>'Monthly Prep'!I66</f>
        <v>0</v>
      </c>
      <c r="N419" s="203">
        <f>'Monthly Prep'!J66</f>
        <v>0</v>
      </c>
      <c r="O419" s="203">
        <f>'Monthly Prep'!K66</f>
        <v>0</v>
      </c>
      <c r="P419" s="203">
        <f>'Monthly Prep'!L66</f>
        <v>0</v>
      </c>
      <c r="Q419" s="203">
        <f>'Monthly Prep'!M66</f>
        <v>0</v>
      </c>
      <c r="R419" s="203">
        <f>'Monthly Prep'!N66</f>
        <v>0</v>
      </c>
      <c r="S419" s="203">
        <f>'Monthly Prep'!O66</f>
        <v>0</v>
      </c>
      <c r="T419" s="203">
        <f>'Monthly Prep'!P66</f>
        <v>0</v>
      </c>
      <c r="U419" s="203">
        <f>'Monthly Prep'!Q66</f>
        <v>0</v>
      </c>
      <c r="V419" s="203">
        <f>'Monthly Prep'!R66</f>
        <v>0</v>
      </c>
      <c r="W419" s="203">
        <f>'Monthly Prep'!S66</f>
        <v>0</v>
      </c>
      <c r="X419" s="203">
        <f>'Monthly Prep'!T66</f>
        <v>0</v>
      </c>
      <c r="Y419" s="203">
        <f>'Monthly Prep'!U66</f>
        <v>0</v>
      </c>
      <c r="Z419" s="203">
        <f>'Monthly Prep'!V66</f>
        <v>0</v>
      </c>
      <c r="AA419" s="203">
        <f>'Monthly Prep'!W66</f>
        <v>0</v>
      </c>
      <c r="AB419" s="203">
        <f>'Monthly Prep'!X66</f>
        <v>0</v>
      </c>
      <c r="AC419" s="203">
        <f>'Monthly Prep'!Y66</f>
        <v>0</v>
      </c>
      <c r="AD419" s="203">
        <f>'Monthly Prep'!Z66</f>
        <v>0</v>
      </c>
      <c r="AE419" s="203">
        <f>'Monthly Prep'!AA66</f>
        <v>0</v>
      </c>
      <c r="AF419" s="203">
        <f>'Monthly Prep'!AB66</f>
        <v>0</v>
      </c>
      <c r="AG419" s="203">
        <f>'Monthly Prep'!AC66</f>
        <v>0</v>
      </c>
      <c r="AH419" s="203">
        <f>'Monthly Prep'!AD66</f>
        <v>0</v>
      </c>
      <c r="AI419" s="203">
        <f>'Monthly Prep'!AE66</f>
        <v>0</v>
      </c>
      <c r="AJ419" s="203">
        <f>'Monthly Prep'!AF66</f>
        <v>0</v>
      </c>
      <c r="AK419" s="203">
        <f>'Monthly Prep'!AG66</f>
        <v>0</v>
      </c>
      <c r="AL419" s="203">
        <f>'Monthly Prep'!AH66</f>
        <v>0</v>
      </c>
      <c r="AM419" s="186">
        <f t="shared" si="13"/>
        <v>0</v>
      </c>
      <c r="AN419" s="187" t="str">
        <f>'Monthly Prep'!B$3</f>
        <v>Monthly Prep Reporting Tool 1.0.1</v>
      </c>
      <c r="AO419" s="199">
        <f>'Monthly Prep'!AH66</f>
        <v>0</v>
      </c>
    </row>
    <row r="420" spans="1:41" x14ac:dyDescent="0.25">
      <c r="A420" s="178" t="str">
        <f t="shared" si="12"/>
        <v>202205</v>
      </c>
      <c r="B420" s="179">
        <f>'Prep Partner Performance'!AE$2</f>
        <v>2022</v>
      </c>
      <c r="C420" s="180" t="str">
        <f>'Prep Partner Performance'!Z$2</f>
        <v>05</v>
      </c>
      <c r="D420" s="178">
        <f>'Prep Partner Performance'!G$2</f>
        <v>14943</v>
      </c>
      <c r="E420" s="177" t="str">
        <f>'Prep Partner Performance'!C$2</f>
        <v>Kisima Health Centre</v>
      </c>
      <c r="F420" s="203">
        <f>'Monthly Prep'!B$66</f>
        <v>0</v>
      </c>
      <c r="G420" s="203" t="str">
        <f>'Monthly Prep'!C67</f>
        <v>Men at High Risk</v>
      </c>
      <c r="H420" s="203" t="str">
        <f>'Monthly Prep'!D67</f>
        <v>MP01-59</v>
      </c>
      <c r="I420" s="203">
        <f>'Monthly Prep'!E67</f>
        <v>0</v>
      </c>
      <c r="J420" s="203">
        <f>'Monthly Prep'!F67</f>
        <v>0</v>
      </c>
      <c r="K420" s="203">
        <f>'Monthly Prep'!G67</f>
        <v>0</v>
      </c>
      <c r="L420" s="203">
        <f>'Monthly Prep'!H67</f>
        <v>0</v>
      </c>
      <c r="M420" s="203">
        <f>'Monthly Prep'!I67</f>
        <v>0</v>
      </c>
      <c r="N420" s="203">
        <f>'Monthly Prep'!J67</f>
        <v>0</v>
      </c>
      <c r="O420" s="203">
        <f>'Monthly Prep'!K67</f>
        <v>0</v>
      </c>
      <c r="P420" s="203">
        <f>'Monthly Prep'!L67</f>
        <v>0</v>
      </c>
      <c r="Q420" s="203">
        <f>'Monthly Prep'!M67</f>
        <v>0</v>
      </c>
      <c r="R420" s="203">
        <f>'Monthly Prep'!N67</f>
        <v>0</v>
      </c>
      <c r="S420" s="203">
        <f>'Monthly Prep'!O67</f>
        <v>0</v>
      </c>
      <c r="T420" s="203">
        <f>'Monthly Prep'!P67</f>
        <v>0</v>
      </c>
      <c r="U420" s="203">
        <f>'Monthly Prep'!Q67</f>
        <v>0</v>
      </c>
      <c r="V420" s="203">
        <f>'Monthly Prep'!R67</f>
        <v>0</v>
      </c>
      <c r="W420" s="203">
        <f>'Monthly Prep'!S67</f>
        <v>0</v>
      </c>
      <c r="X420" s="203">
        <f>'Monthly Prep'!T67</f>
        <v>0</v>
      </c>
      <c r="Y420" s="203">
        <f>'Monthly Prep'!U67</f>
        <v>0</v>
      </c>
      <c r="Z420" s="203">
        <f>'Monthly Prep'!V67</f>
        <v>0</v>
      </c>
      <c r="AA420" s="203">
        <f>'Monthly Prep'!W67</f>
        <v>0</v>
      </c>
      <c r="AB420" s="203">
        <f>'Monthly Prep'!X67</f>
        <v>0</v>
      </c>
      <c r="AC420" s="203">
        <f>'Monthly Prep'!Y67</f>
        <v>0</v>
      </c>
      <c r="AD420" s="203">
        <f>'Monthly Prep'!Z67</f>
        <v>0</v>
      </c>
      <c r="AE420" s="203">
        <f>'Monthly Prep'!AA67</f>
        <v>0</v>
      </c>
      <c r="AF420" s="203">
        <f>'Monthly Prep'!AB67</f>
        <v>0</v>
      </c>
      <c r="AG420" s="203">
        <f>'Monthly Prep'!AC67</f>
        <v>0</v>
      </c>
      <c r="AH420" s="203">
        <f>'Monthly Prep'!AD67</f>
        <v>0</v>
      </c>
      <c r="AI420" s="203">
        <f>'Monthly Prep'!AE67</f>
        <v>0</v>
      </c>
      <c r="AJ420" s="203">
        <f>'Monthly Prep'!AF67</f>
        <v>0</v>
      </c>
      <c r="AK420" s="203">
        <f>'Monthly Prep'!AG67</f>
        <v>0</v>
      </c>
      <c r="AL420" s="203">
        <f>'Monthly Prep'!AH67</f>
        <v>0</v>
      </c>
      <c r="AM420" s="186">
        <f t="shared" si="13"/>
        <v>0</v>
      </c>
      <c r="AN420" s="187" t="str">
        <f>'Monthly Prep'!B$3</f>
        <v>Monthly Prep Reporting Tool 1.0.1</v>
      </c>
      <c r="AO420" s="199">
        <f>'Monthly Prep'!AH67</f>
        <v>0</v>
      </c>
    </row>
    <row r="421" spans="1:41" x14ac:dyDescent="0.25">
      <c r="A421" s="178" t="str">
        <f t="shared" si="12"/>
        <v>202205</v>
      </c>
      <c r="B421" s="179">
        <f>'Prep Partner Performance'!AE$2</f>
        <v>2022</v>
      </c>
      <c r="C421" s="180" t="str">
        <f>'Prep Partner Performance'!Z$2</f>
        <v>05</v>
      </c>
      <c r="D421" s="178">
        <f>'Prep Partner Performance'!G$2</f>
        <v>14943</v>
      </c>
      <c r="E421" s="177" t="str">
        <f>'Prep Partner Performance'!C$2</f>
        <v>Kisima Health Centre</v>
      </c>
      <c r="F421" s="203">
        <f>'Monthly Prep'!B$66</f>
        <v>0</v>
      </c>
      <c r="G421" s="203" t="str">
        <f>'Monthly Prep'!C68</f>
        <v>PBFW Breastfeeding</v>
      </c>
      <c r="H421" s="203" t="str">
        <f>'Monthly Prep'!D68</f>
        <v>MP01-60</v>
      </c>
      <c r="I421" s="203">
        <f>'Monthly Prep'!E68</f>
        <v>0</v>
      </c>
      <c r="J421" s="203">
        <f>'Monthly Prep'!F68</f>
        <v>0</v>
      </c>
      <c r="K421" s="203">
        <f>'Monthly Prep'!G68</f>
        <v>0</v>
      </c>
      <c r="L421" s="203">
        <f>'Monthly Prep'!H68</f>
        <v>0</v>
      </c>
      <c r="M421" s="203">
        <f>'Monthly Prep'!I68</f>
        <v>0</v>
      </c>
      <c r="N421" s="203">
        <f>'Monthly Prep'!J68</f>
        <v>0</v>
      </c>
      <c r="O421" s="203">
        <f>'Monthly Prep'!K68</f>
        <v>0</v>
      </c>
      <c r="P421" s="203">
        <f>'Monthly Prep'!L68</f>
        <v>0</v>
      </c>
      <c r="Q421" s="203">
        <f>'Monthly Prep'!M68</f>
        <v>0</v>
      </c>
      <c r="R421" s="203">
        <f>'Monthly Prep'!N68</f>
        <v>0</v>
      </c>
      <c r="S421" s="203">
        <f>'Monthly Prep'!O68</f>
        <v>0</v>
      </c>
      <c r="T421" s="203">
        <f>'Monthly Prep'!P68</f>
        <v>0</v>
      </c>
      <c r="U421" s="203">
        <f>'Monthly Prep'!Q68</f>
        <v>0</v>
      </c>
      <c r="V421" s="203">
        <f>'Monthly Prep'!R68</f>
        <v>0</v>
      </c>
      <c r="W421" s="203">
        <f>'Monthly Prep'!S68</f>
        <v>0</v>
      </c>
      <c r="X421" s="203">
        <f>'Monthly Prep'!T68</f>
        <v>0</v>
      </c>
      <c r="Y421" s="203">
        <f>'Monthly Prep'!U68</f>
        <v>0</v>
      </c>
      <c r="Z421" s="203">
        <f>'Monthly Prep'!V68</f>
        <v>0</v>
      </c>
      <c r="AA421" s="203">
        <f>'Monthly Prep'!W68</f>
        <v>0</v>
      </c>
      <c r="AB421" s="203">
        <f>'Monthly Prep'!X68</f>
        <v>0</v>
      </c>
      <c r="AC421" s="203">
        <f>'Monthly Prep'!Y68</f>
        <v>0</v>
      </c>
      <c r="AD421" s="203">
        <f>'Monthly Prep'!Z68</f>
        <v>0</v>
      </c>
      <c r="AE421" s="203">
        <f>'Monthly Prep'!AA68</f>
        <v>0</v>
      </c>
      <c r="AF421" s="203">
        <f>'Monthly Prep'!AB68</f>
        <v>0</v>
      </c>
      <c r="AG421" s="203">
        <f>'Monthly Prep'!AC68</f>
        <v>0</v>
      </c>
      <c r="AH421" s="203">
        <f>'Monthly Prep'!AD68</f>
        <v>0</v>
      </c>
      <c r="AI421" s="203">
        <f>'Monthly Prep'!AE68</f>
        <v>0</v>
      </c>
      <c r="AJ421" s="203">
        <f>'Monthly Prep'!AF68</f>
        <v>0</v>
      </c>
      <c r="AK421" s="203">
        <f>'Monthly Prep'!AG68</f>
        <v>0</v>
      </c>
      <c r="AL421" s="203">
        <f>'Monthly Prep'!AH68</f>
        <v>0</v>
      </c>
      <c r="AM421" s="186">
        <f t="shared" si="13"/>
        <v>0</v>
      </c>
      <c r="AN421" s="187" t="str">
        <f>'Monthly Prep'!B$3</f>
        <v>Monthly Prep Reporting Tool 1.0.1</v>
      </c>
      <c r="AO421" s="199">
        <f>'Monthly Prep'!AH68</f>
        <v>0</v>
      </c>
    </row>
    <row r="422" spans="1:41" x14ac:dyDescent="0.25">
      <c r="A422" s="178" t="str">
        <f t="shared" si="12"/>
        <v>202205</v>
      </c>
      <c r="B422" s="179">
        <f>'Prep Partner Performance'!AE$2</f>
        <v>2022</v>
      </c>
      <c r="C422" s="180" t="str">
        <f>'Prep Partner Performance'!Z$2</f>
        <v>05</v>
      </c>
      <c r="D422" s="178">
        <f>'Prep Partner Performance'!G$2</f>
        <v>14943</v>
      </c>
      <c r="E422" s="177" t="str">
        <f>'Prep Partner Performance'!C$2</f>
        <v>Kisima Health Centre</v>
      </c>
      <c r="F422" s="203">
        <f>'Monthly Prep'!B69</f>
        <v>0</v>
      </c>
      <c r="G422" s="203" t="str">
        <f>'Monthly Prep'!C69</f>
        <v>PBFW Pregnant</v>
      </c>
      <c r="H422" s="203" t="str">
        <f>'Monthly Prep'!D69</f>
        <v>MP01-61</v>
      </c>
      <c r="I422" s="203">
        <f>'Monthly Prep'!E69</f>
        <v>0</v>
      </c>
      <c r="J422" s="203">
        <f>'Monthly Prep'!F69</f>
        <v>0</v>
      </c>
      <c r="K422" s="203">
        <f>'Monthly Prep'!G69</f>
        <v>0</v>
      </c>
      <c r="L422" s="203">
        <f>'Monthly Prep'!H69</f>
        <v>0</v>
      </c>
      <c r="M422" s="203">
        <f>'Monthly Prep'!I69</f>
        <v>0</v>
      </c>
      <c r="N422" s="203">
        <f>'Monthly Prep'!J69</f>
        <v>0</v>
      </c>
      <c r="O422" s="203">
        <f>'Monthly Prep'!K69</f>
        <v>0</v>
      </c>
      <c r="P422" s="203">
        <f>'Monthly Prep'!L69</f>
        <v>0</v>
      </c>
      <c r="Q422" s="203">
        <f>'Monthly Prep'!M69</f>
        <v>0</v>
      </c>
      <c r="R422" s="203">
        <f>'Monthly Prep'!N69</f>
        <v>0</v>
      </c>
      <c r="S422" s="203">
        <f>'Monthly Prep'!O69</f>
        <v>0</v>
      </c>
      <c r="T422" s="203">
        <f>'Monthly Prep'!P69</f>
        <v>0</v>
      </c>
      <c r="U422" s="203">
        <f>'Monthly Prep'!Q69</f>
        <v>0</v>
      </c>
      <c r="V422" s="203">
        <f>'Monthly Prep'!R69</f>
        <v>0</v>
      </c>
      <c r="W422" s="203">
        <f>'Monthly Prep'!S69</f>
        <v>0</v>
      </c>
      <c r="X422" s="203">
        <f>'Monthly Prep'!T69</f>
        <v>0</v>
      </c>
      <c r="Y422" s="203">
        <f>'Monthly Prep'!U69</f>
        <v>0</v>
      </c>
      <c r="Z422" s="203">
        <f>'Monthly Prep'!V69</f>
        <v>0</v>
      </c>
      <c r="AA422" s="203">
        <f>'Monthly Prep'!W69</f>
        <v>0</v>
      </c>
      <c r="AB422" s="203">
        <f>'Monthly Prep'!X69</f>
        <v>0</v>
      </c>
      <c r="AC422" s="203">
        <f>'Monthly Prep'!Y69</f>
        <v>0</v>
      </c>
      <c r="AD422" s="203">
        <f>'Monthly Prep'!Z69</f>
        <v>0</v>
      </c>
      <c r="AE422" s="203">
        <f>'Monthly Prep'!AA69</f>
        <v>0</v>
      </c>
      <c r="AF422" s="203">
        <f>'Monthly Prep'!AB69</f>
        <v>0</v>
      </c>
      <c r="AG422" s="203">
        <f>'Monthly Prep'!AC69</f>
        <v>0</v>
      </c>
      <c r="AH422" s="203">
        <f>'Monthly Prep'!AD69</f>
        <v>0</v>
      </c>
      <c r="AI422" s="203">
        <f>'Monthly Prep'!AE69</f>
        <v>0</v>
      </c>
      <c r="AJ422" s="203">
        <f>'Monthly Prep'!AF69</f>
        <v>0</v>
      </c>
      <c r="AK422" s="203">
        <f>'Monthly Prep'!AG69</f>
        <v>0</v>
      </c>
      <c r="AL422" s="203">
        <f>'Monthly Prep'!AH69</f>
        <v>0</v>
      </c>
      <c r="AM422" s="186">
        <f t="shared" si="13"/>
        <v>0</v>
      </c>
      <c r="AN422" s="187" t="str">
        <f>'Monthly Prep'!B$3</f>
        <v>Monthly Prep Reporting Tool 1.0.1</v>
      </c>
      <c r="AO422" s="199">
        <f>'Monthly Prep'!AH69</f>
        <v>0</v>
      </c>
    </row>
    <row r="423" spans="1:41" x14ac:dyDescent="0.25">
      <c r="A423" s="178" t="str">
        <f t="shared" si="12"/>
        <v>202205</v>
      </c>
      <c r="B423" s="179">
        <f>'Prep Partner Performance'!AE$2</f>
        <v>2022</v>
      </c>
      <c r="C423" s="180" t="str">
        <f>'Prep Partner Performance'!Z$2</f>
        <v>05</v>
      </c>
      <c r="D423" s="178">
        <f>'Prep Partner Performance'!G$2</f>
        <v>14943</v>
      </c>
      <c r="E423" s="177" t="str">
        <f>'Prep Partner Performance'!C$2</f>
        <v>Kisima Health Centre</v>
      </c>
      <c r="F423" s="203">
        <f>'Monthly Prep'!B$69</f>
        <v>0</v>
      </c>
      <c r="G423" s="203" t="str">
        <f>'Monthly Prep'!C70</f>
        <v>People Who Inject Drugs</v>
      </c>
      <c r="H423" s="203" t="str">
        <f>'Monthly Prep'!D70</f>
        <v>MP01-62</v>
      </c>
      <c r="I423" s="203">
        <f>'Monthly Prep'!E70</f>
        <v>0</v>
      </c>
      <c r="J423" s="203">
        <f>'Monthly Prep'!F70</f>
        <v>0</v>
      </c>
      <c r="K423" s="203">
        <f>'Monthly Prep'!G70</f>
        <v>0</v>
      </c>
      <c r="L423" s="203">
        <f>'Monthly Prep'!H70</f>
        <v>0</v>
      </c>
      <c r="M423" s="203">
        <f>'Monthly Prep'!I70</f>
        <v>0</v>
      </c>
      <c r="N423" s="203">
        <f>'Monthly Prep'!J70</f>
        <v>0</v>
      </c>
      <c r="O423" s="203">
        <f>'Monthly Prep'!K70</f>
        <v>0</v>
      </c>
      <c r="P423" s="203">
        <f>'Monthly Prep'!L70</f>
        <v>0</v>
      </c>
      <c r="Q423" s="203">
        <f>'Monthly Prep'!M70</f>
        <v>0</v>
      </c>
      <c r="R423" s="203">
        <f>'Monthly Prep'!N70</f>
        <v>0</v>
      </c>
      <c r="S423" s="203">
        <f>'Monthly Prep'!O70</f>
        <v>0</v>
      </c>
      <c r="T423" s="203">
        <f>'Monthly Prep'!P70</f>
        <v>0</v>
      </c>
      <c r="U423" s="203">
        <f>'Monthly Prep'!Q70</f>
        <v>0</v>
      </c>
      <c r="V423" s="203">
        <f>'Monthly Prep'!R70</f>
        <v>0</v>
      </c>
      <c r="W423" s="203">
        <f>'Monthly Prep'!S70</f>
        <v>0</v>
      </c>
      <c r="X423" s="203">
        <f>'Monthly Prep'!T70</f>
        <v>0</v>
      </c>
      <c r="Y423" s="203">
        <f>'Monthly Prep'!U70</f>
        <v>0</v>
      </c>
      <c r="Z423" s="203">
        <f>'Monthly Prep'!V70</f>
        <v>0</v>
      </c>
      <c r="AA423" s="203">
        <f>'Monthly Prep'!W70</f>
        <v>0</v>
      </c>
      <c r="AB423" s="203">
        <f>'Monthly Prep'!X70</f>
        <v>0</v>
      </c>
      <c r="AC423" s="203">
        <f>'Monthly Prep'!Y70</f>
        <v>0</v>
      </c>
      <c r="AD423" s="203">
        <f>'Monthly Prep'!Z70</f>
        <v>0</v>
      </c>
      <c r="AE423" s="203">
        <f>'Monthly Prep'!AA70</f>
        <v>0</v>
      </c>
      <c r="AF423" s="203">
        <f>'Monthly Prep'!AB70</f>
        <v>0</v>
      </c>
      <c r="AG423" s="203">
        <f>'Monthly Prep'!AC70</f>
        <v>0</v>
      </c>
      <c r="AH423" s="203">
        <f>'Monthly Prep'!AD70</f>
        <v>0</v>
      </c>
      <c r="AI423" s="203">
        <f>'Monthly Prep'!AE70</f>
        <v>0</v>
      </c>
      <c r="AJ423" s="203">
        <f>'Monthly Prep'!AF70</f>
        <v>0</v>
      </c>
      <c r="AK423" s="203">
        <f>'Monthly Prep'!AG70</f>
        <v>0</v>
      </c>
      <c r="AL423" s="203">
        <f>'Monthly Prep'!AH70</f>
        <v>0</v>
      </c>
      <c r="AM423" s="186">
        <f t="shared" si="13"/>
        <v>0</v>
      </c>
      <c r="AN423" s="187" t="str">
        <f>'Monthly Prep'!B$3</f>
        <v>Monthly Prep Reporting Tool 1.0.1</v>
      </c>
      <c r="AO423" s="199">
        <f>'Monthly Prep'!AH70</f>
        <v>0</v>
      </c>
    </row>
    <row r="424" spans="1:41" x14ac:dyDescent="0.25">
      <c r="A424" s="178" t="str">
        <f t="shared" si="12"/>
        <v>202205</v>
      </c>
      <c r="B424" s="179">
        <f>'Prep Partner Performance'!AE$2</f>
        <v>2022</v>
      </c>
      <c r="C424" s="180" t="str">
        <f>'Prep Partner Performance'!Z$2</f>
        <v>05</v>
      </c>
      <c r="D424" s="178">
        <f>'Prep Partner Performance'!G$2</f>
        <v>14943</v>
      </c>
      <c r="E424" s="177" t="str">
        <f>'Prep Partner Performance'!C$2</f>
        <v>Kisima Health Centre</v>
      </c>
      <c r="F424" s="203">
        <f>'Monthly Prep'!B$69</f>
        <v>0</v>
      </c>
      <c r="G424" s="203" t="str">
        <f>'Monthly Prep'!C71</f>
        <v>Sero -Discodant Couple</v>
      </c>
      <c r="H424" s="203" t="str">
        <f>'Monthly Prep'!D71</f>
        <v>MP01-63</v>
      </c>
      <c r="I424" s="203">
        <f>'Monthly Prep'!E71</f>
        <v>0</v>
      </c>
      <c r="J424" s="203">
        <f>'Monthly Prep'!F71</f>
        <v>0</v>
      </c>
      <c r="K424" s="203">
        <f>'Monthly Prep'!G71</f>
        <v>0</v>
      </c>
      <c r="L424" s="203">
        <f>'Monthly Prep'!H71</f>
        <v>0</v>
      </c>
      <c r="M424" s="203">
        <f>'Monthly Prep'!I71</f>
        <v>0</v>
      </c>
      <c r="N424" s="203">
        <f>'Monthly Prep'!J71</f>
        <v>0</v>
      </c>
      <c r="O424" s="203">
        <f>'Monthly Prep'!K71</f>
        <v>0</v>
      </c>
      <c r="P424" s="203">
        <f>'Monthly Prep'!L71</f>
        <v>0</v>
      </c>
      <c r="Q424" s="203">
        <f>'Monthly Prep'!M71</f>
        <v>0</v>
      </c>
      <c r="R424" s="203">
        <f>'Monthly Prep'!N71</f>
        <v>0</v>
      </c>
      <c r="S424" s="203">
        <f>'Monthly Prep'!O71</f>
        <v>0</v>
      </c>
      <c r="T424" s="203">
        <f>'Monthly Prep'!P71</f>
        <v>0</v>
      </c>
      <c r="U424" s="203">
        <f>'Monthly Prep'!Q71</f>
        <v>0</v>
      </c>
      <c r="V424" s="203">
        <f>'Monthly Prep'!R71</f>
        <v>0</v>
      </c>
      <c r="W424" s="203">
        <f>'Monthly Prep'!S71</f>
        <v>0</v>
      </c>
      <c r="X424" s="203">
        <f>'Monthly Prep'!T71</f>
        <v>0</v>
      </c>
      <c r="Y424" s="203">
        <f>'Monthly Prep'!U71</f>
        <v>0</v>
      </c>
      <c r="Z424" s="203">
        <f>'Monthly Prep'!V71</f>
        <v>0</v>
      </c>
      <c r="AA424" s="203">
        <f>'Monthly Prep'!W71</f>
        <v>0</v>
      </c>
      <c r="AB424" s="203">
        <f>'Monthly Prep'!X71</f>
        <v>0</v>
      </c>
      <c r="AC424" s="203">
        <f>'Monthly Prep'!Y71</f>
        <v>0</v>
      </c>
      <c r="AD424" s="203">
        <f>'Monthly Prep'!Z71</f>
        <v>0</v>
      </c>
      <c r="AE424" s="203">
        <f>'Monthly Prep'!AA71</f>
        <v>0</v>
      </c>
      <c r="AF424" s="203">
        <f>'Monthly Prep'!AB71</f>
        <v>0</v>
      </c>
      <c r="AG424" s="203">
        <f>'Monthly Prep'!AC71</f>
        <v>0</v>
      </c>
      <c r="AH424" s="203">
        <f>'Monthly Prep'!AD71</f>
        <v>0</v>
      </c>
      <c r="AI424" s="203">
        <f>'Monthly Prep'!AE71</f>
        <v>0</v>
      </c>
      <c r="AJ424" s="203">
        <f>'Monthly Prep'!AF71</f>
        <v>0</v>
      </c>
      <c r="AK424" s="203">
        <f>'Monthly Prep'!AG71</f>
        <v>0</v>
      </c>
      <c r="AL424" s="203">
        <f>'Monthly Prep'!AH71</f>
        <v>0</v>
      </c>
      <c r="AM424" s="186">
        <f t="shared" si="13"/>
        <v>0</v>
      </c>
      <c r="AN424" s="187" t="str">
        <f>'Monthly Prep'!B$3</f>
        <v>Monthly Prep Reporting Tool 1.0.1</v>
      </c>
      <c r="AO424" s="199">
        <f>'Monthly Prep'!AH71</f>
        <v>0</v>
      </c>
    </row>
    <row r="425" spans="1:41" x14ac:dyDescent="0.25">
      <c r="A425" s="178" t="str">
        <f t="shared" si="12"/>
        <v>202205</v>
      </c>
      <c r="B425" s="179">
        <f>'Prep Partner Performance'!AE$2</f>
        <v>2022</v>
      </c>
      <c r="C425" s="180" t="str">
        <f>'Prep Partner Performance'!Z$2</f>
        <v>05</v>
      </c>
      <c r="D425" s="178">
        <f>'Prep Partner Performance'!G$2</f>
        <v>14943</v>
      </c>
      <c r="E425" s="177" t="str">
        <f>'Prep Partner Performance'!C$2</f>
        <v>Kisima Health Centre</v>
      </c>
      <c r="F425" s="203">
        <f>'Monthly Prep'!B$69</f>
        <v>0</v>
      </c>
      <c r="G425" s="203" t="str">
        <f>'Monthly Prep'!C72</f>
        <v>Men who have Sex with Men</v>
      </c>
      <c r="H425" s="203" t="str">
        <f>'Monthly Prep'!D72</f>
        <v>MP01-64</v>
      </c>
      <c r="I425" s="203">
        <f>'Monthly Prep'!E72</f>
        <v>0</v>
      </c>
      <c r="J425" s="203">
        <f>'Monthly Prep'!F72</f>
        <v>0</v>
      </c>
      <c r="K425" s="203">
        <f>'Monthly Prep'!G72</f>
        <v>0</v>
      </c>
      <c r="L425" s="203">
        <f>'Monthly Prep'!H72</f>
        <v>0</v>
      </c>
      <c r="M425" s="203">
        <f>'Monthly Prep'!I72</f>
        <v>0</v>
      </c>
      <c r="N425" s="203">
        <f>'Monthly Prep'!J72</f>
        <v>0</v>
      </c>
      <c r="O425" s="203">
        <f>'Monthly Prep'!K72</f>
        <v>0</v>
      </c>
      <c r="P425" s="203">
        <f>'Monthly Prep'!L72</f>
        <v>0</v>
      </c>
      <c r="Q425" s="203">
        <f>'Monthly Prep'!M72</f>
        <v>0</v>
      </c>
      <c r="R425" s="203">
        <f>'Monthly Prep'!N72</f>
        <v>0</v>
      </c>
      <c r="S425" s="203">
        <f>'Monthly Prep'!O72</f>
        <v>0</v>
      </c>
      <c r="T425" s="203">
        <f>'Monthly Prep'!P72</f>
        <v>0</v>
      </c>
      <c r="U425" s="203">
        <f>'Monthly Prep'!Q72</f>
        <v>0</v>
      </c>
      <c r="V425" s="203">
        <f>'Monthly Prep'!R72</f>
        <v>0</v>
      </c>
      <c r="W425" s="203">
        <f>'Monthly Prep'!S72</f>
        <v>0</v>
      </c>
      <c r="X425" s="203">
        <f>'Monthly Prep'!T72</f>
        <v>0</v>
      </c>
      <c r="Y425" s="203">
        <f>'Monthly Prep'!U72</f>
        <v>0</v>
      </c>
      <c r="Z425" s="203">
        <f>'Monthly Prep'!V72</f>
        <v>0</v>
      </c>
      <c r="AA425" s="203">
        <f>'Monthly Prep'!W72</f>
        <v>0</v>
      </c>
      <c r="AB425" s="203">
        <f>'Monthly Prep'!X72</f>
        <v>0</v>
      </c>
      <c r="AC425" s="203">
        <f>'Monthly Prep'!Y72</f>
        <v>0</v>
      </c>
      <c r="AD425" s="203">
        <f>'Monthly Prep'!Z72</f>
        <v>0</v>
      </c>
      <c r="AE425" s="203">
        <f>'Monthly Prep'!AA72</f>
        <v>0</v>
      </c>
      <c r="AF425" s="203">
        <f>'Monthly Prep'!AB72</f>
        <v>0</v>
      </c>
      <c r="AG425" s="203">
        <f>'Monthly Prep'!AC72</f>
        <v>0</v>
      </c>
      <c r="AH425" s="203">
        <f>'Monthly Prep'!AD72</f>
        <v>0</v>
      </c>
      <c r="AI425" s="203">
        <f>'Monthly Prep'!AE72</f>
        <v>0</v>
      </c>
      <c r="AJ425" s="203">
        <f>'Monthly Prep'!AF72</f>
        <v>0</v>
      </c>
      <c r="AK425" s="203">
        <f>'Monthly Prep'!AG72</f>
        <v>0</v>
      </c>
      <c r="AL425" s="203">
        <f>'Monthly Prep'!AH72</f>
        <v>0</v>
      </c>
      <c r="AM425" s="186">
        <f t="shared" si="13"/>
        <v>0</v>
      </c>
      <c r="AN425" s="187" t="str">
        <f>'Monthly Prep'!B$3</f>
        <v>Monthly Prep Reporting Tool 1.0.1</v>
      </c>
      <c r="AO425" s="199">
        <f>'Monthly Prep'!AH72</f>
        <v>0</v>
      </c>
    </row>
    <row r="426" spans="1:41" x14ac:dyDescent="0.25">
      <c r="A426" s="178" t="str">
        <f t="shared" si="12"/>
        <v>202205</v>
      </c>
      <c r="B426" s="179">
        <f>'Prep Partner Performance'!AE$2</f>
        <v>2022</v>
      </c>
      <c r="C426" s="180" t="str">
        <f>'Prep Partner Performance'!Z$2</f>
        <v>05</v>
      </c>
      <c r="D426" s="178">
        <f>'Prep Partner Performance'!G$2</f>
        <v>14943</v>
      </c>
      <c r="E426" s="177" t="str">
        <f>'Prep Partner Performance'!C$2</f>
        <v>Kisima Health Centre</v>
      </c>
      <c r="F426" s="203">
        <f>'Monthly Prep'!B$69</f>
        <v>0</v>
      </c>
      <c r="G426" s="203" t="str">
        <f>'Monthly Prep'!C73</f>
        <v>Adolescent Girls and Young Women (AGYW)</v>
      </c>
      <c r="H426" s="203" t="str">
        <f>'Monthly Prep'!D73</f>
        <v>MP01-65</v>
      </c>
      <c r="I426" s="203">
        <f>'Monthly Prep'!E73</f>
        <v>0</v>
      </c>
      <c r="J426" s="203">
        <f>'Monthly Prep'!F73</f>
        <v>0</v>
      </c>
      <c r="K426" s="203">
        <f>'Monthly Prep'!G73</f>
        <v>0</v>
      </c>
      <c r="L426" s="203">
        <f>'Monthly Prep'!H73</f>
        <v>0</v>
      </c>
      <c r="M426" s="203">
        <f>'Monthly Prep'!I73</f>
        <v>0</v>
      </c>
      <c r="N426" s="203">
        <f>'Monthly Prep'!J73</f>
        <v>0</v>
      </c>
      <c r="O426" s="203">
        <f>'Monthly Prep'!K73</f>
        <v>0</v>
      </c>
      <c r="P426" s="203">
        <f>'Monthly Prep'!L73</f>
        <v>0</v>
      </c>
      <c r="Q426" s="203">
        <f>'Monthly Prep'!M73</f>
        <v>0</v>
      </c>
      <c r="R426" s="203">
        <f>'Monthly Prep'!N73</f>
        <v>0</v>
      </c>
      <c r="S426" s="203">
        <f>'Monthly Prep'!O73</f>
        <v>0</v>
      </c>
      <c r="T426" s="203">
        <f>'Monthly Prep'!P73</f>
        <v>0</v>
      </c>
      <c r="U426" s="203">
        <f>'Monthly Prep'!Q73</f>
        <v>0</v>
      </c>
      <c r="V426" s="203">
        <f>'Monthly Prep'!R73</f>
        <v>0</v>
      </c>
      <c r="W426" s="203">
        <f>'Monthly Prep'!S73</f>
        <v>0</v>
      </c>
      <c r="X426" s="203">
        <f>'Monthly Prep'!T73</f>
        <v>0</v>
      </c>
      <c r="Y426" s="203">
        <f>'Monthly Prep'!U73</f>
        <v>0</v>
      </c>
      <c r="Z426" s="203">
        <f>'Monthly Prep'!V73</f>
        <v>0</v>
      </c>
      <c r="AA426" s="203">
        <f>'Monthly Prep'!W73</f>
        <v>0</v>
      </c>
      <c r="AB426" s="203">
        <f>'Monthly Prep'!X73</f>
        <v>0</v>
      </c>
      <c r="AC426" s="203">
        <f>'Monthly Prep'!Y73</f>
        <v>0</v>
      </c>
      <c r="AD426" s="203">
        <f>'Monthly Prep'!Z73</f>
        <v>0</v>
      </c>
      <c r="AE426" s="203">
        <f>'Monthly Prep'!AA73</f>
        <v>0</v>
      </c>
      <c r="AF426" s="203">
        <f>'Monthly Prep'!AB73</f>
        <v>0</v>
      </c>
      <c r="AG426" s="203">
        <f>'Monthly Prep'!AC73</f>
        <v>0</v>
      </c>
      <c r="AH426" s="203">
        <f>'Monthly Prep'!AD73</f>
        <v>0</v>
      </c>
      <c r="AI426" s="203">
        <f>'Monthly Prep'!AE73</f>
        <v>0</v>
      </c>
      <c r="AJ426" s="203">
        <f>'Monthly Prep'!AF73</f>
        <v>0</v>
      </c>
      <c r="AK426" s="203">
        <f>'Monthly Prep'!AG73</f>
        <v>0</v>
      </c>
      <c r="AL426" s="203">
        <f>'Monthly Prep'!AH73</f>
        <v>0</v>
      </c>
      <c r="AM426" s="186">
        <f t="shared" si="13"/>
        <v>0</v>
      </c>
      <c r="AN426" s="187" t="str">
        <f>'Monthly Prep'!B$3</f>
        <v>Monthly Prep Reporting Tool 1.0.1</v>
      </c>
      <c r="AO426" s="199">
        <f>'Monthly Prep'!AH73</f>
        <v>0</v>
      </c>
    </row>
    <row r="427" spans="1:41" x14ac:dyDescent="0.25">
      <c r="A427" s="178" t="str">
        <f t="shared" si="12"/>
        <v>202205</v>
      </c>
      <c r="B427" s="179">
        <f>'Prep Partner Performance'!AE$2</f>
        <v>2022</v>
      </c>
      <c r="C427" s="180" t="str">
        <f>'Prep Partner Performance'!Z$2</f>
        <v>05</v>
      </c>
      <c r="D427" s="178">
        <f>'Prep Partner Performance'!G$2</f>
        <v>14943</v>
      </c>
      <c r="E427" s="177" t="str">
        <f>'Prep Partner Performance'!C$2</f>
        <v>Kisima Health Centre</v>
      </c>
      <c r="F427" s="203">
        <f>'Monthly Prep'!B$69</f>
        <v>0</v>
      </c>
      <c r="G427" s="203" t="str">
        <f>'Monthly Prep'!C74</f>
        <v>Female Sex Workers</v>
      </c>
      <c r="H427" s="203" t="str">
        <f>'Monthly Prep'!D74</f>
        <v>MP01-66</v>
      </c>
      <c r="I427" s="203">
        <f>'Monthly Prep'!E74</f>
        <v>0</v>
      </c>
      <c r="J427" s="203">
        <f>'Monthly Prep'!F74</f>
        <v>0</v>
      </c>
      <c r="K427" s="203">
        <f>'Monthly Prep'!G74</f>
        <v>0</v>
      </c>
      <c r="L427" s="203">
        <f>'Monthly Prep'!H74</f>
        <v>0</v>
      </c>
      <c r="M427" s="203">
        <f>'Monthly Prep'!I74</f>
        <v>0</v>
      </c>
      <c r="N427" s="203">
        <f>'Monthly Prep'!J74</f>
        <v>0</v>
      </c>
      <c r="O427" s="203">
        <f>'Monthly Prep'!K74</f>
        <v>0</v>
      </c>
      <c r="P427" s="203">
        <f>'Monthly Prep'!L74</f>
        <v>0</v>
      </c>
      <c r="Q427" s="203">
        <f>'Monthly Prep'!M74</f>
        <v>0</v>
      </c>
      <c r="R427" s="203">
        <f>'Monthly Prep'!N74</f>
        <v>0</v>
      </c>
      <c r="S427" s="203">
        <f>'Monthly Prep'!O74</f>
        <v>0</v>
      </c>
      <c r="T427" s="203">
        <f>'Monthly Prep'!P74</f>
        <v>0</v>
      </c>
      <c r="U427" s="203">
        <f>'Monthly Prep'!Q74</f>
        <v>0</v>
      </c>
      <c r="V427" s="203">
        <f>'Monthly Prep'!R74</f>
        <v>0</v>
      </c>
      <c r="W427" s="203">
        <f>'Monthly Prep'!S74</f>
        <v>0</v>
      </c>
      <c r="X427" s="203">
        <f>'Monthly Prep'!T74</f>
        <v>0</v>
      </c>
      <c r="Y427" s="203">
        <f>'Monthly Prep'!U74</f>
        <v>0</v>
      </c>
      <c r="Z427" s="203">
        <f>'Monthly Prep'!V74</f>
        <v>0</v>
      </c>
      <c r="AA427" s="203">
        <f>'Monthly Prep'!W74</f>
        <v>0</v>
      </c>
      <c r="AB427" s="203">
        <f>'Monthly Prep'!X74</f>
        <v>0</v>
      </c>
      <c r="AC427" s="203">
        <f>'Monthly Prep'!Y74</f>
        <v>0</v>
      </c>
      <c r="AD427" s="203">
        <f>'Monthly Prep'!Z74</f>
        <v>0</v>
      </c>
      <c r="AE427" s="203">
        <f>'Monthly Prep'!AA74</f>
        <v>0</v>
      </c>
      <c r="AF427" s="203">
        <f>'Monthly Prep'!AB74</f>
        <v>0</v>
      </c>
      <c r="AG427" s="203">
        <f>'Monthly Prep'!AC74</f>
        <v>0</v>
      </c>
      <c r="AH427" s="203">
        <f>'Monthly Prep'!AD74</f>
        <v>0</v>
      </c>
      <c r="AI427" s="203">
        <f>'Monthly Prep'!AE74</f>
        <v>0</v>
      </c>
      <c r="AJ427" s="203">
        <f>'Monthly Prep'!AF74</f>
        <v>0</v>
      </c>
      <c r="AK427" s="203">
        <f>'Monthly Prep'!AG74</f>
        <v>0</v>
      </c>
      <c r="AL427" s="203">
        <f>'Monthly Prep'!AH74</f>
        <v>0</v>
      </c>
      <c r="AM427" s="186">
        <f t="shared" si="13"/>
        <v>0</v>
      </c>
      <c r="AN427" s="187" t="str">
        <f>'Monthly Prep'!B$3</f>
        <v>Monthly Prep Reporting Tool 1.0.1</v>
      </c>
      <c r="AO427" s="199">
        <f>'Monthly Prep'!AH74</f>
        <v>0</v>
      </c>
    </row>
    <row r="428" spans="1:41" x14ac:dyDescent="0.25">
      <c r="A428" s="178" t="str">
        <f t="shared" si="12"/>
        <v>202205</v>
      </c>
      <c r="B428" s="179">
        <f>'Prep Partner Performance'!AE$2</f>
        <v>2022</v>
      </c>
      <c r="C428" s="180" t="str">
        <f>'Prep Partner Performance'!Z$2</f>
        <v>05</v>
      </c>
      <c r="D428" s="178">
        <f>'Prep Partner Performance'!G$2</f>
        <v>14943</v>
      </c>
      <c r="E428" s="177" t="str">
        <f>'Prep Partner Performance'!C$2</f>
        <v>Kisima Health Centre</v>
      </c>
      <c r="F428" s="203">
        <f>'Monthly Prep'!B$69</f>
        <v>0</v>
      </c>
      <c r="G428" s="203" t="str">
        <f>'Monthly Prep'!C75</f>
        <v>General Population</v>
      </c>
      <c r="H428" s="203" t="str">
        <f>'Monthly Prep'!D75</f>
        <v>MP01-67</v>
      </c>
      <c r="I428" s="203">
        <f>'Monthly Prep'!E75</f>
        <v>0</v>
      </c>
      <c r="J428" s="203">
        <f>'Monthly Prep'!F75</f>
        <v>0</v>
      </c>
      <c r="K428" s="203">
        <f>'Monthly Prep'!G75</f>
        <v>0</v>
      </c>
      <c r="L428" s="203">
        <f>'Monthly Prep'!H75</f>
        <v>0</v>
      </c>
      <c r="M428" s="203">
        <f>'Monthly Prep'!I75</f>
        <v>0</v>
      </c>
      <c r="N428" s="203">
        <f>'Monthly Prep'!J75</f>
        <v>0</v>
      </c>
      <c r="O428" s="203">
        <f>'Monthly Prep'!K75</f>
        <v>0</v>
      </c>
      <c r="P428" s="203">
        <f>'Monthly Prep'!L75</f>
        <v>0</v>
      </c>
      <c r="Q428" s="203">
        <f>'Monthly Prep'!M75</f>
        <v>0</v>
      </c>
      <c r="R428" s="203">
        <f>'Monthly Prep'!N75</f>
        <v>0</v>
      </c>
      <c r="S428" s="203">
        <f>'Monthly Prep'!O75</f>
        <v>0</v>
      </c>
      <c r="T428" s="203">
        <f>'Monthly Prep'!P75</f>
        <v>0</v>
      </c>
      <c r="U428" s="203">
        <f>'Monthly Prep'!Q75</f>
        <v>0</v>
      </c>
      <c r="V428" s="203">
        <f>'Monthly Prep'!R75</f>
        <v>0</v>
      </c>
      <c r="W428" s="203">
        <f>'Monthly Prep'!S75</f>
        <v>0</v>
      </c>
      <c r="X428" s="203">
        <f>'Monthly Prep'!T75</f>
        <v>0</v>
      </c>
      <c r="Y428" s="203">
        <f>'Monthly Prep'!U75</f>
        <v>0</v>
      </c>
      <c r="Z428" s="203">
        <f>'Monthly Prep'!V75</f>
        <v>0</v>
      </c>
      <c r="AA428" s="203">
        <f>'Monthly Prep'!W75</f>
        <v>0</v>
      </c>
      <c r="AB428" s="203">
        <f>'Monthly Prep'!X75</f>
        <v>0</v>
      </c>
      <c r="AC428" s="203">
        <f>'Monthly Prep'!Y75</f>
        <v>0</v>
      </c>
      <c r="AD428" s="203">
        <f>'Monthly Prep'!Z75</f>
        <v>0</v>
      </c>
      <c r="AE428" s="203">
        <f>'Monthly Prep'!AA75</f>
        <v>0</v>
      </c>
      <c r="AF428" s="203">
        <f>'Monthly Prep'!AB75</f>
        <v>0</v>
      </c>
      <c r="AG428" s="203">
        <f>'Monthly Prep'!AC75</f>
        <v>0</v>
      </c>
      <c r="AH428" s="203">
        <f>'Monthly Prep'!AD75</f>
        <v>0</v>
      </c>
      <c r="AI428" s="203">
        <f>'Monthly Prep'!AE75</f>
        <v>0</v>
      </c>
      <c r="AJ428" s="203">
        <f>'Monthly Prep'!AF75</f>
        <v>0</v>
      </c>
      <c r="AK428" s="203">
        <f>'Monthly Prep'!AG75</f>
        <v>0</v>
      </c>
      <c r="AL428" s="203">
        <f>'Monthly Prep'!AH75</f>
        <v>0</v>
      </c>
      <c r="AM428" s="186">
        <f t="shared" si="13"/>
        <v>0</v>
      </c>
      <c r="AN428" s="187" t="str">
        <f>'Monthly Prep'!B$3</f>
        <v>Monthly Prep Reporting Tool 1.0.1</v>
      </c>
      <c r="AO428" s="199">
        <f>'Monthly Prep'!AH75</f>
        <v>0</v>
      </c>
    </row>
    <row r="429" spans="1:41" x14ac:dyDescent="0.25">
      <c r="A429" s="178" t="str">
        <f t="shared" si="12"/>
        <v>202205</v>
      </c>
      <c r="B429" s="179">
        <f>'Prep Partner Performance'!AE$2</f>
        <v>2022</v>
      </c>
      <c r="C429" s="180" t="str">
        <f>'Prep Partner Performance'!Z$2</f>
        <v>05</v>
      </c>
      <c r="D429" s="178">
        <f>'Prep Partner Performance'!G$2</f>
        <v>14943</v>
      </c>
      <c r="E429" s="177" t="str">
        <f>'Prep Partner Performance'!C$2</f>
        <v>Kisima Health Centre</v>
      </c>
      <c r="F429" s="203">
        <f>'Monthly Prep'!B$69</f>
        <v>0</v>
      </c>
      <c r="G429" s="203" t="str">
        <f>'Monthly Prep'!C76</f>
        <v>Men at High Risk</v>
      </c>
      <c r="H429" s="203" t="str">
        <f>'Monthly Prep'!D76</f>
        <v>MP01-68</v>
      </c>
      <c r="I429" s="203">
        <f>'Monthly Prep'!E76</f>
        <v>0</v>
      </c>
      <c r="J429" s="203">
        <f>'Monthly Prep'!F76</f>
        <v>0</v>
      </c>
      <c r="K429" s="203">
        <f>'Monthly Prep'!G76</f>
        <v>0</v>
      </c>
      <c r="L429" s="203">
        <f>'Monthly Prep'!H76</f>
        <v>0</v>
      </c>
      <c r="M429" s="203">
        <f>'Monthly Prep'!I76</f>
        <v>0</v>
      </c>
      <c r="N429" s="203">
        <f>'Monthly Prep'!J76</f>
        <v>0</v>
      </c>
      <c r="O429" s="203">
        <f>'Monthly Prep'!K76</f>
        <v>0</v>
      </c>
      <c r="P429" s="203">
        <f>'Monthly Prep'!L76</f>
        <v>0</v>
      </c>
      <c r="Q429" s="203">
        <f>'Monthly Prep'!M76</f>
        <v>0</v>
      </c>
      <c r="R429" s="203">
        <f>'Monthly Prep'!N76</f>
        <v>0</v>
      </c>
      <c r="S429" s="203">
        <f>'Monthly Prep'!O76</f>
        <v>0</v>
      </c>
      <c r="T429" s="203">
        <f>'Monthly Prep'!P76</f>
        <v>0</v>
      </c>
      <c r="U429" s="203">
        <f>'Monthly Prep'!Q76</f>
        <v>0</v>
      </c>
      <c r="V429" s="203">
        <f>'Monthly Prep'!R76</f>
        <v>0</v>
      </c>
      <c r="W429" s="203">
        <f>'Monthly Prep'!S76</f>
        <v>0</v>
      </c>
      <c r="X429" s="203">
        <f>'Monthly Prep'!T76</f>
        <v>0</v>
      </c>
      <c r="Y429" s="203">
        <f>'Monthly Prep'!U76</f>
        <v>0</v>
      </c>
      <c r="Z429" s="203">
        <f>'Monthly Prep'!V76</f>
        <v>0</v>
      </c>
      <c r="AA429" s="203">
        <f>'Monthly Prep'!W76</f>
        <v>0</v>
      </c>
      <c r="AB429" s="203">
        <f>'Monthly Prep'!X76</f>
        <v>0</v>
      </c>
      <c r="AC429" s="203">
        <f>'Monthly Prep'!Y76</f>
        <v>0</v>
      </c>
      <c r="AD429" s="203">
        <f>'Monthly Prep'!Z76</f>
        <v>0</v>
      </c>
      <c r="AE429" s="203">
        <f>'Monthly Prep'!AA76</f>
        <v>0</v>
      </c>
      <c r="AF429" s="203">
        <f>'Monthly Prep'!AB76</f>
        <v>0</v>
      </c>
      <c r="AG429" s="203">
        <f>'Monthly Prep'!AC76</f>
        <v>0</v>
      </c>
      <c r="AH429" s="203">
        <f>'Monthly Prep'!AD76</f>
        <v>0</v>
      </c>
      <c r="AI429" s="203">
        <f>'Monthly Prep'!AE76</f>
        <v>0</v>
      </c>
      <c r="AJ429" s="203">
        <f>'Monthly Prep'!AF76</f>
        <v>0</v>
      </c>
      <c r="AK429" s="203">
        <f>'Monthly Prep'!AG76</f>
        <v>0</v>
      </c>
      <c r="AL429" s="203">
        <f>'Monthly Prep'!AH76</f>
        <v>0</v>
      </c>
      <c r="AM429" s="186">
        <f t="shared" si="13"/>
        <v>0</v>
      </c>
      <c r="AN429" s="187" t="str">
        <f>'Monthly Prep'!B$3</f>
        <v>Monthly Prep Reporting Tool 1.0.1</v>
      </c>
      <c r="AO429" s="199">
        <f>'Monthly Prep'!AH76</f>
        <v>0</v>
      </c>
    </row>
    <row r="430" spans="1:41" x14ac:dyDescent="0.25">
      <c r="A430" s="178" t="str">
        <f t="shared" si="12"/>
        <v>202205</v>
      </c>
      <c r="B430" s="179">
        <f>'Prep Partner Performance'!AE$2</f>
        <v>2022</v>
      </c>
      <c r="C430" s="180" t="str">
        <f>'Prep Partner Performance'!Z$2</f>
        <v>05</v>
      </c>
      <c r="D430" s="178">
        <f>'Prep Partner Performance'!G$2</f>
        <v>14943</v>
      </c>
      <c r="E430" s="177" t="str">
        <f>'Prep Partner Performance'!C$2</f>
        <v>Kisima Health Centre</v>
      </c>
      <c r="F430" s="203">
        <f>'Monthly Prep'!B$69</f>
        <v>0</v>
      </c>
      <c r="G430" s="203" t="str">
        <f>'Monthly Prep'!C77</f>
        <v>PBFW Breastfeeding</v>
      </c>
      <c r="H430" s="203" t="str">
        <f>'Monthly Prep'!D77</f>
        <v>MP01-69</v>
      </c>
      <c r="I430" s="203">
        <f>'Monthly Prep'!E77</f>
        <v>0</v>
      </c>
      <c r="J430" s="203">
        <f>'Monthly Prep'!F77</f>
        <v>0</v>
      </c>
      <c r="K430" s="203">
        <f>'Monthly Prep'!G77</f>
        <v>0</v>
      </c>
      <c r="L430" s="203">
        <f>'Monthly Prep'!H77</f>
        <v>0</v>
      </c>
      <c r="M430" s="203">
        <f>'Monthly Prep'!I77</f>
        <v>0</v>
      </c>
      <c r="N430" s="203">
        <f>'Monthly Prep'!J77</f>
        <v>0</v>
      </c>
      <c r="O430" s="203">
        <f>'Monthly Prep'!K77</f>
        <v>0</v>
      </c>
      <c r="P430" s="203">
        <f>'Monthly Prep'!L77</f>
        <v>0</v>
      </c>
      <c r="Q430" s="203">
        <f>'Monthly Prep'!M77</f>
        <v>0</v>
      </c>
      <c r="R430" s="203">
        <f>'Monthly Prep'!N77</f>
        <v>0</v>
      </c>
      <c r="S430" s="203">
        <f>'Monthly Prep'!O77</f>
        <v>0</v>
      </c>
      <c r="T430" s="203">
        <f>'Monthly Prep'!P77</f>
        <v>0</v>
      </c>
      <c r="U430" s="203">
        <f>'Monthly Prep'!Q77</f>
        <v>0</v>
      </c>
      <c r="V430" s="203">
        <f>'Monthly Prep'!R77</f>
        <v>0</v>
      </c>
      <c r="W430" s="203">
        <f>'Monthly Prep'!S77</f>
        <v>0</v>
      </c>
      <c r="X430" s="203">
        <f>'Monthly Prep'!T77</f>
        <v>0</v>
      </c>
      <c r="Y430" s="203">
        <f>'Monthly Prep'!U77</f>
        <v>0</v>
      </c>
      <c r="Z430" s="203">
        <f>'Monthly Prep'!V77</f>
        <v>0</v>
      </c>
      <c r="AA430" s="203">
        <f>'Monthly Prep'!W77</f>
        <v>0</v>
      </c>
      <c r="AB430" s="203">
        <f>'Monthly Prep'!X77</f>
        <v>0</v>
      </c>
      <c r="AC430" s="203">
        <f>'Monthly Prep'!Y77</f>
        <v>0</v>
      </c>
      <c r="AD430" s="203">
        <f>'Monthly Prep'!Z77</f>
        <v>0</v>
      </c>
      <c r="AE430" s="203">
        <f>'Monthly Prep'!AA77</f>
        <v>0</v>
      </c>
      <c r="AF430" s="203">
        <f>'Monthly Prep'!AB77</f>
        <v>0</v>
      </c>
      <c r="AG430" s="203">
        <f>'Monthly Prep'!AC77</f>
        <v>0</v>
      </c>
      <c r="AH430" s="203">
        <f>'Monthly Prep'!AD77</f>
        <v>0</v>
      </c>
      <c r="AI430" s="203">
        <f>'Monthly Prep'!AE77</f>
        <v>0</v>
      </c>
      <c r="AJ430" s="203">
        <f>'Monthly Prep'!AF77</f>
        <v>0</v>
      </c>
      <c r="AK430" s="203">
        <f>'Monthly Prep'!AG77</f>
        <v>0</v>
      </c>
      <c r="AL430" s="203">
        <f>'Monthly Prep'!AH77</f>
        <v>0</v>
      </c>
      <c r="AM430" s="186">
        <f t="shared" si="13"/>
        <v>0</v>
      </c>
      <c r="AN430" s="187" t="str">
        <f>'Monthly Prep'!B$3</f>
        <v>Monthly Prep Reporting Tool 1.0.1</v>
      </c>
      <c r="AO430" s="199">
        <f>'Monthly Prep'!AH77</f>
        <v>0</v>
      </c>
    </row>
    <row r="431" spans="1:41" x14ac:dyDescent="0.25">
      <c r="A431" s="178" t="str">
        <f t="shared" si="12"/>
        <v>202205</v>
      </c>
      <c r="B431" s="179">
        <f>'Prep Partner Performance'!AE$2</f>
        <v>2022</v>
      </c>
      <c r="C431" s="180" t="str">
        <f>'Prep Partner Performance'!Z$2</f>
        <v>05</v>
      </c>
      <c r="D431" s="178">
        <f>'Prep Partner Performance'!G$2</f>
        <v>14943</v>
      </c>
      <c r="E431" s="177" t="str">
        <f>'Prep Partner Performance'!C$2</f>
        <v>Kisima Health Centre</v>
      </c>
      <c r="F431" s="203">
        <f>'Monthly Prep'!B$69</f>
        <v>0</v>
      </c>
      <c r="G431" s="203" t="str">
        <f>'Monthly Prep'!C78</f>
        <v>PBFW Pregnant</v>
      </c>
      <c r="H431" s="203" t="str">
        <f>'Monthly Prep'!D78</f>
        <v>MP01-70</v>
      </c>
      <c r="I431" s="203">
        <f>'Monthly Prep'!E78</f>
        <v>0</v>
      </c>
      <c r="J431" s="203">
        <f>'Monthly Prep'!F78</f>
        <v>0</v>
      </c>
      <c r="K431" s="203">
        <f>'Monthly Prep'!G78</f>
        <v>0</v>
      </c>
      <c r="L431" s="203">
        <f>'Monthly Prep'!H78</f>
        <v>0</v>
      </c>
      <c r="M431" s="203">
        <f>'Monthly Prep'!I78</f>
        <v>0</v>
      </c>
      <c r="N431" s="203">
        <f>'Monthly Prep'!J78</f>
        <v>0</v>
      </c>
      <c r="O431" s="203">
        <f>'Monthly Prep'!K78</f>
        <v>0</v>
      </c>
      <c r="P431" s="203">
        <f>'Monthly Prep'!L78</f>
        <v>0</v>
      </c>
      <c r="Q431" s="203">
        <f>'Monthly Prep'!M78</f>
        <v>0</v>
      </c>
      <c r="R431" s="203">
        <f>'Monthly Prep'!N78</f>
        <v>0</v>
      </c>
      <c r="S431" s="203">
        <f>'Monthly Prep'!O78</f>
        <v>0</v>
      </c>
      <c r="T431" s="203">
        <f>'Monthly Prep'!P78</f>
        <v>0</v>
      </c>
      <c r="U431" s="203">
        <f>'Monthly Prep'!Q78</f>
        <v>0</v>
      </c>
      <c r="V431" s="203">
        <f>'Monthly Prep'!R78</f>
        <v>0</v>
      </c>
      <c r="W431" s="203">
        <f>'Monthly Prep'!S78</f>
        <v>0</v>
      </c>
      <c r="X431" s="203">
        <f>'Monthly Prep'!T78</f>
        <v>0</v>
      </c>
      <c r="Y431" s="203">
        <f>'Monthly Prep'!U78</f>
        <v>0</v>
      </c>
      <c r="Z431" s="203">
        <f>'Monthly Prep'!V78</f>
        <v>0</v>
      </c>
      <c r="AA431" s="203">
        <f>'Monthly Prep'!W78</f>
        <v>0</v>
      </c>
      <c r="AB431" s="203">
        <f>'Monthly Prep'!X78</f>
        <v>0</v>
      </c>
      <c r="AC431" s="203">
        <f>'Monthly Prep'!Y78</f>
        <v>0</v>
      </c>
      <c r="AD431" s="203">
        <f>'Monthly Prep'!Z78</f>
        <v>0</v>
      </c>
      <c r="AE431" s="203">
        <f>'Monthly Prep'!AA78</f>
        <v>0</v>
      </c>
      <c r="AF431" s="203">
        <f>'Monthly Prep'!AB78</f>
        <v>0</v>
      </c>
      <c r="AG431" s="203">
        <f>'Monthly Prep'!AC78</f>
        <v>0</v>
      </c>
      <c r="AH431" s="203">
        <f>'Monthly Prep'!AD78</f>
        <v>0</v>
      </c>
      <c r="AI431" s="203">
        <f>'Monthly Prep'!AE78</f>
        <v>0</v>
      </c>
      <c r="AJ431" s="203">
        <f>'Monthly Prep'!AF78</f>
        <v>0</v>
      </c>
      <c r="AK431" s="203">
        <f>'Monthly Prep'!AG78</f>
        <v>0</v>
      </c>
      <c r="AL431" s="203">
        <f>'Monthly Prep'!AH78</f>
        <v>0</v>
      </c>
      <c r="AM431" s="186">
        <f t="shared" si="13"/>
        <v>0</v>
      </c>
      <c r="AN431" s="187" t="str">
        <f>'Monthly Prep'!B$3</f>
        <v>Monthly Prep Reporting Tool 1.0.1</v>
      </c>
      <c r="AO431" s="199">
        <f>'Monthly Prep'!AH78</f>
        <v>0</v>
      </c>
    </row>
    <row r="432" spans="1:41" x14ac:dyDescent="0.25">
      <c r="A432" s="178" t="str">
        <f t="shared" si="12"/>
        <v>202205</v>
      </c>
      <c r="B432" s="179">
        <f>'Prep Partner Performance'!AE$2</f>
        <v>2022</v>
      </c>
      <c r="C432" s="180" t="str">
        <f>'Prep Partner Performance'!Z$2</f>
        <v>05</v>
      </c>
      <c r="D432" s="178">
        <f>'Prep Partner Performance'!G$2</f>
        <v>14943</v>
      </c>
      <c r="E432" s="177" t="str">
        <f>'Prep Partner Performance'!C$2</f>
        <v>Kisima Health Centre</v>
      </c>
      <c r="F432" s="203">
        <f>'Monthly Prep'!B$69</f>
        <v>0</v>
      </c>
      <c r="G432" s="203" t="str">
        <f>'Monthly Prep'!C79</f>
        <v>People Who Inject Drugs</v>
      </c>
      <c r="H432" s="203" t="str">
        <f>'Monthly Prep'!D79</f>
        <v>MP01-71</v>
      </c>
      <c r="I432" s="203">
        <f>'Monthly Prep'!E79</f>
        <v>0</v>
      </c>
      <c r="J432" s="203">
        <f>'Monthly Prep'!F79</f>
        <v>0</v>
      </c>
      <c r="K432" s="203">
        <f>'Monthly Prep'!G79</f>
        <v>0</v>
      </c>
      <c r="L432" s="203">
        <f>'Monthly Prep'!H79</f>
        <v>0</v>
      </c>
      <c r="M432" s="203">
        <f>'Monthly Prep'!I79</f>
        <v>0</v>
      </c>
      <c r="N432" s="203">
        <f>'Monthly Prep'!J79</f>
        <v>0</v>
      </c>
      <c r="O432" s="203">
        <f>'Monthly Prep'!K79</f>
        <v>0</v>
      </c>
      <c r="P432" s="203">
        <f>'Monthly Prep'!L79</f>
        <v>0</v>
      </c>
      <c r="Q432" s="203">
        <f>'Monthly Prep'!M79</f>
        <v>0</v>
      </c>
      <c r="R432" s="203">
        <f>'Monthly Prep'!N79</f>
        <v>0</v>
      </c>
      <c r="S432" s="203">
        <f>'Monthly Prep'!O79</f>
        <v>0</v>
      </c>
      <c r="T432" s="203">
        <f>'Monthly Prep'!P79</f>
        <v>0</v>
      </c>
      <c r="U432" s="203">
        <f>'Monthly Prep'!Q79</f>
        <v>0</v>
      </c>
      <c r="V432" s="203">
        <f>'Monthly Prep'!R79</f>
        <v>0</v>
      </c>
      <c r="W432" s="203">
        <f>'Monthly Prep'!S79</f>
        <v>0</v>
      </c>
      <c r="X432" s="203">
        <f>'Monthly Prep'!T79</f>
        <v>0</v>
      </c>
      <c r="Y432" s="203">
        <f>'Monthly Prep'!U79</f>
        <v>0</v>
      </c>
      <c r="Z432" s="203">
        <f>'Monthly Prep'!V79</f>
        <v>0</v>
      </c>
      <c r="AA432" s="203">
        <f>'Monthly Prep'!W79</f>
        <v>0</v>
      </c>
      <c r="AB432" s="203">
        <f>'Monthly Prep'!X79</f>
        <v>0</v>
      </c>
      <c r="AC432" s="203">
        <f>'Monthly Prep'!Y79</f>
        <v>0</v>
      </c>
      <c r="AD432" s="203">
        <f>'Monthly Prep'!Z79</f>
        <v>0</v>
      </c>
      <c r="AE432" s="203">
        <f>'Monthly Prep'!AA79</f>
        <v>0</v>
      </c>
      <c r="AF432" s="203">
        <f>'Monthly Prep'!AB79</f>
        <v>0</v>
      </c>
      <c r="AG432" s="203">
        <f>'Monthly Prep'!AC79</f>
        <v>0</v>
      </c>
      <c r="AH432" s="203">
        <f>'Monthly Prep'!AD79</f>
        <v>0</v>
      </c>
      <c r="AI432" s="203">
        <f>'Monthly Prep'!AE79</f>
        <v>0</v>
      </c>
      <c r="AJ432" s="203">
        <f>'Monthly Prep'!AF79</f>
        <v>0</v>
      </c>
      <c r="AK432" s="203">
        <f>'Monthly Prep'!AG79</f>
        <v>0</v>
      </c>
      <c r="AL432" s="203">
        <f>'Monthly Prep'!AH79</f>
        <v>0</v>
      </c>
      <c r="AM432" s="186">
        <f t="shared" si="13"/>
        <v>0</v>
      </c>
      <c r="AN432" s="187" t="str">
        <f>'Monthly Prep'!B$3</f>
        <v>Monthly Prep Reporting Tool 1.0.1</v>
      </c>
      <c r="AO432" s="199">
        <f>'Monthly Prep'!AH79</f>
        <v>0</v>
      </c>
    </row>
    <row r="433" spans="1:41" x14ac:dyDescent="0.25">
      <c r="A433" s="178" t="str">
        <f t="shared" si="12"/>
        <v>202205</v>
      </c>
      <c r="B433" s="179">
        <f>'Prep Partner Performance'!AE$2</f>
        <v>2022</v>
      </c>
      <c r="C433" s="180" t="str">
        <f>'Prep Partner Performance'!Z$2</f>
        <v>05</v>
      </c>
      <c r="D433" s="178">
        <f>'Prep Partner Performance'!G$2</f>
        <v>14943</v>
      </c>
      <c r="E433" s="177" t="str">
        <f>'Prep Partner Performance'!C$2</f>
        <v>Kisima Health Centre</v>
      </c>
      <c r="F433" s="203">
        <f>'Monthly Prep'!B$69</f>
        <v>0</v>
      </c>
      <c r="G433" s="203" t="str">
        <f>'Monthly Prep'!C80</f>
        <v>Sero -Discodant Couple</v>
      </c>
      <c r="H433" s="203" t="str">
        <f>'Monthly Prep'!D80</f>
        <v>MP01-72</v>
      </c>
      <c r="I433" s="203">
        <f>'Monthly Prep'!E80</f>
        <v>0</v>
      </c>
      <c r="J433" s="203">
        <f>'Monthly Prep'!F80</f>
        <v>0</v>
      </c>
      <c r="K433" s="203">
        <f>'Monthly Prep'!G80</f>
        <v>0</v>
      </c>
      <c r="L433" s="203">
        <f>'Monthly Prep'!H80</f>
        <v>0</v>
      </c>
      <c r="M433" s="203">
        <f>'Monthly Prep'!I80</f>
        <v>0</v>
      </c>
      <c r="N433" s="203">
        <f>'Monthly Prep'!J80</f>
        <v>0</v>
      </c>
      <c r="O433" s="203">
        <f>'Monthly Prep'!K80</f>
        <v>0</v>
      </c>
      <c r="P433" s="203">
        <f>'Monthly Prep'!L80</f>
        <v>0</v>
      </c>
      <c r="Q433" s="203">
        <f>'Monthly Prep'!M80</f>
        <v>0</v>
      </c>
      <c r="R433" s="203">
        <f>'Monthly Prep'!N80</f>
        <v>0</v>
      </c>
      <c r="S433" s="203">
        <f>'Monthly Prep'!O80</f>
        <v>0</v>
      </c>
      <c r="T433" s="203">
        <f>'Monthly Prep'!P80</f>
        <v>0</v>
      </c>
      <c r="U433" s="203">
        <f>'Monthly Prep'!Q80</f>
        <v>0</v>
      </c>
      <c r="V433" s="203">
        <f>'Monthly Prep'!R80</f>
        <v>0</v>
      </c>
      <c r="W433" s="203">
        <f>'Monthly Prep'!S80</f>
        <v>0</v>
      </c>
      <c r="X433" s="203">
        <f>'Monthly Prep'!T80</f>
        <v>0</v>
      </c>
      <c r="Y433" s="203">
        <f>'Monthly Prep'!U80</f>
        <v>0</v>
      </c>
      <c r="Z433" s="203">
        <f>'Monthly Prep'!V80</f>
        <v>0</v>
      </c>
      <c r="AA433" s="203">
        <f>'Monthly Prep'!W80</f>
        <v>0</v>
      </c>
      <c r="AB433" s="203">
        <f>'Monthly Prep'!X80</f>
        <v>0</v>
      </c>
      <c r="AC433" s="203">
        <f>'Monthly Prep'!Y80</f>
        <v>0</v>
      </c>
      <c r="AD433" s="203">
        <f>'Monthly Prep'!Z80</f>
        <v>0</v>
      </c>
      <c r="AE433" s="203">
        <f>'Monthly Prep'!AA80</f>
        <v>0</v>
      </c>
      <c r="AF433" s="203">
        <f>'Monthly Prep'!AB80</f>
        <v>0</v>
      </c>
      <c r="AG433" s="203">
        <f>'Monthly Prep'!AC80</f>
        <v>0</v>
      </c>
      <c r="AH433" s="203">
        <f>'Monthly Prep'!AD80</f>
        <v>0</v>
      </c>
      <c r="AI433" s="203">
        <f>'Monthly Prep'!AE80</f>
        <v>0</v>
      </c>
      <c r="AJ433" s="203">
        <f>'Monthly Prep'!AF80</f>
        <v>0</v>
      </c>
      <c r="AK433" s="203">
        <f>'Monthly Prep'!AG80</f>
        <v>0</v>
      </c>
      <c r="AL433" s="203">
        <f>'Monthly Prep'!AH80</f>
        <v>0</v>
      </c>
      <c r="AM433" s="186">
        <f t="shared" si="13"/>
        <v>0</v>
      </c>
      <c r="AN433" s="187" t="str">
        <f>'Monthly Prep'!B$3</f>
        <v>Monthly Prep Reporting Tool 1.0.1</v>
      </c>
      <c r="AO433" s="199">
        <f>'Monthly Prep'!AH80</f>
        <v>0</v>
      </c>
    </row>
    <row r="434" spans="1:41" x14ac:dyDescent="0.25">
      <c r="A434" s="178" t="str">
        <f t="shared" si="12"/>
        <v>202205</v>
      </c>
      <c r="B434" s="179">
        <f>'Prep Partner Performance'!AE$2</f>
        <v>2022</v>
      </c>
      <c r="C434" s="180" t="str">
        <f>'Prep Partner Performance'!Z$2</f>
        <v>05</v>
      </c>
      <c r="D434" s="178">
        <f>'Prep Partner Performance'!G$2</f>
        <v>14943</v>
      </c>
      <c r="E434" s="177" t="str">
        <f>'Prep Partner Performance'!C$2</f>
        <v>Kisima Health Centre</v>
      </c>
      <c r="F434" s="203">
        <f>'Monthly Prep'!B81</f>
        <v>0</v>
      </c>
      <c r="G434" s="203" t="str">
        <f>'Monthly Prep'!C81</f>
        <v>Men who have Sex with Men</v>
      </c>
      <c r="H434" s="203" t="str">
        <f>'Monthly Prep'!D81</f>
        <v>MP01-73</v>
      </c>
      <c r="I434" s="203">
        <f>'Monthly Prep'!E81</f>
        <v>0</v>
      </c>
      <c r="J434" s="203">
        <f>'Monthly Prep'!F81</f>
        <v>0</v>
      </c>
      <c r="K434" s="203">
        <f>'Monthly Prep'!G81</f>
        <v>0</v>
      </c>
      <c r="L434" s="203">
        <f>'Monthly Prep'!H81</f>
        <v>0</v>
      </c>
      <c r="M434" s="203">
        <f>'Monthly Prep'!I81</f>
        <v>0</v>
      </c>
      <c r="N434" s="203">
        <f>'Monthly Prep'!J81</f>
        <v>0</v>
      </c>
      <c r="O434" s="203">
        <f>'Monthly Prep'!K81</f>
        <v>0</v>
      </c>
      <c r="P434" s="203">
        <f>'Monthly Prep'!L81</f>
        <v>0</v>
      </c>
      <c r="Q434" s="203">
        <f>'Monthly Prep'!M81</f>
        <v>0</v>
      </c>
      <c r="R434" s="203">
        <f>'Monthly Prep'!N81</f>
        <v>0</v>
      </c>
      <c r="S434" s="203">
        <f>'Monthly Prep'!O81</f>
        <v>0</v>
      </c>
      <c r="T434" s="203">
        <f>'Monthly Prep'!P81</f>
        <v>0</v>
      </c>
      <c r="U434" s="203">
        <f>'Monthly Prep'!Q81</f>
        <v>0</v>
      </c>
      <c r="V434" s="203">
        <f>'Monthly Prep'!R81</f>
        <v>0</v>
      </c>
      <c r="W434" s="203">
        <f>'Monthly Prep'!S81</f>
        <v>0</v>
      </c>
      <c r="X434" s="203">
        <f>'Monthly Prep'!T81</f>
        <v>0</v>
      </c>
      <c r="Y434" s="203">
        <f>'Monthly Prep'!U81</f>
        <v>0</v>
      </c>
      <c r="Z434" s="203">
        <f>'Monthly Prep'!V81</f>
        <v>0</v>
      </c>
      <c r="AA434" s="203">
        <f>'Monthly Prep'!W81</f>
        <v>0</v>
      </c>
      <c r="AB434" s="203">
        <f>'Monthly Prep'!X81</f>
        <v>0</v>
      </c>
      <c r="AC434" s="203">
        <f>'Monthly Prep'!Y81</f>
        <v>0</v>
      </c>
      <c r="AD434" s="203">
        <f>'Monthly Prep'!Z81</f>
        <v>0</v>
      </c>
      <c r="AE434" s="203">
        <f>'Monthly Prep'!AA81</f>
        <v>0</v>
      </c>
      <c r="AF434" s="203">
        <f>'Monthly Prep'!AB81</f>
        <v>0</v>
      </c>
      <c r="AG434" s="203">
        <f>'Monthly Prep'!AC81</f>
        <v>0</v>
      </c>
      <c r="AH434" s="203">
        <f>'Monthly Prep'!AD81</f>
        <v>0</v>
      </c>
      <c r="AI434" s="203">
        <f>'Monthly Prep'!AE81</f>
        <v>0</v>
      </c>
      <c r="AJ434" s="203">
        <f>'Monthly Prep'!AF81</f>
        <v>0</v>
      </c>
      <c r="AK434" s="203">
        <f>'Monthly Prep'!AG81</f>
        <v>0</v>
      </c>
      <c r="AL434" s="203">
        <f>'Monthly Prep'!AH81</f>
        <v>0</v>
      </c>
      <c r="AM434" s="186">
        <f t="shared" si="13"/>
        <v>0</v>
      </c>
      <c r="AN434" s="187" t="str">
        <f>'Monthly Prep'!B$3</f>
        <v>Monthly Prep Reporting Tool 1.0.1</v>
      </c>
      <c r="AO434" s="199">
        <f>'Monthly Prep'!AH81</f>
        <v>0</v>
      </c>
    </row>
    <row r="435" spans="1:41" x14ac:dyDescent="0.25">
      <c r="A435" s="178" t="str">
        <f t="shared" si="12"/>
        <v>202205</v>
      </c>
      <c r="B435" s="179">
        <f>'Prep Partner Performance'!AE$2</f>
        <v>2022</v>
      </c>
      <c r="C435" s="180" t="str">
        <f>'Prep Partner Performance'!Z$2</f>
        <v>05</v>
      </c>
      <c r="D435" s="178">
        <f>'Prep Partner Performance'!G$2</f>
        <v>14943</v>
      </c>
      <c r="E435" s="177" t="str">
        <f>'Prep Partner Performance'!C$2</f>
        <v>Kisima Health Centre</v>
      </c>
      <c r="F435" s="203" t="str">
        <f>'Monthly Prep'!B82</f>
        <v>Clients who had a Refill at Month 1 Number Tested for HIV at Month 1 Re-fill</v>
      </c>
      <c r="G435" s="203" t="str">
        <f>'Monthly Prep'!C82</f>
        <v>Adolescent Girls and Young Women (AGYW)</v>
      </c>
      <c r="H435" s="203" t="str">
        <f>'Monthly Prep'!D82</f>
        <v>MP01-74</v>
      </c>
      <c r="I435" s="203">
        <f>'Monthly Prep'!E82</f>
        <v>0</v>
      </c>
      <c r="J435" s="203">
        <f>'Monthly Prep'!F82</f>
        <v>0</v>
      </c>
      <c r="K435" s="203">
        <f>'Monthly Prep'!G82</f>
        <v>0</v>
      </c>
      <c r="L435" s="203">
        <f>'Monthly Prep'!H82</f>
        <v>0</v>
      </c>
      <c r="M435" s="203">
        <f>'Monthly Prep'!I82</f>
        <v>0</v>
      </c>
      <c r="N435" s="203">
        <f>'Monthly Prep'!J82</f>
        <v>0</v>
      </c>
      <c r="O435" s="203">
        <f>'Monthly Prep'!K82</f>
        <v>0</v>
      </c>
      <c r="P435" s="203">
        <f>'Monthly Prep'!L82</f>
        <v>0</v>
      </c>
      <c r="Q435" s="203">
        <f>'Monthly Prep'!M82</f>
        <v>0</v>
      </c>
      <c r="R435" s="203">
        <f>'Monthly Prep'!N82</f>
        <v>0</v>
      </c>
      <c r="S435" s="203">
        <f>'Monthly Prep'!O82</f>
        <v>0</v>
      </c>
      <c r="T435" s="203">
        <f>'Monthly Prep'!P82</f>
        <v>0</v>
      </c>
      <c r="U435" s="203">
        <f>'Monthly Prep'!Q82</f>
        <v>0</v>
      </c>
      <c r="V435" s="203">
        <f>'Monthly Prep'!R82</f>
        <v>0</v>
      </c>
      <c r="W435" s="203">
        <f>'Monthly Prep'!S82</f>
        <v>0</v>
      </c>
      <c r="X435" s="203">
        <f>'Monthly Prep'!T82</f>
        <v>0</v>
      </c>
      <c r="Y435" s="203">
        <f>'Monthly Prep'!U82</f>
        <v>0</v>
      </c>
      <c r="Z435" s="203">
        <f>'Monthly Prep'!V82</f>
        <v>0</v>
      </c>
      <c r="AA435" s="203">
        <f>'Monthly Prep'!W82</f>
        <v>0</v>
      </c>
      <c r="AB435" s="203">
        <f>'Monthly Prep'!X82</f>
        <v>0</v>
      </c>
      <c r="AC435" s="203">
        <f>'Monthly Prep'!Y82</f>
        <v>0</v>
      </c>
      <c r="AD435" s="203">
        <f>'Monthly Prep'!Z82</f>
        <v>0</v>
      </c>
      <c r="AE435" s="203">
        <f>'Monthly Prep'!AA82</f>
        <v>0</v>
      </c>
      <c r="AF435" s="203">
        <f>'Monthly Prep'!AB82</f>
        <v>0</v>
      </c>
      <c r="AG435" s="203">
        <f>'Monthly Prep'!AC82</f>
        <v>0</v>
      </c>
      <c r="AH435" s="203">
        <f>'Monthly Prep'!AD82</f>
        <v>0</v>
      </c>
      <c r="AI435" s="203">
        <f>'Monthly Prep'!AE82</f>
        <v>0</v>
      </c>
      <c r="AJ435" s="203">
        <f>'Monthly Prep'!AF82</f>
        <v>0</v>
      </c>
      <c r="AK435" s="203">
        <f>'Monthly Prep'!AG82</f>
        <v>0</v>
      </c>
      <c r="AL435" s="203">
        <f>'Monthly Prep'!AH82</f>
        <v>0</v>
      </c>
      <c r="AM435" s="186">
        <f t="shared" si="13"/>
        <v>0</v>
      </c>
      <c r="AN435" s="187" t="str">
        <f>'Monthly Prep'!B$3</f>
        <v>Monthly Prep Reporting Tool 1.0.1</v>
      </c>
      <c r="AO435" s="199">
        <f>'Monthly Prep'!AH82</f>
        <v>0</v>
      </c>
    </row>
    <row r="436" spans="1:41" x14ac:dyDescent="0.25">
      <c r="A436" s="178" t="str">
        <f t="shared" si="12"/>
        <v>202205</v>
      </c>
      <c r="B436" s="179">
        <f>'Prep Partner Performance'!AE$2</f>
        <v>2022</v>
      </c>
      <c r="C436" s="180" t="str">
        <f>'Prep Partner Performance'!Z$2</f>
        <v>05</v>
      </c>
      <c r="D436" s="178">
        <f>'Prep Partner Performance'!G$2</f>
        <v>14943</v>
      </c>
      <c r="E436" s="177" t="str">
        <f>'Prep Partner Performance'!C$2</f>
        <v>Kisima Health Centre</v>
      </c>
      <c r="F436" s="203">
        <f>'Monthly Prep'!B83</f>
        <v>0</v>
      </c>
      <c r="G436" s="203" t="str">
        <f>'Monthly Prep'!C83</f>
        <v>Female Sex Workers</v>
      </c>
      <c r="H436" s="203" t="str">
        <f>'Monthly Prep'!D83</f>
        <v>MP01-75</v>
      </c>
      <c r="I436" s="203">
        <f>'Monthly Prep'!E83</f>
        <v>0</v>
      </c>
      <c r="J436" s="203">
        <f>'Monthly Prep'!F83</f>
        <v>0</v>
      </c>
      <c r="K436" s="203">
        <f>'Monthly Prep'!G83</f>
        <v>0</v>
      </c>
      <c r="L436" s="203">
        <f>'Monthly Prep'!H83</f>
        <v>0</v>
      </c>
      <c r="M436" s="203">
        <f>'Monthly Prep'!I83</f>
        <v>0</v>
      </c>
      <c r="N436" s="203">
        <f>'Monthly Prep'!J83</f>
        <v>0</v>
      </c>
      <c r="O436" s="203">
        <f>'Monthly Prep'!K83</f>
        <v>0</v>
      </c>
      <c r="P436" s="203">
        <f>'Monthly Prep'!L83</f>
        <v>0</v>
      </c>
      <c r="Q436" s="203">
        <f>'Monthly Prep'!M83</f>
        <v>0</v>
      </c>
      <c r="R436" s="203">
        <f>'Monthly Prep'!N83</f>
        <v>0</v>
      </c>
      <c r="S436" s="203">
        <f>'Monthly Prep'!O83</f>
        <v>0</v>
      </c>
      <c r="T436" s="203">
        <f>'Monthly Prep'!P83</f>
        <v>0</v>
      </c>
      <c r="U436" s="203">
        <f>'Monthly Prep'!Q83</f>
        <v>0</v>
      </c>
      <c r="V436" s="203">
        <f>'Monthly Prep'!R83</f>
        <v>0</v>
      </c>
      <c r="W436" s="203">
        <f>'Monthly Prep'!S83</f>
        <v>0</v>
      </c>
      <c r="X436" s="203">
        <f>'Monthly Prep'!T83</f>
        <v>0</v>
      </c>
      <c r="Y436" s="203">
        <f>'Monthly Prep'!U83</f>
        <v>0</v>
      </c>
      <c r="Z436" s="203">
        <f>'Monthly Prep'!V83</f>
        <v>0</v>
      </c>
      <c r="AA436" s="203">
        <f>'Monthly Prep'!W83</f>
        <v>0</v>
      </c>
      <c r="AB436" s="203">
        <f>'Monthly Prep'!X83</f>
        <v>0</v>
      </c>
      <c r="AC436" s="203">
        <f>'Monthly Prep'!Y83</f>
        <v>0</v>
      </c>
      <c r="AD436" s="203">
        <f>'Monthly Prep'!Z83</f>
        <v>0</v>
      </c>
      <c r="AE436" s="203">
        <f>'Monthly Prep'!AA83</f>
        <v>0</v>
      </c>
      <c r="AF436" s="203">
        <f>'Monthly Prep'!AB83</f>
        <v>0</v>
      </c>
      <c r="AG436" s="203">
        <f>'Monthly Prep'!AC83</f>
        <v>0</v>
      </c>
      <c r="AH436" s="203">
        <f>'Monthly Prep'!AD83</f>
        <v>0</v>
      </c>
      <c r="AI436" s="203">
        <f>'Monthly Prep'!AE83</f>
        <v>0</v>
      </c>
      <c r="AJ436" s="203">
        <f>'Monthly Prep'!AF83</f>
        <v>0</v>
      </c>
      <c r="AK436" s="203">
        <f>'Monthly Prep'!AG83</f>
        <v>0</v>
      </c>
      <c r="AL436" s="203">
        <f>'Monthly Prep'!AH83</f>
        <v>0</v>
      </c>
      <c r="AM436" s="186">
        <f t="shared" si="13"/>
        <v>0</v>
      </c>
      <c r="AN436" s="187" t="str">
        <f>'Monthly Prep'!B$3</f>
        <v>Monthly Prep Reporting Tool 1.0.1</v>
      </c>
      <c r="AO436" s="199">
        <f>'Monthly Prep'!AH83</f>
        <v>0</v>
      </c>
    </row>
    <row r="437" spans="1:41" x14ac:dyDescent="0.25">
      <c r="A437" s="178" t="str">
        <f t="shared" si="12"/>
        <v>202205</v>
      </c>
      <c r="B437" s="179">
        <f>'Prep Partner Performance'!AE$2</f>
        <v>2022</v>
      </c>
      <c r="C437" s="180" t="str">
        <f>'Prep Partner Performance'!Z$2</f>
        <v>05</v>
      </c>
      <c r="D437" s="178">
        <f>'Prep Partner Performance'!G$2</f>
        <v>14943</v>
      </c>
      <c r="E437" s="177" t="str">
        <f>'Prep Partner Performance'!C$2</f>
        <v>Kisima Health Centre</v>
      </c>
      <c r="F437" s="203">
        <f>'Monthly Prep'!B$83</f>
        <v>0</v>
      </c>
      <c r="G437" s="203" t="str">
        <f>'Monthly Prep'!C84</f>
        <v>General Population</v>
      </c>
      <c r="H437" s="203" t="str">
        <f>'Monthly Prep'!D84</f>
        <v>MP01-76</v>
      </c>
      <c r="I437" s="203">
        <f>'Monthly Prep'!E84</f>
        <v>0</v>
      </c>
      <c r="J437" s="203">
        <f>'Monthly Prep'!F84</f>
        <v>0</v>
      </c>
      <c r="K437" s="203">
        <f>'Monthly Prep'!G84</f>
        <v>0</v>
      </c>
      <c r="L437" s="203">
        <f>'Monthly Prep'!H84</f>
        <v>0</v>
      </c>
      <c r="M437" s="203">
        <f>'Monthly Prep'!I84</f>
        <v>0</v>
      </c>
      <c r="N437" s="203">
        <f>'Monthly Prep'!J84</f>
        <v>0</v>
      </c>
      <c r="O437" s="203">
        <f>'Monthly Prep'!K84</f>
        <v>0</v>
      </c>
      <c r="P437" s="203">
        <f>'Monthly Prep'!L84</f>
        <v>0</v>
      </c>
      <c r="Q437" s="203">
        <f>'Monthly Prep'!M84</f>
        <v>0</v>
      </c>
      <c r="R437" s="203">
        <f>'Monthly Prep'!N84</f>
        <v>0</v>
      </c>
      <c r="S437" s="203">
        <f>'Monthly Prep'!O84</f>
        <v>0</v>
      </c>
      <c r="T437" s="203">
        <f>'Monthly Prep'!P84</f>
        <v>0</v>
      </c>
      <c r="U437" s="203">
        <f>'Monthly Prep'!Q84</f>
        <v>0</v>
      </c>
      <c r="V437" s="203">
        <f>'Monthly Prep'!R84</f>
        <v>0</v>
      </c>
      <c r="W437" s="203">
        <f>'Monthly Prep'!S84</f>
        <v>0</v>
      </c>
      <c r="X437" s="203">
        <f>'Monthly Prep'!T84</f>
        <v>0</v>
      </c>
      <c r="Y437" s="203">
        <f>'Monthly Prep'!U84</f>
        <v>0</v>
      </c>
      <c r="Z437" s="203">
        <f>'Monthly Prep'!V84</f>
        <v>0</v>
      </c>
      <c r="AA437" s="203">
        <f>'Monthly Prep'!W84</f>
        <v>0</v>
      </c>
      <c r="AB437" s="203">
        <f>'Monthly Prep'!X84</f>
        <v>0</v>
      </c>
      <c r="AC437" s="203">
        <f>'Monthly Prep'!Y84</f>
        <v>0</v>
      </c>
      <c r="AD437" s="203">
        <f>'Monthly Prep'!Z84</f>
        <v>0</v>
      </c>
      <c r="AE437" s="203">
        <f>'Monthly Prep'!AA84</f>
        <v>0</v>
      </c>
      <c r="AF437" s="203">
        <f>'Monthly Prep'!AB84</f>
        <v>0</v>
      </c>
      <c r="AG437" s="203">
        <f>'Monthly Prep'!AC84</f>
        <v>0</v>
      </c>
      <c r="AH437" s="203">
        <f>'Monthly Prep'!AD84</f>
        <v>0</v>
      </c>
      <c r="AI437" s="203">
        <f>'Monthly Prep'!AE84</f>
        <v>0</v>
      </c>
      <c r="AJ437" s="203">
        <f>'Monthly Prep'!AF84</f>
        <v>0</v>
      </c>
      <c r="AK437" s="203">
        <f>'Monthly Prep'!AG84</f>
        <v>0</v>
      </c>
      <c r="AL437" s="203">
        <f>'Monthly Prep'!AH84</f>
        <v>0</v>
      </c>
      <c r="AM437" s="186">
        <f t="shared" si="13"/>
        <v>0</v>
      </c>
      <c r="AN437" s="187" t="str">
        <f>'Monthly Prep'!B$3</f>
        <v>Monthly Prep Reporting Tool 1.0.1</v>
      </c>
      <c r="AO437" s="199">
        <f>'Monthly Prep'!AH84</f>
        <v>0</v>
      </c>
    </row>
    <row r="438" spans="1:41" x14ac:dyDescent="0.25">
      <c r="A438" s="178" t="str">
        <f t="shared" si="12"/>
        <v>202205</v>
      </c>
      <c r="B438" s="179">
        <f>'Prep Partner Performance'!AE$2</f>
        <v>2022</v>
      </c>
      <c r="C438" s="180" t="str">
        <f>'Prep Partner Performance'!Z$2</f>
        <v>05</v>
      </c>
      <c r="D438" s="178">
        <f>'Prep Partner Performance'!G$2</f>
        <v>14943</v>
      </c>
      <c r="E438" s="177" t="str">
        <f>'Prep Partner Performance'!C$2</f>
        <v>Kisima Health Centre</v>
      </c>
      <c r="F438" s="203">
        <f>'Monthly Prep'!B$83</f>
        <v>0</v>
      </c>
      <c r="G438" s="203" t="str">
        <f>'Monthly Prep'!C85</f>
        <v>Men at High Risk</v>
      </c>
      <c r="H438" s="203" t="str">
        <f>'Monthly Prep'!D85</f>
        <v>MP01-77</v>
      </c>
      <c r="I438" s="203">
        <f>'Monthly Prep'!E85</f>
        <v>0</v>
      </c>
      <c r="J438" s="203">
        <f>'Monthly Prep'!F85</f>
        <v>0</v>
      </c>
      <c r="K438" s="203">
        <f>'Monthly Prep'!G85</f>
        <v>0</v>
      </c>
      <c r="L438" s="203">
        <f>'Monthly Prep'!H85</f>
        <v>0</v>
      </c>
      <c r="M438" s="203">
        <f>'Monthly Prep'!I85</f>
        <v>0</v>
      </c>
      <c r="N438" s="203">
        <f>'Monthly Prep'!J85</f>
        <v>0</v>
      </c>
      <c r="O438" s="203">
        <f>'Monthly Prep'!K85</f>
        <v>0</v>
      </c>
      <c r="P438" s="203">
        <f>'Monthly Prep'!L85</f>
        <v>0</v>
      </c>
      <c r="Q438" s="203">
        <f>'Monthly Prep'!M85</f>
        <v>0</v>
      </c>
      <c r="R438" s="203">
        <f>'Monthly Prep'!N85</f>
        <v>0</v>
      </c>
      <c r="S438" s="203">
        <f>'Monthly Prep'!O85</f>
        <v>0</v>
      </c>
      <c r="T438" s="203">
        <f>'Monthly Prep'!P85</f>
        <v>0</v>
      </c>
      <c r="U438" s="203">
        <f>'Monthly Prep'!Q85</f>
        <v>0</v>
      </c>
      <c r="V438" s="203">
        <f>'Monthly Prep'!R85</f>
        <v>0</v>
      </c>
      <c r="W438" s="203">
        <f>'Monthly Prep'!S85</f>
        <v>0</v>
      </c>
      <c r="X438" s="203">
        <f>'Monthly Prep'!T85</f>
        <v>0</v>
      </c>
      <c r="Y438" s="203">
        <f>'Monthly Prep'!U85</f>
        <v>0</v>
      </c>
      <c r="Z438" s="203">
        <f>'Monthly Prep'!V85</f>
        <v>0</v>
      </c>
      <c r="AA438" s="203">
        <f>'Monthly Prep'!W85</f>
        <v>0</v>
      </c>
      <c r="AB438" s="203">
        <f>'Monthly Prep'!X85</f>
        <v>0</v>
      </c>
      <c r="AC438" s="203">
        <f>'Monthly Prep'!Y85</f>
        <v>0</v>
      </c>
      <c r="AD438" s="203">
        <f>'Monthly Prep'!Z85</f>
        <v>0</v>
      </c>
      <c r="AE438" s="203">
        <f>'Monthly Prep'!AA85</f>
        <v>0</v>
      </c>
      <c r="AF438" s="203">
        <f>'Monthly Prep'!AB85</f>
        <v>0</v>
      </c>
      <c r="AG438" s="203">
        <f>'Monthly Prep'!AC85</f>
        <v>0</v>
      </c>
      <c r="AH438" s="203">
        <f>'Monthly Prep'!AD85</f>
        <v>0</v>
      </c>
      <c r="AI438" s="203">
        <f>'Monthly Prep'!AE85</f>
        <v>0</v>
      </c>
      <c r="AJ438" s="203">
        <f>'Monthly Prep'!AF85</f>
        <v>0</v>
      </c>
      <c r="AK438" s="203">
        <f>'Monthly Prep'!AG85</f>
        <v>0</v>
      </c>
      <c r="AL438" s="203">
        <f>'Monthly Prep'!AH85</f>
        <v>0</v>
      </c>
      <c r="AM438" s="186">
        <f t="shared" si="13"/>
        <v>0</v>
      </c>
      <c r="AN438" s="187" t="str">
        <f>'Monthly Prep'!B$3</f>
        <v>Monthly Prep Reporting Tool 1.0.1</v>
      </c>
      <c r="AO438" s="199">
        <f>'Monthly Prep'!AH85</f>
        <v>0</v>
      </c>
    </row>
    <row r="439" spans="1:41" x14ac:dyDescent="0.25">
      <c r="A439" s="178" t="str">
        <f t="shared" si="12"/>
        <v>202205</v>
      </c>
      <c r="B439" s="179">
        <f>'Prep Partner Performance'!AE$2</f>
        <v>2022</v>
      </c>
      <c r="C439" s="180" t="str">
        <f>'Prep Partner Performance'!Z$2</f>
        <v>05</v>
      </c>
      <c r="D439" s="178">
        <f>'Prep Partner Performance'!G$2</f>
        <v>14943</v>
      </c>
      <c r="E439" s="177" t="str">
        <f>'Prep Partner Performance'!C$2</f>
        <v>Kisima Health Centre</v>
      </c>
      <c r="F439" s="203">
        <f>'Monthly Prep'!B86</f>
        <v>0</v>
      </c>
      <c r="G439" s="203" t="str">
        <f>'Monthly Prep'!C86</f>
        <v>PBFW Breastfeeding</v>
      </c>
      <c r="H439" s="203" t="str">
        <f>'Monthly Prep'!D86</f>
        <v>MP01-78</v>
      </c>
      <c r="I439" s="203">
        <f>'Monthly Prep'!E86</f>
        <v>0</v>
      </c>
      <c r="J439" s="203">
        <f>'Monthly Prep'!F86</f>
        <v>0</v>
      </c>
      <c r="K439" s="203">
        <f>'Monthly Prep'!G86</f>
        <v>0</v>
      </c>
      <c r="L439" s="203">
        <f>'Monthly Prep'!H86</f>
        <v>0</v>
      </c>
      <c r="M439" s="203">
        <f>'Monthly Prep'!I86</f>
        <v>0</v>
      </c>
      <c r="N439" s="203">
        <f>'Monthly Prep'!J86</f>
        <v>0</v>
      </c>
      <c r="O439" s="203">
        <f>'Monthly Prep'!K86</f>
        <v>0</v>
      </c>
      <c r="P439" s="203">
        <f>'Monthly Prep'!L86</f>
        <v>0</v>
      </c>
      <c r="Q439" s="203">
        <f>'Monthly Prep'!M86</f>
        <v>0</v>
      </c>
      <c r="R439" s="203">
        <f>'Monthly Prep'!N86</f>
        <v>0</v>
      </c>
      <c r="S439" s="203">
        <f>'Monthly Prep'!O86</f>
        <v>0</v>
      </c>
      <c r="T439" s="203">
        <f>'Monthly Prep'!P86</f>
        <v>0</v>
      </c>
      <c r="U439" s="203">
        <f>'Monthly Prep'!Q86</f>
        <v>0</v>
      </c>
      <c r="V439" s="203">
        <f>'Monthly Prep'!R86</f>
        <v>0</v>
      </c>
      <c r="W439" s="203">
        <f>'Monthly Prep'!S86</f>
        <v>0</v>
      </c>
      <c r="X439" s="203">
        <f>'Monthly Prep'!T86</f>
        <v>0</v>
      </c>
      <c r="Y439" s="203">
        <f>'Monthly Prep'!U86</f>
        <v>0</v>
      </c>
      <c r="Z439" s="203">
        <f>'Monthly Prep'!V86</f>
        <v>0</v>
      </c>
      <c r="AA439" s="203">
        <f>'Monthly Prep'!W86</f>
        <v>0</v>
      </c>
      <c r="AB439" s="203">
        <f>'Monthly Prep'!X86</f>
        <v>0</v>
      </c>
      <c r="AC439" s="203">
        <f>'Monthly Prep'!Y86</f>
        <v>0</v>
      </c>
      <c r="AD439" s="203">
        <f>'Monthly Prep'!Z86</f>
        <v>0</v>
      </c>
      <c r="AE439" s="203">
        <f>'Monthly Prep'!AA86</f>
        <v>0</v>
      </c>
      <c r="AF439" s="203">
        <f>'Monthly Prep'!AB86</f>
        <v>0</v>
      </c>
      <c r="AG439" s="203">
        <f>'Monthly Prep'!AC86</f>
        <v>0</v>
      </c>
      <c r="AH439" s="203">
        <f>'Monthly Prep'!AD86</f>
        <v>0</v>
      </c>
      <c r="AI439" s="203">
        <f>'Monthly Prep'!AE86</f>
        <v>0</v>
      </c>
      <c r="AJ439" s="203">
        <f>'Monthly Prep'!AF86</f>
        <v>0</v>
      </c>
      <c r="AK439" s="203">
        <f>'Monthly Prep'!AG86</f>
        <v>0</v>
      </c>
      <c r="AL439" s="203">
        <f>'Monthly Prep'!AH86</f>
        <v>0</v>
      </c>
      <c r="AM439" s="186">
        <f t="shared" si="13"/>
        <v>0</v>
      </c>
      <c r="AN439" s="187" t="str">
        <f>'Monthly Prep'!B$3</f>
        <v>Monthly Prep Reporting Tool 1.0.1</v>
      </c>
      <c r="AO439" s="199">
        <f>'Monthly Prep'!AH86</f>
        <v>0</v>
      </c>
    </row>
    <row r="440" spans="1:41" x14ac:dyDescent="0.25">
      <c r="A440" s="178" t="str">
        <f t="shared" si="12"/>
        <v>202205</v>
      </c>
      <c r="B440" s="179">
        <f>'Prep Partner Performance'!AE$2</f>
        <v>2022</v>
      </c>
      <c r="C440" s="180" t="str">
        <f>'Prep Partner Performance'!Z$2</f>
        <v>05</v>
      </c>
      <c r="D440" s="178">
        <f>'Prep Partner Performance'!G$2</f>
        <v>14943</v>
      </c>
      <c r="E440" s="177" t="str">
        <f>'Prep Partner Performance'!C$2</f>
        <v>Kisima Health Centre</v>
      </c>
      <c r="F440" s="203">
        <f>'Monthly Prep'!B$86</f>
        <v>0</v>
      </c>
      <c r="G440" s="203" t="str">
        <f>'Monthly Prep'!C87</f>
        <v>PBFW Pregnant</v>
      </c>
      <c r="H440" s="203" t="str">
        <f>'Monthly Prep'!D87</f>
        <v>MP01-79</v>
      </c>
      <c r="I440" s="203">
        <f>'Monthly Prep'!E87</f>
        <v>0</v>
      </c>
      <c r="J440" s="203">
        <f>'Monthly Prep'!F87</f>
        <v>0</v>
      </c>
      <c r="K440" s="203">
        <f>'Monthly Prep'!G87</f>
        <v>0</v>
      </c>
      <c r="L440" s="203">
        <f>'Monthly Prep'!H87</f>
        <v>0</v>
      </c>
      <c r="M440" s="203">
        <f>'Monthly Prep'!I87</f>
        <v>0</v>
      </c>
      <c r="N440" s="203">
        <f>'Monthly Prep'!J87</f>
        <v>0</v>
      </c>
      <c r="O440" s="203">
        <f>'Monthly Prep'!K87</f>
        <v>0</v>
      </c>
      <c r="P440" s="203">
        <f>'Monthly Prep'!L87</f>
        <v>0</v>
      </c>
      <c r="Q440" s="203">
        <f>'Monthly Prep'!M87</f>
        <v>0</v>
      </c>
      <c r="R440" s="203">
        <f>'Monthly Prep'!N87</f>
        <v>0</v>
      </c>
      <c r="S440" s="203">
        <f>'Monthly Prep'!O87</f>
        <v>0</v>
      </c>
      <c r="T440" s="203">
        <f>'Monthly Prep'!P87</f>
        <v>0</v>
      </c>
      <c r="U440" s="203">
        <f>'Monthly Prep'!Q87</f>
        <v>0</v>
      </c>
      <c r="V440" s="203">
        <f>'Monthly Prep'!R87</f>
        <v>0</v>
      </c>
      <c r="W440" s="203">
        <f>'Monthly Prep'!S87</f>
        <v>0</v>
      </c>
      <c r="X440" s="203">
        <f>'Monthly Prep'!T87</f>
        <v>0</v>
      </c>
      <c r="Y440" s="203">
        <f>'Monthly Prep'!U87</f>
        <v>0</v>
      </c>
      <c r="Z440" s="203">
        <f>'Monthly Prep'!V87</f>
        <v>0</v>
      </c>
      <c r="AA440" s="203">
        <f>'Monthly Prep'!W87</f>
        <v>0</v>
      </c>
      <c r="AB440" s="203">
        <f>'Monthly Prep'!X87</f>
        <v>0</v>
      </c>
      <c r="AC440" s="203">
        <f>'Monthly Prep'!Y87</f>
        <v>0</v>
      </c>
      <c r="AD440" s="203">
        <f>'Monthly Prep'!Z87</f>
        <v>0</v>
      </c>
      <c r="AE440" s="203">
        <f>'Monthly Prep'!AA87</f>
        <v>0</v>
      </c>
      <c r="AF440" s="203">
        <f>'Monthly Prep'!AB87</f>
        <v>0</v>
      </c>
      <c r="AG440" s="203">
        <f>'Monthly Prep'!AC87</f>
        <v>0</v>
      </c>
      <c r="AH440" s="203">
        <f>'Monthly Prep'!AD87</f>
        <v>0</v>
      </c>
      <c r="AI440" s="203">
        <f>'Monthly Prep'!AE87</f>
        <v>0</v>
      </c>
      <c r="AJ440" s="203">
        <f>'Monthly Prep'!AF87</f>
        <v>0</v>
      </c>
      <c r="AK440" s="203">
        <f>'Monthly Prep'!AG87</f>
        <v>0</v>
      </c>
      <c r="AL440" s="203">
        <f>'Monthly Prep'!AH87</f>
        <v>0</v>
      </c>
      <c r="AM440" s="186">
        <f t="shared" si="13"/>
        <v>0</v>
      </c>
      <c r="AN440" s="187" t="str">
        <f>'Monthly Prep'!B$3</f>
        <v>Monthly Prep Reporting Tool 1.0.1</v>
      </c>
      <c r="AO440" s="199">
        <f>'Monthly Prep'!AH87</f>
        <v>0</v>
      </c>
    </row>
    <row r="441" spans="1:41" x14ac:dyDescent="0.25">
      <c r="A441" s="178" t="str">
        <f t="shared" si="12"/>
        <v>202205</v>
      </c>
      <c r="B441" s="179">
        <f>'Prep Partner Performance'!AE$2</f>
        <v>2022</v>
      </c>
      <c r="C441" s="180" t="str">
        <f>'Prep Partner Performance'!Z$2</f>
        <v>05</v>
      </c>
      <c r="D441" s="178">
        <f>'Prep Partner Performance'!G$2</f>
        <v>14943</v>
      </c>
      <c r="E441" s="177" t="str">
        <f>'Prep Partner Performance'!C$2</f>
        <v>Kisima Health Centre</v>
      </c>
      <c r="F441" s="203">
        <f>'Monthly Prep'!B$86</f>
        <v>0</v>
      </c>
      <c r="G441" s="203" t="str">
        <f>'Monthly Prep'!C88</f>
        <v>People Who Inject Drugs</v>
      </c>
      <c r="H441" s="203" t="str">
        <f>'Monthly Prep'!D88</f>
        <v>MP01-80</v>
      </c>
      <c r="I441" s="203">
        <f>'Monthly Prep'!E88</f>
        <v>0</v>
      </c>
      <c r="J441" s="203">
        <f>'Monthly Prep'!F88</f>
        <v>0</v>
      </c>
      <c r="K441" s="203">
        <f>'Monthly Prep'!G88</f>
        <v>0</v>
      </c>
      <c r="L441" s="203">
        <f>'Monthly Prep'!H88</f>
        <v>0</v>
      </c>
      <c r="M441" s="203">
        <f>'Monthly Prep'!I88</f>
        <v>0</v>
      </c>
      <c r="N441" s="203">
        <f>'Monthly Prep'!J88</f>
        <v>0</v>
      </c>
      <c r="O441" s="203">
        <f>'Monthly Prep'!K88</f>
        <v>0</v>
      </c>
      <c r="P441" s="203">
        <f>'Monthly Prep'!L88</f>
        <v>0</v>
      </c>
      <c r="Q441" s="203">
        <f>'Monthly Prep'!M88</f>
        <v>0</v>
      </c>
      <c r="R441" s="203">
        <f>'Monthly Prep'!N88</f>
        <v>0</v>
      </c>
      <c r="S441" s="203">
        <f>'Monthly Prep'!O88</f>
        <v>0</v>
      </c>
      <c r="T441" s="203">
        <f>'Monthly Prep'!P88</f>
        <v>0</v>
      </c>
      <c r="U441" s="203">
        <f>'Monthly Prep'!Q88</f>
        <v>0</v>
      </c>
      <c r="V441" s="203">
        <f>'Monthly Prep'!R88</f>
        <v>0</v>
      </c>
      <c r="W441" s="203">
        <f>'Monthly Prep'!S88</f>
        <v>0</v>
      </c>
      <c r="X441" s="203">
        <f>'Monthly Prep'!T88</f>
        <v>0</v>
      </c>
      <c r="Y441" s="203">
        <f>'Monthly Prep'!U88</f>
        <v>0</v>
      </c>
      <c r="Z441" s="203">
        <f>'Monthly Prep'!V88</f>
        <v>0</v>
      </c>
      <c r="AA441" s="203">
        <f>'Monthly Prep'!W88</f>
        <v>0</v>
      </c>
      <c r="AB441" s="203">
        <f>'Monthly Prep'!X88</f>
        <v>0</v>
      </c>
      <c r="AC441" s="203">
        <f>'Monthly Prep'!Y88</f>
        <v>0</v>
      </c>
      <c r="AD441" s="203">
        <f>'Monthly Prep'!Z88</f>
        <v>0</v>
      </c>
      <c r="AE441" s="203">
        <f>'Monthly Prep'!AA88</f>
        <v>0</v>
      </c>
      <c r="AF441" s="203">
        <f>'Monthly Prep'!AB88</f>
        <v>0</v>
      </c>
      <c r="AG441" s="203">
        <f>'Monthly Prep'!AC88</f>
        <v>0</v>
      </c>
      <c r="AH441" s="203">
        <f>'Monthly Prep'!AD88</f>
        <v>0</v>
      </c>
      <c r="AI441" s="203">
        <f>'Monthly Prep'!AE88</f>
        <v>0</v>
      </c>
      <c r="AJ441" s="203">
        <f>'Monthly Prep'!AF88</f>
        <v>0</v>
      </c>
      <c r="AK441" s="203">
        <f>'Monthly Prep'!AG88</f>
        <v>0</v>
      </c>
      <c r="AL441" s="203">
        <f>'Monthly Prep'!AH88</f>
        <v>0</v>
      </c>
      <c r="AM441" s="186">
        <f t="shared" si="13"/>
        <v>0</v>
      </c>
      <c r="AN441" s="187" t="str">
        <f>'Monthly Prep'!B$3</f>
        <v>Monthly Prep Reporting Tool 1.0.1</v>
      </c>
      <c r="AO441" s="199">
        <f>'Monthly Prep'!AH88</f>
        <v>0</v>
      </c>
    </row>
    <row r="442" spans="1:41" x14ac:dyDescent="0.25">
      <c r="A442" s="178" t="str">
        <f t="shared" si="12"/>
        <v>202205</v>
      </c>
      <c r="B442" s="179">
        <f>'Prep Partner Performance'!AE$2</f>
        <v>2022</v>
      </c>
      <c r="C442" s="180" t="str">
        <f>'Prep Partner Performance'!Z$2</f>
        <v>05</v>
      </c>
      <c r="D442" s="178">
        <f>'Prep Partner Performance'!G$2</f>
        <v>14943</v>
      </c>
      <c r="E442" s="177" t="str">
        <f>'Prep Partner Performance'!C$2</f>
        <v>Kisima Health Centre</v>
      </c>
      <c r="F442" s="203">
        <f>'Monthly Prep'!B$86</f>
        <v>0</v>
      </c>
      <c r="G442" s="203" t="str">
        <f>'Monthly Prep'!C89</f>
        <v>Sero -Discodant Couple</v>
      </c>
      <c r="H442" s="203" t="str">
        <f>'Monthly Prep'!D89</f>
        <v>MP01-81</v>
      </c>
      <c r="I442" s="203">
        <f>'Monthly Prep'!E89</f>
        <v>0</v>
      </c>
      <c r="J442" s="203">
        <f>'Monthly Prep'!F89</f>
        <v>0</v>
      </c>
      <c r="K442" s="203">
        <f>'Monthly Prep'!G89</f>
        <v>0</v>
      </c>
      <c r="L442" s="203">
        <f>'Monthly Prep'!H89</f>
        <v>0</v>
      </c>
      <c r="M442" s="203">
        <f>'Monthly Prep'!I89</f>
        <v>0</v>
      </c>
      <c r="N442" s="203">
        <f>'Monthly Prep'!J89</f>
        <v>0</v>
      </c>
      <c r="O442" s="203">
        <f>'Monthly Prep'!K89</f>
        <v>0</v>
      </c>
      <c r="P442" s="203">
        <f>'Monthly Prep'!L89</f>
        <v>0</v>
      </c>
      <c r="Q442" s="203">
        <f>'Monthly Prep'!M89</f>
        <v>0</v>
      </c>
      <c r="R442" s="203">
        <f>'Monthly Prep'!N89</f>
        <v>0</v>
      </c>
      <c r="S442" s="203">
        <f>'Monthly Prep'!O89</f>
        <v>0</v>
      </c>
      <c r="T442" s="203">
        <f>'Monthly Prep'!P89</f>
        <v>0</v>
      </c>
      <c r="U442" s="203">
        <f>'Monthly Prep'!Q89</f>
        <v>0</v>
      </c>
      <c r="V442" s="203">
        <f>'Monthly Prep'!R89</f>
        <v>0</v>
      </c>
      <c r="W442" s="203">
        <f>'Monthly Prep'!S89</f>
        <v>0</v>
      </c>
      <c r="X442" s="203">
        <f>'Monthly Prep'!T89</f>
        <v>0</v>
      </c>
      <c r="Y442" s="203">
        <f>'Monthly Prep'!U89</f>
        <v>0</v>
      </c>
      <c r="Z442" s="203">
        <f>'Monthly Prep'!V89</f>
        <v>0</v>
      </c>
      <c r="AA442" s="203">
        <f>'Monthly Prep'!W89</f>
        <v>0</v>
      </c>
      <c r="AB442" s="203">
        <f>'Monthly Prep'!X89</f>
        <v>0</v>
      </c>
      <c r="AC442" s="203">
        <f>'Monthly Prep'!Y89</f>
        <v>0</v>
      </c>
      <c r="AD442" s="203">
        <f>'Monthly Prep'!Z89</f>
        <v>0</v>
      </c>
      <c r="AE442" s="203">
        <f>'Monthly Prep'!AA89</f>
        <v>0</v>
      </c>
      <c r="AF442" s="203">
        <f>'Monthly Prep'!AB89</f>
        <v>0</v>
      </c>
      <c r="AG442" s="203">
        <f>'Monthly Prep'!AC89</f>
        <v>0</v>
      </c>
      <c r="AH442" s="203">
        <f>'Monthly Prep'!AD89</f>
        <v>0</v>
      </c>
      <c r="AI442" s="203">
        <f>'Monthly Prep'!AE89</f>
        <v>0</v>
      </c>
      <c r="AJ442" s="203">
        <f>'Monthly Prep'!AF89</f>
        <v>0</v>
      </c>
      <c r="AK442" s="203">
        <f>'Monthly Prep'!AG89</f>
        <v>0</v>
      </c>
      <c r="AL442" s="203">
        <f>'Monthly Prep'!AH89</f>
        <v>0</v>
      </c>
      <c r="AM442" s="186">
        <f t="shared" si="13"/>
        <v>0</v>
      </c>
      <c r="AN442" s="187" t="str">
        <f>'Monthly Prep'!B$3</f>
        <v>Monthly Prep Reporting Tool 1.0.1</v>
      </c>
      <c r="AO442" s="199">
        <f>'Monthly Prep'!AH89</f>
        <v>0</v>
      </c>
    </row>
    <row r="443" spans="1:41" x14ac:dyDescent="0.25">
      <c r="A443" s="178" t="str">
        <f t="shared" si="12"/>
        <v>202205</v>
      </c>
      <c r="B443" s="179">
        <f>'Prep Partner Performance'!AE$2</f>
        <v>2022</v>
      </c>
      <c r="C443" s="180" t="str">
        <f>'Prep Partner Performance'!Z$2</f>
        <v>05</v>
      </c>
      <c r="D443" s="178">
        <f>'Prep Partner Performance'!G$2</f>
        <v>14943</v>
      </c>
      <c r="E443" s="177" t="str">
        <f>'Prep Partner Performance'!C$2</f>
        <v>Kisima Health Centre</v>
      </c>
      <c r="F443" s="203">
        <f>'Monthly Prep'!B$86</f>
        <v>0</v>
      </c>
      <c r="G443" s="203" t="str">
        <f>'Monthly Prep'!C90</f>
        <v>Men who have Sex with Men</v>
      </c>
      <c r="H443" s="203" t="str">
        <f>'Monthly Prep'!D90</f>
        <v>MP01-82</v>
      </c>
      <c r="I443" s="203">
        <f>'Monthly Prep'!E90</f>
        <v>0</v>
      </c>
      <c r="J443" s="203">
        <f>'Monthly Prep'!F90</f>
        <v>0</v>
      </c>
      <c r="K443" s="203">
        <f>'Monthly Prep'!G90</f>
        <v>0</v>
      </c>
      <c r="L443" s="203">
        <f>'Monthly Prep'!H90</f>
        <v>0</v>
      </c>
      <c r="M443" s="203">
        <f>'Monthly Prep'!I90</f>
        <v>0</v>
      </c>
      <c r="N443" s="203">
        <f>'Monthly Prep'!J90</f>
        <v>0</v>
      </c>
      <c r="O443" s="203">
        <f>'Monthly Prep'!K90</f>
        <v>0</v>
      </c>
      <c r="P443" s="203">
        <f>'Monthly Prep'!L90</f>
        <v>0</v>
      </c>
      <c r="Q443" s="203">
        <f>'Monthly Prep'!M90</f>
        <v>0</v>
      </c>
      <c r="R443" s="203">
        <f>'Monthly Prep'!N90</f>
        <v>0</v>
      </c>
      <c r="S443" s="203">
        <f>'Monthly Prep'!O90</f>
        <v>0</v>
      </c>
      <c r="T443" s="203">
        <f>'Monthly Prep'!P90</f>
        <v>0</v>
      </c>
      <c r="U443" s="203">
        <f>'Monthly Prep'!Q90</f>
        <v>0</v>
      </c>
      <c r="V443" s="203">
        <f>'Monthly Prep'!R90</f>
        <v>0</v>
      </c>
      <c r="W443" s="203">
        <f>'Monthly Prep'!S90</f>
        <v>0</v>
      </c>
      <c r="X443" s="203">
        <f>'Monthly Prep'!T90</f>
        <v>0</v>
      </c>
      <c r="Y443" s="203">
        <f>'Monthly Prep'!U90</f>
        <v>0</v>
      </c>
      <c r="Z443" s="203">
        <f>'Monthly Prep'!V90</f>
        <v>0</v>
      </c>
      <c r="AA443" s="203">
        <f>'Monthly Prep'!W90</f>
        <v>0</v>
      </c>
      <c r="AB443" s="203">
        <f>'Monthly Prep'!X90</f>
        <v>0</v>
      </c>
      <c r="AC443" s="203">
        <f>'Monthly Prep'!Y90</f>
        <v>0</v>
      </c>
      <c r="AD443" s="203">
        <f>'Monthly Prep'!Z90</f>
        <v>0</v>
      </c>
      <c r="AE443" s="203">
        <f>'Monthly Prep'!AA90</f>
        <v>0</v>
      </c>
      <c r="AF443" s="203">
        <f>'Monthly Prep'!AB90</f>
        <v>0</v>
      </c>
      <c r="AG443" s="203">
        <f>'Monthly Prep'!AC90</f>
        <v>0</v>
      </c>
      <c r="AH443" s="203">
        <f>'Monthly Prep'!AD90</f>
        <v>0</v>
      </c>
      <c r="AI443" s="203">
        <f>'Monthly Prep'!AE90</f>
        <v>0</v>
      </c>
      <c r="AJ443" s="203">
        <f>'Monthly Prep'!AF90</f>
        <v>0</v>
      </c>
      <c r="AK443" s="203">
        <f>'Monthly Prep'!AG90</f>
        <v>0</v>
      </c>
      <c r="AL443" s="203">
        <f>'Monthly Prep'!AH90</f>
        <v>0</v>
      </c>
      <c r="AM443" s="186">
        <f t="shared" si="13"/>
        <v>0</v>
      </c>
      <c r="AN443" s="187" t="str">
        <f>'Monthly Prep'!B$3</f>
        <v>Monthly Prep Reporting Tool 1.0.1</v>
      </c>
      <c r="AO443" s="199">
        <f>'Monthly Prep'!AH90</f>
        <v>0</v>
      </c>
    </row>
    <row r="444" spans="1:41" x14ac:dyDescent="0.25">
      <c r="A444" s="178" t="str">
        <f t="shared" si="12"/>
        <v>202205</v>
      </c>
      <c r="B444" s="179">
        <f>'Prep Partner Performance'!AE$2</f>
        <v>2022</v>
      </c>
      <c r="C444" s="180" t="str">
        <f>'Prep Partner Performance'!Z$2</f>
        <v>05</v>
      </c>
      <c r="D444" s="178">
        <f>'Prep Partner Performance'!G$2</f>
        <v>14943</v>
      </c>
      <c r="E444" s="177" t="str">
        <f>'Prep Partner Performance'!C$2</f>
        <v>Kisima Health Centre</v>
      </c>
      <c r="F444" s="203">
        <f>'Monthly Prep'!B$86</f>
        <v>0</v>
      </c>
      <c r="G444" s="203" t="str">
        <f>'Monthly Prep'!C91</f>
        <v>Adolescent Girls and Young Women (AGYW)</v>
      </c>
      <c r="H444" s="203" t="str">
        <f>'Monthly Prep'!D91</f>
        <v>MP01-83</v>
      </c>
      <c r="I444" s="203">
        <f>'Monthly Prep'!E91</f>
        <v>0</v>
      </c>
      <c r="J444" s="203">
        <f>'Monthly Prep'!F91</f>
        <v>0</v>
      </c>
      <c r="K444" s="203">
        <f>'Monthly Prep'!G91</f>
        <v>0</v>
      </c>
      <c r="L444" s="203">
        <f>'Monthly Prep'!H91</f>
        <v>0</v>
      </c>
      <c r="M444" s="203">
        <f>'Monthly Prep'!I91</f>
        <v>0</v>
      </c>
      <c r="N444" s="203">
        <f>'Monthly Prep'!J91</f>
        <v>0</v>
      </c>
      <c r="O444" s="203">
        <f>'Monthly Prep'!K91</f>
        <v>0</v>
      </c>
      <c r="P444" s="203">
        <f>'Monthly Prep'!L91</f>
        <v>0</v>
      </c>
      <c r="Q444" s="203">
        <f>'Monthly Prep'!M91</f>
        <v>0</v>
      </c>
      <c r="R444" s="203">
        <f>'Monthly Prep'!N91</f>
        <v>0</v>
      </c>
      <c r="S444" s="203">
        <f>'Monthly Prep'!O91</f>
        <v>0</v>
      </c>
      <c r="T444" s="203">
        <f>'Monthly Prep'!P91</f>
        <v>0</v>
      </c>
      <c r="U444" s="203">
        <f>'Monthly Prep'!Q91</f>
        <v>0</v>
      </c>
      <c r="V444" s="203">
        <f>'Monthly Prep'!R91</f>
        <v>0</v>
      </c>
      <c r="W444" s="203">
        <f>'Monthly Prep'!S91</f>
        <v>0</v>
      </c>
      <c r="X444" s="203">
        <f>'Monthly Prep'!T91</f>
        <v>0</v>
      </c>
      <c r="Y444" s="203">
        <f>'Monthly Prep'!U91</f>
        <v>0</v>
      </c>
      <c r="Z444" s="203">
        <f>'Monthly Prep'!V91</f>
        <v>0</v>
      </c>
      <c r="AA444" s="203">
        <f>'Monthly Prep'!W91</f>
        <v>0</v>
      </c>
      <c r="AB444" s="203">
        <f>'Monthly Prep'!X91</f>
        <v>0</v>
      </c>
      <c r="AC444" s="203">
        <f>'Monthly Prep'!Y91</f>
        <v>0</v>
      </c>
      <c r="AD444" s="203">
        <f>'Monthly Prep'!Z91</f>
        <v>0</v>
      </c>
      <c r="AE444" s="203">
        <f>'Monthly Prep'!AA91</f>
        <v>0</v>
      </c>
      <c r="AF444" s="203">
        <f>'Monthly Prep'!AB91</f>
        <v>0</v>
      </c>
      <c r="AG444" s="203">
        <f>'Monthly Prep'!AC91</f>
        <v>0</v>
      </c>
      <c r="AH444" s="203">
        <f>'Monthly Prep'!AD91</f>
        <v>0</v>
      </c>
      <c r="AI444" s="203">
        <f>'Monthly Prep'!AE91</f>
        <v>0</v>
      </c>
      <c r="AJ444" s="203">
        <f>'Monthly Prep'!AF91</f>
        <v>0</v>
      </c>
      <c r="AK444" s="203">
        <f>'Monthly Prep'!AG91</f>
        <v>0</v>
      </c>
      <c r="AL444" s="203">
        <f>'Monthly Prep'!AH91</f>
        <v>0</v>
      </c>
      <c r="AM444" s="186">
        <f t="shared" si="13"/>
        <v>0</v>
      </c>
      <c r="AN444" s="187" t="str">
        <f>'Monthly Prep'!B$3</f>
        <v>Monthly Prep Reporting Tool 1.0.1</v>
      </c>
      <c r="AO444" s="199">
        <f>'Monthly Prep'!AH91</f>
        <v>0</v>
      </c>
    </row>
    <row r="445" spans="1:41" x14ac:dyDescent="0.25">
      <c r="A445" s="178" t="str">
        <f t="shared" si="12"/>
        <v>202205</v>
      </c>
      <c r="B445" s="179">
        <f>'Prep Partner Performance'!AE$2</f>
        <v>2022</v>
      </c>
      <c r="C445" s="180" t="str">
        <f>'Prep Partner Performance'!Z$2</f>
        <v>05</v>
      </c>
      <c r="D445" s="178">
        <f>'Prep Partner Performance'!G$2</f>
        <v>14943</v>
      </c>
      <c r="E445" s="177" t="str">
        <f>'Prep Partner Performance'!C$2</f>
        <v>Kisima Health Centre</v>
      </c>
      <c r="F445" s="203">
        <f>'Monthly Prep'!B$86</f>
        <v>0</v>
      </c>
      <c r="G445" s="203" t="str">
        <f>'Monthly Prep'!C92</f>
        <v>Female Sex Workers</v>
      </c>
      <c r="H445" s="203" t="str">
        <f>'Monthly Prep'!D92</f>
        <v>MP01-84</v>
      </c>
      <c r="I445" s="203">
        <f>'Monthly Prep'!E92</f>
        <v>0</v>
      </c>
      <c r="J445" s="203">
        <f>'Monthly Prep'!F92</f>
        <v>0</v>
      </c>
      <c r="K445" s="203">
        <f>'Monthly Prep'!G92</f>
        <v>0</v>
      </c>
      <c r="L445" s="203">
        <f>'Monthly Prep'!H92</f>
        <v>0</v>
      </c>
      <c r="M445" s="203">
        <f>'Monthly Prep'!I92</f>
        <v>0</v>
      </c>
      <c r="N445" s="203">
        <f>'Monthly Prep'!J92</f>
        <v>0</v>
      </c>
      <c r="O445" s="203">
        <f>'Monthly Prep'!K92</f>
        <v>0</v>
      </c>
      <c r="P445" s="203">
        <f>'Monthly Prep'!L92</f>
        <v>0</v>
      </c>
      <c r="Q445" s="203">
        <f>'Monthly Prep'!M92</f>
        <v>0</v>
      </c>
      <c r="R445" s="203">
        <f>'Monthly Prep'!N92</f>
        <v>0</v>
      </c>
      <c r="S445" s="203">
        <f>'Monthly Prep'!O92</f>
        <v>0</v>
      </c>
      <c r="T445" s="203">
        <f>'Monthly Prep'!P92</f>
        <v>0</v>
      </c>
      <c r="U445" s="203">
        <f>'Monthly Prep'!Q92</f>
        <v>0</v>
      </c>
      <c r="V445" s="203">
        <f>'Monthly Prep'!R92</f>
        <v>0</v>
      </c>
      <c r="W445" s="203">
        <f>'Monthly Prep'!S92</f>
        <v>0</v>
      </c>
      <c r="X445" s="203">
        <f>'Monthly Prep'!T92</f>
        <v>0</v>
      </c>
      <c r="Y445" s="203">
        <f>'Monthly Prep'!U92</f>
        <v>0</v>
      </c>
      <c r="Z445" s="203">
        <f>'Monthly Prep'!V92</f>
        <v>0</v>
      </c>
      <c r="AA445" s="203">
        <f>'Monthly Prep'!W92</f>
        <v>0</v>
      </c>
      <c r="AB445" s="203">
        <f>'Monthly Prep'!X92</f>
        <v>0</v>
      </c>
      <c r="AC445" s="203">
        <f>'Monthly Prep'!Y92</f>
        <v>0</v>
      </c>
      <c r="AD445" s="203">
        <f>'Monthly Prep'!Z92</f>
        <v>0</v>
      </c>
      <c r="AE445" s="203">
        <f>'Monthly Prep'!AA92</f>
        <v>0</v>
      </c>
      <c r="AF445" s="203">
        <f>'Monthly Prep'!AB92</f>
        <v>0</v>
      </c>
      <c r="AG445" s="203">
        <f>'Monthly Prep'!AC92</f>
        <v>0</v>
      </c>
      <c r="AH445" s="203">
        <f>'Monthly Prep'!AD92</f>
        <v>0</v>
      </c>
      <c r="AI445" s="203">
        <f>'Monthly Prep'!AE92</f>
        <v>0</v>
      </c>
      <c r="AJ445" s="203">
        <f>'Monthly Prep'!AF92</f>
        <v>0</v>
      </c>
      <c r="AK445" s="203">
        <f>'Monthly Prep'!AG92</f>
        <v>0</v>
      </c>
      <c r="AL445" s="203">
        <f>'Monthly Prep'!AH92</f>
        <v>0</v>
      </c>
      <c r="AM445" s="186">
        <f t="shared" si="13"/>
        <v>0</v>
      </c>
      <c r="AN445" s="187" t="str">
        <f>'Monthly Prep'!B$3</f>
        <v>Monthly Prep Reporting Tool 1.0.1</v>
      </c>
      <c r="AO445" s="199">
        <f>'Monthly Prep'!AH92</f>
        <v>0</v>
      </c>
    </row>
    <row r="446" spans="1:41" x14ac:dyDescent="0.25">
      <c r="A446" s="178" t="str">
        <f t="shared" si="12"/>
        <v>202205</v>
      </c>
      <c r="B446" s="179">
        <f>'Prep Partner Performance'!AE$2</f>
        <v>2022</v>
      </c>
      <c r="C446" s="180" t="str">
        <f>'Prep Partner Performance'!Z$2</f>
        <v>05</v>
      </c>
      <c r="D446" s="178">
        <f>'Prep Partner Performance'!G$2</f>
        <v>14943</v>
      </c>
      <c r="E446" s="177" t="str">
        <f>'Prep Partner Performance'!C$2</f>
        <v>Kisima Health Centre</v>
      </c>
      <c r="F446" s="203">
        <f>'Monthly Prep'!B$86</f>
        <v>0</v>
      </c>
      <c r="G446" s="203" t="str">
        <f>'Monthly Prep'!C93</f>
        <v>General Population</v>
      </c>
      <c r="H446" s="203" t="str">
        <f>'Monthly Prep'!D93</f>
        <v>MP01-85</v>
      </c>
      <c r="I446" s="203">
        <f>'Monthly Prep'!E93</f>
        <v>0</v>
      </c>
      <c r="J446" s="203">
        <f>'Monthly Prep'!F93</f>
        <v>0</v>
      </c>
      <c r="K446" s="203">
        <f>'Monthly Prep'!G93</f>
        <v>0</v>
      </c>
      <c r="L446" s="203">
        <f>'Monthly Prep'!H93</f>
        <v>0</v>
      </c>
      <c r="M446" s="203">
        <f>'Monthly Prep'!I93</f>
        <v>0</v>
      </c>
      <c r="N446" s="203">
        <f>'Monthly Prep'!J93</f>
        <v>0</v>
      </c>
      <c r="O446" s="203">
        <f>'Monthly Prep'!K93</f>
        <v>0</v>
      </c>
      <c r="P446" s="203">
        <f>'Monthly Prep'!L93</f>
        <v>0</v>
      </c>
      <c r="Q446" s="203">
        <f>'Monthly Prep'!M93</f>
        <v>0</v>
      </c>
      <c r="R446" s="203">
        <f>'Monthly Prep'!N93</f>
        <v>0</v>
      </c>
      <c r="S446" s="203">
        <f>'Monthly Prep'!O93</f>
        <v>0</v>
      </c>
      <c r="T446" s="203">
        <f>'Monthly Prep'!P93</f>
        <v>0</v>
      </c>
      <c r="U446" s="203">
        <f>'Monthly Prep'!Q93</f>
        <v>0</v>
      </c>
      <c r="V446" s="203">
        <f>'Monthly Prep'!R93</f>
        <v>0</v>
      </c>
      <c r="W446" s="203">
        <f>'Monthly Prep'!S93</f>
        <v>0</v>
      </c>
      <c r="X446" s="203">
        <f>'Monthly Prep'!T93</f>
        <v>0</v>
      </c>
      <c r="Y446" s="203">
        <f>'Monthly Prep'!U93</f>
        <v>0</v>
      </c>
      <c r="Z446" s="203">
        <f>'Monthly Prep'!V93</f>
        <v>0</v>
      </c>
      <c r="AA446" s="203">
        <f>'Monthly Prep'!W93</f>
        <v>0</v>
      </c>
      <c r="AB446" s="203">
        <f>'Monthly Prep'!X93</f>
        <v>0</v>
      </c>
      <c r="AC446" s="203">
        <f>'Monthly Prep'!Y93</f>
        <v>0</v>
      </c>
      <c r="AD446" s="203">
        <f>'Monthly Prep'!Z93</f>
        <v>0</v>
      </c>
      <c r="AE446" s="203">
        <f>'Monthly Prep'!AA93</f>
        <v>0</v>
      </c>
      <c r="AF446" s="203">
        <f>'Monthly Prep'!AB93</f>
        <v>0</v>
      </c>
      <c r="AG446" s="203">
        <f>'Monthly Prep'!AC93</f>
        <v>0</v>
      </c>
      <c r="AH446" s="203">
        <f>'Monthly Prep'!AD93</f>
        <v>0</v>
      </c>
      <c r="AI446" s="203">
        <f>'Monthly Prep'!AE93</f>
        <v>0</v>
      </c>
      <c r="AJ446" s="203">
        <f>'Monthly Prep'!AF93</f>
        <v>0</v>
      </c>
      <c r="AK446" s="203">
        <f>'Monthly Prep'!AG93</f>
        <v>0</v>
      </c>
      <c r="AL446" s="203">
        <f>'Monthly Prep'!AH93</f>
        <v>0</v>
      </c>
      <c r="AM446" s="186">
        <f t="shared" si="13"/>
        <v>0</v>
      </c>
      <c r="AN446" s="187" t="str">
        <f>'Monthly Prep'!B$3</f>
        <v>Monthly Prep Reporting Tool 1.0.1</v>
      </c>
      <c r="AO446" s="199">
        <f>'Monthly Prep'!AH93</f>
        <v>0</v>
      </c>
    </row>
    <row r="447" spans="1:41" s="196" customFormat="1" x14ac:dyDescent="0.25">
      <c r="A447" s="192" t="str">
        <f t="shared" si="12"/>
        <v>202205</v>
      </c>
      <c r="B447" s="193">
        <f>'Prep Partner Performance'!AE$2</f>
        <v>2022</v>
      </c>
      <c r="C447" s="194" t="str">
        <f>'Prep Partner Performance'!Z$2</f>
        <v>05</v>
      </c>
      <c r="D447" s="192">
        <f>'Prep Partner Performance'!G$2</f>
        <v>14943</v>
      </c>
      <c r="E447" s="195" t="str">
        <f>'Prep Partner Performance'!C$2</f>
        <v>Kisima Health Centre</v>
      </c>
      <c r="F447" s="200">
        <f>'Monthly Prep'!B$86</f>
        <v>0</v>
      </c>
      <c r="G447" s="200" t="str">
        <f>'Monthly Prep'!C94</f>
        <v>Men at High Risk</v>
      </c>
      <c r="H447" s="200" t="str">
        <f>'Monthly Prep'!D94</f>
        <v>MP01-86</v>
      </c>
      <c r="I447" s="200">
        <f>'Monthly Prep'!E94</f>
        <v>0</v>
      </c>
      <c r="J447" s="200">
        <f>'Monthly Prep'!F94</f>
        <v>0</v>
      </c>
      <c r="K447" s="200">
        <f>'Monthly Prep'!G94</f>
        <v>0</v>
      </c>
      <c r="L447" s="200">
        <f>'Monthly Prep'!H94</f>
        <v>0</v>
      </c>
      <c r="M447" s="200">
        <f>'Monthly Prep'!I94</f>
        <v>0</v>
      </c>
      <c r="N447" s="200">
        <f>'Monthly Prep'!J94</f>
        <v>0</v>
      </c>
      <c r="O447" s="200">
        <f>'Monthly Prep'!K94</f>
        <v>0</v>
      </c>
      <c r="P447" s="200">
        <f>'Monthly Prep'!L94</f>
        <v>0</v>
      </c>
      <c r="Q447" s="200">
        <f>'Monthly Prep'!M94</f>
        <v>0</v>
      </c>
      <c r="R447" s="200">
        <f>'Monthly Prep'!N94</f>
        <v>0</v>
      </c>
      <c r="S447" s="200">
        <f>'Monthly Prep'!O94</f>
        <v>0</v>
      </c>
      <c r="T447" s="200">
        <f>'Monthly Prep'!P94</f>
        <v>0</v>
      </c>
      <c r="U447" s="200">
        <f>'Monthly Prep'!Q94</f>
        <v>0</v>
      </c>
      <c r="V447" s="200">
        <f>'Monthly Prep'!R94</f>
        <v>0</v>
      </c>
      <c r="W447" s="200">
        <f>'Monthly Prep'!S94</f>
        <v>0</v>
      </c>
      <c r="X447" s="200">
        <f>'Monthly Prep'!T94</f>
        <v>0</v>
      </c>
      <c r="Y447" s="200">
        <f>'Monthly Prep'!U94</f>
        <v>0</v>
      </c>
      <c r="Z447" s="200">
        <f>'Monthly Prep'!V94</f>
        <v>0</v>
      </c>
      <c r="AA447" s="200">
        <f>'Monthly Prep'!W94</f>
        <v>0</v>
      </c>
      <c r="AB447" s="200">
        <f>'Monthly Prep'!X94</f>
        <v>0</v>
      </c>
      <c r="AC447" s="200">
        <f>'Monthly Prep'!Y94</f>
        <v>0</v>
      </c>
      <c r="AD447" s="200">
        <f>'Monthly Prep'!Z94</f>
        <v>0</v>
      </c>
      <c r="AE447" s="200">
        <f>'Monthly Prep'!AA94</f>
        <v>0</v>
      </c>
      <c r="AF447" s="200">
        <f>'Monthly Prep'!AB94</f>
        <v>0</v>
      </c>
      <c r="AG447" s="200">
        <f>'Monthly Prep'!AC94</f>
        <v>0</v>
      </c>
      <c r="AH447" s="200">
        <f>'Monthly Prep'!AD94</f>
        <v>0</v>
      </c>
      <c r="AI447" s="200">
        <f>'Monthly Prep'!AE94</f>
        <v>0</v>
      </c>
      <c r="AJ447" s="200">
        <f>'Monthly Prep'!AF94</f>
        <v>0</v>
      </c>
      <c r="AK447" s="200">
        <f>'Monthly Prep'!AG94</f>
        <v>0</v>
      </c>
      <c r="AL447" s="200">
        <f>'Monthly Prep'!AH94</f>
        <v>0</v>
      </c>
      <c r="AM447" s="200">
        <f t="shared" si="13"/>
        <v>0</v>
      </c>
      <c r="AN447" s="200" t="str">
        <f>'Monthly Prep'!B$3</f>
        <v>Monthly Prep Reporting Tool 1.0.1</v>
      </c>
      <c r="AO447" s="199">
        <f>'Monthly Prep'!AH94</f>
        <v>0</v>
      </c>
    </row>
    <row r="448" spans="1:41" s="197" customFormat="1" x14ac:dyDescent="0.25">
      <c r="A448" s="181" t="str">
        <f t="shared" si="12"/>
        <v>202205</v>
      </c>
      <c r="B448" s="182">
        <f>'Prep Partner Performance'!AE$2</f>
        <v>2022</v>
      </c>
      <c r="C448" s="183" t="str">
        <f>'Prep Partner Performance'!Z$2</f>
        <v>05</v>
      </c>
      <c r="D448" s="181">
        <f>'Prep Partner Performance'!G$2</f>
        <v>14943</v>
      </c>
      <c r="E448" s="184" t="str">
        <f>'Prep Partner Performance'!C$2</f>
        <v>Kisima Health Centre</v>
      </c>
      <c r="F448" s="201">
        <f>'Monthly Prep'!B98</f>
        <v>0</v>
      </c>
      <c r="G448" s="201" t="str">
        <f>'Monthly Prep'!C98</f>
        <v>Sero -Discodant Couple</v>
      </c>
      <c r="H448" s="201" t="str">
        <f>'Monthly Prep'!D98</f>
        <v>MP01-90</v>
      </c>
      <c r="I448" s="201">
        <f>'Monthly Prep'!E98</f>
        <v>0</v>
      </c>
      <c r="J448" s="201">
        <f>'Monthly Prep'!F98</f>
        <v>0</v>
      </c>
      <c r="K448" s="201">
        <f>'Monthly Prep'!G98</f>
        <v>0</v>
      </c>
      <c r="L448" s="201">
        <f>'Monthly Prep'!H98</f>
        <v>0</v>
      </c>
      <c r="M448" s="201">
        <f>'Monthly Prep'!I98</f>
        <v>0</v>
      </c>
      <c r="N448" s="201">
        <f>'Monthly Prep'!J98</f>
        <v>0</v>
      </c>
      <c r="O448" s="201">
        <f>'Monthly Prep'!K98</f>
        <v>0</v>
      </c>
      <c r="P448" s="201">
        <f>'Monthly Prep'!L98</f>
        <v>0</v>
      </c>
      <c r="Q448" s="201">
        <f>'Monthly Prep'!M98</f>
        <v>0</v>
      </c>
      <c r="R448" s="201">
        <f>'Monthly Prep'!N98</f>
        <v>0</v>
      </c>
      <c r="S448" s="201">
        <f>'Monthly Prep'!O98</f>
        <v>0</v>
      </c>
      <c r="T448" s="201">
        <f>'Monthly Prep'!P98</f>
        <v>0</v>
      </c>
      <c r="U448" s="201">
        <f>'Monthly Prep'!Q98</f>
        <v>0</v>
      </c>
      <c r="V448" s="201">
        <f>'Monthly Prep'!R98</f>
        <v>0</v>
      </c>
      <c r="W448" s="201">
        <f>'Monthly Prep'!S98</f>
        <v>0</v>
      </c>
      <c r="X448" s="201">
        <f>'Monthly Prep'!T98</f>
        <v>0</v>
      </c>
      <c r="Y448" s="201">
        <f>'Monthly Prep'!U98</f>
        <v>0</v>
      </c>
      <c r="Z448" s="201">
        <f>'Monthly Prep'!V98</f>
        <v>0</v>
      </c>
      <c r="AA448" s="201">
        <f>'Monthly Prep'!W98</f>
        <v>0</v>
      </c>
      <c r="AB448" s="201">
        <f>'Monthly Prep'!X98</f>
        <v>0</v>
      </c>
      <c r="AC448" s="201">
        <f>'Monthly Prep'!Y98</f>
        <v>0</v>
      </c>
      <c r="AD448" s="201">
        <f>'Monthly Prep'!Z98</f>
        <v>0</v>
      </c>
      <c r="AE448" s="201">
        <f>'Monthly Prep'!AA98</f>
        <v>0</v>
      </c>
      <c r="AF448" s="201">
        <f>'Monthly Prep'!AB98</f>
        <v>0</v>
      </c>
      <c r="AG448" s="201">
        <f>'Monthly Prep'!AC98</f>
        <v>0</v>
      </c>
      <c r="AH448" s="201">
        <f>'Monthly Prep'!AD98</f>
        <v>0</v>
      </c>
      <c r="AI448" s="201">
        <f>'Monthly Prep'!AE98</f>
        <v>0</v>
      </c>
      <c r="AJ448" s="201">
        <f>'Monthly Prep'!AF98</f>
        <v>0</v>
      </c>
      <c r="AK448" s="201">
        <f>'Monthly Prep'!AG98</f>
        <v>0</v>
      </c>
      <c r="AL448" s="201">
        <f>'Monthly Prep'!AH98</f>
        <v>0</v>
      </c>
      <c r="AM448" s="201">
        <f t="shared" si="13"/>
        <v>0</v>
      </c>
      <c r="AN448" s="201" t="str">
        <f>'Monthly Prep'!B$3</f>
        <v>Monthly Prep Reporting Tool 1.0.1</v>
      </c>
      <c r="AO448" s="199">
        <f>'Monthly Prep'!AH98</f>
        <v>0</v>
      </c>
    </row>
    <row r="449" spans="1:41" x14ac:dyDescent="0.25">
      <c r="A449" s="178" t="str">
        <f t="shared" si="12"/>
        <v>202205</v>
      </c>
      <c r="B449" s="179">
        <f>'Prep Partner Performance'!AE$2</f>
        <v>2022</v>
      </c>
      <c r="C449" s="180" t="str">
        <f>'Prep Partner Performance'!Z$2</f>
        <v>05</v>
      </c>
      <c r="D449" s="178">
        <f>'Prep Partner Performance'!G$2</f>
        <v>14943</v>
      </c>
      <c r="E449" s="177" t="str">
        <f>'Prep Partner Performance'!C$2</f>
        <v>Kisima Health Centre</v>
      </c>
      <c r="F449" s="203">
        <f>'Monthly Prep'!B$98</f>
        <v>0</v>
      </c>
      <c r="G449" s="203" t="str">
        <f>'Monthly Prep'!C99</f>
        <v>Men who have Sex with Men</v>
      </c>
      <c r="H449" s="203" t="str">
        <f>'Monthly Prep'!D99</f>
        <v>MP01-91</v>
      </c>
      <c r="I449" s="203">
        <f>'Monthly Prep'!E99</f>
        <v>0</v>
      </c>
      <c r="J449" s="203">
        <f>'Monthly Prep'!F99</f>
        <v>0</v>
      </c>
      <c r="K449" s="203">
        <f>'Monthly Prep'!G99</f>
        <v>0</v>
      </c>
      <c r="L449" s="203">
        <f>'Monthly Prep'!H99</f>
        <v>0</v>
      </c>
      <c r="M449" s="203">
        <f>'Monthly Prep'!I99</f>
        <v>0</v>
      </c>
      <c r="N449" s="203">
        <f>'Monthly Prep'!J99</f>
        <v>0</v>
      </c>
      <c r="O449" s="203">
        <f>'Monthly Prep'!K99</f>
        <v>0</v>
      </c>
      <c r="P449" s="203">
        <f>'Monthly Prep'!L99</f>
        <v>0</v>
      </c>
      <c r="Q449" s="203">
        <f>'Monthly Prep'!M99</f>
        <v>0</v>
      </c>
      <c r="R449" s="203">
        <f>'Monthly Prep'!N99</f>
        <v>0</v>
      </c>
      <c r="S449" s="203">
        <f>'Monthly Prep'!O99</f>
        <v>0</v>
      </c>
      <c r="T449" s="203">
        <f>'Monthly Prep'!P99</f>
        <v>0</v>
      </c>
      <c r="U449" s="203">
        <f>'Monthly Prep'!Q99</f>
        <v>0</v>
      </c>
      <c r="V449" s="203">
        <f>'Monthly Prep'!R99</f>
        <v>0</v>
      </c>
      <c r="W449" s="203">
        <f>'Monthly Prep'!S99</f>
        <v>0</v>
      </c>
      <c r="X449" s="203">
        <f>'Monthly Prep'!T99</f>
        <v>0</v>
      </c>
      <c r="Y449" s="203">
        <f>'Monthly Prep'!U99</f>
        <v>0</v>
      </c>
      <c r="Z449" s="203">
        <f>'Monthly Prep'!V99</f>
        <v>0</v>
      </c>
      <c r="AA449" s="203">
        <f>'Monthly Prep'!W99</f>
        <v>0</v>
      </c>
      <c r="AB449" s="203">
        <f>'Monthly Prep'!X99</f>
        <v>0</v>
      </c>
      <c r="AC449" s="203">
        <f>'Monthly Prep'!Y99</f>
        <v>0</v>
      </c>
      <c r="AD449" s="203">
        <f>'Monthly Prep'!Z99</f>
        <v>0</v>
      </c>
      <c r="AE449" s="203">
        <f>'Monthly Prep'!AA99</f>
        <v>0</v>
      </c>
      <c r="AF449" s="203">
        <f>'Monthly Prep'!AB99</f>
        <v>0</v>
      </c>
      <c r="AG449" s="203">
        <f>'Monthly Prep'!AC99</f>
        <v>0</v>
      </c>
      <c r="AH449" s="203">
        <f>'Monthly Prep'!AD99</f>
        <v>0</v>
      </c>
      <c r="AI449" s="203">
        <f>'Monthly Prep'!AE99</f>
        <v>0</v>
      </c>
      <c r="AJ449" s="203">
        <f>'Monthly Prep'!AF99</f>
        <v>0</v>
      </c>
      <c r="AK449" s="203">
        <f>'Monthly Prep'!AG99</f>
        <v>0</v>
      </c>
      <c r="AL449" s="203">
        <f>'Monthly Prep'!AH99</f>
        <v>0</v>
      </c>
      <c r="AM449" s="186">
        <f t="shared" si="13"/>
        <v>0</v>
      </c>
      <c r="AN449" s="187" t="str">
        <f>'Monthly Prep'!B$3</f>
        <v>Monthly Prep Reporting Tool 1.0.1</v>
      </c>
      <c r="AO449" s="199">
        <f>'Monthly Prep'!AH99</f>
        <v>0</v>
      </c>
    </row>
    <row r="450" spans="1:41" x14ac:dyDescent="0.25">
      <c r="A450" s="178" t="str">
        <f t="shared" si="12"/>
        <v>202205</v>
      </c>
      <c r="B450" s="179">
        <f>'Prep Partner Performance'!AE$2</f>
        <v>2022</v>
      </c>
      <c r="C450" s="180" t="str">
        <f>'Prep Partner Performance'!Z$2</f>
        <v>05</v>
      </c>
      <c r="D450" s="178">
        <f>'Prep Partner Performance'!G$2</f>
        <v>14943</v>
      </c>
      <c r="E450" s="177" t="str">
        <f>'Prep Partner Performance'!C$2</f>
        <v>Kisima Health Centre</v>
      </c>
      <c r="F450" s="203">
        <f>'Monthly Prep'!B$98</f>
        <v>0</v>
      </c>
      <c r="G450" s="203" t="str">
        <f>'Monthly Prep'!C100</f>
        <v>Adolescent Girls and Young Women (AGYW)</v>
      </c>
      <c r="H450" s="203" t="str">
        <f>'Monthly Prep'!D100</f>
        <v>MP01-92</v>
      </c>
      <c r="I450" s="203">
        <f>'Monthly Prep'!E100</f>
        <v>0</v>
      </c>
      <c r="J450" s="203">
        <f>'Monthly Prep'!F100</f>
        <v>0</v>
      </c>
      <c r="K450" s="203">
        <f>'Monthly Prep'!G100</f>
        <v>0</v>
      </c>
      <c r="L450" s="203">
        <f>'Monthly Prep'!H100</f>
        <v>0</v>
      </c>
      <c r="M450" s="203">
        <f>'Monthly Prep'!I100</f>
        <v>0</v>
      </c>
      <c r="N450" s="203">
        <f>'Monthly Prep'!J100</f>
        <v>0</v>
      </c>
      <c r="O450" s="203">
        <f>'Monthly Prep'!K100</f>
        <v>0</v>
      </c>
      <c r="P450" s="203">
        <f>'Monthly Prep'!L100</f>
        <v>0</v>
      </c>
      <c r="Q450" s="203">
        <f>'Monthly Prep'!M100</f>
        <v>0</v>
      </c>
      <c r="R450" s="203">
        <f>'Monthly Prep'!N100</f>
        <v>0</v>
      </c>
      <c r="S450" s="203">
        <f>'Monthly Prep'!O100</f>
        <v>0</v>
      </c>
      <c r="T450" s="203">
        <f>'Monthly Prep'!P100</f>
        <v>0</v>
      </c>
      <c r="U450" s="203">
        <f>'Monthly Prep'!Q100</f>
        <v>0</v>
      </c>
      <c r="V450" s="203">
        <f>'Monthly Prep'!R100</f>
        <v>0</v>
      </c>
      <c r="W450" s="203">
        <f>'Monthly Prep'!S100</f>
        <v>0</v>
      </c>
      <c r="X450" s="203">
        <f>'Monthly Prep'!T100</f>
        <v>0</v>
      </c>
      <c r="Y450" s="203">
        <f>'Monthly Prep'!U100</f>
        <v>0</v>
      </c>
      <c r="Z450" s="203">
        <f>'Monthly Prep'!V100</f>
        <v>0</v>
      </c>
      <c r="AA450" s="203">
        <f>'Monthly Prep'!W100</f>
        <v>0</v>
      </c>
      <c r="AB450" s="203">
        <f>'Monthly Prep'!X100</f>
        <v>0</v>
      </c>
      <c r="AC450" s="203">
        <f>'Monthly Prep'!Y100</f>
        <v>0</v>
      </c>
      <c r="AD450" s="203">
        <f>'Monthly Prep'!Z100</f>
        <v>0</v>
      </c>
      <c r="AE450" s="203">
        <f>'Monthly Prep'!AA100</f>
        <v>0</v>
      </c>
      <c r="AF450" s="203">
        <f>'Monthly Prep'!AB100</f>
        <v>0</v>
      </c>
      <c r="AG450" s="203">
        <f>'Monthly Prep'!AC100</f>
        <v>0</v>
      </c>
      <c r="AH450" s="203">
        <f>'Monthly Prep'!AD100</f>
        <v>0</v>
      </c>
      <c r="AI450" s="203">
        <f>'Monthly Prep'!AE100</f>
        <v>0</v>
      </c>
      <c r="AJ450" s="203">
        <f>'Monthly Prep'!AF100</f>
        <v>0</v>
      </c>
      <c r="AK450" s="203">
        <f>'Monthly Prep'!AG100</f>
        <v>0</v>
      </c>
      <c r="AL450" s="203">
        <f>'Monthly Prep'!AH100</f>
        <v>0</v>
      </c>
      <c r="AM450" s="186">
        <f t="shared" si="13"/>
        <v>0</v>
      </c>
      <c r="AN450" s="187" t="str">
        <f>'Monthly Prep'!B$3</f>
        <v>Monthly Prep Reporting Tool 1.0.1</v>
      </c>
      <c r="AO450" s="199">
        <f>'Monthly Prep'!AH100</f>
        <v>0</v>
      </c>
    </row>
    <row r="451" spans="1:41" x14ac:dyDescent="0.25">
      <c r="A451" s="178" t="str">
        <f t="shared" ref="A451:A514" si="14">B451&amp;C451</f>
        <v>202205</v>
      </c>
      <c r="B451" s="179">
        <f>'Prep Partner Performance'!AE$2</f>
        <v>2022</v>
      </c>
      <c r="C451" s="180" t="str">
        <f>'Prep Partner Performance'!Z$2</f>
        <v>05</v>
      </c>
      <c r="D451" s="178">
        <f>'Prep Partner Performance'!G$2</f>
        <v>14943</v>
      </c>
      <c r="E451" s="177" t="str">
        <f>'Prep Partner Performance'!C$2</f>
        <v>Kisima Health Centre</v>
      </c>
      <c r="F451" s="203">
        <f>'Monthly Prep'!B$98</f>
        <v>0</v>
      </c>
      <c r="G451" s="203" t="str">
        <f>'Monthly Prep'!C101</f>
        <v>Female Sex Workers</v>
      </c>
      <c r="H451" s="203" t="str">
        <f>'Monthly Prep'!D101</f>
        <v>MP01-93</v>
      </c>
      <c r="I451" s="203">
        <f>'Monthly Prep'!E101</f>
        <v>0</v>
      </c>
      <c r="J451" s="203">
        <f>'Monthly Prep'!F101</f>
        <v>0</v>
      </c>
      <c r="K451" s="203">
        <f>'Monthly Prep'!G101</f>
        <v>0</v>
      </c>
      <c r="L451" s="203">
        <f>'Monthly Prep'!H101</f>
        <v>0</v>
      </c>
      <c r="M451" s="203">
        <f>'Monthly Prep'!I101</f>
        <v>0</v>
      </c>
      <c r="N451" s="203">
        <f>'Monthly Prep'!J101</f>
        <v>0</v>
      </c>
      <c r="O451" s="203">
        <f>'Monthly Prep'!K101</f>
        <v>0</v>
      </c>
      <c r="P451" s="203">
        <f>'Monthly Prep'!L101</f>
        <v>0</v>
      </c>
      <c r="Q451" s="203">
        <f>'Monthly Prep'!M101</f>
        <v>0</v>
      </c>
      <c r="R451" s="203">
        <f>'Monthly Prep'!N101</f>
        <v>0</v>
      </c>
      <c r="S451" s="203">
        <f>'Monthly Prep'!O101</f>
        <v>0</v>
      </c>
      <c r="T451" s="203">
        <f>'Monthly Prep'!P101</f>
        <v>0</v>
      </c>
      <c r="U451" s="203">
        <f>'Monthly Prep'!Q101</f>
        <v>0</v>
      </c>
      <c r="V451" s="203">
        <f>'Monthly Prep'!R101</f>
        <v>0</v>
      </c>
      <c r="W451" s="203">
        <f>'Monthly Prep'!S101</f>
        <v>0</v>
      </c>
      <c r="X451" s="203">
        <f>'Monthly Prep'!T101</f>
        <v>0</v>
      </c>
      <c r="Y451" s="203">
        <f>'Monthly Prep'!U101</f>
        <v>0</v>
      </c>
      <c r="Z451" s="203">
        <f>'Monthly Prep'!V101</f>
        <v>0</v>
      </c>
      <c r="AA451" s="203">
        <f>'Monthly Prep'!W101</f>
        <v>0</v>
      </c>
      <c r="AB451" s="203">
        <f>'Monthly Prep'!X101</f>
        <v>0</v>
      </c>
      <c r="AC451" s="203">
        <f>'Monthly Prep'!Y101</f>
        <v>0</v>
      </c>
      <c r="AD451" s="203">
        <f>'Monthly Prep'!Z101</f>
        <v>0</v>
      </c>
      <c r="AE451" s="203">
        <f>'Monthly Prep'!AA101</f>
        <v>0</v>
      </c>
      <c r="AF451" s="203">
        <f>'Monthly Prep'!AB101</f>
        <v>0</v>
      </c>
      <c r="AG451" s="203">
        <f>'Monthly Prep'!AC101</f>
        <v>0</v>
      </c>
      <c r="AH451" s="203">
        <f>'Monthly Prep'!AD101</f>
        <v>0</v>
      </c>
      <c r="AI451" s="203">
        <f>'Monthly Prep'!AE101</f>
        <v>0</v>
      </c>
      <c r="AJ451" s="203">
        <f>'Monthly Prep'!AF101</f>
        <v>0</v>
      </c>
      <c r="AK451" s="203">
        <f>'Monthly Prep'!AG101</f>
        <v>0</v>
      </c>
      <c r="AL451" s="203">
        <f>'Monthly Prep'!AH101</f>
        <v>0</v>
      </c>
      <c r="AM451" s="186">
        <f t="shared" si="13"/>
        <v>0</v>
      </c>
      <c r="AN451" s="187" t="str">
        <f>'Monthly Prep'!B$3</f>
        <v>Monthly Prep Reporting Tool 1.0.1</v>
      </c>
      <c r="AO451" s="199">
        <f>'Monthly Prep'!AH101</f>
        <v>0</v>
      </c>
    </row>
    <row r="452" spans="1:41" x14ac:dyDescent="0.25">
      <c r="A452" s="178" t="str">
        <f t="shared" si="14"/>
        <v>202205</v>
      </c>
      <c r="B452" s="179">
        <f>'Prep Partner Performance'!AE$2</f>
        <v>2022</v>
      </c>
      <c r="C452" s="180" t="str">
        <f>'Prep Partner Performance'!Z$2</f>
        <v>05</v>
      </c>
      <c r="D452" s="178">
        <f>'Prep Partner Performance'!G$2</f>
        <v>14943</v>
      </c>
      <c r="E452" s="177" t="str">
        <f>'Prep Partner Performance'!C$2</f>
        <v>Kisima Health Centre</v>
      </c>
      <c r="F452" s="203">
        <f>'Monthly Prep'!B$98</f>
        <v>0</v>
      </c>
      <c r="G452" s="203" t="str">
        <f>'Monthly Prep'!C102</f>
        <v>General Population</v>
      </c>
      <c r="H452" s="203" t="str">
        <f>'Monthly Prep'!D102</f>
        <v>MP01-94</v>
      </c>
      <c r="I452" s="203">
        <f>'Monthly Prep'!E102</f>
        <v>0</v>
      </c>
      <c r="J452" s="203">
        <f>'Monthly Prep'!F102</f>
        <v>0</v>
      </c>
      <c r="K452" s="203">
        <f>'Monthly Prep'!G102</f>
        <v>0</v>
      </c>
      <c r="L452" s="203">
        <f>'Monthly Prep'!H102</f>
        <v>0</v>
      </c>
      <c r="M452" s="203">
        <f>'Monthly Prep'!I102</f>
        <v>0</v>
      </c>
      <c r="N452" s="203">
        <f>'Monthly Prep'!J102</f>
        <v>0</v>
      </c>
      <c r="O452" s="203">
        <f>'Monthly Prep'!K102</f>
        <v>0</v>
      </c>
      <c r="P452" s="203">
        <f>'Monthly Prep'!L102</f>
        <v>0</v>
      </c>
      <c r="Q452" s="203">
        <f>'Monthly Prep'!M102</f>
        <v>0</v>
      </c>
      <c r="R452" s="203">
        <f>'Monthly Prep'!N102</f>
        <v>0</v>
      </c>
      <c r="S452" s="203">
        <f>'Monthly Prep'!O102</f>
        <v>0</v>
      </c>
      <c r="T452" s="203">
        <f>'Monthly Prep'!P102</f>
        <v>0</v>
      </c>
      <c r="U452" s="203">
        <f>'Monthly Prep'!Q102</f>
        <v>0</v>
      </c>
      <c r="V452" s="203">
        <f>'Monthly Prep'!R102</f>
        <v>0</v>
      </c>
      <c r="W452" s="203">
        <f>'Monthly Prep'!S102</f>
        <v>0</v>
      </c>
      <c r="X452" s="203">
        <f>'Monthly Prep'!T102</f>
        <v>0</v>
      </c>
      <c r="Y452" s="203">
        <f>'Monthly Prep'!U102</f>
        <v>0</v>
      </c>
      <c r="Z452" s="203">
        <f>'Monthly Prep'!V102</f>
        <v>0</v>
      </c>
      <c r="AA452" s="203">
        <f>'Monthly Prep'!W102</f>
        <v>0</v>
      </c>
      <c r="AB452" s="203">
        <f>'Monthly Prep'!X102</f>
        <v>0</v>
      </c>
      <c r="AC452" s="203">
        <f>'Monthly Prep'!Y102</f>
        <v>0</v>
      </c>
      <c r="AD452" s="203">
        <f>'Monthly Prep'!Z102</f>
        <v>0</v>
      </c>
      <c r="AE452" s="203">
        <f>'Monthly Prep'!AA102</f>
        <v>0</v>
      </c>
      <c r="AF452" s="203">
        <f>'Monthly Prep'!AB102</f>
        <v>0</v>
      </c>
      <c r="AG452" s="203">
        <f>'Monthly Prep'!AC102</f>
        <v>0</v>
      </c>
      <c r="AH452" s="203">
        <f>'Monthly Prep'!AD102</f>
        <v>0</v>
      </c>
      <c r="AI452" s="203">
        <f>'Monthly Prep'!AE102</f>
        <v>0</v>
      </c>
      <c r="AJ452" s="203">
        <f>'Monthly Prep'!AF102</f>
        <v>0</v>
      </c>
      <c r="AK452" s="203">
        <f>'Monthly Prep'!AG102</f>
        <v>0</v>
      </c>
      <c r="AL452" s="203">
        <f>'Monthly Prep'!AH102</f>
        <v>0</v>
      </c>
      <c r="AM452" s="186">
        <f t="shared" ref="AM452:AM515" si="15">SUM(I452:AL452)</f>
        <v>0</v>
      </c>
      <c r="AN452" s="187" t="str">
        <f>'Monthly Prep'!B$3</f>
        <v>Monthly Prep Reporting Tool 1.0.1</v>
      </c>
      <c r="AO452" s="199">
        <f>'Monthly Prep'!AH102</f>
        <v>0</v>
      </c>
    </row>
    <row r="453" spans="1:41" x14ac:dyDescent="0.25">
      <c r="A453" s="178" t="str">
        <f t="shared" si="14"/>
        <v>202205</v>
      </c>
      <c r="B453" s="179">
        <f>'Prep Partner Performance'!AE$2</f>
        <v>2022</v>
      </c>
      <c r="C453" s="180" t="str">
        <f>'Prep Partner Performance'!Z$2</f>
        <v>05</v>
      </c>
      <c r="D453" s="178">
        <f>'Prep Partner Performance'!G$2</f>
        <v>14943</v>
      </c>
      <c r="E453" s="177" t="str">
        <f>'Prep Partner Performance'!C$2</f>
        <v>Kisima Health Centre</v>
      </c>
      <c r="F453" s="203">
        <f>'Monthly Prep'!B$98</f>
        <v>0</v>
      </c>
      <c r="G453" s="203" t="str">
        <f>'Monthly Prep'!C103</f>
        <v>Men at High Risk</v>
      </c>
      <c r="H453" s="203" t="str">
        <f>'Monthly Prep'!D103</f>
        <v>MP01-95</v>
      </c>
      <c r="I453" s="203">
        <f>'Monthly Prep'!E103</f>
        <v>0</v>
      </c>
      <c r="J453" s="203">
        <f>'Monthly Prep'!F103</f>
        <v>0</v>
      </c>
      <c r="K453" s="203">
        <f>'Monthly Prep'!G103</f>
        <v>0</v>
      </c>
      <c r="L453" s="203">
        <f>'Monthly Prep'!H103</f>
        <v>0</v>
      </c>
      <c r="M453" s="203">
        <f>'Monthly Prep'!I103</f>
        <v>0</v>
      </c>
      <c r="N453" s="203">
        <f>'Monthly Prep'!J103</f>
        <v>0</v>
      </c>
      <c r="O453" s="203">
        <f>'Monthly Prep'!K103</f>
        <v>0</v>
      </c>
      <c r="P453" s="203">
        <f>'Monthly Prep'!L103</f>
        <v>0</v>
      </c>
      <c r="Q453" s="203">
        <f>'Monthly Prep'!M103</f>
        <v>0</v>
      </c>
      <c r="R453" s="203">
        <f>'Monthly Prep'!N103</f>
        <v>0</v>
      </c>
      <c r="S453" s="203">
        <f>'Monthly Prep'!O103</f>
        <v>0</v>
      </c>
      <c r="T453" s="203">
        <f>'Monthly Prep'!P103</f>
        <v>0</v>
      </c>
      <c r="U453" s="203">
        <f>'Monthly Prep'!Q103</f>
        <v>0</v>
      </c>
      <c r="V453" s="203">
        <f>'Monthly Prep'!R103</f>
        <v>0</v>
      </c>
      <c r="W453" s="203">
        <f>'Monthly Prep'!S103</f>
        <v>0</v>
      </c>
      <c r="X453" s="203">
        <f>'Monthly Prep'!T103</f>
        <v>0</v>
      </c>
      <c r="Y453" s="203">
        <f>'Monthly Prep'!U103</f>
        <v>0</v>
      </c>
      <c r="Z453" s="203">
        <f>'Monthly Prep'!V103</f>
        <v>0</v>
      </c>
      <c r="AA453" s="203">
        <f>'Monthly Prep'!W103</f>
        <v>0</v>
      </c>
      <c r="AB453" s="203">
        <f>'Monthly Prep'!X103</f>
        <v>0</v>
      </c>
      <c r="AC453" s="203">
        <f>'Monthly Prep'!Y103</f>
        <v>0</v>
      </c>
      <c r="AD453" s="203">
        <f>'Monthly Prep'!Z103</f>
        <v>0</v>
      </c>
      <c r="AE453" s="203">
        <f>'Monthly Prep'!AA103</f>
        <v>0</v>
      </c>
      <c r="AF453" s="203">
        <f>'Monthly Prep'!AB103</f>
        <v>0</v>
      </c>
      <c r="AG453" s="203">
        <f>'Monthly Prep'!AC103</f>
        <v>0</v>
      </c>
      <c r="AH453" s="203">
        <f>'Monthly Prep'!AD103</f>
        <v>0</v>
      </c>
      <c r="AI453" s="203">
        <f>'Monthly Prep'!AE103</f>
        <v>0</v>
      </c>
      <c r="AJ453" s="203">
        <f>'Monthly Prep'!AF103</f>
        <v>0</v>
      </c>
      <c r="AK453" s="203">
        <f>'Monthly Prep'!AG103</f>
        <v>0</v>
      </c>
      <c r="AL453" s="203">
        <f>'Monthly Prep'!AH103</f>
        <v>0</v>
      </c>
      <c r="AM453" s="186">
        <f t="shared" si="15"/>
        <v>0</v>
      </c>
      <c r="AN453" s="187" t="str">
        <f>'Monthly Prep'!B$3</f>
        <v>Monthly Prep Reporting Tool 1.0.1</v>
      </c>
      <c r="AO453" s="199">
        <f>'Monthly Prep'!AH103</f>
        <v>0</v>
      </c>
    </row>
    <row r="454" spans="1:41" x14ac:dyDescent="0.25">
      <c r="A454" s="178" t="str">
        <f t="shared" si="14"/>
        <v>202205</v>
      </c>
      <c r="B454" s="179">
        <f>'Prep Partner Performance'!AE$2</f>
        <v>2022</v>
      </c>
      <c r="C454" s="180" t="str">
        <f>'Prep Partner Performance'!Z$2</f>
        <v>05</v>
      </c>
      <c r="D454" s="178">
        <f>'Prep Partner Performance'!G$2</f>
        <v>14943</v>
      </c>
      <c r="E454" s="177" t="str">
        <f>'Prep Partner Performance'!C$2</f>
        <v>Kisima Health Centre</v>
      </c>
      <c r="F454" s="203">
        <f>'Monthly Prep'!B$98</f>
        <v>0</v>
      </c>
      <c r="G454" s="203" t="str">
        <f>'Monthly Prep'!C104</f>
        <v>PBFW Breastfeeding</v>
      </c>
      <c r="H454" s="203" t="str">
        <f>'Monthly Prep'!D104</f>
        <v>MP01-96</v>
      </c>
      <c r="I454" s="203">
        <f>'Monthly Prep'!E104</f>
        <v>0</v>
      </c>
      <c r="J454" s="203">
        <f>'Monthly Prep'!F104</f>
        <v>0</v>
      </c>
      <c r="K454" s="203">
        <f>'Monthly Prep'!G104</f>
        <v>0</v>
      </c>
      <c r="L454" s="203">
        <f>'Monthly Prep'!H104</f>
        <v>0</v>
      </c>
      <c r="M454" s="203">
        <f>'Monthly Prep'!I104</f>
        <v>0</v>
      </c>
      <c r="N454" s="203">
        <f>'Monthly Prep'!J104</f>
        <v>0</v>
      </c>
      <c r="O454" s="203">
        <f>'Monthly Prep'!K104</f>
        <v>0</v>
      </c>
      <c r="P454" s="203">
        <f>'Monthly Prep'!L104</f>
        <v>0</v>
      </c>
      <c r="Q454" s="203">
        <f>'Monthly Prep'!M104</f>
        <v>0</v>
      </c>
      <c r="R454" s="203">
        <f>'Monthly Prep'!N104</f>
        <v>0</v>
      </c>
      <c r="S454" s="203">
        <f>'Monthly Prep'!O104</f>
        <v>0</v>
      </c>
      <c r="T454" s="203">
        <f>'Monthly Prep'!P104</f>
        <v>0</v>
      </c>
      <c r="U454" s="203">
        <f>'Monthly Prep'!Q104</f>
        <v>0</v>
      </c>
      <c r="V454" s="203">
        <f>'Monthly Prep'!R104</f>
        <v>0</v>
      </c>
      <c r="W454" s="203">
        <f>'Monthly Prep'!S104</f>
        <v>0</v>
      </c>
      <c r="X454" s="203">
        <f>'Monthly Prep'!T104</f>
        <v>0</v>
      </c>
      <c r="Y454" s="203">
        <f>'Monthly Prep'!U104</f>
        <v>0</v>
      </c>
      <c r="Z454" s="203">
        <f>'Monthly Prep'!V104</f>
        <v>0</v>
      </c>
      <c r="AA454" s="203">
        <f>'Monthly Prep'!W104</f>
        <v>0</v>
      </c>
      <c r="AB454" s="203">
        <f>'Monthly Prep'!X104</f>
        <v>0</v>
      </c>
      <c r="AC454" s="203">
        <f>'Monthly Prep'!Y104</f>
        <v>0</v>
      </c>
      <c r="AD454" s="203">
        <f>'Monthly Prep'!Z104</f>
        <v>0</v>
      </c>
      <c r="AE454" s="203">
        <f>'Monthly Prep'!AA104</f>
        <v>0</v>
      </c>
      <c r="AF454" s="203">
        <f>'Monthly Prep'!AB104</f>
        <v>0</v>
      </c>
      <c r="AG454" s="203">
        <f>'Monthly Prep'!AC104</f>
        <v>0</v>
      </c>
      <c r="AH454" s="203">
        <f>'Monthly Prep'!AD104</f>
        <v>0</v>
      </c>
      <c r="AI454" s="203">
        <f>'Monthly Prep'!AE104</f>
        <v>0</v>
      </c>
      <c r="AJ454" s="203">
        <f>'Monthly Prep'!AF104</f>
        <v>0</v>
      </c>
      <c r="AK454" s="203">
        <f>'Monthly Prep'!AG104</f>
        <v>0</v>
      </c>
      <c r="AL454" s="203">
        <f>'Monthly Prep'!AH104</f>
        <v>0</v>
      </c>
      <c r="AM454" s="186">
        <f t="shared" si="15"/>
        <v>0</v>
      </c>
      <c r="AN454" s="187" t="str">
        <f>'Monthly Prep'!B$3</f>
        <v>Monthly Prep Reporting Tool 1.0.1</v>
      </c>
      <c r="AO454" s="199">
        <f>'Monthly Prep'!AH104</f>
        <v>0</v>
      </c>
    </row>
    <row r="455" spans="1:41" x14ac:dyDescent="0.25">
      <c r="A455" s="178" t="str">
        <f t="shared" si="14"/>
        <v>202205</v>
      </c>
      <c r="B455" s="179">
        <f>'Prep Partner Performance'!AE$2</f>
        <v>2022</v>
      </c>
      <c r="C455" s="180" t="str">
        <f>'Prep Partner Performance'!Z$2</f>
        <v>05</v>
      </c>
      <c r="D455" s="178">
        <f>'Prep Partner Performance'!G$2</f>
        <v>14943</v>
      </c>
      <c r="E455" s="177" t="str">
        <f>'Prep Partner Performance'!C$2</f>
        <v>Kisima Health Centre</v>
      </c>
      <c r="F455" s="203">
        <f>'Monthly Prep'!B105</f>
        <v>0</v>
      </c>
      <c r="G455" s="203" t="str">
        <f>'Monthly Prep'!C105</f>
        <v>PBFW Pregnant</v>
      </c>
      <c r="H455" s="203" t="str">
        <f>'Monthly Prep'!D105</f>
        <v>MP01-97</v>
      </c>
      <c r="I455" s="203">
        <f>'Monthly Prep'!E105</f>
        <v>0</v>
      </c>
      <c r="J455" s="203">
        <f>'Monthly Prep'!F105</f>
        <v>0</v>
      </c>
      <c r="K455" s="203">
        <f>'Monthly Prep'!G105</f>
        <v>0</v>
      </c>
      <c r="L455" s="203">
        <f>'Monthly Prep'!H105</f>
        <v>0</v>
      </c>
      <c r="M455" s="203">
        <f>'Monthly Prep'!I105</f>
        <v>0</v>
      </c>
      <c r="N455" s="203">
        <f>'Monthly Prep'!J105</f>
        <v>0</v>
      </c>
      <c r="O455" s="203">
        <f>'Monthly Prep'!K105</f>
        <v>0</v>
      </c>
      <c r="P455" s="203">
        <f>'Monthly Prep'!L105</f>
        <v>0</v>
      </c>
      <c r="Q455" s="203">
        <f>'Monthly Prep'!M105</f>
        <v>0</v>
      </c>
      <c r="R455" s="203">
        <f>'Monthly Prep'!N105</f>
        <v>0</v>
      </c>
      <c r="S455" s="203">
        <f>'Monthly Prep'!O105</f>
        <v>0</v>
      </c>
      <c r="T455" s="203">
        <f>'Monthly Prep'!P105</f>
        <v>0</v>
      </c>
      <c r="U455" s="203">
        <f>'Monthly Prep'!Q105</f>
        <v>0</v>
      </c>
      <c r="V455" s="203">
        <f>'Monthly Prep'!R105</f>
        <v>0</v>
      </c>
      <c r="W455" s="203">
        <f>'Monthly Prep'!S105</f>
        <v>0</v>
      </c>
      <c r="X455" s="203">
        <f>'Monthly Prep'!T105</f>
        <v>0</v>
      </c>
      <c r="Y455" s="203">
        <f>'Monthly Prep'!U105</f>
        <v>0</v>
      </c>
      <c r="Z455" s="203">
        <f>'Monthly Prep'!V105</f>
        <v>0</v>
      </c>
      <c r="AA455" s="203">
        <f>'Monthly Prep'!W105</f>
        <v>0</v>
      </c>
      <c r="AB455" s="203">
        <f>'Monthly Prep'!X105</f>
        <v>0</v>
      </c>
      <c r="AC455" s="203">
        <f>'Monthly Prep'!Y105</f>
        <v>0</v>
      </c>
      <c r="AD455" s="203">
        <f>'Monthly Prep'!Z105</f>
        <v>0</v>
      </c>
      <c r="AE455" s="203">
        <f>'Monthly Prep'!AA105</f>
        <v>0</v>
      </c>
      <c r="AF455" s="203">
        <f>'Monthly Prep'!AB105</f>
        <v>0</v>
      </c>
      <c r="AG455" s="203">
        <f>'Monthly Prep'!AC105</f>
        <v>0</v>
      </c>
      <c r="AH455" s="203">
        <f>'Monthly Prep'!AD105</f>
        <v>0</v>
      </c>
      <c r="AI455" s="203">
        <f>'Monthly Prep'!AE105</f>
        <v>0</v>
      </c>
      <c r="AJ455" s="203">
        <f>'Monthly Prep'!AF105</f>
        <v>0</v>
      </c>
      <c r="AK455" s="203">
        <f>'Monthly Prep'!AG105</f>
        <v>0</v>
      </c>
      <c r="AL455" s="203">
        <f>'Monthly Prep'!AH105</f>
        <v>0</v>
      </c>
      <c r="AM455" s="186">
        <f t="shared" si="15"/>
        <v>0</v>
      </c>
      <c r="AN455" s="187" t="str">
        <f>'Monthly Prep'!B$3</f>
        <v>Monthly Prep Reporting Tool 1.0.1</v>
      </c>
      <c r="AO455" s="199">
        <f>'Monthly Prep'!AH105</f>
        <v>0</v>
      </c>
    </row>
    <row r="456" spans="1:41" x14ac:dyDescent="0.25">
      <c r="A456" s="178" t="str">
        <f t="shared" si="14"/>
        <v>202205</v>
      </c>
      <c r="B456" s="179">
        <f>'Prep Partner Performance'!AE$2</f>
        <v>2022</v>
      </c>
      <c r="C456" s="180" t="str">
        <f>'Prep Partner Performance'!Z$2</f>
        <v>05</v>
      </c>
      <c r="D456" s="178">
        <f>'Prep Partner Performance'!G$2</f>
        <v>14943</v>
      </c>
      <c r="E456" s="177" t="str">
        <f>'Prep Partner Performance'!C$2</f>
        <v>Kisima Health Centre</v>
      </c>
      <c r="F456" s="203">
        <f>'Monthly Prep'!B$105</f>
        <v>0</v>
      </c>
      <c r="G456" s="203" t="str">
        <f>'Monthly Prep'!C106</f>
        <v>People Who Inject Drugs</v>
      </c>
      <c r="H456" s="203" t="str">
        <f>'Monthly Prep'!D106</f>
        <v>MP01-98</v>
      </c>
      <c r="I456" s="203">
        <f>'Monthly Prep'!E106</f>
        <v>0</v>
      </c>
      <c r="J456" s="203">
        <f>'Monthly Prep'!F106</f>
        <v>0</v>
      </c>
      <c r="K456" s="203">
        <f>'Monthly Prep'!G106</f>
        <v>0</v>
      </c>
      <c r="L456" s="203">
        <f>'Monthly Prep'!H106</f>
        <v>0</v>
      </c>
      <c r="M456" s="203">
        <f>'Monthly Prep'!I106</f>
        <v>0</v>
      </c>
      <c r="N456" s="203">
        <f>'Monthly Prep'!J106</f>
        <v>0</v>
      </c>
      <c r="O456" s="203">
        <f>'Monthly Prep'!K106</f>
        <v>0</v>
      </c>
      <c r="P456" s="203">
        <f>'Monthly Prep'!L106</f>
        <v>0</v>
      </c>
      <c r="Q456" s="203">
        <f>'Monthly Prep'!M106</f>
        <v>0</v>
      </c>
      <c r="R456" s="203">
        <f>'Monthly Prep'!N106</f>
        <v>0</v>
      </c>
      <c r="S456" s="203">
        <f>'Monthly Prep'!O106</f>
        <v>0</v>
      </c>
      <c r="T456" s="203">
        <f>'Monthly Prep'!P106</f>
        <v>0</v>
      </c>
      <c r="U456" s="203">
        <f>'Monthly Prep'!Q106</f>
        <v>0</v>
      </c>
      <c r="V456" s="203">
        <f>'Monthly Prep'!R106</f>
        <v>0</v>
      </c>
      <c r="W456" s="203">
        <f>'Monthly Prep'!S106</f>
        <v>0</v>
      </c>
      <c r="X456" s="203">
        <f>'Monthly Prep'!T106</f>
        <v>0</v>
      </c>
      <c r="Y456" s="203">
        <f>'Monthly Prep'!U106</f>
        <v>0</v>
      </c>
      <c r="Z456" s="203">
        <f>'Monthly Prep'!V106</f>
        <v>0</v>
      </c>
      <c r="AA456" s="203">
        <f>'Monthly Prep'!W106</f>
        <v>0</v>
      </c>
      <c r="AB456" s="203">
        <f>'Monthly Prep'!X106</f>
        <v>0</v>
      </c>
      <c r="AC456" s="203">
        <f>'Monthly Prep'!Y106</f>
        <v>0</v>
      </c>
      <c r="AD456" s="203">
        <f>'Monthly Prep'!Z106</f>
        <v>0</v>
      </c>
      <c r="AE456" s="203">
        <f>'Monthly Prep'!AA106</f>
        <v>0</v>
      </c>
      <c r="AF456" s="203">
        <f>'Monthly Prep'!AB106</f>
        <v>0</v>
      </c>
      <c r="AG456" s="203">
        <f>'Monthly Prep'!AC106</f>
        <v>0</v>
      </c>
      <c r="AH456" s="203">
        <f>'Monthly Prep'!AD106</f>
        <v>0</v>
      </c>
      <c r="AI456" s="203">
        <f>'Monthly Prep'!AE106</f>
        <v>0</v>
      </c>
      <c r="AJ456" s="203">
        <f>'Monthly Prep'!AF106</f>
        <v>0</v>
      </c>
      <c r="AK456" s="203">
        <f>'Monthly Prep'!AG106</f>
        <v>0</v>
      </c>
      <c r="AL456" s="203">
        <f>'Monthly Prep'!AH106</f>
        <v>0</v>
      </c>
      <c r="AM456" s="186">
        <f t="shared" si="15"/>
        <v>0</v>
      </c>
      <c r="AN456" s="187" t="str">
        <f>'Monthly Prep'!B$3</f>
        <v>Monthly Prep Reporting Tool 1.0.1</v>
      </c>
      <c r="AO456" s="199">
        <f>'Monthly Prep'!AH106</f>
        <v>0</v>
      </c>
    </row>
    <row r="457" spans="1:41" x14ac:dyDescent="0.25">
      <c r="A457" s="178" t="str">
        <f t="shared" si="14"/>
        <v>202205</v>
      </c>
      <c r="B457" s="179">
        <f>'Prep Partner Performance'!AE$2</f>
        <v>2022</v>
      </c>
      <c r="C457" s="180" t="str">
        <f>'Prep Partner Performance'!Z$2</f>
        <v>05</v>
      </c>
      <c r="D457" s="178">
        <f>'Prep Partner Performance'!G$2</f>
        <v>14943</v>
      </c>
      <c r="E457" s="177" t="str">
        <f>'Prep Partner Performance'!C$2</f>
        <v>Kisima Health Centre</v>
      </c>
      <c r="F457" s="203">
        <f>'Monthly Prep'!B$105</f>
        <v>0</v>
      </c>
      <c r="G457" s="203" t="str">
        <f>'Monthly Prep'!C107</f>
        <v>Sero -Discodant Couple</v>
      </c>
      <c r="H457" s="203" t="str">
        <f>'Monthly Prep'!D107</f>
        <v>MP01-99</v>
      </c>
      <c r="I457" s="203">
        <f>'Monthly Prep'!E107</f>
        <v>0</v>
      </c>
      <c r="J457" s="203">
        <f>'Monthly Prep'!F107</f>
        <v>0</v>
      </c>
      <c r="K457" s="203">
        <f>'Monthly Prep'!G107</f>
        <v>0</v>
      </c>
      <c r="L457" s="203">
        <f>'Monthly Prep'!H107</f>
        <v>0</v>
      </c>
      <c r="M457" s="203">
        <f>'Monthly Prep'!I107</f>
        <v>0</v>
      </c>
      <c r="N457" s="203">
        <f>'Monthly Prep'!J107</f>
        <v>0</v>
      </c>
      <c r="O457" s="203">
        <f>'Monthly Prep'!K107</f>
        <v>0</v>
      </c>
      <c r="P457" s="203">
        <f>'Monthly Prep'!L107</f>
        <v>0</v>
      </c>
      <c r="Q457" s="203">
        <f>'Monthly Prep'!M107</f>
        <v>0</v>
      </c>
      <c r="R457" s="203">
        <f>'Monthly Prep'!N107</f>
        <v>0</v>
      </c>
      <c r="S457" s="203">
        <f>'Monthly Prep'!O107</f>
        <v>0</v>
      </c>
      <c r="T457" s="203">
        <f>'Monthly Prep'!P107</f>
        <v>0</v>
      </c>
      <c r="U457" s="203">
        <f>'Monthly Prep'!Q107</f>
        <v>0</v>
      </c>
      <c r="V457" s="203">
        <f>'Monthly Prep'!R107</f>
        <v>0</v>
      </c>
      <c r="W457" s="203">
        <f>'Monthly Prep'!S107</f>
        <v>0</v>
      </c>
      <c r="X457" s="203">
        <f>'Monthly Prep'!T107</f>
        <v>0</v>
      </c>
      <c r="Y457" s="203">
        <f>'Monthly Prep'!U107</f>
        <v>0</v>
      </c>
      <c r="Z457" s="203">
        <f>'Monthly Prep'!V107</f>
        <v>0</v>
      </c>
      <c r="AA457" s="203">
        <f>'Monthly Prep'!W107</f>
        <v>0</v>
      </c>
      <c r="AB457" s="203">
        <f>'Monthly Prep'!X107</f>
        <v>0</v>
      </c>
      <c r="AC457" s="203">
        <f>'Monthly Prep'!Y107</f>
        <v>0</v>
      </c>
      <c r="AD457" s="203">
        <f>'Monthly Prep'!Z107</f>
        <v>0</v>
      </c>
      <c r="AE457" s="203">
        <f>'Monthly Prep'!AA107</f>
        <v>0</v>
      </c>
      <c r="AF457" s="203">
        <f>'Monthly Prep'!AB107</f>
        <v>0</v>
      </c>
      <c r="AG457" s="203">
        <f>'Monthly Prep'!AC107</f>
        <v>0</v>
      </c>
      <c r="AH457" s="203">
        <f>'Monthly Prep'!AD107</f>
        <v>0</v>
      </c>
      <c r="AI457" s="203">
        <f>'Monthly Prep'!AE107</f>
        <v>0</v>
      </c>
      <c r="AJ457" s="203">
        <f>'Monthly Prep'!AF107</f>
        <v>0</v>
      </c>
      <c r="AK457" s="203">
        <f>'Monthly Prep'!AG107</f>
        <v>0</v>
      </c>
      <c r="AL457" s="203">
        <f>'Monthly Prep'!AH107</f>
        <v>0</v>
      </c>
      <c r="AM457" s="186">
        <f t="shared" si="15"/>
        <v>0</v>
      </c>
      <c r="AN457" s="187" t="str">
        <f>'Monthly Prep'!B$3</f>
        <v>Monthly Prep Reporting Tool 1.0.1</v>
      </c>
      <c r="AO457" s="199">
        <f>'Monthly Prep'!AH107</f>
        <v>0</v>
      </c>
    </row>
    <row r="458" spans="1:41" x14ac:dyDescent="0.25">
      <c r="A458" s="178" t="str">
        <f t="shared" si="14"/>
        <v>202205</v>
      </c>
      <c r="B458" s="179">
        <f>'Prep Partner Performance'!AE$2</f>
        <v>2022</v>
      </c>
      <c r="C458" s="180" t="str">
        <f>'Prep Partner Performance'!Z$2</f>
        <v>05</v>
      </c>
      <c r="D458" s="178">
        <f>'Prep Partner Performance'!G$2</f>
        <v>14943</v>
      </c>
      <c r="E458" s="177" t="str">
        <f>'Prep Partner Performance'!C$2</f>
        <v>Kisima Health Centre</v>
      </c>
      <c r="F458" s="203">
        <f>'Monthly Prep'!B108</f>
        <v>0</v>
      </c>
      <c r="G458" s="203" t="str">
        <f>'Monthly Prep'!C108</f>
        <v>Men who have Sex with Men</v>
      </c>
      <c r="H458" s="203" t="str">
        <f>'Monthly Prep'!D108</f>
        <v>MP01-100</v>
      </c>
      <c r="I458" s="203">
        <f>'Monthly Prep'!E108</f>
        <v>0</v>
      </c>
      <c r="J458" s="203">
        <f>'Monthly Prep'!F108</f>
        <v>0</v>
      </c>
      <c r="K458" s="203">
        <f>'Monthly Prep'!G108</f>
        <v>0</v>
      </c>
      <c r="L458" s="203">
        <f>'Monthly Prep'!H108</f>
        <v>0</v>
      </c>
      <c r="M458" s="203">
        <f>'Monthly Prep'!I108</f>
        <v>0</v>
      </c>
      <c r="N458" s="203">
        <f>'Monthly Prep'!J108</f>
        <v>0</v>
      </c>
      <c r="O458" s="203">
        <f>'Monthly Prep'!K108</f>
        <v>0</v>
      </c>
      <c r="P458" s="203">
        <f>'Monthly Prep'!L108</f>
        <v>0</v>
      </c>
      <c r="Q458" s="203">
        <f>'Monthly Prep'!M108</f>
        <v>0</v>
      </c>
      <c r="R458" s="203">
        <f>'Monthly Prep'!N108</f>
        <v>0</v>
      </c>
      <c r="S458" s="203">
        <f>'Monthly Prep'!O108</f>
        <v>0</v>
      </c>
      <c r="T458" s="203">
        <f>'Monthly Prep'!P108</f>
        <v>0</v>
      </c>
      <c r="U458" s="203">
        <f>'Monthly Prep'!Q108</f>
        <v>0</v>
      </c>
      <c r="V458" s="203">
        <f>'Monthly Prep'!R108</f>
        <v>0</v>
      </c>
      <c r="W458" s="203">
        <f>'Monthly Prep'!S108</f>
        <v>0</v>
      </c>
      <c r="X458" s="203">
        <f>'Monthly Prep'!T108</f>
        <v>0</v>
      </c>
      <c r="Y458" s="203">
        <f>'Monthly Prep'!U108</f>
        <v>0</v>
      </c>
      <c r="Z458" s="203">
        <f>'Monthly Prep'!V108</f>
        <v>0</v>
      </c>
      <c r="AA458" s="203">
        <f>'Monthly Prep'!W108</f>
        <v>0</v>
      </c>
      <c r="AB458" s="203">
        <f>'Monthly Prep'!X108</f>
        <v>0</v>
      </c>
      <c r="AC458" s="203">
        <f>'Monthly Prep'!Y108</f>
        <v>0</v>
      </c>
      <c r="AD458" s="203">
        <f>'Monthly Prep'!Z108</f>
        <v>0</v>
      </c>
      <c r="AE458" s="203">
        <f>'Monthly Prep'!AA108</f>
        <v>0</v>
      </c>
      <c r="AF458" s="203">
        <f>'Monthly Prep'!AB108</f>
        <v>0</v>
      </c>
      <c r="AG458" s="203">
        <f>'Monthly Prep'!AC108</f>
        <v>0</v>
      </c>
      <c r="AH458" s="203">
        <f>'Monthly Prep'!AD108</f>
        <v>0</v>
      </c>
      <c r="AI458" s="203">
        <f>'Monthly Prep'!AE108</f>
        <v>0</v>
      </c>
      <c r="AJ458" s="203">
        <f>'Monthly Prep'!AF108</f>
        <v>0</v>
      </c>
      <c r="AK458" s="203">
        <f>'Monthly Prep'!AG108</f>
        <v>0</v>
      </c>
      <c r="AL458" s="203">
        <f>'Monthly Prep'!AH108</f>
        <v>0</v>
      </c>
      <c r="AM458" s="186">
        <f t="shared" si="15"/>
        <v>0</v>
      </c>
      <c r="AN458" s="187" t="str">
        <f>'Monthly Prep'!B$3</f>
        <v>Monthly Prep Reporting Tool 1.0.1</v>
      </c>
      <c r="AO458" s="199">
        <f>'Monthly Prep'!AH108</f>
        <v>0</v>
      </c>
    </row>
    <row r="459" spans="1:41" x14ac:dyDescent="0.25">
      <c r="A459" s="178" t="str">
        <f t="shared" si="14"/>
        <v>202205</v>
      </c>
      <c r="B459" s="179">
        <f>'Prep Partner Performance'!AE$2</f>
        <v>2022</v>
      </c>
      <c r="C459" s="180" t="str">
        <f>'Prep Partner Performance'!Z$2</f>
        <v>05</v>
      </c>
      <c r="D459" s="178">
        <f>'Prep Partner Performance'!G$2</f>
        <v>14943</v>
      </c>
      <c r="E459" s="177" t="str">
        <f>'Prep Partner Performance'!C$2</f>
        <v>Kisima Health Centre</v>
      </c>
      <c r="F459" s="203">
        <f>'Monthly Prep'!B$108</f>
        <v>0</v>
      </c>
      <c r="G459" s="203" t="str">
        <f>'Monthly Prep'!C109</f>
        <v>Adolescent Girls and Young Women (AGYW)</v>
      </c>
      <c r="H459" s="203" t="str">
        <f>'Monthly Prep'!D109</f>
        <v>MP01-101</v>
      </c>
      <c r="I459" s="203">
        <f>'Monthly Prep'!E109</f>
        <v>0</v>
      </c>
      <c r="J459" s="203">
        <f>'Monthly Prep'!F109</f>
        <v>0</v>
      </c>
      <c r="K459" s="203">
        <f>'Monthly Prep'!G109</f>
        <v>0</v>
      </c>
      <c r="L459" s="203">
        <f>'Monthly Prep'!H109</f>
        <v>0</v>
      </c>
      <c r="M459" s="203">
        <f>'Monthly Prep'!I109</f>
        <v>0</v>
      </c>
      <c r="N459" s="203">
        <f>'Monthly Prep'!J109</f>
        <v>0</v>
      </c>
      <c r="O459" s="203">
        <f>'Monthly Prep'!K109</f>
        <v>0</v>
      </c>
      <c r="P459" s="203">
        <f>'Monthly Prep'!L109</f>
        <v>0</v>
      </c>
      <c r="Q459" s="203">
        <f>'Monthly Prep'!M109</f>
        <v>0</v>
      </c>
      <c r="R459" s="203">
        <f>'Monthly Prep'!N109</f>
        <v>0</v>
      </c>
      <c r="S459" s="203">
        <f>'Monthly Prep'!O109</f>
        <v>0</v>
      </c>
      <c r="T459" s="203">
        <f>'Monthly Prep'!P109</f>
        <v>0</v>
      </c>
      <c r="U459" s="203">
        <f>'Monthly Prep'!Q109</f>
        <v>0</v>
      </c>
      <c r="V459" s="203">
        <f>'Monthly Prep'!R109</f>
        <v>0</v>
      </c>
      <c r="W459" s="203">
        <f>'Monthly Prep'!S109</f>
        <v>0</v>
      </c>
      <c r="X459" s="203">
        <f>'Monthly Prep'!T109</f>
        <v>0</v>
      </c>
      <c r="Y459" s="203">
        <f>'Monthly Prep'!U109</f>
        <v>0</v>
      </c>
      <c r="Z459" s="203">
        <f>'Monthly Prep'!V109</f>
        <v>0</v>
      </c>
      <c r="AA459" s="203">
        <f>'Monthly Prep'!W109</f>
        <v>0</v>
      </c>
      <c r="AB459" s="203">
        <f>'Monthly Prep'!X109</f>
        <v>0</v>
      </c>
      <c r="AC459" s="203">
        <f>'Monthly Prep'!Y109</f>
        <v>0</v>
      </c>
      <c r="AD459" s="203">
        <f>'Monthly Prep'!Z109</f>
        <v>0</v>
      </c>
      <c r="AE459" s="203">
        <f>'Monthly Prep'!AA109</f>
        <v>0</v>
      </c>
      <c r="AF459" s="203">
        <f>'Monthly Prep'!AB109</f>
        <v>0</v>
      </c>
      <c r="AG459" s="203">
        <f>'Monthly Prep'!AC109</f>
        <v>0</v>
      </c>
      <c r="AH459" s="203">
        <f>'Monthly Prep'!AD109</f>
        <v>0</v>
      </c>
      <c r="AI459" s="203">
        <f>'Monthly Prep'!AE109</f>
        <v>0</v>
      </c>
      <c r="AJ459" s="203">
        <f>'Monthly Prep'!AF109</f>
        <v>0</v>
      </c>
      <c r="AK459" s="203">
        <f>'Monthly Prep'!AG109</f>
        <v>0</v>
      </c>
      <c r="AL459" s="203">
        <f>'Monthly Prep'!AH109</f>
        <v>0</v>
      </c>
      <c r="AM459" s="186">
        <f t="shared" si="15"/>
        <v>0</v>
      </c>
      <c r="AN459" s="187" t="str">
        <f>'Monthly Prep'!B$3</f>
        <v>Monthly Prep Reporting Tool 1.0.1</v>
      </c>
      <c r="AO459" s="199">
        <f>'Monthly Prep'!AH109</f>
        <v>0</v>
      </c>
    </row>
    <row r="460" spans="1:41" x14ac:dyDescent="0.25">
      <c r="A460" s="178" t="str">
        <f t="shared" si="14"/>
        <v>202205</v>
      </c>
      <c r="B460" s="179">
        <f>'Prep Partner Performance'!AE$2</f>
        <v>2022</v>
      </c>
      <c r="C460" s="180" t="str">
        <f>'Prep Partner Performance'!Z$2</f>
        <v>05</v>
      </c>
      <c r="D460" s="178">
        <f>'Prep Partner Performance'!G$2</f>
        <v>14943</v>
      </c>
      <c r="E460" s="177" t="str">
        <f>'Prep Partner Performance'!C$2</f>
        <v>Kisima Health Centre</v>
      </c>
      <c r="F460" s="203">
        <f>'Monthly Prep'!B$108</f>
        <v>0</v>
      </c>
      <c r="G460" s="203" t="str">
        <f>'Monthly Prep'!C110</f>
        <v>Female Sex Workers</v>
      </c>
      <c r="H460" s="203" t="str">
        <f>'Monthly Prep'!D110</f>
        <v>MP01-102</v>
      </c>
      <c r="I460" s="203">
        <f>'Monthly Prep'!E110</f>
        <v>0</v>
      </c>
      <c r="J460" s="203">
        <f>'Monthly Prep'!F110</f>
        <v>0</v>
      </c>
      <c r="K460" s="203">
        <f>'Monthly Prep'!G110</f>
        <v>0</v>
      </c>
      <c r="L460" s="203">
        <f>'Monthly Prep'!H110</f>
        <v>0</v>
      </c>
      <c r="M460" s="203">
        <f>'Monthly Prep'!I110</f>
        <v>0</v>
      </c>
      <c r="N460" s="203">
        <f>'Monthly Prep'!J110</f>
        <v>0</v>
      </c>
      <c r="O460" s="203">
        <f>'Monthly Prep'!K110</f>
        <v>0</v>
      </c>
      <c r="P460" s="203">
        <f>'Monthly Prep'!L110</f>
        <v>0</v>
      </c>
      <c r="Q460" s="203">
        <f>'Monthly Prep'!M110</f>
        <v>0</v>
      </c>
      <c r="R460" s="203">
        <f>'Monthly Prep'!N110</f>
        <v>0</v>
      </c>
      <c r="S460" s="203">
        <f>'Monthly Prep'!O110</f>
        <v>0</v>
      </c>
      <c r="T460" s="203">
        <f>'Monthly Prep'!P110</f>
        <v>0</v>
      </c>
      <c r="U460" s="203">
        <f>'Monthly Prep'!Q110</f>
        <v>0</v>
      </c>
      <c r="V460" s="203">
        <f>'Monthly Prep'!R110</f>
        <v>0</v>
      </c>
      <c r="W460" s="203">
        <f>'Monthly Prep'!S110</f>
        <v>0</v>
      </c>
      <c r="X460" s="203">
        <f>'Monthly Prep'!T110</f>
        <v>0</v>
      </c>
      <c r="Y460" s="203">
        <f>'Monthly Prep'!U110</f>
        <v>0</v>
      </c>
      <c r="Z460" s="203">
        <f>'Monthly Prep'!V110</f>
        <v>0</v>
      </c>
      <c r="AA460" s="203">
        <f>'Monthly Prep'!W110</f>
        <v>0</v>
      </c>
      <c r="AB460" s="203">
        <f>'Monthly Prep'!X110</f>
        <v>0</v>
      </c>
      <c r="AC460" s="203">
        <f>'Monthly Prep'!Y110</f>
        <v>0</v>
      </c>
      <c r="AD460" s="203">
        <f>'Monthly Prep'!Z110</f>
        <v>0</v>
      </c>
      <c r="AE460" s="203">
        <f>'Monthly Prep'!AA110</f>
        <v>0</v>
      </c>
      <c r="AF460" s="203">
        <f>'Monthly Prep'!AB110</f>
        <v>0</v>
      </c>
      <c r="AG460" s="203">
        <f>'Monthly Prep'!AC110</f>
        <v>0</v>
      </c>
      <c r="AH460" s="203">
        <f>'Monthly Prep'!AD110</f>
        <v>0</v>
      </c>
      <c r="AI460" s="203">
        <f>'Monthly Prep'!AE110</f>
        <v>0</v>
      </c>
      <c r="AJ460" s="203">
        <f>'Monthly Prep'!AF110</f>
        <v>0</v>
      </c>
      <c r="AK460" s="203">
        <f>'Monthly Prep'!AG110</f>
        <v>0</v>
      </c>
      <c r="AL460" s="203">
        <f>'Monthly Prep'!AH110</f>
        <v>0</v>
      </c>
      <c r="AM460" s="186">
        <f t="shared" si="15"/>
        <v>0</v>
      </c>
      <c r="AN460" s="187" t="str">
        <f>'Monthly Prep'!B$3</f>
        <v>Monthly Prep Reporting Tool 1.0.1</v>
      </c>
      <c r="AO460" s="199">
        <f>'Monthly Prep'!AH110</f>
        <v>0</v>
      </c>
    </row>
    <row r="461" spans="1:41" x14ac:dyDescent="0.25">
      <c r="A461" s="178" t="str">
        <f t="shared" si="14"/>
        <v>202205</v>
      </c>
      <c r="B461" s="179">
        <f>'Prep Partner Performance'!AE$2</f>
        <v>2022</v>
      </c>
      <c r="C461" s="180" t="str">
        <f>'Prep Partner Performance'!Z$2</f>
        <v>05</v>
      </c>
      <c r="D461" s="178">
        <f>'Prep Partner Performance'!G$2</f>
        <v>14943</v>
      </c>
      <c r="E461" s="177" t="str">
        <f>'Prep Partner Performance'!C$2</f>
        <v>Kisima Health Centre</v>
      </c>
      <c r="F461" s="203">
        <f>'Monthly Prep'!B$108</f>
        <v>0</v>
      </c>
      <c r="G461" s="203" t="str">
        <f>'Monthly Prep'!C111</f>
        <v>General Population</v>
      </c>
      <c r="H461" s="203" t="str">
        <f>'Monthly Prep'!D111</f>
        <v>MP01-103</v>
      </c>
      <c r="I461" s="203">
        <f>'Monthly Prep'!E111</f>
        <v>0</v>
      </c>
      <c r="J461" s="203">
        <f>'Monthly Prep'!F111</f>
        <v>0</v>
      </c>
      <c r="K461" s="203">
        <f>'Monthly Prep'!G111</f>
        <v>0</v>
      </c>
      <c r="L461" s="203">
        <f>'Monthly Prep'!H111</f>
        <v>0</v>
      </c>
      <c r="M461" s="203">
        <f>'Monthly Prep'!I111</f>
        <v>0</v>
      </c>
      <c r="N461" s="203">
        <f>'Monthly Prep'!J111</f>
        <v>0</v>
      </c>
      <c r="O461" s="203">
        <f>'Monthly Prep'!K111</f>
        <v>0</v>
      </c>
      <c r="P461" s="203">
        <f>'Monthly Prep'!L111</f>
        <v>0</v>
      </c>
      <c r="Q461" s="203">
        <f>'Monthly Prep'!M111</f>
        <v>0</v>
      </c>
      <c r="R461" s="203">
        <f>'Monthly Prep'!N111</f>
        <v>0</v>
      </c>
      <c r="S461" s="203">
        <f>'Monthly Prep'!O111</f>
        <v>0</v>
      </c>
      <c r="T461" s="203">
        <f>'Monthly Prep'!P111</f>
        <v>0</v>
      </c>
      <c r="U461" s="203">
        <f>'Monthly Prep'!Q111</f>
        <v>0</v>
      </c>
      <c r="V461" s="203">
        <f>'Monthly Prep'!R111</f>
        <v>0</v>
      </c>
      <c r="W461" s="203">
        <f>'Monthly Prep'!S111</f>
        <v>0</v>
      </c>
      <c r="X461" s="203">
        <f>'Monthly Prep'!T111</f>
        <v>0</v>
      </c>
      <c r="Y461" s="203">
        <f>'Monthly Prep'!U111</f>
        <v>0</v>
      </c>
      <c r="Z461" s="203">
        <f>'Monthly Prep'!V111</f>
        <v>0</v>
      </c>
      <c r="AA461" s="203">
        <f>'Monthly Prep'!W111</f>
        <v>0</v>
      </c>
      <c r="AB461" s="203">
        <f>'Monthly Prep'!X111</f>
        <v>0</v>
      </c>
      <c r="AC461" s="203">
        <f>'Monthly Prep'!Y111</f>
        <v>0</v>
      </c>
      <c r="AD461" s="203">
        <f>'Monthly Prep'!Z111</f>
        <v>0</v>
      </c>
      <c r="AE461" s="203">
        <f>'Monthly Prep'!AA111</f>
        <v>0</v>
      </c>
      <c r="AF461" s="203">
        <f>'Monthly Prep'!AB111</f>
        <v>0</v>
      </c>
      <c r="AG461" s="203">
        <f>'Monthly Prep'!AC111</f>
        <v>0</v>
      </c>
      <c r="AH461" s="203">
        <f>'Monthly Prep'!AD111</f>
        <v>0</v>
      </c>
      <c r="AI461" s="203">
        <f>'Monthly Prep'!AE111</f>
        <v>0</v>
      </c>
      <c r="AJ461" s="203">
        <f>'Monthly Prep'!AF111</f>
        <v>0</v>
      </c>
      <c r="AK461" s="203">
        <f>'Monthly Prep'!AG111</f>
        <v>0</v>
      </c>
      <c r="AL461" s="203">
        <f>'Monthly Prep'!AH111</f>
        <v>0</v>
      </c>
      <c r="AM461" s="186">
        <f t="shared" si="15"/>
        <v>0</v>
      </c>
      <c r="AN461" s="187" t="str">
        <f>'Monthly Prep'!B$3</f>
        <v>Monthly Prep Reporting Tool 1.0.1</v>
      </c>
      <c r="AO461" s="199">
        <f>'Monthly Prep'!AH111</f>
        <v>0</v>
      </c>
    </row>
    <row r="462" spans="1:41" x14ac:dyDescent="0.25">
      <c r="A462" s="178" t="str">
        <f t="shared" si="14"/>
        <v>202205</v>
      </c>
      <c r="B462" s="179">
        <f>'Prep Partner Performance'!AE$2</f>
        <v>2022</v>
      </c>
      <c r="C462" s="180" t="str">
        <f>'Prep Partner Performance'!Z$2</f>
        <v>05</v>
      </c>
      <c r="D462" s="178">
        <f>'Prep Partner Performance'!G$2</f>
        <v>14943</v>
      </c>
      <c r="E462" s="177" t="str">
        <f>'Prep Partner Performance'!C$2</f>
        <v>Kisima Health Centre</v>
      </c>
      <c r="F462" s="203">
        <f>'Monthly Prep'!B$108</f>
        <v>0</v>
      </c>
      <c r="G462" s="203" t="str">
        <f>'Monthly Prep'!C112</f>
        <v>Men at High Risk</v>
      </c>
      <c r="H462" s="203" t="str">
        <f>'Monthly Prep'!D112</f>
        <v>MP01-104</v>
      </c>
      <c r="I462" s="203">
        <f>'Monthly Prep'!E112</f>
        <v>0</v>
      </c>
      <c r="J462" s="203">
        <f>'Monthly Prep'!F112</f>
        <v>0</v>
      </c>
      <c r="K462" s="203">
        <f>'Monthly Prep'!G112</f>
        <v>0</v>
      </c>
      <c r="L462" s="203">
        <f>'Monthly Prep'!H112</f>
        <v>0</v>
      </c>
      <c r="M462" s="203">
        <f>'Monthly Prep'!I112</f>
        <v>0</v>
      </c>
      <c r="N462" s="203">
        <f>'Monthly Prep'!J112</f>
        <v>0</v>
      </c>
      <c r="O462" s="203">
        <f>'Monthly Prep'!K112</f>
        <v>0</v>
      </c>
      <c r="P462" s="203">
        <f>'Monthly Prep'!L112</f>
        <v>0</v>
      </c>
      <c r="Q462" s="203">
        <f>'Monthly Prep'!M112</f>
        <v>0</v>
      </c>
      <c r="R462" s="203">
        <f>'Monthly Prep'!N112</f>
        <v>0</v>
      </c>
      <c r="S462" s="203">
        <f>'Monthly Prep'!O112</f>
        <v>0</v>
      </c>
      <c r="T462" s="203">
        <f>'Monthly Prep'!P112</f>
        <v>0</v>
      </c>
      <c r="U462" s="203">
        <f>'Monthly Prep'!Q112</f>
        <v>0</v>
      </c>
      <c r="V462" s="203">
        <f>'Monthly Prep'!R112</f>
        <v>0</v>
      </c>
      <c r="W462" s="203">
        <f>'Monthly Prep'!S112</f>
        <v>0</v>
      </c>
      <c r="X462" s="203">
        <f>'Monthly Prep'!T112</f>
        <v>0</v>
      </c>
      <c r="Y462" s="203">
        <f>'Monthly Prep'!U112</f>
        <v>0</v>
      </c>
      <c r="Z462" s="203">
        <f>'Monthly Prep'!V112</f>
        <v>0</v>
      </c>
      <c r="AA462" s="203">
        <f>'Monthly Prep'!W112</f>
        <v>0</v>
      </c>
      <c r="AB462" s="203">
        <f>'Monthly Prep'!X112</f>
        <v>0</v>
      </c>
      <c r="AC462" s="203">
        <f>'Monthly Prep'!Y112</f>
        <v>0</v>
      </c>
      <c r="AD462" s="203">
        <f>'Monthly Prep'!Z112</f>
        <v>0</v>
      </c>
      <c r="AE462" s="203">
        <f>'Monthly Prep'!AA112</f>
        <v>0</v>
      </c>
      <c r="AF462" s="203">
        <f>'Monthly Prep'!AB112</f>
        <v>0</v>
      </c>
      <c r="AG462" s="203">
        <f>'Monthly Prep'!AC112</f>
        <v>0</v>
      </c>
      <c r="AH462" s="203">
        <f>'Monthly Prep'!AD112</f>
        <v>0</v>
      </c>
      <c r="AI462" s="203">
        <f>'Monthly Prep'!AE112</f>
        <v>0</v>
      </c>
      <c r="AJ462" s="203">
        <f>'Monthly Prep'!AF112</f>
        <v>0</v>
      </c>
      <c r="AK462" s="203">
        <f>'Monthly Prep'!AG112</f>
        <v>0</v>
      </c>
      <c r="AL462" s="203">
        <f>'Monthly Prep'!AH112</f>
        <v>0</v>
      </c>
      <c r="AM462" s="186">
        <f t="shared" si="15"/>
        <v>0</v>
      </c>
      <c r="AN462" s="187" t="str">
        <f>'Monthly Prep'!B$3</f>
        <v>Monthly Prep Reporting Tool 1.0.1</v>
      </c>
      <c r="AO462" s="199">
        <f>'Monthly Prep'!AH112</f>
        <v>0</v>
      </c>
    </row>
    <row r="463" spans="1:41" x14ac:dyDescent="0.25">
      <c r="A463" s="178" t="str">
        <f t="shared" si="14"/>
        <v>202205</v>
      </c>
      <c r="B463" s="179">
        <f>'Prep Partner Performance'!AE$2</f>
        <v>2022</v>
      </c>
      <c r="C463" s="180" t="str">
        <f>'Prep Partner Performance'!Z$2</f>
        <v>05</v>
      </c>
      <c r="D463" s="178">
        <f>'Prep Partner Performance'!G$2</f>
        <v>14943</v>
      </c>
      <c r="E463" s="177" t="str">
        <f>'Prep Partner Performance'!C$2</f>
        <v>Kisima Health Centre</v>
      </c>
      <c r="F463" s="203">
        <f>'Monthly Prep'!B$108</f>
        <v>0</v>
      </c>
      <c r="G463" s="203" t="str">
        <f>'Monthly Prep'!C113</f>
        <v>PBFW Breastfeeding</v>
      </c>
      <c r="H463" s="203" t="str">
        <f>'Monthly Prep'!D113</f>
        <v>MP01-105</v>
      </c>
      <c r="I463" s="203">
        <f>'Monthly Prep'!E113</f>
        <v>0</v>
      </c>
      <c r="J463" s="203">
        <f>'Monthly Prep'!F113</f>
        <v>0</v>
      </c>
      <c r="K463" s="203">
        <f>'Monthly Prep'!G113</f>
        <v>0</v>
      </c>
      <c r="L463" s="203">
        <f>'Monthly Prep'!H113</f>
        <v>0</v>
      </c>
      <c r="M463" s="203">
        <f>'Monthly Prep'!I113</f>
        <v>0</v>
      </c>
      <c r="N463" s="203">
        <f>'Monthly Prep'!J113</f>
        <v>0</v>
      </c>
      <c r="O463" s="203">
        <f>'Monthly Prep'!K113</f>
        <v>0</v>
      </c>
      <c r="P463" s="203">
        <f>'Monthly Prep'!L113</f>
        <v>0</v>
      </c>
      <c r="Q463" s="203">
        <f>'Monthly Prep'!M113</f>
        <v>0</v>
      </c>
      <c r="R463" s="203">
        <f>'Monthly Prep'!N113</f>
        <v>0</v>
      </c>
      <c r="S463" s="203">
        <f>'Monthly Prep'!O113</f>
        <v>0</v>
      </c>
      <c r="T463" s="203">
        <f>'Monthly Prep'!P113</f>
        <v>0</v>
      </c>
      <c r="U463" s="203">
        <f>'Monthly Prep'!Q113</f>
        <v>0</v>
      </c>
      <c r="V463" s="203">
        <f>'Monthly Prep'!R113</f>
        <v>0</v>
      </c>
      <c r="W463" s="203">
        <f>'Monthly Prep'!S113</f>
        <v>0</v>
      </c>
      <c r="X463" s="203">
        <f>'Monthly Prep'!T113</f>
        <v>0</v>
      </c>
      <c r="Y463" s="203">
        <f>'Monthly Prep'!U113</f>
        <v>0</v>
      </c>
      <c r="Z463" s="203">
        <f>'Monthly Prep'!V113</f>
        <v>0</v>
      </c>
      <c r="AA463" s="203">
        <f>'Monthly Prep'!W113</f>
        <v>0</v>
      </c>
      <c r="AB463" s="203">
        <f>'Monthly Prep'!X113</f>
        <v>0</v>
      </c>
      <c r="AC463" s="203">
        <f>'Monthly Prep'!Y113</f>
        <v>0</v>
      </c>
      <c r="AD463" s="203">
        <f>'Monthly Prep'!Z113</f>
        <v>0</v>
      </c>
      <c r="AE463" s="203">
        <f>'Monthly Prep'!AA113</f>
        <v>0</v>
      </c>
      <c r="AF463" s="203">
        <f>'Monthly Prep'!AB113</f>
        <v>0</v>
      </c>
      <c r="AG463" s="203">
        <f>'Monthly Prep'!AC113</f>
        <v>0</v>
      </c>
      <c r="AH463" s="203">
        <f>'Monthly Prep'!AD113</f>
        <v>0</v>
      </c>
      <c r="AI463" s="203">
        <f>'Monthly Prep'!AE113</f>
        <v>0</v>
      </c>
      <c r="AJ463" s="203">
        <f>'Monthly Prep'!AF113</f>
        <v>0</v>
      </c>
      <c r="AK463" s="203">
        <f>'Monthly Prep'!AG113</f>
        <v>0</v>
      </c>
      <c r="AL463" s="203">
        <f>'Monthly Prep'!AH113</f>
        <v>0</v>
      </c>
      <c r="AM463" s="186">
        <f t="shared" si="15"/>
        <v>0</v>
      </c>
      <c r="AN463" s="187" t="str">
        <f>'Monthly Prep'!B$3</f>
        <v>Monthly Prep Reporting Tool 1.0.1</v>
      </c>
      <c r="AO463" s="199">
        <f>'Monthly Prep'!AH113</f>
        <v>0</v>
      </c>
    </row>
    <row r="464" spans="1:41" x14ac:dyDescent="0.25">
      <c r="A464" s="178" t="str">
        <f t="shared" si="14"/>
        <v>202205</v>
      </c>
      <c r="B464" s="179">
        <f>'Prep Partner Performance'!AE$2</f>
        <v>2022</v>
      </c>
      <c r="C464" s="180" t="str">
        <f>'Prep Partner Performance'!Z$2</f>
        <v>05</v>
      </c>
      <c r="D464" s="178">
        <f>'Prep Partner Performance'!G$2</f>
        <v>14943</v>
      </c>
      <c r="E464" s="177" t="str">
        <f>'Prep Partner Performance'!C$2</f>
        <v>Kisima Health Centre</v>
      </c>
      <c r="F464" s="203">
        <f>'Monthly Prep'!B$108</f>
        <v>0</v>
      </c>
      <c r="G464" s="203" t="str">
        <f>'Monthly Prep'!C114</f>
        <v>PBFW Pregnant</v>
      </c>
      <c r="H464" s="203" t="str">
        <f>'Monthly Prep'!D114</f>
        <v>MP01-106</v>
      </c>
      <c r="I464" s="203">
        <f>'Monthly Prep'!E114</f>
        <v>0</v>
      </c>
      <c r="J464" s="203">
        <f>'Monthly Prep'!F114</f>
        <v>0</v>
      </c>
      <c r="K464" s="203">
        <f>'Monthly Prep'!G114</f>
        <v>0</v>
      </c>
      <c r="L464" s="203">
        <f>'Monthly Prep'!H114</f>
        <v>0</v>
      </c>
      <c r="M464" s="203">
        <f>'Monthly Prep'!I114</f>
        <v>0</v>
      </c>
      <c r="N464" s="203">
        <f>'Monthly Prep'!J114</f>
        <v>0</v>
      </c>
      <c r="O464" s="203">
        <f>'Monthly Prep'!K114</f>
        <v>0</v>
      </c>
      <c r="P464" s="203">
        <f>'Monthly Prep'!L114</f>
        <v>0</v>
      </c>
      <c r="Q464" s="203">
        <f>'Monthly Prep'!M114</f>
        <v>0</v>
      </c>
      <c r="R464" s="203">
        <f>'Monthly Prep'!N114</f>
        <v>0</v>
      </c>
      <c r="S464" s="203">
        <f>'Monthly Prep'!O114</f>
        <v>0</v>
      </c>
      <c r="T464" s="203">
        <f>'Monthly Prep'!P114</f>
        <v>0</v>
      </c>
      <c r="U464" s="203">
        <f>'Monthly Prep'!Q114</f>
        <v>0</v>
      </c>
      <c r="V464" s="203">
        <f>'Monthly Prep'!R114</f>
        <v>0</v>
      </c>
      <c r="W464" s="203">
        <f>'Monthly Prep'!S114</f>
        <v>0</v>
      </c>
      <c r="X464" s="203">
        <f>'Monthly Prep'!T114</f>
        <v>0</v>
      </c>
      <c r="Y464" s="203">
        <f>'Monthly Prep'!U114</f>
        <v>0</v>
      </c>
      <c r="Z464" s="203">
        <f>'Monthly Prep'!V114</f>
        <v>0</v>
      </c>
      <c r="AA464" s="203">
        <f>'Monthly Prep'!W114</f>
        <v>0</v>
      </c>
      <c r="AB464" s="203">
        <f>'Monthly Prep'!X114</f>
        <v>0</v>
      </c>
      <c r="AC464" s="203">
        <f>'Monthly Prep'!Y114</f>
        <v>0</v>
      </c>
      <c r="AD464" s="203">
        <f>'Monthly Prep'!Z114</f>
        <v>0</v>
      </c>
      <c r="AE464" s="203">
        <f>'Monthly Prep'!AA114</f>
        <v>0</v>
      </c>
      <c r="AF464" s="203">
        <f>'Monthly Prep'!AB114</f>
        <v>0</v>
      </c>
      <c r="AG464" s="203">
        <f>'Monthly Prep'!AC114</f>
        <v>0</v>
      </c>
      <c r="AH464" s="203">
        <f>'Monthly Prep'!AD114</f>
        <v>0</v>
      </c>
      <c r="AI464" s="203">
        <f>'Monthly Prep'!AE114</f>
        <v>0</v>
      </c>
      <c r="AJ464" s="203">
        <f>'Monthly Prep'!AF114</f>
        <v>0</v>
      </c>
      <c r="AK464" s="203">
        <f>'Monthly Prep'!AG114</f>
        <v>0</v>
      </c>
      <c r="AL464" s="203">
        <f>'Monthly Prep'!AH114</f>
        <v>0</v>
      </c>
      <c r="AM464" s="186">
        <f t="shared" si="15"/>
        <v>0</v>
      </c>
      <c r="AN464" s="187" t="str">
        <f>'Monthly Prep'!B$3</f>
        <v>Monthly Prep Reporting Tool 1.0.1</v>
      </c>
      <c r="AO464" s="199">
        <f>'Monthly Prep'!AH114</f>
        <v>0</v>
      </c>
    </row>
    <row r="465" spans="1:41" x14ac:dyDescent="0.25">
      <c r="A465" s="178" t="str">
        <f t="shared" si="14"/>
        <v>202205</v>
      </c>
      <c r="B465" s="179">
        <f>'Prep Partner Performance'!AE$2</f>
        <v>2022</v>
      </c>
      <c r="C465" s="180" t="str">
        <f>'Prep Partner Performance'!Z$2</f>
        <v>05</v>
      </c>
      <c r="D465" s="178">
        <f>'Prep Partner Performance'!G$2</f>
        <v>14943</v>
      </c>
      <c r="E465" s="177" t="str">
        <f>'Prep Partner Performance'!C$2</f>
        <v>Kisima Health Centre</v>
      </c>
      <c r="F465" s="203">
        <f>'Monthly Prep'!B$108</f>
        <v>0</v>
      </c>
      <c r="G465" s="203" t="str">
        <f>'Monthly Prep'!C115</f>
        <v>People Who Inject Drugs</v>
      </c>
      <c r="H465" s="203" t="str">
        <f>'Monthly Prep'!D115</f>
        <v>MP01-107</v>
      </c>
      <c r="I465" s="203">
        <f>'Monthly Prep'!E115</f>
        <v>0</v>
      </c>
      <c r="J465" s="203">
        <f>'Monthly Prep'!F115</f>
        <v>0</v>
      </c>
      <c r="K465" s="203">
        <f>'Monthly Prep'!G115</f>
        <v>0</v>
      </c>
      <c r="L465" s="203">
        <f>'Monthly Prep'!H115</f>
        <v>0</v>
      </c>
      <c r="M465" s="203">
        <f>'Monthly Prep'!I115</f>
        <v>0</v>
      </c>
      <c r="N465" s="203">
        <f>'Monthly Prep'!J115</f>
        <v>0</v>
      </c>
      <c r="O465" s="203">
        <f>'Monthly Prep'!K115</f>
        <v>0</v>
      </c>
      <c r="P465" s="203">
        <f>'Monthly Prep'!L115</f>
        <v>0</v>
      </c>
      <c r="Q465" s="203">
        <f>'Monthly Prep'!M115</f>
        <v>0</v>
      </c>
      <c r="R465" s="203">
        <f>'Monthly Prep'!N115</f>
        <v>0</v>
      </c>
      <c r="S465" s="203">
        <f>'Monthly Prep'!O115</f>
        <v>0</v>
      </c>
      <c r="T465" s="203">
        <f>'Monthly Prep'!P115</f>
        <v>0</v>
      </c>
      <c r="U465" s="203">
        <f>'Monthly Prep'!Q115</f>
        <v>0</v>
      </c>
      <c r="V465" s="203">
        <f>'Monthly Prep'!R115</f>
        <v>0</v>
      </c>
      <c r="W465" s="203">
        <f>'Monthly Prep'!S115</f>
        <v>0</v>
      </c>
      <c r="X465" s="203">
        <f>'Monthly Prep'!T115</f>
        <v>0</v>
      </c>
      <c r="Y465" s="203">
        <f>'Monthly Prep'!U115</f>
        <v>0</v>
      </c>
      <c r="Z465" s="203">
        <f>'Monthly Prep'!V115</f>
        <v>0</v>
      </c>
      <c r="AA465" s="203">
        <f>'Monthly Prep'!W115</f>
        <v>0</v>
      </c>
      <c r="AB465" s="203">
        <f>'Monthly Prep'!X115</f>
        <v>0</v>
      </c>
      <c r="AC465" s="203">
        <f>'Monthly Prep'!Y115</f>
        <v>0</v>
      </c>
      <c r="AD465" s="203">
        <f>'Monthly Prep'!Z115</f>
        <v>0</v>
      </c>
      <c r="AE465" s="203">
        <f>'Monthly Prep'!AA115</f>
        <v>0</v>
      </c>
      <c r="AF465" s="203">
        <f>'Monthly Prep'!AB115</f>
        <v>0</v>
      </c>
      <c r="AG465" s="203">
        <f>'Monthly Prep'!AC115</f>
        <v>0</v>
      </c>
      <c r="AH465" s="203">
        <f>'Monthly Prep'!AD115</f>
        <v>0</v>
      </c>
      <c r="AI465" s="203">
        <f>'Monthly Prep'!AE115</f>
        <v>0</v>
      </c>
      <c r="AJ465" s="203">
        <f>'Monthly Prep'!AF115</f>
        <v>0</v>
      </c>
      <c r="AK465" s="203">
        <f>'Monthly Prep'!AG115</f>
        <v>0</v>
      </c>
      <c r="AL465" s="203">
        <f>'Monthly Prep'!AH115</f>
        <v>0</v>
      </c>
      <c r="AM465" s="186">
        <f t="shared" si="15"/>
        <v>0</v>
      </c>
      <c r="AN465" s="187" t="str">
        <f>'Monthly Prep'!B$3</f>
        <v>Monthly Prep Reporting Tool 1.0.1</v>
      </c>
      <c r="AO465" s="199">
        <f>'Monthly Prep'!AH115</f>
        <v>0</v>
      </c>
    </row>
    <row r="466" spans="1:41" x14ac:dyDescent="0.25">
      <c r="A466" s="178" t="str">
        <f t="shared" si="14"/>
        <v>202205</v>
      </c>
      <c r="B466" s="179">
        <f>'Prep Partner Performance'!AE$2</f>
        <v>2022</v>
      </c>
      <c r="C466" s="180" t="str">
        <f>'Prep Partner Performance'!Z$2</f>
        <v>05</v>
      </c>
      <c r="D466" s="178">
        <f>'Prep Partner Performance'!G$2</f>
        <v>14943</v>
      </c>
      <c r="E466" s="177" t="str">
        <f>'Prep Partner Performance'!C$2</f>
        <v>Kisima Health Centre</v>
      </c>
      <c r="F466" s="203">
        <f>'Monthly Prep'!B$108</f>
        <v>0</v>
      </c>
      <c r="G466" s="203" t="str">
        <f>'Monthly Prep'!C116</f>
        <v>Sero -Discodant Couple</v>
      </c>
      <c r="H466" s="203" t="str">
        <f>'Monthly Prep'!D116</f>
        <v>MP01-108</v>
      </c>
      <c r="I466" s="203">
        <f>'Monthly Prep'!E116</f>
        <v>0</v>
      </c>
      <c r="J466" s="203">
        <f>'Monthly Prep'!F116</f>
        <v>0</v>
      </c>
      <c r="K466" s="203">
        <f>'Monthly Prep'!G116</f>
        <v>0</v>
      </c>
      <c r="L466" s="203">
        <f>'Monthly Prep'!H116</f>
        <v>0</v>
      </c>
      <c r="M466" s="203">
        <f>'Monthly Prep'!I116</f>
        <v>0</v>
      </c>
      <c r="N466" s="203">
        <f>'Monthly Prep'!J116</f>
        <v>0</v>
      </c>
      <c r="O466" s="203">
        <f>'Monthly Prep'!K116</f>
        <v>0</v>
      </c>
      <c r="P466" s="203">
        <f>'Monthly Prep'!L116</f>
        <v>0</v>
      </c>
      <c r="Q466" s="203">
        <f>'Monthly Prep'!M116</f>
        <v>0</v>
      </c>
      <c r="R466" s="203">
        <f>'Monthly Prep'!N116</f>
        <v>0</v>
      </c>
      <c r="S466" s="203">
        <f>'Monthly Prep'!O116</f>
        <v>0</v>
      </c>
      <c r="T466" s="203">
        <f>'Monthly Prep'!P116</f>
        <v>0</v>
      </c>
      <c r="U466" s="203">
        <f>'Monthly Prep'!Q116</f>
        <v>0</v>
      </c>
      <c r="V466" s="203">
        <f>'Monthly Prep'!R116</f>
        <v>0</v>
      </c>
      <c r="W466" s="203">
        <f>'Monthly Prep'!S116</f>
        <v>0</v>
      </c>
      <c r="X466" s="203">
        <f>'Monthly Prep'!T116</f>
        <v>0</v>
      </c>
      <c r="Y466" s="203">
        <f>'Monthly Prep'!U116</f>
        <v>0</v>
      </c>
      <c r="Z466" s="203">
        <f>'Monthly Prep'!V116</f>
        <v>0</v>
      </c>
      <c r="AA466" s="203">
        <f>'Monthly Prep'!W116</f>
        <v>0</v>
      </c>
      <c r="AB466" s="203">
        <f>'Monthly Prep'!X116</f>
        <v>0</v>
      </c>
      <c r="AC466" s="203">
        <f>'Monthly Prep'!Y116</f>
        <v>0</v>
      </c>
      <c r="AD466" s="203">
        <f>'Monthly Prep'!Z116</f>
        <v>0</v>
      </c>
      <c r="AE466" s="203">
        <f>'Monthly Prep'!AA116</f>
        <v>0</v>
      </c>
      <c r="AF466" s="203">
        <f>'Monthly Prep'!AB116</f>
        <v>0</v>
      </c>
      <c r="AG466" s="203">
        <f>'Monthly Prep'!AC116</f>
        <v>0</v>
      </c>
      <c r="AH466" s="203">
        <f>'Monthly Prep'!AD116</f>
        <v>0</v>
      </c>
      <c r="AI466" s="203">
        <f>'Monthly Prep'!AE116</f>
        <v>0</v>
      </c>
      <c r="AJ466" s="203">
        <f>'Monthly Prep'!AF116</f>
        <v>0</v>
      </c>
      <c r="AK466" s="203">
        <f>'Monthly Prep'!AG116</f>
        <v>0</v>
      </c>
      <c r="AL466" s="203">
        <f>'Monthly Prep'!AH116</f>
        <v>0</v>
      </c>
      <c r="AM466" s="186">
        <f t="shared" si="15"/>
        <v>0</v>
      </c>
      <c r="AN466" s="187" t="str">
        <f>'Monthly Prep'!B$3</f>
        <v>Monthly Prep Reporting Tool 1.0.1</v>
      </c>
      <c r="AO466" s="199">
        <f>'Monthly Prep'!AH116</f>
        <v>0</v>
      </c>
    </row>
    <row r="467" spans="1:41" x14ac:dyDescent="0.25">
      <c r="A467" s="178" t="str">
        <f t="shared" si="14"/>
        <v>202205</v>
      </c>
      <c r="B467" s="179">
        <f>'Prep Partner Performance'!AE$2</f>
        <v>2022</v>
      </c>
      <c r="C467" s="180" t="str">
        <f>'Prep Partner Performance'!Z$2</f>
        <v>05</v>
      </c>
      <c r="D467" s="178">
        <f>'Prep Partner Performance'!G$2</f>
        <v>14943</v>
      </c>
      <c r="E467" s="177" t="str">
        <f>'Prep Partner Performance'!C$2</f>
        <v>Kisima Health Centre</v>
      </c>
      <c r="F467" s="203">
        <f>'Monthly Prep'!B$108</f>
        <v>0</v>
      </c>
      <c r="G467" s="203" t="str">
        <f>'Monthly Prep'!C117</f>
        <v>Men who have Sex with Men</v>
      </c>
      <c r="H467" s="203" t="str">
        <f>'Monthly Prep'!D117</f>
        <v>MP01-109</v>
      </c>
      <c r="I467" s="203">
        <f>'Monthly Prep'!E117</f>
        <v>0</v>
      </c>
      <c r="J467" s="203">
        <f>'Monthly Prep'!F117</f>
        <v>0</v>
      </c>
      <c r="K467" s="203">
        <f>'Monthly Prep'!G117</f>
        <v>0</v>
      </c>
      <c r="L467" s="203">
        <f>'Monthly Prep'!H117</f>
        <v>0</v>
      </c>
      <c r="M467" s="203">
        <f>'Monthly Prep'!I117</f>
        <v>0</v>
      </c>
      <c r="N467" s="203">
        <f>'Monthly Prep'!J117</f>
        <v>0</v>
      </c>
      <c r="O467" s="203">
        <f>'Monthly Prep'!K117</f>
        <v>0</v>
      </c>
      <c r="P467" s="203">
        <f>'Monthly Prep'!L117</f>
        <v>0</v>
      </c>
      <c r="Q467" s="203">
        <f>'Monthly Prep'!M117</f>
        <v>0</v>
      </c>
      <c r="R467" s="203">
        <f>'Monthly Prep'!N117</f>
        <v>0</v>
      </c>
      <c r="S467" s="203">
        <f>'Monthly Prep'!O117</f>
        <v>0</v>
      </c>
      <c r="T467" s="203">
        <f>'Monthly Prep'!P117</f>
        <v>0</v>
      </c>
      <c r="U467" s="203">
        <f>'Monthly Prep'!Q117</f>
        <v>0</v>
      </c>
      <c r="V467" s="203">
        <f>'Monthly Prep'!R117</f>
        <v>0</v>
      </c>
      <c r="W467" s="203">
        <f>'Monthly Prep'!S117</f>
        <v>0</v>
      </c>
      <c r="X467" s="203">
        <f>'Monthly Prep'!T117</f>
        <v>0</v>
      </c>
      <c r="Y467" s="203">
        <f>'Monthly Prep'!U117</f>
        <v>0</v>
      </c>
      <c r="Z467" s="203">
        <f>'Monthly Prep'!V117</f>
        <v>0</v>
      </c>
      <c r="AA467" s="203">
        <f>'Monthly Prep'!W117</f>
        <v>0</v>
      </c>
      <c r="AB467" s="203">
        <f>'Monthly Prep'!X117</f>
        <v>0</v>
      </c>
      <c r="AC467" s="203">
        <f>'Monthly Prep'!Y117</f>
        <v>0</v>
      </c>
      <c r="AD467" s="203">
        <f>'Monthly Prep'!Z117</f>
        <v>0</v>
      </c>
      <c r="AE467" s="203">
        <f>'Monthly Prep'!AA117</f>
        <v>0</v>
      </c>
      <c r="AF467" s="203">
        <f>'Monthly Prep'!AB117</f>
        <v>0</v>
      </c>
      <c r="AG467" s="203">
        <f>'Monthly Prep'!AC117</f>
        <v>0</v>
      </c>
      <c r="AH467" s="203">
        <f>'Monthly Prep'!AD117</f>
        <v>0</v>
      </c>
      <c r="AI467" s="203">
        <f>'Monthly Prep'!AE117</f>
        <v>0</v>
      </c>
      <c r="AJ467" s="203">
        <f>'Monthly Prep'!AF117</f>
        <v>0</v>
      </c>
      <c r="AK467" s="203">
        <f>'Monthly Prep'!AG117</f>
        <v>0</v>
      </c>
      <c r="AL467" s="203">
        <f>'Monthly Prep'!AH117</f>
        <v>0</v>
      </c>
      <c r="AM467" s="186">
        <f t="shared" si="15"/>
        <v>0</v>
      </c>
      <c r="AN467" s="187" t="str">
        <f>'Monthly Prep'!B$3</f>
        <v>Monthly Prep Reporting Tool 1.0.1</v>
      </c>
      <c r="AO467" s="199">
        <f>'Monthly Prep'!AH117</f>
        <v>0</v>
      </c>
    </row>
    <row r="468" spans="1:41" x14ac:dyDescent="0.25">
      <c r="A468" s="178" t="str">
        <f t="shared" si="14"/>
        <v>202205</v>
      </c>
      <c r="B468" s="179">
        <f>'Prep Partner Performance'!AE$2</f>
        <v>2022</v>
      </c>
      <c r="C468" s="180" t="str">
        <f>'Prep Partner Performance'!Z$2</f>
        <v>05</v>
      </c>
      <c r="D468" s="178">
        <f>'Prep Partner Performance'!G$2</f>
        <v>14943</v>
      </c>
      <c r="E468" s="177" t="str">
        <f>'Prep Partner Performance'!C$2</f>
        <v>Kisima Health Centre</v>
      </c>
      <c r="F468" s="203">
        <f>'Monthly Prep'!B$108</f>
        <v>0</v>
      </c>
      <c r="G468" s="203" t="str">
        <f>'Monthly Prep'!C118</f>
        <v>Adolescent Girls and Young Women (AGYW)</v>
      </c>
      <c r="H468" s="203" t="str">
        <f>'Monthly Prep'!D118</f>
        <v>MP01-110</v>
      </c>
      <c r="I468" s="203">
        <f>'Monthly Prep'!E118</f>
        <v>0</v>
      </c>
      <c r="J468" s="203">
        <f>'Monthly Prep'!F118</f>
        <v>0</v>
      </c>
      <c r="K468" s="203">
        <f>'Monthly Prep'!G118</f>
        <v>0</v>
      </c>
      <c r="L468" s="203">
        <f>'Monthly Prep'!H118</f>
        <v>0</v>
      </c>
      <c r="M468" s="203">
        <f>'Monthly Prep'!I118</f>
        <v>0</v>
      </c>
      <c r="N468" s="203">
        <f>'Monthly Prep'!J118</f>
        <v>0</v>
      </c>
      <c r="O468" s="203">
        <f>'Monthly Prep'!K118</f>
        <v>0</v>
      </c>
      <c r="P468" s="203">
        <f>'Monthly Prep'!L118</f>
        <v>0</v>
      </c>
      <c r="Q468" s="203">
        <f>'Monthly Prep'!M118</f>
        <v>0</v>
      </c>
      <c r="R468" s="203">
        <f>'Monthly Prep'!N118</f>
        <v>0</v>
      </c>
      <c r="S468" s="203">
        <f>'Monthly Prep'!O118</f>
        <v>0</v>
      </c>
      <c r="T468" s="203">
        <f>'Monthly Prep'!P118</f>
        <v>0</v>
      </c>
      <c r="U468" s="203">
        <f>'Monthly Prep'!Q118</f>
        <v>0</v>
      </c>
      <c r="V468" s="203">
        <f>'Monthly Prep'!R118</f>
        <v>0</v>
      </c>
      <c r="W468" s="203">
        <f>'Monthly Prep'!S118</f>
        <v>0</v>
      </c>
      <c r="X468" s="203">
        <f>'Monthly Prep'!T118</f>
        <v>0</v>
      </c>
      <c r="Y468" s="203">
        <f>'Monthly Prep'!U118</f>
        <v>0</v>
      </c>
      <c r="Z468" s="203">
        <f>'Monthly Prep'!V118</f>
        <v>0</v>
      </c>
      <c r="AA468" s="203">
        <f>'Monthly Prep'!W118</f>
        <v>0</v>
      </c>
      <c r="AB468" s="203">
        <f>'Monthly Prep'!X118</f>
        <v>0</v>
      </c>
      <c r="AC468" s="203">
        <f>'Monthly Prep'!Y118</f>
        <v>0</v>
      </c>
      <c r="AD468" s="203">
        <f>'Monthly Prep'!Z118</f>
        <v>0</v>
      </c>
      <c r="AE468" s="203">
        <f>'Monthly Prep'!AA118</f>
        <v>0</v>
      </c>
      <c r="AF468" s="203">
        <f>'Monthly Prep'!AB118</f>
        <v>0</v>
      </c>
      <c r="AG468" s="203">
        <f>'Monthly Prep'!AC118</f>
        <v>0</v>
      </c>
      <c r="AH468" s="203">
        <f>'Monthly Prep'!AD118</f>
        <v>0</v>
      </c>
      <c r="AI468" s="203">
        <f>'Monthly Prep'!AE118</f>
        <v>0</v>
      </c>
      <c r="AJ468" s="203">
        <f>'Monthly Prep'!AF118</f>
        <v>0</v>
      </c>
      <c r="AK468" s="203">
        <f>'Monthly Prep'!AG118</f>
        <v>0</v>
      </c>
      <c r="AL468" s="203">
        <f>'Monthly Prep'!AH118</f>
        <v>0</v>
      </c>
      <c r="AM468" s="186">
        <f t="shared" si="15"/>
        <v>0</v>
      </c>
      <c r="AN468" s="187" t="str">
        <f>'Monthly Prep'!B$3</f>
        <v>Monthly Prep Reporting Tool 1.0.1</v>
      </c>
      <c r="AO468" s="199">
        <f>'Monthly Prep'!AH118</f>
        <v>0</v>
      </c>
    </row>
    <row r="469" spans="1:41" x14ac:dyDescent="0.25">
      <c r="A469" s="178" t="str">
        <f t="shared" si="14"/>
        <v>202205</v>
      </c>
      <c r="B469" s="179">
        <f>'Prep Partner Performance'!AE$2</f>
        <v>2022</v>
      </c>
      <c r="C469" s="180" t="str">
        <f>'Prep Partner Performance'!Z$2</f>
        <v>05</v>
      </c>
      <c r="D469" s="178">
        <f>'Prep Partner Performance'!G$2</f>
        <v>14943</v>
      </c>
      <c r="E469" s="177" t="str">
        <f>'Prep Partner Performance'!C$2</f>
        <v>Kisima Health Centre</v>
      </c>
      <c r="F469" s="203">
        <f>'Monthly Prep'!B$108</f>
        <v>0</v>
      </c>
      <c r="G469" s="203" t="str">
        <f>'Monthly Prep'!C119</f>
        <v>Female Sex Workers</v>
      </c>
      <c r="H469" s="203" t="str">
        <f>'Monthly Prep'!D119</f>
        <v>MP01-111</v>
      </c>
      <c r="I469" s="203">
        <f>'Monthly Prep'!E119</f>
        <v>0</v>
      </c>
      <c r="J469" s="203">
        <f>'Monthly Prep'!F119</f>
        <v>0</v>
      </c>
      <c r="K469" s="203">
        <f>'Monthly Prep'!G119</f>
        <v>0</v>
      </c>
      <c r="L469" s="203">
        <f>'Monthly Prep'!H119</f>
        <v>0</v>
      </c>
      <c r="M469" s="203">
        <f>'Monthly Prep'!I119</f>
        <v>0</v>
      </c>
      <c r="N469" s="203">
        <f>'Monthly Prep'!J119</f>
        <v>0</v>
      </c>
      <c r="O469" s="203">
        <f>'Monthly Prep'!K119</f>
        <v>0</v>
      </c>
      <c r="P469" s="203">
        <f>'Monthly Prep'!L119</f>
        <v>0</v>
      </c>
      <c r="Q469" s="203">
        <f>'Monthly Prep'!M119</f>
        <v>0</v>
      </c>
      <c r="R469" s="203">
        <f>'Monthly Prep'!N119</f>
        <v>0</v>
      </c>
      <c r="S469" s="203">
        <f>'Monthly Prep'!O119</f>
        <v>0</v>
      </c>
      <c r="T469" s="203">
        <f>'Monthly Prep'!P119</f>
        <v>0</v>
      </c>
      <c r="U469" s="203">
        <f>'Monthly Prep'!Q119</f>
        <v>0</v>
      </c>
      <c r="V469" s="203">
        <f>'Monthly Prep'!R119</f>
        <v>0</v>
      </c>
      <c r="W469" s="203">
        <f>'Monthly Prep'!S119</f>
        <v>0</v>
      </c>
      <c r="X469" s="203">
        <f>'Monthly Prep'!T119</f>
        <v>0</v>
      </c>
      <c r="Y469" s="203">
        <f>'Monthly Prep'!U119</f>
        <v>0</v>
      </c>
      <c r="Z469" s="203">
        <f>'Monthly Prep'!V119</f>
        <v>0</v>
      </c>
      <c r="AA469" s="203">
        <f>'Monthly Prep'!W119</f>
        <v>0</v>
      </c>
      <c r="AB469" s="203">
        <f>'Monthly Prep'!X119</f>
        <v>0</v>
      </c>
      <c r="AC469" s="203">
        <f>'Monthly Prep'!Y119</f>
        <v>0</v>
      </c>
      <c r="AD469" s="203">
        <f>'Monthly Prep'!Z119</f>
        <v>0</v>
      </c>
      <c r="AE469" s="203">
        <f>'Monthly Prep'!AA119</f>
        <v>0</v>
      </c>
      <c r="AF469" s="203">
        <f>'Monthly Prep'!AB119</f>
        <v>0</v>
      </c>
      <c r="AG469" s="203">
        <f>'Monthly Prep'!AC119</f>
        <v>0</v>
      </c>
      <c r="AH469" s="203">
        <f>'Monthly Prep'!AD119</f>
        <v>0</v>
      </c>
      <c r="AI469" s="203">
        <f>'Monthly Prep'!AE119</f>
        <v>0</v>
      </c>
      <c r="AJ469" s="203">
        <f>'Monthly Prep'!AF119</f>
        <v>0</v>
      </c>
      <c r="AK469" s="203">
        <f>'Monthly Prep'!AG119</f>
        <v>0</v>
      </c>
      <c r="AL469" s="203">
        <f>'Monthly Prep'!AH119</f>
        <v>0</v>
      </c>
      <c r="AM469" s="186">
        <f t="shared" si="15"/>
        <v>0</v>
      </c>
      <c r="AN469" s="187" t="str">
        <f>'Monthly Prep'!B$3</f>
        <v>Monthly Prep Reporting Tool 1.0.1</v>
      </c>
      <c r="AO469" s="199">
        <f>'Monthly Prep'!AH119</f>
        <v>0</v>
      </c>
    </row>
    <row r="470" spans="1:41" x14ac:dyDescent="0.25">
      <c r="A470" s="178" t="str">
        <f t="shared" si="14"/>
        <v>202205</v>
      </c>
      <c r="B470" s="179">
        <f>'Prep Partner Performance'!AE$2</f>
        <v>2022</v>
      </c>
      <c r="C470" s="180" t="str">
        <f>'Prep Partner Performance'!Z$2</f>
        <v>05</v>
      </c>
      <c r="D470" s="178">
        <f>'Prep Partner Performance'!G$2</f>
        <v>14943</v>
      </c>
      <c r="E470" s="177" t="str">
        <f>'Prep Partner Performance'!C$2</f>
        <v>Kisima Health Centre</v>
      </c>
      <c r="F470" s="203">
        <f>'Monthly Prep'!B120</f>
        <v>0</v>
      </c>
      <c r="G470" s="203" t="str">
        <f>'Monthly Prep'!C120</f>
        <v>General Population</v>
      </c>
      <c r="H470" s="203" t="str">
        <f>'Monthly Prep'!D120</f>
        <v>MP01-112</v>
      </c>
      <c r="I470" s="203">
        <f>'Monthly Prep'!E120</f>
        <v>0</v>
      </c>
      <c r="J470" s="203">
        <f>'Monthly Prep'!F120</f>
        <v>0</v>
      </c>
      <c r="K470" s="203">
        <f>'Monthly Prep'!G120</f>
        <v>0</v>
      </c>
      <c r="L470" s="203">
        <f>'Monthly Prep'!H120</f>
        <v>0</v>
      </c>
      <c r="M470" s="203">
        <f>'Monthly Prep'!I120</f>
        <v>0</v>
      </c>
      <c r="N470" s="203">
        <f>'Monthly Prep'!J120</f>
        <v>0</v>
      </c>
      <c r="O470" s="203">
        <f>'Monthly Prep'!K120</f>
        <v>0</v>
      </c>
      <c r="P470" s="203">
        <f>'Monthly Prep'!L120</f>
        <v>0</v>
      </c>
      <c r="Q470" s="203">
        <f>'Monthly Prep'!M120</f>
        <v>0</v>
      </c>
      <c r="R470" s="203">
        <f>'Monthly Prep'!N120</f>
        <v>0</v>
      </c>
      <c r="S470" s="203">
        <f>'Monthly Prep'!O120</f>
        <v>0</v>
      </c>
      <c r="T470" s="203">
        <f>'Monthly Prep'!P120</f>
        <v>0</v>
      </c>
      <c r="U470" s="203">
        <f>'Monthly Prep'!Q120</f>
        <v>0</v>
      </c>
      <c r="V470" s="203">
        <f>'Monthly Prep'!R120</f>
        <v>0</v>
      </c>
      <c r="W470" s="203">
        <f>'Monthly Prep'!S120</f>
        <v>0</v>
      </c>
      <c r="X470" s="203">
        <f>'Monthly Prep'!T120</f>
        <v>0</v>
      </c>
      <c r="Y470" s="203">
        <f>'Monthly Prep'!U120</f>
        <v>0</v>
      </c>
      <c r="Z470" s="203">
        <f>'Monthly Prep'!V120</f>
        <v>0</v>
      </c>
      <c r="AA470" s="203">
        <f>'Monthly Prep'!W120</f>
        <v>0</v>
      </c>
      <c r="AB470" s="203">
        <f>'Monthly Prep'!X120</f>
        <v>0</v>
      </c>
      <c r="AC470" s="203">
        <f>'Monthly Prep'!Y120</f>
        <v>0</v>
      </c>
      <c r="AD470" s="203">
        <f>'Monthly Prep'!Z120</f>
        <v>0</v>
      </c>
      <c r="AE470" s="203">
        <f>'Monthly Prep'!AA120</f>
        <v>0</v>
      </c>
      <c r="AF470" s="203">
        <f>'Monthly Prep'!AB120</f>
        <v>0</v>
      </c>
      <c r="AG470" s="203">
        <f>'Monthly Prep'!AC120</f>
        <v>0</v>
      </c>
      <c r="AH470" s="203">
        <f>'Monthly Prep'!AD120</f>
        <v>0</v>
      </c>
      <c r="AI470" s="203">
        <f>'Monthly Prep'!AE120</f>
        <v>0</v>
      </c>
      <c r="AJ470" s="203">
        <f>'Monthly Prep'!AF120</f>
        <v>0</v>
      </c>
      <c r="AK470" s="203">
        <f>'Monthly Prep'!AG120</f>
        <v>0</v>
      </c>
      <c r="AL470" s="203">
        <f>'Monthly Prep'!AH120</f>
        <v>0</v>
      </c>
      <c r="AM470" s="186">
        <f t="shared" si="15"/>
        <v>0</v>
      </c>
      <c r="AN470" s="187" t="str">
        <f>'Monthly Prep'!B$3</f>
        <v>Monthly Prep Reporting Tool 1.0.1</v>
      </c>
      <c r="AO470" s="199">
        <f>'Monthly Prep'!AH120</f>
        <v>0</v>
      </c>
    </row>
    <row r="471" spans="1:41" x14ac:dyDescent="0.25">
      <c r="A471" s="178" t="str">
        <f t="shared" si="14"/>
        <v>202205</v>
      </c>
      <c r="B471" s="179">
        <f>'Prep Partner Performance'!AE$2</f>
        <v>2022</v>
      </c>
      <c r="C471" s="180" t="str">
        <f>'Prep Partner Performance'!Z$2</f>
        <v>05</v>
      </c>
      <c r="D471" s="178">
        <f>'Prep Partner Performance'!G$2</f>
        <v>14943</v>
      </c>
      <c r="E471" s="177" t="str">
        <f>'Prep Partner Performance'!C$2</f>
        <v>Kisima Health Centre</v>
      </c>
      <c r="F471" s="203">
        <f>'Monthly Prep'!B121</f>
        <v>0</v>
      </c>
      <c r="G471" s="203" t="str">
        <f>'Monthly Prep'!C121</f>
        <v>Men at High Risk</v>
      </c>
      <c r="H471" s="203" t="str">
        <f>'Monthly Prep'!D121</f>
        <v>MP01-113</v>
      </c>
      <c r="I471" s="203">
        <f>'Monthly Prep'!E121</f>
        <v>0</v>
      </c>
      <c r="J471" s="203">
        <f>'Monthly Prep'!F121</f>
        <v>0</v>
      </c>
      <c r="K471" s="203">
        <f>'Monthly Prep'!G121</f>
        <v>0</v>
      </c>
      <c r="L471" s="203">
        <f>'Monthly Prep'!H121</f>
        <v>0</v>
      </c>
      <c r="M471" s="203">
        <f>'Monthly Prep'!I121</f>
        <v>0</v>
      </c>
      <c r="N471" s="203">
        <f>'Monthly Prep'!J121</f>
        <v>0</v>
      </c>
      <c r="O471" s="203">
        <f>'Monthly Prep'!K121</f>
        <v>0</v>
      </c>
      <c r="P471" s="203">
        <f>'Monthly Prep'!L121</f>
        <v>0</v>
      </c>
      <c r="Q471" s="203">
        <f>'Monthly Prep'!M121</f>
        <v>0</v>
      </c>
      <c r="R471" s="203">
        <f>'Monthly Prep'!N121</f>
        <v>0</v>
      </c>
      <c r="S471" s="203">
        <f>'Monthly Prep'!O121</f>
        <v>0</v>
      </c>
      <c r="T471" s="203">
        <f>'Monthly Prep'!P121</f>
        <v>0</v>
      </c>
      <c r="U471" s="203">
        <f>'Monthly Prep'!Q121</f>
        <v>0</v>
      </c>
      <c r="V471" s="203">
        <f>'Monthly Prep'!R121</f>
        <v>0</v>
      </c>
      <c r="W471" s="203">
        <f>'Monthly Prep'!S121</f>
        <v>0</v>
      </c>
      <c r="X471" s="203">
        <f>'Monthly Prep'!T121</f>
        <v>0</v>
      </c>
      <c r="Y471" s="203">
        <f>'Monthly Prep'!U121</f>
        <v>0</v>
      </c>
      <c r="Z471" s="203">
        <f>'Monthly Prep'!V121</f>
        <v>0</v>
      </c>
      <c r="AA471" s="203">
        <f>'Monthly Prep'!W121</f>
        <v>0</v>
      </c>
      <c r="AB471" s="203">
        <f>'Monthly Prep'!X121</f>
        <v>0</v>
      </c>
      <c r="AC471" s="203">
        <f>'Monthly Prep'!Y121</f>
        <v>0</v>
      </c>
      <c r="AD471" s="203">
        <f>'Monthly Prep'!Z121</f>
        <v>0</v>
      </c>
      <c r="AE471" s="203">
        <f>'Monthly Prep'!AA121</f>
        <v>0</v>
      </c>
      <c r="AF471" s="203">
        <f>'Monthly Prep'!AB121</f>
        <v>0</v>
      </c>
      <c r="AG471" s="203">
        <f>'Monthly Prep'!AC121</f>
        <v>0</v>
      </c>
      <c r="AH471" s="203">
        <f>'Monthly Prep'!AD121</f>
        <v>0</v>
      </c>
      <c r="AI471" s="203">
        <f>'Monthly Prep'!AE121</f>
        <v>0</v>
      </c>
      <c r="AJ471" s="203">
        <f>'Monthly Prep'!AF121</f>
        <v>0</v>
      </c>
      <c r="AK471" s="203">
        <f>'Monthly Prep'!AG121</f>
        <v>0</v>
      </c>
      <c r="AL471" s="203">
        <f>'Monthly Prep'!AH121</f>
        <v>0</v>
      </c>
      <c r="AM471" s="186">
        <f t="shared" si="15"/>
        <v>0</v>
      </c>
      <c r="AN471" s="187" t="str">
        <f>'Monthly Prep'!B$3</f>
        <v>Monthly Prep Reporting Tool 1.0.1</v>
      </c>
      <c r="AO471" s="199">
        <f>'Monthly Prep'!AH121</f>
        <v>0</v>
      </c>
    </row>
    <row r="472" spans="1:41" x14ac:dyDescent="0.25">
      <c r="A472" s="178" t="str">
        <f t="shared" si="14"/>
        <v>202205</v>
      </c>
      <c r="B472" s="179">
        <f>'Prep Partner Performance'!AE$2</f>
        <v>2022</v>
      </c>
      <c r="C472" s="180" t="str">
        <f>'Prep Partner Performance'!Z$2</f>
        <v>05</v>
      </c>
      <c r="D472" s="178">
        <f>'Prep Partner Performance'!G$2</f>
        <v>14943</v>
      </c>
      <c r="E472" s="177" t="str">
        <f>'Prep Partner Performance'!C$2</f>
        <v>Kisima Health Centre</v>
      </c>
      <c r="F472" s="203">
        <f>'Monthly Prep'!B122</f>
        <v>0</v>
      </c>
      <c r="G472" s="203" t="str">
        <f>'Monthly Prep'!C122</f>
        <v>PBFW Breastfeeding</v>
      </c>
      <c r="H472" s="203" t="str">
        <f>'Monthly Prep'!D122</f>
        <v>MP01-114</v>
      </c>
      <c r="I472" s="203">
        <f>'Monthly Prep'!E122</f>
        <v>0</v>
      </c>
      <c r="J472" s="203">
        <f>'Monthly Prep'!F122</f>
        <v>0</v>
      </c>
      <c r="K472" s="203">
        <f>'Monthly Prep'!G122</f>
        <v>0</v>
      </c>
      <c r="L472" s="203">
        <f>'Monthly Prep'!H122</f>
        <v>0</v>
      </c>
      <c r="M472" s="203">
        <f>'Monthly Prep'!I122</f>
        <v>0</v>
      </c>
      <c r="N472" s="203">
        <f>'Monthly Prep'!J122</f>
        <v>0</v>
      </c>
      <c r="O472" s="203">
        <f>'Monthly Prep'!K122</f>
        <v>0</v>
      </c>
      <c r="P472" s="203">
        <f>'Monthly Prep'!L122</f>
        <v>0</v>
      </c>
      <c r="Q472" s="203">
        <f>'Monthly Prep'!M122</f>
        <v>0</v>
      </c>
      <c r="R472" s="203">
        <f>'Monthly Prep'!N122</f>
        <v>0</v>
      </c>
      <c r="S472" s="203">
        <f>'Monthly Prep'!O122</f>
        <v>0</v>
      </c>
      <c r="T472" s="203">
        <f>'Monthly Prep'!P122</f>
        <v>0</v>
      </c>
      <c r="U472" s="203">
        <f>'Monthly Prep'!Q122</f>
        <v>0</v>
      </c>
      <c r="V472" s="203">
        <f>'Monthly Prep'!R122</f>
        <v>0</v>
      </c>
      <c r="W472" s="203">
        <f>'Monthly Prep'!S122</f>
        <v>0</v>
      </c>
      <c r="X472" s="203">
        <f>'Monthly Prep'!T122</f>
        <v>0</v>
      </c>
      <c r="Y472" s="203">
        <f>'Monthly Prep'!U122</f>
        <v>0</v>
      </c>
      <c r="Z472" s="203">
        <f>'Monthly Prep'!V122</f>
        <v>0</v>
      </c>
      <c r="AA472" s="203">
        <f>'Monthly Prep'!W122</f>
        <v>0</v>
      </c>
      <c r="AB472" s="203">
        <f>'Monthly Prep'!X122</f>
        <v>0</v>
      </c>
      <c r="AC472" s="203">
        <f>'Monthly Prep'!Y122</f>
        <v>0</v>
      </c>
      <c r="AD472" s="203">
        <f>'Monthly Prep'!Z122</f>
        <v>0</v>
      </c>
      <c r="AE472" s="203">
        <f>'Monthly Prep'!AA122</f>
        <v>0</v>
      </c>
      <c r="AF472" s="203">
        <f>'Monthly Prep'!AB122</f>
        <v>0</v>
      </c>
      <c r="AG472" s="203">
        <f>'Monthly Prep'!AC122</f>
        <v>0</v>
      </c>
      <c r="AH472" s="203">
        <f>'Monthly Prep'!AD122</f>
        <v>0</v>
      </c>
      <c r="AI472" s="203">
        <f>'Monthly Prep'!AE122</f>
        <v>0</v>
      </c>
      <c r="AJ472" s="203">
        <f>'Monthly Prep'!AF122</f>
        <v>0</v>
      </c>
      <c r="AK472" s="203">
        <f>'Monthly Prep'!AG122</f>
        <v>0</v>
      </c>
      <c r="AL472" s="203">
        <f>'Monthly Prep'!AH122</f>
        <v>0</v>
      </c>
      <c r="AM472" s="186">
        <f t="shared" si="15"/>
        <v>0</v>
      </c>
      <c r="AN472" s="187" t="str">
        <f>'Monthly Prep'!B$3</f>
        <v>Monthly Prep Reporting Tool 1.0.1</v>
      </c>
      <c r="AO472" s="199">
        <f>'Monthly Prep'!AH122</f>
        <v>0</v>
      </c>
    </row>
    <row r="473" spans="1:41" x14ac:dyDescent="0.25">
      <c r="A473" s="178" t="str">
        <f t="shared" si="14"/>
        <v>202205</v>
      </c>
      <c r="B473" s="179">
        <f>'Prep Partner Performance'!AE$2</f>
        <v>2022</v>
      </c>
      <c r="C473" s="180" t="str">
        <f>'Prep Partner Performance'!Z$2</f>
        <v>05</v>
      </c>
      <c r="D473" s="178">
        <f>'Prep Partner Performance'!G$2</f>
        <v>14943</v>
      </c>
      <c r="E473" s="177" t="str">
        <f>'Prep Partner Performance'!C$2</f>
        <v>Kisima Health Centre</v>
      </c>
      <c r="F473" s="203">
        <f>'Monthly Prep'!B$122</f>
        <v>0</v>
      </c>
      <c r="G473" s="203" t="str">
        <f>'Monthly Prep'!C123</f>
        <v>PBFW Pregnant</v>
      </c>
      <c r="H473" s="203" t="str">
        <f>'Monthly Prep'!D123</f>
        <v>MP01-115</v>
      </c>
      <c r="I473" s="203">
        <f>'Monthly Prep'!E123</f>
        <v>0</v>
      </c>
      <c r="J473" s="203">
        <f>'Monthly Prep'!F123</f>
        <v>0</v>
      </c>
      <c r="K473" s="203">
        <f>'Monthly Prep'!G123</f>
        <v>0</v>
      </c>
      <c r="L473" s="203">
        <f>'Monthly Prep'!H123</f>
        <v>0</v>
      </c>
      <c r="M473" s="203">
        <f>'Monthly Prep'!I123</f>
        <v>0</v>
      </c>
      <c r="N473" s="203">
        <f>'Monthly Prep'!J123</f>
        <v>0</v>
      </c>
      <c r="O473" s="203">
        <f>'Monthly Prep'!K123</f>
        <v>0</v>
      </c>
      <c r="P473" s="203">
        <f>'Monthly Prep'!L123</f>
        <v>0</v>
      </c>
      <c r="Q473" s="203">
        <f>'Monthly Prep'!M123</f>
        <v>0</v>
      </c>
      <c r="R473" s="203">
        <f>'Monthly Prep'!N123</f>
        <v>0</v>
      </c>
      <c r="S473" s="203">
        <f>'Monthly Prep'!O123</f>
        <v>0</v>
      </c>
      <c r="T473" s="203">
        <f>'Monthly Prep'!P123</f>
        <v>0</v>
      </c>
      <c r="U473" s="203">
        <f>'Monthly Prep'!Q123</f>
        <v>0</v>
      </c>
      <c r="V473" s="203">
        <f>'Monthly Prep'!R123</f>
        <v>0</v>
      </c>
      <c r="W473" s="203">
        <f>'Monthly Prep'!S123</f>
        <v>0</v>
      </c>
      <c r="X473" s="203">
        <f>'Monthly Prep'!T123</f>
        <v>0</v>
      </c>
      <c r="Y473" s="203">
        <f>'Monthly Prep'!U123</f>
        <v>0</v>
      </c>
      <c r="Z473" s="203">
        <f>'Monthly Prep'!V123</f>
        <v>0</v>
      </c>
      <c r="AA473" s="203">
        <f>'Monthly Prep'!W123</f>
        <v>0</v>
      </c>
      <c r="AB473" s="203">
        <f>'Monthly Prep'!X123</f>
        <v>0</v>
      </c>
      <c r="AC473" s="203">
        <f>'Monthly Prep'!Y123</f>
        <v>0</v>
      </c>
      <c r="AD473" s="203">
        <f>'Monthly Prep'!Z123</f>
        <v>0</v>
      </c>
      <c r="AE473" s="203">
        <f>'Monthly Prep'!AA123</f>
        <v>0</v>
      </c>
      <c r="AF473" s="203">
        <f>'Monthly Prep'!AB123</f>
        <v>0</v>
      </c>
      <c r="AG473" s="203">
        <f>'Monthly Prep'!AC123</f>
        <v>0</v>
      </c>
      <c r="AH473" s="203">
        <f>'Monthly Prep'!AD123</f>
        <v>0</v>
      </c>
      <c r="AI473" s="203">
        <f>'Monthly Prep'!AE123</f>
        <v>0</v>
      </c>
      <c r="AJ473" s="203">
        <f>'Monthly Prep'!AF123</f>
        <v>0</v>
      </c>
      <c r="AK473" s="203">
        <f>'Monthly Prep'!AG123</f>
        <v>0</v>
      </c>
      <c r="AL473" s="203">
        <f>'Monthly Prep'!AH123</f>
        <v>0</v>
      </c>
      <c r="AM473" s="186">
        <f t="shared" si="15"/>
        <v>0</v>
      </c>
      <c r="AN473" s="187" t="str">
        <f>'Monthly Prep'!B$3</f>
        <v>Monthly Prep Reporting Tool 1.0.1</v>
      </c>
      <c r="AO473" s="199">
        <f>'Monthly Prep'!AH123</f>
        <v>0</v>
      </c>
    </row>
    <row r="474" spans="1:41" x14ac:dyDescent="0.25">
      <c r="A474" s="178" t="str">
        <f t="shared" si="14"/>
        <v>202205</v>
      </c>
      <c r="B474" s="179">
        <f>'Prep Partner Performance'!AE$2</f>
        <v>2022</v>
      </c>
      <c r="C474" s="180" t="str">
        <f>'Prep Partner Performance'!Z$2</f>
        <v>05</v>
      </c>
      <c r="D474" s="178">
        <f>'Prep Partner Performance'!G$2</f>
        <v>14943</v>
      </c>
      <c r="E474" s="177" t="str">
        <f>'Prep Partner Performance'!C$2</f>
        <v>Kisima Health Centre</v>
      </c>
      <c r="F474" s="203">
        <f>'Monthly Prep'!B$122</f>
        <v>0</v>
      </c>
      <c r="G474" s="203" t="str">
        <f>'Monthly Prep'!C124</f>
        <v>People Who Inject Drugs</v>
      </c>
      <c r="H474" s="203" t="str">
        <f>'Monthly Prep'!D124</f>
        <v>MP01-116</v>
      </c>
      <c r="I474" s="203">
        <f>'Monthly Prep'!E124</f>
        <v>0</v>
      </c>
      <c r="J474" s="203">
        <f>'Monthly Prep'!F124</f>
        <v>0</v>
      </c>
      <c r="K474" s="203">
        <f>'Monthly Prep'!G124</f>
        <v>0</v>
      </c>
      <c r="L474" s="203">
        <f>'Monthly Prep'!H124</f>
        <v>0</v>
      </c>
      <c r="M474" s="203">
        <f>'Monthly Prep'!I124</f>
        <v>0</v>
      </c>
      <c r="N474" s="203">
        <f>'Monthly Prep'!J124</f>
        <v>0</v>
      </c>
      <c r="O474" s="203">
        <f>'Monthly Prep'!K124</f>
        <v>0</v>
      </c>
      <c r="P474" s="203">
        <f>'Monthly Prep'!L124</f>
        <v>0</v>
      </c>
      <c r="Q474" s="203">
        <f>'Monthly Prep'!M124</f>
        <v>0</v>
      </c>
      <c r="R474" s="203">
        <f>'Monthly Prep'!N124</f>
        <v>0</v>
      </c>
      <c r="S474" s="203">
        <f>'Monthly Prep'!O124</f>
        <v>0</v>
      </c>
      <c r="T474" s="203">
        <f>'Monthly Prep'!P124</f>
        <v>0</v>
      </c>
      <c r="U474" s="203">
        <f>'Monthly Prep'!Q124</f>
        <v>0</v>
      </c>
      <c r="V474" s="203">
        <f>'Monthly Prep'!R124</f>
        <v>0</v>
      </c>
      <c r="W474" s="203">
        <f>'Monthly Prep'!S124</f>
        <v>0</v>
      </c>
      <c r="X474" s="203">
        <f>'Monthly Prep'!T124</f>
        <v>0</v>
      </c>
      <c r="Y474" s="203">
        <f>'Monthly Prep'!U124</f>
        <v>0</v>
      </c>
      <c r="Z474" s="203">
        <f>'Monthly Prep'!V124</f>
        <v>0</v>
      </c>
      <c r="AA474" s="203">
        <f>'Monthly Prep'!W124</f>
        <v>0</v>
      </c>
      <c r="AB474" s="203">
        <f>'Monthly Prep'!X124</f>
        <v>0</v>
      </c>
      <c r="AC474" s="203">
        <f>'Monthly Prep'!Y124</f>
        <v>0</v>
      </c>
      <c r="AD474" s="203">
        <f>'Monthly Prep'!Z124</f>
        <v>0</v>
      </c>
      <c r="AE474" s="203">
        <f>'Monthly Prep'!AA124</f>
        <v>0</v>
      </c>
      <c r="AF474" s="203">
        <f>'Monthly Prep'!AB124</f>
        <v>0</v>
      </c>
      <c r="AG474" s="203">
        <f>'Monthly Prep'!AC124</f>
        <v>0</v>
      </c>
      <c r="AH474" s="203">
        <f>'Monthly Prep'!AD124</f>
        <v>0</v>
      </c>
      <c r="AI474" s="203">
        <f>'Monthly Prep'!AE124</f>
        <v>0</v>
      </c>
      <c r="AJ474" s="203">
        <f>'Monthly Prep'!AF124</f>
        <v>0</v>
      </c>
      <c r="AK474" s="203">
        <f>'Monthly Prep'!AG124</f>
        <v>0</v>
      </c>
      <c r="AL474" s="203">
        <f>'Monthly Prep'!AH124</f>
        <v>0</v>
      </c>
      <c r="AM474" s="186">
        <f t="shared" si="15"/>
        <v>0</v>
      </c>
      <c r="AN474" s="187" t="str">
        <f>'Monthly Prep'!B$3</f>
        <v>Monthly Prep Reporting Tool 1.0.1</v>
      </c>
      <c r="AO474" s="199">
        <f>'Monthly Prep'!AH124</f>
        <v>0</v>
      </c>
    </row>
    <row r="475" spans="1:41" x14ac:dyDescent="0.25">
      <c r="A475" s="178" t="str">
        <f t="shared" si="14"/>
        <v>202205</v>
      </c>
      <c r="B475" s="179">
        <f>'Prep Partner Performance'!AE$2</f>
        <v>2022</v>
      </c>
      <c r="C475" s="180" t="str">
        <f>'Prep Partner Performance'!Z$2</f>
        <v>05</v>
      </c>
      <c r="D475" s="178">
        <f>'Prep Partner Performance'!G$2</f>
        <v>14943</v>
      </c>
      <c r="E475" s="177" t="str">
        <f>'Prep Partner Performance'!C$2</f>
        <v>Kisima Health Centre</v>
      </c>
      <c r="F475" s="203">
        <f>'Monthly Prep'!B125</f>
        <v>0</v>
      </c>
      <c r="G475" s="203" t="str">
        <f>'Monthly Prep'!C125</f>
        <v>Sero -Discodant Couple</v>
      </c>
      <c r="H475" s="203" t="str">
        <f>'Monthly Prep'!D125</f>
        <v>MP01-117</v>
      </c>
      <c r="I475" s="203">
        <f>'Monthly Prep'!E125</f>
        <v>0</v>
      </c>
      <c r="J475" s="203">
        <f>'Monthly Prep'!F125</f>
        <v>0</v>
      </c>
      <c r="K475" s="203">
        <f>'Monthly Prep'!G125</f>
        <v>0</v>
      </c>
      <c r="L475" s="203">
        <f>'Monthly Prep'!H125</f>
        <v>0</v>
      </c>
      <c r="M475" s="203">
        <f>'Monthly Prep'!I125</f>
        <v>0</v>
      </c>
      <c r="N475" s="203">
        <f>'Monthly Prep'!J125</f>
        <v>0</v>
      </c>
      <c r="O475" s="203">
        <f>'Monthly Prep'!K125</f>
        <v>0</v>
      </c>
      <c r="P475" s="203">
        <f>'Monthly Prep'!L125</f>
        <v>0</v>
      </c>
      <c r="Q475" s="203">
        <f>'Monthly Prep'!M125</f>
        <v>0</v>
      </c>
      <c r="R475" s="203">
        <f>'Monthly Prep'!N125</f>
        <v>0</v>
      </c>
      <c r="S475" s="203">
        <f>'Monthly Prep'!O125</f>
        <v>0</v>
      </c>
      <c r="T475" s="203">
        <f>'Monthly Prep'!P125</f>
        <v>0</v>
      </c>
      <c r="U475" s="203">
        <f>'Monthly Prep'!Q125</f>
        <v>0</v>
      </c>
      <c r="V475" s="203">
        <f>'Monthly Prep'!R125</f>
        <v>0</v>
      </c>
      <c r="W475" s="203">
        <f>'Monthly Prep'!S125</f>
        <v>0</v>
      </c>
      <c r="X475" s="203">
        <f>'Monthly Prep'!T125</f>
        <v>0</v>
      </c>
      <c r="Y475" s="203">
        <f>'Monthly Prep'!U125</f>
        <v>0</v>
      </c>
      <c r="Z475" s="203">
        <f>'Monthly Prep'!V125</f>
        <v>0</v>
      </c>
      <c r="AA475" s="203">
        <f>'Monthly Prep'!W125</f>
        <v>0</v>
      </c>
      <c r="AB475" s="203">
        <f>'Monthly Prep'!X125</f>
        <v>0</v>
      </c>
      <c r="AC475" s="203">
        <f>'Monthly Prep'!Y125</f>
        <v>0</v>
      </c>
      <c r="AD475" s="203">
        <f>'Monthly Prep'!Z125</f>
        <v>0</v>
      </c>
      <c r="AE475" s="203">
        <f>'Monthly Prep'!AA125</f>
        <v>0</v>
      </c>
      <c r="AF475" s="203">
        <f>'Monthly Prep'!AB125</f>
        <v>0</v>
      </c>
      <c r="AG475" s="203">
        <f>'Monthly Prep'!AC125</f>
        <v>0</v>
      </c>
      <c r="AH475" s="203">
        <f>'Monthly Prep'!AD125</f>
        <v>0</v>
      </c>
      <c r="AI475" s="203">
        <f>'Monthly Prep'!AE125</f>
        <v>0</v>
      </c>
      <c r="AJ475" s="203">
        <f>'Monthly Prep'!AF125</f>
        <v>0</v>
      </c>
      <c r="AK475" s="203">
        <f>'Monthly Prep'!AG125</f>
        <v>0</v>
      </c>
      <c r="AL475" s="203">
        <f>'Monthly Prep'!AH125</f>
        <v>0</v>
      </c>
      <c r="AM475" s="186">
        <f t="shared" si="15"/>
        <v>0</v>
      </c>
      <c r="AN475" s="187" t="str">
        <f>'Monthly Prep'!B$3</f>
        <v>Monthly Prep Reporting Tool 1.0.1</v>
      </c>
      <c r="AO475" s="199">
        <f>'Monthly Prep'!AH125</f>
        <v>0</v>
      </c>
    </row>
    <row r="476" spans="1:41" x14ac:dyDescent="0.25">
      <c r="A476" s="178" t="str">
        <f t="shared" si="14"/>
        <v>202205</v>
      </c>
      <c r="B476" s="179">
        <f>'Prep Partner Performance'!AE$2</f>
        <v>2022</v>
      </c>
      <c r="C476" s="180" t="str">
        <f>'Prep Partner Performance'!Z$2</f>
        <v>05</v>
      </c>
      <c r="D476" s="178">
        <f>'Prep Partner Performance'!G$2</f>
        <v>14943</v>
      </c>
      <c r="E476" s="177" t="str">
        <f>'Prep Partner Performance'!C$2</f>
        <v>Kisima Health Centre</v>
      </c>
      <c r="F476" s="203">
        <f>'Monthly Prep'!B$125</f>
        <v>0</v>
      </c>
      <c r="G476" s="203" t="str">
        <f>'Monthly Prep'!C126</f>
        <v>Men who have Sex with Men</v>
      </c>
      <c r="H476" s="203" t="str">
        <f>'Monthly Prep'!D126</f>
        <v>MP01-118</v>
      </c>
      <c r="I476" s="203">
        <f>'Monthly Prep'!E126</f>
        <v>0</v>
      </c>
      <c r="J476" s="203">
        <f>'Monthly Prep'!F126</f>
        <v>0</v>
      </c>
      <c r="K476" s="203">
        <f>'Monthly Prep'!G126</f>
        <v>0</v>
      </c>
      <c r="L476" s="203">
        <f>'Monthly Prep'!H126</f>
        <v>0</v>
      </c>
      <c r="M476" s="203">
        <f>'Monthly Prep'!I126</f>
        <v>0</v>
      </c>
      <c r="N476" s="203">
        <f>'Monthly Prep'!J126</f>
        <v>0</v>
      </c>
      <c r="O476" s="203">
        <f>'Monthly Prep'!K126</f>
        <v>0</v>
      </c>
      <c r="P476" s="203">
        <f>'Monthly Prep'!L126</f>
        <v>0</v>
      </c>
      <c r="Q476" s="203">
        <f>'Monthly Prep'!M126</f>
        <v>0</v>
      </c>
      <c r="R476" s="203">
        <f>'Monthly Prep'!N126</f>
        <v>0</v>
      </c>
      <c r="S476" s="203">
        <f>'Monthly Prep'!O126</f>
        <v>0</v>
      </c>
      <c r="T476" s="203">
        <f>'Monthly Prep'!P126</f>
        <v>0</v>
      </c>
      <c r="U476" s="203">
        <f>'Monthly Prep'!Q126</f>
        <v>0</v>
      </c>
      <c r="V476" s="203">
        <f>'Monthly Prep'!R126</f>
        <v>0</v>
      </c>
      <c r="W476" s="203">
        <f>'Monthly Prep'!S126</f>
        <v>0</v>
      </c>
      <c r="X476" s="203">
        <f>'Monthly Prep'!T126</f>
        <v>0</v>
      </c>
      <c r="Y476" s="203">
        <f>'Monthly Prep'!U126</f>
        <v>0</v>
      </c>
      <c r="Z476" s="203">
        <f>'Monthly Prep'!V126</f>
        <v>0</v>
      </c>
      <c r="AA476" s="203">
        <f>'Monthly Prep'!W126</f>
        <v>0</v>
      </c>
      <c r="AB476" s="203">
        <f>'Monthly Prep'!X126</f>
        <v>0</v>
      </c>
      <c r="AC476" s="203">
        <f>'Monthly Prep'!Y126</f>
        <v>0</v>
      </c>
      <c r="AD476" s="203">
        <f>'Monthly Prep'!Z126</f>
        <v>0</v>
      </c>
      <c r="AE476" s="203">
        <f>'Monthly Prep'!AA126</f>
        <v>0</v>
      </c>
      <c r="AF476" s="203">
        <f>'Monthly Prep'!AB126</f>
        <v>0</v>
      </c>
      <c r="AG476" s="203">
        <f>'Monthly Prep'!AC126</f>
        <v>0</v>
      </c>
      <c r="AH476" s="203">
        <f>'Monthly Prep'!AD126</f>
        <v>0</v>
      </c>
      <c r="AI476" s="203">
        <f>'Monthly Prep'!AE126</f>
        <v>0</v>
      </c>
      <c r="AJ476" s="203">
        <f>'Monthly Prep'!AF126</f>
        <v>0</v>
      </c>
      <c r="AK476" s="203">
        <f>'Monthly Prep'!AG126</f>
        <v>0</v>
      </c>
      <c r="AL476" s="203">
        <f>'Monthly Prep'!AH126</f>
        <v>0</v>
      </c>
      <c r="AM476" s="186">
        <f t="shared" si="15"/>
        <v>0</v>
      </c>
      <c r="AN476" s="187" t="str">
        <f>'Monthly Prep'!B$3</f>
        <v>Monthly Prep Reporting Tool 1.0.1</v>
      </c>
      <c r="AO476" s="199">
        <f>'Monthly Prep'!AH126</f>
        <v>0</v>
      </c>
    </row>
    <row r="477" spans="1:41" x14ac:dyDescent="0.25">
      <c r="A477" s="178" t="str">
        <f t="shared" si="14"/>
        <v>202205</v>
      </c>
      <c r="B477" s="179">
        <f>'Prep Partner Performance'!AE$2</f>
        <v>2022</v>
      </c>
      <c r="C477" s="180" t="str">
        <f>'Prep Partner Performance'!Z$2</f>
        <v>05</v>
      </c>
      <c r="D477" s="178">
        <f>'Prep Partner Performance'!G$2</f>
        <v>14943</v>
      </c>
      <c r="E477" s="177" t="str">
        <f>'Prep Partner Performance'!C$2</f>
        <v>Kisima Health Centre</v>
      </c>
      <c r="F477" s="203">
        <f>'Monthly Prep'!B$125</f>
        <v>0</v>
      </c>
      <c r="G477" s="203" t="str">
        <f>'Monthly Prep'!C127</f>
        <v>Adolescent Girls and Young Women (AGYW)</v>
      </c>
      <c r="H477" s="203" t="str">
        <f>'Monthly Prep'!D127</f>
        <v>MP01-119</v>
      </c>
      <c r="I477" s="203">
        <f>'Monthly Prep'!E127</f>
        <v>0</v>
      </c>
      <c r="J477" s="203">
        <f>'Monthly Prep'!F127</f>
        <v>0</v>
      </c>
      <c r="K477" s="203">
        <f>'Monthly Prep'!G127</f>
        <v>0</v>
      </c>
      <c r="L477" s="203">
        <f>'Monthly Prep'!H127</f>
        <v>0</v>
      </c>
      <c r="M477" s="203">
        <f>'Monthly Prep'!I127</f>
        <v>0</v>
      </c>
      <c r="N477" s="203">
        <f>'Monthly Prep'!J127</f>
        <v>0</v>
      </c>
      <c r="O477" s="203">
        <f>'Monthly Prep'!K127</f>
        <v>0</v>
      </c>
      <c r="P477" s="203">
        <f>'Monthly Prep'!L127</f>
        <v>0</v>
      </c>
      <c r="Q477" s="203">
        <f>'Monthly Prep'!M127</f>
        <v>0</v>
      </c>
      <c r="R477" s="203">
        <f>'Monthly Prep'!N127</f>
        <v>0</v>
      </c>
      <c r="S477" s="203">
        <f>'Monthly Prep'!O127</f>
        <v>0</v>
      </c>
      <c r="T477" s="203">
        <f>'Monthly Prep'!P127</f>
        <v>0</v>
      </c>
      <c r="U477" s="203">
        <f>'Monthly Prep'!Q127</f>
        <v>0</v>
      </c>
      <c r="V477" s="203">
        <f>'Monthly Prep'!R127</f>
        <v>0</v>
      </c>
      <c r="W477" s="203">
        <f>'Monthly Prep'!S127</f>
        <v>0</v>
      </c>
      <c r="X477" s="203">
        <f>'Monthly Prep'!T127</f>
        <v>0</v>
      </c>
      <c r="Y477" s="203">
        <f>'Monthly Prep'!U127</f>
        <v>0</v>
      </c>
      <c r="Z477" s="203">
        <f>'Monthly Prep'!V127</f>
        <v>0</v>
      </c>
      <c r="AA477" s="203">
        <f>'Monthly Prep'!W127</f>
        <v>0</v>
      </c>
      <c r="AB477" s="203">
        <f>'Monthly Prep'!X127</f>
        <v>0</v>
      </c>
      <c r="AC477" s="203">
        <f>'Monthly Prep'!Y127</f>
        <v>0</v>
      </c>
      <c r="AD477" s="203">
        <f>'Monthly Prep'!Z127</f>
        <v>0</v>
      </c>
      <c r="AE477" s="203">
        <f>'Monthly Prep'!AA127</f>
        <v>0</v>
      </c>
      <c r="AF477" s="203">
        <f>'Monthly Prep'!AB127</f>
        <v>0</v>
      </c>
      <c r="AG477" s="203">
        <f>'Monthly Prep'!AC127</f>
        <v>0</v>
      </c>
      <c r="AH477" s="203">
        <f>'Monthly Prep'!AD127</f>
        <v>0</v>
      </c>
      <c r="AI477" s="203">
        <f>'Monthly Prep'!AE127</f>
        <v>0</v>
      </c>
      <c r="AJ477" s="203">
        <f>'Monthly Prep'!AF127</f>
        <v>0</v>
      </c>
      <c r="AK477" s="203">
        <f>'Monthly Prep'!AG127</f>
        <v>0</v>
      </c>
      <c r="AL477" s="203">
        <f>'Monthly Prep'!AH127</f>
        <v>0</v>
      </c>
      <c r="AM477" s="186">
        <f t="shared" si="15"/>
        <v>0</v>
      </c>
      <c r="AN477" s="187" t="str">
        <f>'Monthly Prep'!B$3</f>
        <v>Monthly Prep Reporting Tool 1.0.1</v>
      </c>
      <c r="AO477" s="199">
        <f>'Monthly Prep'!AH127</f>
        <v>0</v>
      </c>
    </row>
    <row r="478" spans="1:41" x14ac:dyDescent="0.25">
      <c r="A478" s="178" t="str">
        <f t="shared" si="14"/>
        <v>202205</v>
      </c>
      <c r="B478" s="179">
        <f>'Prep Partner Performance'!AE$2</f>
        <v>2022</v>
      </c>
      <c r="C478" s="180" t="str">
        <f>'Prep Partner Performance'!Z$2</f>
        <v>05</v>
      </c>
      <c r="D478" s="178">
        <f>'Prep Partner Performance'!G$2</f>
        <v>14943</v>
      </c>
      <c r="E478" s="177" t="str">
        <f>'Prep Partner Performance'!C$2</f>
        <v>Kisima Health Centre</v>
      </c>
      <c r="F478" s="203">
        <f>'Monthly Prep'!B$125</f>
        <v>0</v>
      </c>
      <c r="G478" s="203" t="str">
        <f>'Monthly Prep'!C128</f>
        <v>Female Sex Workers</v>
      </c>
      <c r="H478" s="203" t="str">
        <f>'Monthly Prep'!D128</f>
        <v>MP01-120</v>
      </c>
      <c r="I478" s="203">
        <f>'Monthly Prep'!E128</f>
        <v>0</v>
      </c>
      <c r="J478" s="203">
        <f>'Monthly Prep'!F128</f>
        <v>0</v>
      </c>
      <c r="K478" s="203">
        <f>'Monthly Prep'!G128</f>
        <v>0</v>
      </c>
      <c r="L478" s="203">
        <f>'Monthly Prep'!H128</f>
        <v>0</v>
      </c>
      <c r="M478" s="203">
        <f>'Monthly Prep'!I128</f>
        <v>0</v>
      </c>
      <c r="N478" s="203">
        <f>'Monthly Prep'!J128</f>
        <v>0</v>
      </c>
      <c r="O478" s="203">
        <f>'Monthly Prep'!K128</f>
        <v>0</v>
      </c>
      <c r="P478" s="203">
        <f>'Monthly Prep'!L128</f>
        <v>0</v>
      </c>
      <c r="Q478" s="203">
        <f>'Monthly Prep'!M128</f>
        <v>0</v>
      </c>
      <c r="R478" s="203">
        <f>'Monthly Prep'!N128</f>
        <v>0</v>
      </c>
      <c r="S478" s="203">
        <f>'Monthly Prep'!O128</f>
        <v>0</v>
      </c>
      <c r="T478" s="203">
        <f>'Monthly Prep'!P128</f>
        <v>0</v>
      </c>
      <c r="U478" s="203">
        <f>'Monthly Prep'!Q128</f>
        <v>0</v>
      </c>
      <c r="V478" s="203">
        <f>'Monthly Prep'!R128</f>
        <v>0</v>
      </c>
      <c r="W478" s="203">
        <f>'Monthly Prep'!S128</f>
        <v>0</v>
      </c>
      <c r="X478" s="203">
        <f>'Monthly Prep'!T128</f>
        <v>0</v>
      </c>
      <c r="Y478" s="203">
        <f>'Monthly Prep'!U128</f>
        <v>0</v>
      </c>
      <c r="Z478" s="203">
        <f>'Monthly Prep'!V128</f>
        <v>0</v>
      </c>
      <c r="AA478" s="203">
        <f>'Monthly Prep'!W128</f>
        <v>0</v>
      </c>
      <c r="AB478" s="203">
        <f>'Monthly Prep'!X128</f>
        <v>0</v>
      </c>
      <c r="AC478" s="203">
        <f>'Monthly Prep'!Y128</f>
        <v>0</v>
      </c>
      <c r="AD478" s="203">
        <f>'Monthly Prep'!Z128</f>
        <v>0</v>
      </c>
      <c r="AE478" s="203">
        <f>'Monthly Prep'!AA128</f>
        <v>0</v>
      </c>
      <c r="AF478" s="203">
        <f>'Monthly Prep'!AB128</f>
        <v>0</v>
      </c>
      <c r="AG478" s="203">
        <f>'Monthly Prep'!AC128</f>
        <v>0</v>
      </c>
      <c r="AH478" s="203">
        <f>'Monthly Prep'!AD128</f>
        <v>0</v>
      </c>
      <c r="AI478" s="203">
        <f>'Monthly Prep'!AE128</f>
        <v>0</v>
      </c>
      <c r="AJ478" s="203">
        <f>'Monthly Prep'!AF128</f>
        <v>0</v>
      </c>
      <c r="AK478" s="203">
        <f>'Monthly Prep'!AG128</f>
        <v>0</v>
      </c>
      <c r="AL478" s="203">
        <f>'Monthly Prep'!AH128</f>
        <v>0</v>
      </c>
      <c r="AM478" s="186">
        <f t="shared" si="15"/>
        <v>0</v>
      </c>
      <c r="AN478" s="187" t="str">
        <f>'Monthly Prep'!B$3</f>
        <v>Monthly Prep Reporting Tool 1.0.1</v>
      </c>
      <c r="AO478" s="199">
        <f>'Monthly Prep'!AH128</f>
        <v>0</v>
      </c>
    </row>
    <row r="479" spans="1:41" x14ac:dyDescent="0.25">
      <c r="A479" s="178" t="str">
        <f t="shared" si="14"/>
        <v>202205</v>
      </c>
      <c r="B479" s="179">
        <f>'Prep Partner Performance'!AE$2</f>
        <v>2022</v>
      </c>
      <c r="C479" s="180" t="str">
        <f>'Prep Partner Performance'!Z$2</f>
        <v>05</v>
      </c>
      <c r="D479" s="178">
        <f>'Prep Partner Performance'!G$2</f>
        <v>14943</v>
      </c>
      <c r="E479" s="177" t="str">
        <f>'Prep Partner Performance'!C$2</f>
        <v>Kisima Health Centre</v>
      </c>
      <c r="F479" s="203">
        <f>'Monthly Prep'!B$125</f>
        <v>0</v>
      </c>
      <c r="G479" s="203" t="str">
        <f>'Monthly Prep'!C129</f>
        <v>General Population</v>
      </c>
      <c r="H479" s="203" t="str">
        <f>'Monthly Prep'!D129</f>
        <v>MP01-121</v>
      </c>
      <c r="I479" s="203">
        <f>'Monthly Prep'!E129</f>
        <v>0</v>
      </c>
      <c r="J479" s="203">
        <f>'Monthly Prep'!F129</f>
        <v>0</v>
      </c>
      <c r="K479" s="203">
        <f>'Monthly Prep'!G129</f>
        <v>0</v>
      </c>
      <c r="L479" s="203">
        <f>'Monthly Prep'!H129</f>
        <v>0</v>
      </c>
      <c r="M479" s="203">
        <f>'Monthly Prep'!I129</f>
        <v>0</v>
      </c>
      <c r="N479" s="203">
        <f>'Monthly Prep'!J129</f>
        <v>0</v>
      </c>
      <c r="O479" s="203">
        <f>'Monthly Prep'!K129</f>
        <v>0</v>
      </c>
      <c r="P479" s="203">
        <f>'Monthly Prep'!L129</f>
        <v>0</v>
      </c>
      <c r="Q479" s="203">
        <f>'Monthly Prep'!M129</f>
        <v>0</v>
      </c>
      <c r="R479" s="203">
        <f>'Monthly Prep'!N129</f>
        <v>0</v>
      </c>
      <c r="S479" s="203">
        <f>'Monthly Prep'!O129</f>
        <v>0</v>
      </c>
      <c r="T479" s="203">
        <f>'Monthly Prep'!P129</f>
        <v>0</v>
      </c>
      <c r="U479" s="203">
        <f>'Monthly Prep'!Q129</f>
        <v>0</v>
      </c>
      <c r="V479" s="203">
        <f>'Monthly Prep'!R129</f>
        <v>0</v>
      </c>
      <c r="W479" s="203">
        <f>'Monthly Prep'!S129</f>
        <v>0</v>
      </c>
      <c r="X479" s="203">
        <f>'Monthly Prep'!T129</f>
        <v>0</v>
      </c>
      <c r="Y479" s="203">
        <f>'Monthly Prep'!U129</f>
        <v>0</v>
      </c>
      <c r="Z479" s="203">
        <f>'Monthly Prep'!V129</f>
        <v>0</v>
      </c>
      <c r="AA479" s="203">
        <f>'Monthly Prep'!W129</f>
        <v>0</v>
      </c>
      <c r="AB479" s="203">
        <f>'Monthly Prep'!X129</f>
        <v>0</v>
      </c>
      <c r="AC479" s="203">
        <f>'Monthly Prep'!Y129</f>
        <v>0</v>
      </c>
      <c r="AD479" s="203">
        <f>'Monthly Prep'!Z129</f>
        <v>0</v>
      </c>
      <c r="AE479" s="203">
        <f>'Monthly Prep'!AA129</f>
        <v>0</v>
      </c>
      <c r="AF479" s="203">
        <f>'Monthly Prep'!AB129</f>
        <v>0</v>
      </c>
      <c r="AG479" s="203">
        <f>'Monthly Prep'!AC129</f>
        <v>0</v>
      </c>
      <c r="AH479" s="203">
        <f>'Monthly Prep'!AD129</f>
        <v>0</v>
      </c>
      <c r="AI479" s="203">
        <f>'Monthly Prep'!AE129</f>
        <v>0</v>
      </c>
      <c r="AJ479" s="203">
        <f>'Monthly Prep'!AF129</f>
        <v>0</v>
      </c>
      <c r="AK479" s="203">
        <f>'Monthly Prep'!AG129</f>
        <v>0</v>
      </c>
      <c r="AL479" s="203">
        <f>'Monthly Prep'!AH129</f>
        <v>0</v>
      </c>
      <c r="AM479" s="186">
        <f t="shared" si="15"/>
        <v>0</v>
      </c>
      <c r="AN479" s="187" t="str">
        <f>'Monthly Prep'!B$3</f>
        <v>Monthly Prep Reporting Tool 1.0.1</v>
      </c>
      <c r="AO479" s="199">
        <f>'Monthly Prep'!AH129</f>
        <v>0</v>
      </c>
    </row>
    <row r="480" spans="1:41" x14ac:dyDescent="0.25">
      <c r="A480" s="178" t="str">
        <f t="shared" si="14"/>
        <v>202205</v>
      </c>
      <c r="B480" s="179">
        <f>'Prep Partner Performance'!AE$2</f>
        <v>2022</v>
      </c>
      <c r="C480" s="180" t="str">
        <f>'Prep Partner Performance'!Z$2</f>
        <v>05</v>
      </c>
      <c r="D480" s="178">
        <f>'Prep Partner Performance'!G$2</f>
        <v>14943</v>
      </c>
      <c r="E480" s="177" t="str">
        <f>'Prep Partner Performance'!C$2</f>
        <v>Kisima Health Centre</v>
      </c>
      <c r="F480" s="203">
        <f>'Monthly Prep'!B$125</f>
        <v>0</v>
      </c>
      <c r="G480" s="203" t="str">
        <f>'Monthly Prep'!C130</f>
        <v>Men at High Risk</v>
      </c>
      <c r="H480" s="203" t="str">
        <f>'Monthly Prep'!D130</f>
        <v>MP01-122</v>
      </c>
      <c r="I480" s="203">
        <f>'Monthly Prep'!E130</f>
        <v>0</v>
      </c>
      <c r="J480" s="203">
        <f>'Monthly Prep'!F130</f>
        <v>0</v>
      </c>
      <c r="K480" s="203">
        <f>'Monthly Prep'!G130</f>
        <v>0</v>
      </c>
      <c r="L480" s="203">
        <f>'Monthly Prep'!H130</f>
        <v>0</v>
      </c>
      <c r="M480" s="203">
        <f>'Monthly Prep'!I130</f>
        <v>0</v>
      </c>
      <c r="N480" s="203">
        <f>'Monthly Prep'!J130</f>
        <v>0</v>
      </c>
      <c r="O480" s="203">
        <f>'Monthly Prep'!K130</f>
        <v>0</v>
      </c>
      <c r="P480" s="203">
        <f>'Monthly Prep'!L130</f>
        <v>0</v>
      </c>
      <c r="Q480" s="203">
        <f>'Monthly Prep'!M130</f>
        <v>0</v>
      </c>
      <c r="R480" s="203">
        <f>'Monthly Prep'!N130</f>
        <v>0</v>
      </c>
      <c r="S480" s="203">
        <f>'Monthly Prep'!O130</f>
        <v>0</v>
      </c>
      <c r="T480" s="203">
        <f>'Monthly Prep'!P130</f>
        <v>0</v>
      </c>
      <c r="U480" s="203">
        <f>'Monthly Prep'!Q130</f>
        <v>0</v>
      </c>
      <c r="V480" s="203">
        <f>'Monthly Prep'!R130</f>
        <v>0</v>
      </c>
      <c r="W480" s="203">
        <f>'Monthly Prep'!S130</f>
        <v>0</v>
      </c>
      <c r="X480" s="203">
        <f>'Monthly Prep'!T130</f>
        <v>0</v>
      </c>
      <c r="Y480" s="203">
        <f>'Monthly Prep'!U130</f>
        <v>0</v>
      </c>
      <c r="Z480" s="203">
        <f>'Monthly Prep'!V130</f>
        <v>0</v>
      </c>
      <c r="AA480" s="203">
        <f>'Monthly Prep'!W130</f>
        <v>0</v>
      </c>
      <c r="AB480" s="203">
        <f>'Monthly Prep'!X130</f>
        <v>0</v>
      </c>
      <c r="AC480" s="203">
        <f>'Monthly Prep'!Y130</f>
        <v>0</v>
      </c>
      <c r="AD480" s="203">
        <f>'Monthly Prep'!Z130</f>
        <v>0</v>
      </c>
      <c r="AE480" s="203">
        <f>'Monthly Prep'!AA130</f>
        <v>0</v>
      </c>
      <c r="AF480" s="203">
        <f>'Monthly Prep'!AB130</f>
        <v>0</v>
      </c>
      <c r="AG480" s="203">
        <f>'Monthly Prep'!AC130</f>
        <v>0</v>
      </c>
      <c r="AH480" s="203">
        <f>'Monthly Prep'!AD130</f>
        <v>0</v>
      </c>
      <c r="AI480" s="203">
        <f>'Monthly Prep'!AE130</f>
        <v>0</v>
      </c>
      <c r="AJ480" s="203">
        <f>'Monthly Prep'!AF130</f>
        <v>0</v>
      </c>
      <c r="AK480" s="203">
        <f>'Monthly Prep'!AG130</f>
        <v>0</v>
      </c>
      <c r="AL480" s="203">
        <f>'Monthly Prep'!AH130</f>
        <v>0</v>
      </c>
      <c r="AM480" s="186">
        <f t="shared" si="15"/>
        <v>0</v>
      </c>
      <c r="AN480" s="187" t="str">
        <f>'Monthly Prep'!B$3</f>
        <v>Monthly Prep Reporting Tool 1.0.1</v>
      </c>
      <c r="AO480" s="199">
        <f>'Monthly Prep'!AH130</f>
        <v>0</v>
      </c>
    </row>
    <row r="481" spans="1:41" x14ac:dyDescent="0.25">
      <c r="A481" s="178" t="str">
        <f t="shared" si="14"/>
        <v>202205</v>
      </c>
      <c r="B481" s="179">
        <f>'Prep Partner Performance'!AE$2</f>
        <v>2022</v>
      </c>
      <c r="C481" s="180" t="str">
        <f>'Prep Partner Performance'!Z$2</f>
        <v>05</v>
      </c>
      <c r="D481" s="178">
        <f>'Prep Partner Performance'!G$2</f>
        <v>14943</v>
      </c>
      <c r="E481" s="177" t="str">
        <f>'Prep Partner Performance'!C$2</f>
        <v>Kisima Health Centre</v>
      </c>
      <c r="F481" s="203">
        <f>'Monthly Prep'!B$125</f>
        <v>0</v>
      </c>
      <c r="G481" s="203" t="str">
        <f>'Monthly Prep'!C131</f>
        <v>PBFW Breastfeeding</v>
      </c>
      <c r="H481" s="203" t="str">
        <f>'Monthly Prep'!D131</f>
        <v>MP01-123</v>
      </c>
      <c r="I481" s="203">
        <f>'Monthly Prep'!E131</f>
        <v>0</v>
      </c>
      <c r="J481" s="203">
        <f>'Monthly Prep'!F131</f>
        <v>0</v>
      </c>
      <c r="K481" s="203">
        <f>'Monthly Prep'!G131</f>
        <v>0</v>
      </c>
      <c r="L481" s="203">
        <f>'Monthly Prep'!H131</f>
        <v>0</v>
      </c>
      <c r="M481" s="203">
        <f>'Monthly Prep'!I131</f>
        <v>0</v>
      </c>
      <c r="N481" s="203">
        <f>'Monthly Prep'!J131</f>
        <v>0</v>
      </c>
      <c r="O481" s="203">
        <f>'Monthly Prep'!K131</f>
        <v>0</v>
      </c>
      <c r="P481" s="203">
        <f>'Monthly Prep'!L131</f>
        <v>0</v>
      </c>
      <c r="Q481" s="203">
        <f>'Monthly Prep'!M131</f>
        <v>0</v>
      </c>
      <c r="R481" s="203">
        <f>'Monthly Prep'!N131</f>
        <v>0</v>
      </c>
      <c r="S481" s="203">
        <f>'Monthly Prep'!O131</f>
        <v>0</v>
      </c>
      <c r="T481" s="203">
        <f>'Monthly Prep'!P131</f>
        <v>0</v>
      </c>
      <c r="U481" s="203">
        <f>'Monthly Prep'!Q131</f>
        <v>0</v>
      </c>
      <c r="V481" s="203">
        <f>'Monthly Prep'!R131</f>
        <v>0</v>
      </c>
      <c r="W481" s="203">
        <f>'Monthly Prep'!S131</f>
        <v>0</v>
      </c>
      <c r="X481" s="203">
        <f>'Monthly Prep'!T131</f>
        <v>0</v>
      </c>
      <c r="Y481" s="203">
        <f>'Monthly Prep'!U131</f>
        <v>0</v>
      </c>
      <c r="Z481" s="203">
        <f>'Monthly Prep'!V131</f>
        <v>0</v>
      </c>
      <c r="AA481" s="203">
        <f>'Monthly Prep'!W131</f>
        <v>0</v>
      </c>
      <c r="AB481" s="203">
        <f>'Monthly Prep'!X131</f>
        <v>0</v>
      </c>
      <c r="AC481" s="203">
        <f>'Monthly Prep'!Y131</f>
        <v>0</v>
      </c>
      <c r="AD481" s="203">
        <f>'Monthly Prep'!Z131</f>
        <v>0</v>
      </c>
      <c r="AE481" s="203">
        <f>'Monthly Prep'!AA131</f>
        <v>0</v>
      </c>
      <c r="AF481" s="203">
        <f>'Monthly Prep'!AB131</f>
        <v>0</v>
      </c>
      <c r="AG481" s="203">
        <f>'Monthly Prep'!AC131</f>
        <v>0</v>
      </c>
      <c r="AH481" s="203">
        <f>'Monthly Prep'!AD131</f>
        <v>0</v>
      </c>
      <c r="AI481" s="203">
        <f>'Monthly Prep'!AE131</f>
        <v>0</v>
      </c>
      <c r="AJ481" s="203">
        <f>'Monthly Prep'!AF131</f>
        <v>0</v>
      </c>
      <c r="AK481" s="203">
        <f>'Monthly Prep'!AG131</f>
        <v>0</v>
      </c>
      <c r="AL481" s="203">
        <f>'Monthly Prep'!AH131</f>
        <v>0</v>
      </c>
      <c r="AM481" s="186">
        <f t="shared" si="15"/>
        <v>0</v>
      </c>
      <c r="AN481" s="187" t="str">
        <f>'Monthly Prep'!B$3</f>
        <v>Monthly Prep Reporting Tool 1.0.1</v>
      </c>
      <c r="AO481" s="199">
        <f>'Monthly Prep'!AH131</f>
        <v>0</v>
      </c>
    </row>
    <row r="482" spans="1:41" x14ac:dyDescent="0.25">
      <c r="A482" s="178" t="str">
        <f t="shared" si="14"/>
        <v>202205</v>
      </c>
      <c r="B482" s="179">
        <f>'Prep Partner Performance'!AE$2</f>
        <v>2022</v>
      </c>
      <c r="C482" s="180" t="str">
        <f>'Prep Partner Performance'!Z$2</f>
        <v>05</v>
      </c>
      <c r="D482" s="178">
        <f>'Prep Partner Performance'!G$2</f>
        <v>14943</v>
      </c>
      <c r="E482" s="177" t="str">
        <f>'Prep Partner Performance'!C$2</f>
        <v>Kisima Health Centre</v>
      </c>
      <c r="F482" s="203">
        <f>'Monthly Prep'!B$125</f>
        <v>0</v>
      </c>
      <c r="G482" s="203" t="str">
        <f>'Monthly Prep'!C132</f>
        <v>PBFW Pregnant</v>
      </c>
      <c r="H482" s="203" t="str">
        <f>'Monthly Prep'!D132</f>
        <v>MP01-124</v>
      </c>
      <c r="I482" s="203">
        <f>'Monthly Prep'!E132</f>
        <v>0</v>
      </c>
      <c r="J482" s="203">
        <f>'Monthly Prep'!F132</f>
        <v>0</v>
      </c>
      <c r="K482" s="203">
        <f>'Monthly Prep'!G132</f>
        <v>0</v>
      </c>
      <c r="L482" s="203">
        <f>'Monthly Prep'!H132</f>
        <v>0</v>
      </c>
      <c r="M482" s="203">
        <f>'Monthly Prep'!I132</f>
        <v>0</v>
      </c>
      <c r="N482" s="203">
        <f>'Monthly Prep'!J132</f>
        <v>0</v>
      </c>
      <c r="O482" s="203">
        <f>'Monthly Prep'!K132</f>
        <v>0</v>
      </c>
      <c r="P482" s="203">
        <f>'Monthly Prep'!L132</f>
        <v>0</v>
      </c>
      <c r="Q482" s="203">
        <f>'Monthly Prep'!M132</f>
        <v>0</v>
      </c>
      <c r="R482" s="203">
        <f>'Monthly Prep'!N132</f>
        <v>0</v>
      </c>
      <c r="S482" s="203">
        <f>'Monthly Prep'!O132</f>
        <v>0</v>
      </c>
      <c r="T482" s="203">
        <f>'Monthly Prep'!P132</f>
        <v>0</v>
      </c>
      <c r="U482" s="203">
        <f>'Monthly Prep'!Q132</f>
        <v>0</v>
      </c>
      <c r="V482" s="203">
        <f>'Monthly Prep'!R132</f>
        <v>0</v>
      </c>
      <c r="W482" s="203">
        <f>'Monthly Prep'!S132</f>
        <v>0</v>
      </c>
      <c r="X482" s="203">
        <f>'Monthly Prep'!T132</f>
        <v>0</v>
      </c>
      <c r="Y482" s="203">
        <f>'Monthly Prep'!U132</f>
        <v>0</v>
      </c>
      <c r="Z482" s="203">
        <f>'Monthly Prep'!V132</f>
        <v>0</v>
      </c>
      <c r="AA482" s="203">
        <f>'Monthly Prep'!W132</f>
        <v>0</v>
      </c>
      <c r="AB482" s="203">
        <f>'Monthly Prep'!X132</f>
        <v>0</v>
      </c>
      <c r="AC482" s="203">
        <f>'Monthly Prep'!Y132</f>
        <v>0</v>
      </c>
      <c r="AD482" s="203">
        <f>'Monthly Prep'!Z132</f>
        <v>0</v>
      </c>
      <c r="AE482" s="203">
        <f>'Monthly Prep'!AA132</f>
        <v>0</v>
      </c>
      <c r="AF482" s="203">
        <f>'Monthly Prep'!AB132</f>
        <v>0</v>
      </c>
      <c r="AG482" s="203">
        <f>'Monthly Prep'!AC132</f>
        <v>0</v>
      </c>
      <c r="AH482" s="203">
        <f>'Monthly Prep'!AD132</f>
        <v>0</v>
      </c>
      <c r="AI482" s="203">
        <f>'Monthly Prep'!AE132</f>
        <v>0</v>
      </c>
      <c r="AJ482" s="203">
        <f>'Monthly Prep'!AF132</f>
        <v>0</v>
      </c>
      <c r="AK482" s="203">
        <f>'Monthly Prep'!AG132</f>
        <v>0</v>
      </c>
      <c r="AL482" s="203">
        <f>'Monthly Prep'!AH132</f>
        <v>0</v>
      </c>
      <c r="AM482" s="186">
        <f t="shared" si="15"/>
        <v>0</v>
      </c>
      <c r="AN482" s="187" t="str">
        <f>'Monthly Prep'!B$3</f>
        <v>Monthly Prep Reporting Tool 1.0.1</v>
      </c>
      <c r="AO482" s="199">
        <f>'Monthly Prep'!AH132</f>
        <v>0</v>
      </c>
    </row>
    <row r="483" spans="1:41" s="196" customFormat="1" x14ac:dyDescent="0.25">
      <c r="A483" s="192" t="str">
        <f t="shared" si="14"/>
        <v>202205</v>
      </c>
      <c r="B483" s="193">
        <f>'Prep Partner Performance'!AE$2</f>
        <v>2022</v>
      </c>
      <c r="C483" s="194" t="str">
        <f>'Prep Partner Performance'!Z$2</f>
        <v>05</v>
      </c>
      <c r="D483" s="192">
        <f>'Prep Partner Performance'!G$2</f>
        <v>14943</v>
      </c>
      <c r="E483" s="195" t="str">
        <f>'Prep Partner Performance'!C$2</f>
        <v>Kisima Health Centre</v>
      </c>
      <c r="F483" s="200">
        <f>'Monthly Prep'!B$125</f>
        <v>0</v>
      </c>
      <c r="G483" s="200" t="str">
        <f>'Monthly Prep'!C133</f>
        <v>People Who Inject Drugs</v>
      </c>
      <c r="H483" s="200" t="str">
        <f>'Monthly Prep'!D133</f>
        <v>MP01-125</v>
      </c>
      <c r="I483" s="200">
        <f>'Monthly Prep'!E133</f>
        <v>0</v>
      </c>
      <c r="J483" s="200">
        <f>'Monthly Prep'!F133</f>
        <v>0</v>
      </c>
      <c r="K483" s="200">
        <f>'Monthly Prep'!G133</f>
        <v>0</v>
      </c>
      <c r="L483" s="200">
        <f>'Monthly Prep'!H133</f>
        <v>0</v>
      </c>
      <c r="M483" s="200">
        <f>'Monthly Prep'!I133</f>
        <v>0</v>
      </c>
      <c r="N483" s="200">
        <f>'Monthly Prep'!J133</f>
        <v>0</v>
      </c>
      <c r="O483" s="200">
        <f>'Monthly Prep'!K133</f>
        <v>0</v>
      </c>
      <c r="P483" s="200">
        <f>'Monthly Prep'!L133</f>
        <v>0</v>
      </c>
      <c r="Q483" s="200">
        <f>'Monthly Prep'!M133</f>
        <v>0</v>
      </c>
      <c r="R483" s="200">
        <f>'Monthly Prep'!N133</f>
        <v>0</v>
      </c>
      <c r="S483" s="200">
        <f>'Monthly Prep'!O133</f>
        <v>0</v>
      </c>
      <c r="T483" s="200">
        <f>'Monthly Prep'!P133</f>
        <v>0</v>
      </c>
      <c r="U483" s="200">
        <f>'Monthly Prep'!Q133</f>
        <v>0</v>
      </c>
      <c r="V483" s="200">
        <f>'Monthly Prep'!R133</f>
        <v>0</v>
      </c>
      <c r="W483" s="200">
        <f>'Monthly Prep'!S133</f>
        <v>0</v>
      </c>
      <c r="X483" s="200">
        <f>'Monthly Prep'!T133</f>
        <v>0</v>
      </c>
      <c r="Y483" s="200">
        <f>'Monthly Prep'!U133</f>
        <v>0</v>
      </c>
      <c r="Z483" s="200">
        <f>'Monthly Prep'!V133</f>
        <v>0</v>
      </c>
      <c r="AA483" s="200">
        <f>'Monthly Prep'!W133</f>
        <v>0</v>
      </c>
      <c r="AB483" s="200">
        <f>'Monthly Prep'!X133</f>
        <v>0</v>
      </c>
      <c r="AC483" s="200">
        <f>'Monthly Prep'!Y133</f>
        <v>0</v>
      </c>
      <c r="AD483" s="200">
        <f>'Monthly Prep'!Z133</f>
        <v>0</v>
      </c>
      <c r="AE483" s="200">
        <f>'Monthly Prep'!AA133</f>
        <v>0</v>
      </c>
      <c r="AF483" s="200">
        <f>'Monthly Prep'!AB133</f>
        <v>0</v>
      </c>
      <c r="AG483" s="200">
        <f>'Monthly Prep'!AC133</f>
        <v>0</v>
      </c>
      <c r="AH483" s="200">
        <f>'Monthly Prep'!AD133</f>
        <v>0</v>
      </c>
      <c r="AI483" s="200">
        <f>'Monthly Prep'!AE133</f>
        <v>0</v>
      </c>
      <c r="AJ483" s="200">
        <f>'Monthly Prep'!AF133</f>
        <v>0</v>
      </c>
      <c r="AK483" s="200">
        <f>'Monthly Prep'!AG133</f>
        <v>0</v>
      </c>
      <c r="AL483" s="200">
        <f>'Monthly Prep'!AH133</f>
        <v>0</v>
      </c>
      <c r="AM483" s="206">
        <f t="shared" si="15"/>
        <v>0</v>
      </c>
      <c r="AN483" s="205" t="str">
        <f>'Monthly Prep'!B$3</f>
        <v>Monthly Prep Reporting Tool 1.0.1</v>
      </c>
      <c r="AO483" s="199">
        <f>'Monthly Prep'!AH133</f>
        <v>0</v>
      </c>
    </row>
    <row r="484" spans="1:41" s="197" customFormat="1" x14ac:dyDescent="0.25">
      <c r="A484" s="181" t="str">
        <f t="shared" si="14"/>
        <v>202205</v>
      </c>
      <c r="B484" s="182">
        <f>'Prep Partner Performance'!AE$2</f>
        <v>2022</v>
      </c>
      <c r="C484" s="183" t="str">
        <f>'Prep Partner Performance'!Z$2</f>
        <v>05</v>
      </c>
      <c r="D484" s="181">
        <f>'Prep Partner Performance'!G$2</f>
        <v>14943</v>
      </c>
      <c r="E484" s="184" t="str">
        <f>'Prep Partner Performance'!C$2</f>
        <v>Kisima Health Centre</v>
      </c>
      <c r="F484" s="201">
        <f>'Monthly Prep'!B137</f>
        <v>0</v>
      </c>
      <c r="G484" s="201" t="str">
        <f>'Monthly Prep'!C137</f>
        <v>Female Sex Workers</v>
      </c>
      <c r="H484" s="201" t="str">
        <f>'Monthly Prep'!D137</f>
        <v>MP01-129</v>
      </c>
      <c r="I484" s="201">
        <f>'Monthly Prep'!E137</f>
        <v>0</v>
      </c>
      <c r="J484" s="201">
        <f>'Monthly Prep'!F137</f>
        <v>0</v>
      </c>
      <c r="K484" s="201">
        <f>'Monthly Prep'!G137</f>
        <v>0</v>
      </c>
      <c r="L484" s="201">
        <f>'Monthly Prep'!H137</f>
        <v>0</v>
      </c>
      <c r="M484" s="201">
        <f>'Monthly Prep'!I137</f>
        <v>0</v>
      </c>
      <c r="N484" s="201">
        <f>'Monthly Prep'!J137</f>
        <v>0</v>
      </c>
      <c r="O484" s="201">
        <f>'Monthly Prep'!K137</f>
        <v>0</v>
      </c>
      <c r="P484" s="201">
        <f>'Monthly Prep'!L137</f>
        <v>0</v>
      </c>
      <c r="Q484" s="201">
        <f>'Monthly Prep'!M137</f>
        <v>0</v>
      </c>
      <c r="R484" s="201">
        <f>'Monthly Prep'!N137</f>
        <v>0</v>
      </c>
      <c r="S484" s="201">
        <f>'Monthly Prep'!O137</f>
        <v>0</v>
      </c>
      <c r="T484" s="201">
        <f>'Monthly Prep'!P137</f>
        <v>0</v>
      </c>
      <c r="U484" s="201">
        <f>'Monthly Prep'!Q137</f>
        <v>0</v>
      </c>
      <c r="V484" s="201">
        <f>'Monthly Prep'!R137</f>
        <v>0</v>
      </c>
      <c r="W484" s="201">
        <f>'Monthly Prep'!S137</f>
        <v>0</v>
      </c>
      <c r="X484" s="201">
        <f>'Monthly Prep'!T137</f>
        <v>0</v>
      </c>
      <c r="Y484" s="201">
        <f>'Monthly Prep'!U137</f>
        <v>0</v>
      </c>
      <c r="Z484" s="201">
        <f>'Monthly Prep'!V137</f>
        <v>0</v>
      </c>
      <c r="AA484" s="201">
        <f>'Monthly Prep'!W137</f>
        <v>0</v>
      </c>
      <c r="AB484" s="201">
        <f>'Monthly Prep'!X137</f>
        <v>0</v>
      </c>
      <c r="AC484" s="201">
        <f>'Monthly Prep'!Y137</f>
        <v>0</v>
      </c>
      <c r="AD484" s="201">
        <f>'Monthly Prep'!Z137</f>
        <v>0</v>
      </c>
      <c r="AE484" s="201">
        <f>'Monthly Prep'!AA137</f>
        <v>0</v>
      </c>
      <c r="AF484" s="201">
        <f>'Monthly Prep'!AB137</f>
        <v>0</v>
      </c>
      <c r="AG484" s="201">
        <f>'Monthly Prep'!AC137</f>
        <v>0</v>
      </c>
      <c r="AH484" s="201">
        <f>'Monthly Prep'!AD137</f>
        <v>0</v>
      </c>
      <c r="AI484" s="201">
        <f>'Monthly Prep'!AE137</f>
        <v>0</v>
      </c>
      <c r="AJ484" s="201">
        <f>'Monthly Prep'!AF137</f>
        <v>0</v>
      </c>
      <c r="AK484" s="201">
        <f>'Monthly Prep'!AG137</f>
        <v>0</v>
      </c>
      <c r="AL484" s="201">
        <f>'Monthly Prep'!AH137</f>
        <v>0</v>
      </c>
      <c r="AM484" s="181">
        <f t="shared" si="15"/>
        <v>0</v>
      </c>
      <c r="AN484" s="184" t="str">
        <f>'Monthly Prep'!B$3</f>
        <v>Monthly Prep Reporting Tool 1.0.1</v>
      </c>
      <c r="AO484" s="199">
        <f>'Monthly Prep'!AH137</f>
        <v>0</v>
      </c>
    </row>
    <row r="485" spans="1:41" x14ac:dyDescent="0.25">
      <c r="A485" s="178" t="str">
        <f t="shared" si="14"/>
        <v>202205</v>
      </c>
      <c r="B485" s="179">
        <f>'Prep Partner Performance'!AE$2</f>
        <v>2022</v>
      </c>
      <c r="C485" s="180" t="str">
        <f>'Prep Partner Performance'!Z$2</f>
        <v>05</v>
      </c>
      <c r="D485" s="178">
        <f>'Prep Partner Performance'!G$2</f>
        <v>14943</v>
      </c>
      <c r="E485" s="177" t="str">
        <f>'Prep Partner Performance'!C$2</f>
        <v>Kisima Health Centre</v>
      </c>
      <c r="F485" s="203">
        <f>'Monthly Prep'!B$137</f>
        <v>0</v>
      </c>
      <c r="G485" s="203" t="str">
        <f>'Monthly Prep'!C138</f>
        <v>General Population</v>
      </c>
      <c r="H485" s="203" t="str">
        <f>'Monthly Prep'!D138</f>
        <v>MP01-130</v>
      </c>
      <c r="I485" s="203">
        <f>'Monthly Prep'!E138</f>
        <v>0</v>
      </c>
      <c r="J485" s="203">
        <f>'Monthly Prep'!F138</f>
        <v>0</v>
      </c>
      <c r="K485" s="203">
        <f>'Monthly Prep'!G138</f>
        <v>0</v>
      </c>
      <c r="L485" s="203">
        <f>'Monthly Prep'!H138</f>
        <v>0</v>
      </c>
      <c r="M485" s="203">
        <f>'Monthly Prep'!I138</f>
        <v>0</v>
      </c>
      <c r="N485" s="203">
        <f>'Monthly Prep'!J138</f>
        <v>0</v>
      </c>
      <c r="O485" s="203">
        <f>'Monthly Prep'!K138</f>
        <v>0</v>
      </c>
      <c r="P485" s="203">
        <f>'Monthly Prep'!L138</f>
        <v>0</v>
      </c>
      <c r="Q485" s="203">
        <f>'Monthly Prep'!M138</f>
        <v>0</v>
      </c>
      <c r="R485" s="203">
        <f>'Monthly Prep'!N138</f>
        <v>0</v>
      </c>
      <c r="S485" s="203">
        <f>'Monthly Prep'!O138</f>
        <v>0</v>
      </c>
      <c r="T485" s="203">
        <f>'Monthly Prep'!P138</f>
        <v>0</v>
      </c>
      <c r="U485" s="203">
        <f>'Monthly Prep'!Q138</f>
        <v>0</v>
      </c>
      <c r="V485" s="203">
        <f>'Monthly Prep'!R138</f>
        <v>0</v>
      </c>
      <c r="W485" s="203">
        <f>'Monthly Prep'!S138</f>
        <v>0</v>
      </c>
      <c r="X485" s="203">
        <f>'Monthly Prep'!T138</f>
        <v>0</v>
      </c>
      <c r="Y485" s="203">
        <f>'Monthly Prep'!U138</f>
        <v>0</v>
      </c>
      <c r="Z485" s="203">
        <f>'Monthly Prep'!V138</f>
        <v>0</v>
      </c>
      <c r="AA485" s="203">
        <f>'Monthly Prep'!W138</f>
        <v>0</v>
      </c>
      <c r="AB485" s="203">
        <f>'Monthly Prep'!X138</f>
        <v>0</v>
      </c>
      <c r="AC485" s="203">
        <f>'Monthly Prep'!Y138</f>
        <v>0</v>
      </c>
      <c r="AD485" s="203">
        <f>'Monthly Prep'!Z138</f>
        <v>0</v>
      </c>
      <c r="AE485" s="203">
        <f>'Monthly Prep'!AA138</f>
        <v>0</v>
      </c>
      <c r="AF485" s="203">
        <f>'Monthly Prep'!AB138</f>
        <v>0</v>
      </c>
      <c r="AG485" s="203">
        <f>'Monthly Prep'!AC138</f>
        <v>0</v>
      </c>
      <c r="AH485" s="203">
        <f>'Monthly Prep'!AD138</f>
        <v>0</v>
      </c>
      <c r="AI485" s="203">
        <f>'Monthly Prep'!AE138</f>
        <v>0</v>
      </c>
      <c r="AJ485" s="203">
        <f>'Monthly Prep'!AF138</f>
        <v>0</v>
      </c>
      <c r="AK485" s="203">
        <f>'Monthly Prep'!AG138</f>
        <v>0</v>
      </c>
      <c r="AL485" s="203">
        <f>'Monthly Prep'!AH138</f>
        <v>0</v>
      </c>
      <c r="AM485" s="186">
        <f t="shared" si="15"/>
        <v>0</v>
      </c>
      <c r="AN485" s="187" t="str">
        <f>'Monthly Prep'!B$3</f>
        <v>Monthly Prep Reporting Tool 1.0.1</v>
      </c>
      <c r="AO485" s="199">
        <f>'Monthly Prep'!AH138</f>
        <v>0</v>
      </c>
    </row>
    <row r="486" spans="1:41" x14ac:dyDescent="0.25">
      <c r="A486" s="178" t="str">
        <f t="shared" si="14"/>
        <v>202205</v>
      </c>
      <c r="B486" s="179">
        <f>'Prep Partner Performance'!AE$2</f>
        <v>2022</v>
      </c>
      <c r="C486" s="180" t="str">
        <f>'Prep Partner Performance'!Z$2</f>
        <v>05</v>
      </c>
      <c r="D486" s="178">
        <f>'Prep Partner Performance'!G$2</f>
        <v>14943</v>
      </c>
      <c r="E486" s="177" t="str">
        <f>'Prep Partner Performance'!C$2</f>
        <v>Kisima Health Centre</v>
      </c>
      <c r="F486" s="203">
        <f>'Monthly Prep'!B$137</f>
        <v>0</v>
      </c>
      <c r="G486" s="203" t="str">
        <f>'Monthly Prep'!C139</f>
        <v>Men at High Risk</v>
      </c>
      <c r="H486" s="203" t="str">
        <f>'Monthly Prep'!D139</f>
        <v>MP01-131</v>
      </c>
      <c r="I486" s="203">
        <f>'Monthly Prep'!E139</f>
        <v>0</v>
      </c>
      <c r="J486" s="203">
        <f>'Monthly Prep'!F139</f>
        <v>0</v>
      </c>
      <c r="K486" s="203">
        <f>'Monthly Prep'!G139</f>
        <v>0</v>
      </c>
      <c r="L486" s="203">
        <f>'Monthly Prep'!H139</f>
        <v>0</v>
      </c>
      <c r="M486" s="203">
        <f>'Monthly Prep'!I139</f>
        <v>0</v>
      </c>
      <c r="N486" s="203">
        <f>'Monthly Prep'!J139</f>
        <v>0</v>
      </c>
      <c r="O486" s="203">
        <f>'Monthly Prep'!K139</f>
        <v>0</v>
      </c>
      <c r="P486" s="203">
        <f>'Monthly Prep'!L139</f>
        <v>0</v>
      </c>
      <c r="Q486" s="203">
        <f>'Monthly Prep'!M139</f>
        <v>0</v>
      </c>
      <c r="R486" s="203">
        <f>'Monthly Prep'!N139</f>
        <v>0</v>
      </c>
      <c r="S486" s="203">
        <f>'Monthly Prep'!O139</f>
        <v>0</v>
      </c>
      <c r="T486" s="203">
        <f>'Monthly Prep'!P139</f>
        <v>0</v>
      </c>
      <c r="U486" s="203">
        <f>'Monthly Prep'!Q139</f>
        <v>0</v>
      </c>
      <c r="V486" s="203">
        <f>'Monthly Prep'!R139</f>
        <v>0</v>
      </c>
      <c r="W486" s="203">
        <f>'Monthly Prep'!S139</f>
        <v>0</v>
      </c>
      <c r="X486" s="203">
        <f>'Monthly Prep'!T139</f>
        <v>0</v>
      </c>
      <c r="Y486" s="203">
        <f>'Monthly Prep'!U139</f>
        <v>0</v>
      </c>
      <c r="Z486" s="203">
        <f>'Monthly Prep'!V139</f>
        <v>0</v>
      </c>
      <c r="AA486" s="203">
        <f>'Monthly Prep'!W139</f>
        <v>0</v>
      </c>
      <c r="AB486" s="203">
        <f>'Monthly Prep'!X139</f>
        <v>0</v>
      </c>
      <c r="AC486" s="203">
        <f>'Monthly Prep'!Y139</f>
        <v>0</v>
      </c>
      <c r="AD486" s="203">
        <f>'Monthly Prep'!Z139</f>
        <v>0</v>
      </c>
      <c r="AE486" s="203">
        <f>'Monthly Prep'!AA139</f>
        <v>0</v>
      </c>
      <c r="AF486" s="203">
        <f>'Monthly Prep'!AB139</f>
        <v>0</v>
      </c>
      <c r="AG486" s="203">
        <f>'Monthly Prep'!AC139</f>
        <v>0</v>
      </c>
      <c r="AH486" s="203">
        <f>'Monthly Prep'!AD139</f>
        <v>0</v>
      </c>
      <c r="AI486" s="203">
        <f>'Monthly Prep'!AE139</f>
        <v>0</v>
      </c>
      <c r="AJ486" s="203">
        <f>'Monthly Prep'!AF139</f>
        <v>0</v>
      </c>
      <c r="AK486" s="203">
        <f>'Monthly Prep'!AG139</f>
        <v>0</v>
      </c>
      <c r="AL486" s="203">
        <f>'Monthly Prep'!AH139</f>
        <v>0</v>
      </c>
      <c r="AM486" s="186">
        <f t="shared" si="15"/>
        <v>0</v>
      </c>
      <c r="AN486" s="187" t="str">
        <f>'Monthly Prep'!B$3</f>
        <v>Monthly Prep Reporting Tool 1.0.1</v>
      </c>
      <c r="AO486" s="199">
        <f>'Monthly Prep'!AH139</f>
        <v>0</v>
      </c>
    </row>
    <row r="487" spans="1:41" x14ac:dyDescent="0.25">
      <c r="A487" s="178" t="str">
        <f t="shared" si="14"/>
        <v>202205</v>
      </c>
      <c r="B487" s="179">
        <f>'Prep Partner Performance'!AE$2</f>
        <v>2022</v>
      </c>
      <c r="C487" s="180" t="str">
        <f>'Prep Partner Performance'!Z$2</f>
        <v>05</v>
      </c>
      <c r="D487" s="178">
        <f>'Prep Partner Performance'!G$2</f>
        <v>14943</v>
      </c>
      <c r="E487" s="177" t="str">
        <f>'Prep Partner Performance'!C$2</f>
        <v>Kisima Health Centre</v>
      </c>
      <c r="F487" s="203">
        <f>'Monthly Prep'!B$137</f>
        <v>0</v>
      </c>
      <c r="G487" s="203" t="str">
        <f>'Monthly Prep'!C140</f>
        <v>PBFW Breastfeeding</v>
      </c>
      <c r="H487" s="203" t="str">
        <f>'Monthly Prep'!D140</f>
        <v>MP01-132</v>
      </c>
      <c r="I487" s="203">
        <f>'Monthly Prep'!E140</f>
        <v>0</v>
      </c>
      <c r="J487" s="203">
        <f>'Monthly Prep'!F140</f>
        <v>0</v>
      </c>
      <c r="K487" s="203">
        <f>'Monthly Prep'!G140</f>
        <v>0</v>
      </c>
      <c r="L487" s="203">
        <f>'Monthly Prep'!H140</f>
        <v>0</v>
      </c>
      <c r="M487" s="203">
        <f>'Monthly Prep'!I140</f>
        <v>0</v>
      </c>
      <c r="N487" s="203">
        <f>'Monthly Prep'!J140</f>
        <v>0</v>
      </c>
      <c r="O487" s="203">
        <f>'Monthly Prep'!K140</f>
        <v>0</v>
      </c>
      <c r="P487" s="203">
        <f>'Monthly Prep'!L140</f>
        <v>0</v>
      </c>
      <c r="Q487" s="203">
        <f>'Monthly Prep'!M140</f>
        <v>0</v>
      </c>
      <c r="R487" s="203">
        <f>'Monthly Prep'!N140</f>
        <v>0</v>
      </c>
      <c r="S487" s="203">
        <f>'Monthly Prep'!O140</f>
        <v>0</v>
      </c>
      <c r="T487" s="203">
        <f>'Monthly Prep'!P140</f>
        <v>0</v>
      </c>
      <c r="U487" s="203">
        <f>'Monthly Prep'!Q140</f>
        <v>0</v>
      </c>
      <c r="V487" s="203">
        <f>'Monthly Prep'!R140</f>
        <v>0</v>
      </c>
      <c r="W487" s="203">
        <f>'Monthly Prep'!S140</f>
        <v>0</v>
      </c>
      <c r="X487" s="203">
        <f>'Monthly Prep'!T140</f>
        <v>0</v>
      </c>
      <c r="Y487" s="203">
        <f>'Monthly Prep'!U140</f>
        <v>0</v>
      </c>
      <c r="Z487" s="203">
        <f>'Monthly Prep'!V140</f>
        <v>0</v>
      </c>
      <c r="AA487" s="203">
        <f>'Monthly Prep'!W140</f>
        <v>0</v>
      </c>
      <c r="AB487" s="203">
        <f>'Monthly Prep'!X140</f>
        <v>0</v>
      </c>
      <c r="AC487" s="203">
        <f>'Monthly Prep'!Y140</f>
        <v>0</v>
      </c>
      <c r="AD487" s="203">
        <f>'Monthly Prep'!Z140</f>
        <v>0</v>
      </c>
      <c r="AE487" s="203">
        <f>'Monthly Prep'!AA140</f>
        <v>0</v>
      </c>
      <c r="AF487" s="203">
        <f>'Monthly Prep'!AB140</f>
        <v>0</v>
      </c>
      <c r="AG487" s="203">
        <f>'Monthly Prep'!AC140</f>
        <v>0</v>
      </c>
      <c r="AH487" s="203">
        <f>'Monthly Prep'!AD140</f>
        <v>0</v>
      </c>
      <c r="AI487" s="203">
        <f>'Monthly Prep'!AE140</f>
        <v>0</v>
      </c>
      <c r="AJ487" s="203">
        <f>'Monthly Prep'!AF140</f>
        <v>0</v>
      </c>
      <c r="AK487" s="203">
        <f>'Monthly Prep'!AG140</f>
        <v>0</v>
      </c>
      <c r="AL487" s="203">
        <f>'Monthly Prep'!AH140</f>
        <v>0</v>
      </c>
      <c r="AM487" s="186">
        <f t="shared" si="15"/>
        <v>0</v>
      </c>
      <c r="AN487" s="187" t="str">
        <f>'Monthly Prep'!B$3</f>
        <v>Monthly Prep Reporting Tool 1.0.1</v>
      </c>
      <c r="AO487" s="199">
        <f>'Monthly Prep'!AH140</f>
        <v>0</v>
      </c>
    </row>
    <row r="488" spans="1:41" x14ac:dyDescent="0.25">
      <c r="A488" s="178" t="str">
        <f t="shared" si="14"/>
        <v>202205</v>
      </c>
      <c r="B488" s="179">
        <f>'Prep Partner Performance'!AE$2</f>
        <v>2022</v>
      </c>
      <c r="C488" s="180" t="str">
        <f>'Prep Partner Performance'!Z$2</f>
        <v>05</v>
      </c>
      <c r="D488" s="178">
        <f>'Prep Partner Performance'!G$2</f>
        <v>14943</v>
      </c>
      <c r="E488" s="177" t="str">
        <f>'Prep Partner Performance'!C$2</f>
        <v>Kisima Health Centre</v>
      </c>
      <c r="F488" s="203">
        <f>'Monthly Prep'!B$137</f>
        <v>0</v>
      </c>
      <c r="G488" s="203" t="str">
        <f>'Monthly Prep'!C141</f>
        <v>PBFW Pregnant</v>
      </c>
      <c r="H488" s="203" t="str">
        <f>'Monthly Prep'!D141</f>
        <v>MP01-133</v>
      </c>
      <c r="I488" s="203">
        <f>'Monthly Prep'!E141</f>
        <v>0</v>
      </c>
      <c r="J488" s="203">
        <f>'Monthly Prep'!F141</f>
        <v>0</v>
      </c>
      <c r="K488" s="203">
        <f>'Monthly Prep'!G141</f>
        <v>0</v>
      </c>
      <c r="L488" s="203">
        <f>'Monthly Prep'!H141</f>
        <v>0</v>
      </c>
      <c r="M488" s="203">
        <f>'Monthly Prep'!I141</f>
        <v>0</v>
      </c>
      <c r="N488" s="203">
        <f>'Monthly Prep'!J141</f>
        <v>0</v>
      </c>
      <c r="O488" s="203">
        <f>'Monthly Prep'!K141</f>
        <v>0</v>
      </c>
      <c r="P488" s="203">
        <f>'Monthly Prep'!L141</f>
        <v>0</v>
      </c>
      <c r="Q488" s="203">
        <f>'Monthly Prep'!M141</f>
        <v>0</v>
      </c>
      <c r="R488" s="203">
        <f>'Monthly Prep'!N141</f>
        <v>0</v>
      </c>
      <c r="S488" s="203">
        <f>'Monthly Prep'!O141</f>
        <v>0</v>
      </c>
      <c r="T488" s="203">
        <f>'Monthly Prep'!P141</f>
        <v>0</v>
      </c>
      <c r="U488" s="203">
        <f>'Monthly Prep'!Q141</f>
        <v>0</v>
      </c>
      <c r="V488" s="203">
        <f>'Monthly Prep'!R141</f>
        <v>0</v>
      </c>
      <c r="W488" s="203">
        <f>'Monthly Prep'!S141</f>
        <v>0</v>
      </c>
      <c r="X488" s="203">
        <f>'Monthly Prep'!T141</f>
        <v>0</v>
      </c>
      <c r="Y488" s="203">
        <f>'Monthly Prep'!U141</f>
        <v>0</v>
      </c>
      <c r="Z488" s="203">
        <f>'Monthly Prep'!V141</f>
        <v>0</v>
      </c>
      <c r="AA488" s="203">
        <f>'Monthly Prep'!W141</f>
        <v>0</v>
      </c>
      <c r="AB488" s="203">
        <f>'Monthly Prep'!X141</f>
        <v>0</v>
      </c>
      <c r="AC488" s="203">
        <f>'Monthly Prep'!Y141</f>
        <v>0</v>
      </c>
      <c r="AD488" s="203">
        <f>'Monthly Prep'!Z141</f>
        <v>0</v>
      </c>
      <c r="AE488" s="203">
        <f>'Monthly Prep'!AA141</f>
        <v>0</v>
      </c>
      <c r="AF488" s="203">
        <f>'Monthly Prep'!AB141</f>
        <v>0</v>
      </c>
      <c r="AG488" s="203">
        <f>'Monthly Prep'!AC141</f>
        <v>0</v>
      </c>
      <c r="AH488" s="203">
        <f>'Monthly Prep'!AD141</f>
        <v>0</v>
      </c>
      <c r="AI488" s="203">
        <f>'Monthly Prep'!AE141</f>
        <v>0</v>
      </c>
      <c r="AJ488" s="203">
        <f>'Monthly Prep'!AF141</f>
        <v>0</v>
      </c>
      <c r="AK488" s="203">
        <f>'Monthly Prep'!AG141</f>
        <v>0</v>
      </c>
      <c r="AL488" s="203">
        <f>'Monthly Prep'!AH141</f>
        <v>0</v>
      </c>
      <c r="AM488" s="186">
        <f t="shared" si="15"/>
        <v>0</v>
      </c>
      <c r="AN488" s="187" t="str">
        <f>'Monthly Prep'!B$3</f>
        <v>Monthly Prep Reporting Tool 1.0.1</v>
      </c>
      <c r="AO488" s="199">
        <f>'Monthly Prep'!AH141</f>
        <v>0</v>
      </c>
    </row>
    <row r="489" spans="1:41" x14ac:dyDescent="0.25">
      <c r="A489" s="178" t="str">
        <f t="shared" si="14"/>
        <v>202205</v>
      </c>
      <c r="B489" s="179">
        <f>'Prep Partner Performance'!AE$2</f>
        <v>2022</v>
      </c>
      <c r="C489" s="180" t="str">
        <f>'Prep Partner Performance'!Z$2</f>
        <v>05</v>
      </c>
      <c r="D489" s="178">
        <f>'Prep Partner Performance'!G$2</f>
        <v>14943</v>
      </c>
      <c r="E489" s="177" t="str">
        <f>'Prep Partner Performance'!C$2</f>
        <v>Kisima Health Centre</v>
      </c>
      <c r="F489" s="203">
        <f>'Monthly Prep'!B$137</f>
        <v>0</v>
      </c>
      <c r="G489" s="203" t="str">
        <f>'Monthly Prep'!C142</f>
        <v>People Who Inject Drugs</v>
      </c>
      <c r="H489" s="203" t="str">
        <f>'Monthly Prep'!D142</f>
        <v>MP01-134</v>
      </c>
      <c r="I489" s="203">
        <f>'Monthly Prep'!E142</f>
        <v>0</v>
      </c>
      <c r="J489" s="203">
        <f>'Monthly Prep'!F142</f>
        <v>0</v>
      </c>
      <c r="K489" s="203">
        <f>'Monthly Prep'!G142</f>
        <v>0</v>
      </c>
      <c r="L489" s="203">
        <f>'Monthly Prep'!H142</f>
        <v>0</v>
      </c>
      <c r="M489" s="203">
        <f>'Monthly Prep'!I142</f>
        <v>0</v>
      </c>
      <c r="N489" s="203">
        <f>'Monthly Prep'!J142</f>
        <v>0</v>
      </c>
      <c r="O489" s="203">
        <f>'Monthly Prep'!K142</f>
        <v>0</v>
      </c>
      <c r="P489" s="203">
        <f>'Monthly Prep'!L142</f>
        <v>0</v>
      </c>
      <c r="Q489" s="203">
        <f>'Monthly Prep'!M142</f>
        <v>0</v>
      </c>
      <c r="R489" s="203">
        <f>'Monthly Prep'!N142</f>
        <v>0</v>
      </c>
      <c r="S489" s="203">
        <f>'Monthly Prep'!O142</f>
        <v>0</v>
      </c>
      <c r="T489" s="203">
        <f>'Monthly Prep'!P142</f>
        <v>0</v>
      </c>
      <c r="U489" s="203">
        <f>'Monthly Prep'!Q142</f>
        <v>0</v>
      </c>
      <c r="V489" s="203">
        <f>'Monthly Prep'!R142</f>
        <v>0</v>
      </c>
      <c r="W489" s="203">
        <f>'Monthly Prep'!S142</f>
        <v>0</v>
      </c>
      <c r="X489" s="203">
        <f>'Monthly Prep'!T142</f>
        <v>0</v>
      </c>
      <c r="Y489" s="203">
        <f>'Monthly Prep'!U142</f>
        <v>0</v>
      </c>
      <c r="Z489" s="203">
        <f>'Monthly Prep'!V142</f>
        <v>0</v>
      </c>
      <c r="AA489" s="203">
        <f>'Monthly Prep'!W142</f>
        <v>0</v>
      </c>
      <c r="AB489" s="203">
        <f>'Monthly Prep'!X142</f>
        <v>0</v>
      </c>
      <c r="AC489" s="203">
        <f>'Monthly Prep'!Y142</f>
        <v>0</v>
      </c>
      <c r="AD489" s="203">
        <f>'Monthly Prep'!Z142</f>
        <v>0</v>
      </c>
      <c r="AE489" s="203">
        <f>'Monthly Prep'!AA142</f>
        <v>0</v>
      </c>
      <c r="AF489" s="203">
        <f>'Monthly Prep'!AB142</f>
        <v>0</v>
      </c>
      <c r="AG489" s="203">
        <f>'Monthly Prep'!AC142</f>
        <v>0</v>
      </c>
      <c r="AH489" s="203">
        <f>'Monthly Prep'!AD142</f>
        <v>0</v>
      </c>
      <c r="AI489" s="203">
        <f>'Monthly Prep'!AE142</f>
        <v>0</v>
      </c>
      <c r="AJ489" s="203">
        <f>'Monthly Prep'!AF142</f>
        <v>0</v>
      </c>
      <c r="AK489" s="203">
        <f>'Monthly Prep'!AG142</f>
        <v>0</v>
      </c>
      <c r="AL489" s="203">
        <f>'Monthly Prep'!AH142</f>
        <v>0</v>
      </c>
      <c r="AM489" s="186">
        <f t="shared" si="15"/>
        <v>0</v>
      </c>
      <c r="AN489" s="187" t="str">
        <f>'Monthly Prep'!B$3</f>
        <v>Monthly Prep Reporting Tool 1.0.1</v>
      </c>
      <c r="AO489" s="199">
        <f>'Monthly Prep'!AH142</f>
        <v>0</v>
      </c>
    </row>
    <row r="490" spans="1:41" x14ac:dyDescent="0.25">
      <c r="A490" s="178" t="str">
        <f t="shared" si="14"/>
        <v>202205</v>
      </c>
      <c r="B490" s="179">
        <f>'Prep Partner Performance'!AE$2</f>
        <v>2022</v>
      </c>
      <c r="C490" s="180" t="str">
        <f>'Prep Partner Performance'!Z$2</f>
        <v>05</v>
      </c>
      <c r="D490" s="178">
        <f>'Prep Partner Performance'!G$2</f>
        <v>14943</v>
      </c>
      <c r="E490" s="177" t="str">
        <f>'Prep Partner Performance'!C$2</f>
        <v>Kisima Health Centre</v>
      </c>
      <c r="F490" s="203">
        <f>'Monthly Prep'!B$137</f>
        <v>0</v>
      </c>
      <c r="G490" s="203" t="str">
        <f>'Monthly Prep'!C143</f>
        <v>Sero -Discodant Couple</v>
      </c>
      <c r="H490" s="203" t="str">
        <f>'Monthly Prep'!D143</f>
        <v>MP01-135</v>
      </c>
      <c r="I490" s="203">
        <f>'Monthly Prep'!E143</f>
        <v>0</v>
      </c>
      <c r="J490" s="203">
        <f>'Monthly Prep'!F143</f>
        <v>0</v>
      </c>
      <c r="K490" s="203">
        <f>'Monthly Prep'!G143</f>
        <v>0</v>
      </c>
      <c r="L490" s="203">
        <f>'Monthly Prep'!H143</f>
        <v>0</v>
      </c>
      <c r="M490" s="203">
        <f>'Monthly Prep'!I143</f>
        <v>0</v>
      </c>
      <c r="N490" s="203">
        <f>'Monthly Prep'!J143</f>
        <v>0</v>
      </c>
      <c r="O490" s="203">
        <f>'Monthly Prep'!K143</f>
        <v>0</v>
      </c>
      <c r="P490" s="203">
        <f>'Monthly Prep'!L143</f>
        <v>0</v>
      </c>
      <c r="Q490" s="203">
        <f>'Monthly Prep'!M143</f>
        <v>0</v>
      </c>
      <c r="R490" s="203">
        <f>'Monthly Prep'!N143</f>
        <v>0</v>
      </c>
      <c r="S490" s="203">
        <f>'Monthly Prep'!O143</f>
        <v>0</v>
      </c>
      <c r="T490" s="203">
        <f>'Monthly Prep'!P143</f>
        <v>0</v>
      </c>
      <c r="U490" s="203">
        <f>'Monthly Prep'!Q143</f>
        <v>0</v>
      </c>
      <c r="V490" s="203">
        <f>'Monthly Prep'!R143</f>
        <v>0</v>
      </c>
      <c r="W490" s="203">
        <f>'Monthly Prep'!S143</f>
        <v>0</v>
      </c>
      <c r="X490" s="203">
        <f>'Monthly Prep'!T143</f>
        <v>0</v>
      </c>
      <c r="Y490" s="203">
        <f>'Monthly Prep'!U143</f>
        <v>0</v>
      </c>
      <c r="Z490" s="203">
        <f>'Monthly Prep'!V143</f>
        <v>0</v>
      </c>
      <c r="AA490" s="203">
        <f>'Monthly Prep'!W143</f>
        <v>0</v>
      </c>
      <c r="AB490" s="203">
        <f>'Monthly Prep'!X143</f>
        <v>0</v>
      </c>
      <c r="AC490" s="203">
        <f>'Monthly Prep'!Y143</f>
        <v>0</v>
      </c>
      <c r="AD490" s="203">
        <f>'Monthly Prep'!Z143</f>
        <v>0</v>
      </c>
      <c r="AE490" s="203">
        <f>'Monthly Prep'!AA143</f>
        <v>0</v>
      </c>
      <c r="AF490" s="203">
        <f>'Monthly Prep'!AB143</f>
        <v>0</v>
      </c>
      <c r="AG490" s="203">
        <f>'Monthly Prep'!AC143</f>
        <v>0</v>
      </c>
      <c r="AH490" s="203">
        <f>'Monthly Prep'!AD143</f>
        <v>0</v>
      </c>
      <c r="AI490" s="203">
        <f>'Monthly Prep'!AE143</f>
        <v>0</v>
      </c>
      <c r="AJ490" s="203">
        <f>'Monthly Prep'!AF143</f>
        <v>0</v>
      </c>
      <c r="AK490" s="203">
        <f>'Monthly Prep'!AG143</f>
        <v>0</v>
      </c>
      <c r="AL490" s="203">
        <f>'Monthly Prep'!AH143</f>
        <v>0</v>
      </c>
      <c r="AM490" s="186">
        <f t="shared" si="15"/>
        <v>0</v>
      </c>
      <c r="AN490" s="187" t="str">
        <f>'Monthly Prep'!B$3</f>
        <v>Monthly Prep Reporting Tool 1.0.1</v>
      </c>
      <c r="AO490" s="199">
        <f>'Monthly Prep'!AH143</f>
        <v>0</v>
      </c>
    </row>
    <row r="491" spans="1:41" x14ac:dyDescent="0.25">
      <c r="A491" s="178" t="str">
        <f t="shared" si="14"/>
        <v>202205</v>
      </c>
      <c r="B491" s="179">
        <f>'Prep Partner Performance'!AE$2</f>
        <v>2022</v>
      </c>
      <c r="C491" s="180" t="str">
        <f>'Prep Partner Performance'!Z$2</f>
        <v>05</v>
      </c>
      <c r="D491" s="178">
        <f>'Prep Partner Performance'!G$2</f>
        <v>14943</v>
      </c>
      <c r="E491" s="177" t="str">
        <f>'Prep Partner Performance'!C$2</f>
        <v>Kisima Health Centre</v>
      </c>
      <c r="F491" s="203">
        <f>'Monthly Prep'!B144</f>
        <v>0</v>
      </c>
      <c r="G491" s="203" t="str">
        <f>'Monthly Prep'!C144</f>
        <v>Men who have Sex with Men</v>
      </c>
      <c r="H491" s="203" t="str">
        <f>'Monthly Prep'!D144</f>
        <v>MP01-136</v>
      </c>
      <c r="I491" s="203">
        <f>'Monthly Prep'!E144</f>
        <v>0</v>
      </c>
      <c r="J491" s="203">
        <f>'Monthly Prep'!F144</f>
        <v>0</v>
      </c>
      <c r="K491" s="203">
        <f>'Monthly Prep'!G144</f>
        <v>0</v>
      </c>
      <c r="L491" s="203">
        <f>'Monthly Prep'!H144</f>
        <v>0</v>
      </c>
      <c r="M491" s="203">
        <f>'Monthly Prep'!I144</f>
        <v>0</v>
      </c>
      <c r="N491" s="203">
        <f>'Monthly Prep'!J144</f>
        <v>0</v>
      </c>
      <c r="O491" s="203">
        <f>'Monthly Prep'!K144</f>
        <v>0</v>
      </c>
      <c r="P491" s="203">
        <f>'Monthly Prep'!L144</f>
        <v>0</v>
      </c>
      <c r="Q491" s="203">
        <f>'Monthly Prep'!M144</f>
        <v>0</v>
      </c>
      <c r="R491" s="203">
        <f>'Monthly Prep'!N144</f>
        <v>0</v>
      </c>
      <c r="S491" s="203">
        <f>'Monthly Prep'!O144</f>
        <v>0</v>
      </c>
      <c r="T491" s="203">
        <f>'Monthly Prep'!P144</f>
        <v>0</v>
      </c>
      <c r="U491" s="203">
        <f>'Monthly Prep'!Q144</f>
        <v>0</v>
      </c>
      <c r="V491" s="203">
        <f>'Monthly Prep'!R144</f>
        <v>0</v>
      </c>
      <c r="W491" s="203">
        <f>'Monthly Prep'!S144</f>
        <v>0</v>
      </c>
      <c r="X491" s="203">
        <f>'Monthly Prep'!T144</f>
        <v>0</v>
      </c>
      <c r="Y491" s="203">
        <f>'Monthly Prep'!U144</f>
        <v>0</v>
      </c>
      <c r="Z491" s="203">
        <f>'Monthly Prep'!V144</f>
        <v>0</v>
      </c>
      <c r="AA491" s="203">
        <f>'Monthly Prep'!W144</f>
        <v>0</v>
      </c>
      <c r="AB491" s="203">
        <f>'Monthly Prep'!X144</f>
        <v>0</v>
      </c>
      <c r="AC491" s="203">
        <f>'Monthly Prep'!Y144</f>
        <v>0</v>
      </c>
      <c r="AD491" s="203">
        <f>'Monthly Prep'!Z144</f>
        <v>0</v>
      </c>
      <c r="AE491" s="203">
        <f>'Monthly Prep'!AA144</f>
        <v>0</v>
      </c>
      <c r="AF491" s="203">
        <f>'Monthly Prep'!AB144</f>
        <v>0</v>
      </c>
      <c r="AG491" s="203">
        <f>'Monthly Prep'!AC144</f>
        <v>0</v>
      </c>
      <c r="AH491" s="203">
        <f>'Monthly Prep'!AD144</f>
        <v>0</v>
      </c>
      <c r="AI491" s="203">
        <f>'Monthly Prep'!AE144</f>
        <v>0</v>
      </c>
      <c r="AJ491" s="203">
        <f>'Monthly Prep'!AF144</f>
        <v>0</v>
      </c>
      <c r="AK491" s="203">
        <f>'Monthly Prep'!AG144</f>
        <v>0</v>
      </c>
      <c r="AL491" s="203">
        <f>'Monthly Prep'!AH144</f>
        <v>0</v>
      </c>
      <c r="AM491" s="186">
        <f t="shared" si="15"/>
        <v>0</v>
      </c>
      <c r="AN491" s="187" t="str">
        <f>'Monthly Prep'!B$3</f>
        <v>Monthly Prep Reporting Tool 1.0.1</v>
      </c>
      <c r="AO491" s="199">
        <f>'Monthly Prep'!AH144</f>
        <v>0</v>
      </c>
    </row>
    <row r="492" spans="1:41" x14ac:dyDescent="0.25">
      <c r="A492" s="178" t="str">
        <f t="shared" si="14"/>
        <v>202205</v>
      </c>
      <c r="B492" s="179">
        <f>'Prep Partner Performance'!AE$2</f>
        <v>2022</v>
      </c>
      <c r="C492" s="180" t="str">
        <f>'Prep Partner Performance'!Z$2</f>
        <v>05</v>
      </c>
      <c r="D492" s="178">
        <f>'Prep Partner Performance'!G$2</f>
        <v>14943</v>
      </c>
      <c r="E492" s="177" t="str">
        <f>'Prep Partner Performance'!C$2</f>
        <v>Kisima Health Centre</v>
      </c>
      <c r="F492" s="203">
        <f>'Monthly Prep'!B$144</f>
        <v>0</v>
      </c>
      <c r="G492" s="203" t="str">
        <f>'Monthly Prep'!C145</f>
        <v>Adolescent Girls and Young Women (AGYW)</v>
      </c>
      <c r="H492" s="203" t="str">
        <f>'Monthly Prep'!D145</f>
        <v>MP01-137</v>
      </c>
      <c r="I492" s="203">
        <f>'Monthly Prep'!E145</f>
        <v>0</v>
      </c>
      <c r="J492" s="203">
        <f>'Monthly Prep'!F145</f>
        <v>0</v>
      </c>
      <c r="K492" s="203">
        <f>'Monthly Prep'!G145</f>
        <v>0</v>
      </c>
      <c r="L492" s="203">
        <f>'Monthly Prep'!H145</f>
        <v>0</v>
      </c>
      <c r="M492" s="203">
        <f>'Monthly Prep'!I145</f>
        <v>0</v>
      </c>
      <c r="N492" s="203">
        <f>'Monthly Prep'!J145</f>
        <v>0</v>
      </c>
      <c r="O492" s="203">
        <f>'Monthly Prep'!K145</f>
        <v>0</v>
      </c>
      <c r="P492" s="203">
        <f>'Monthly Prep'!L145</f>
        <v>0</v>
      </c>
      <c r="Q492" s="203">
        <f>'Monthly Prep'!M145</f>
        <v>0</v>
      </c>
      <c r="R492" s="203">
        <f>'Monthly Prep'!N145</f>
        <v>0</v>
      </c>
      <c r="S492" s="203">
        <f>'Monthly Prep'!O145</f>
        <v>0</v>
      </c>
      <c r="T492" s="203">
        <f>'Monthly Prep'!P145</f>
        <v>0</v>
      </c>
      <c r="U492" s="203">
        <f>'Monthly Prep'!Q145</f>
        <v>0</v>
      </c>
      <c r="V492" s="203">
        <f>'Monthly Prep'!R145</f>
        <v>0</v>
      </c>
      <c r="W492" s="203">
        <f>'Monthly Prep'!S145</f>
        <v>0</v>
      </c>
      <c r="X492" s="203">
        <f>'Monthly Prep'!T145</f>
        <v>0</v>
      </c>
      <c r="Y492" s="203">
        <f>'Monthly Prep'!U145</f>
        <v>0</v>
      </c>
      <c r="Z492" s="203">
        <f>'Monthly Prep'!V145</f>
        <v>0</v>
      </c>
      <c r="AA492" s="203">
        <f>'Monthly Prep'!W145</f>
        <v>0</v>
      </c>
      <c r="AB492" s="203">
        <f>'Monthly Prep'!X145</f>
        <v>0</v>
      </c>
      <c r="AC492" s="203">
        <f>'Monthly Prep'!Y145</f>
        <v>0</v>
      </c>
      <c r="AD492" s="203">
        <f>'Monthly Prep'!Z145</f>
        <v>0</v>
      </c>
      <c r="AE492" s="203">
        <f>'Monthly Prep'!AA145</f>
        <v>0</v>
      </c>
      <c r="AF492" s="203">
        <f>'Monthly Prep'!AB145</f>
        <v>0</v>
      </c>
      <c r="AG492" s="203">
        <f>'Monthly Prep'!AC145</f>
        <v>0</v>
      </c>
      <c r="AH492" s="203">
        <f>'Monthly Prep'!AD145</f>
        <v>0</v>
      </c>
      <c r="AI492" s="203">
        <f>'Monthly Prep'!AE145</f>
        <v>0</v>
      </c>
      <c r="AJ492" s="203">
        <f>'Monthly Prep'!AF145</f>
        <v>0</v>
      </c>
      <c r="AK492" s="203">
        <f>'Monthly Prep'!AG145</f>
        <v>0</v>
      </c>
      <c r="AL492" s="203">
        <f>'Monthly Prep'!AH145</f>
        <v>0</v>
      </c>
      <c r="AM492" s="186">
        <f t="shared" si="15"/>
        <v>0</v>
      </c>
      <c r="AN492" s="187" t="str">
        <f>'Monthly Prep'!B$3</f>
        <v>Monthly Prep Reporting Tool 1.0.1</v>
      </c>
      <c r="AO492" s="199">
        <f>'Monthly Prep'!AH145</f>
        <v>0</v>
      </c>
    </row>
    <row r="493" spans="1:41" x14ac:dyDescent="0.25">
      <c r="A493" s="178" t="str">
        <f t="shared" si="14"/>
        <v>202205</v>
      </c>
      <c r="B493" s="179">
        <f>'Prep Partner Performance'!AE$2</f>
        <v>2022</v>
      </c>
      <c r="C493" s="180" t="str">
        <f>'Prep Partner Performance'!Z$2</f>
        <v>05</v>
      </c>
      <c r="D493" s="178">
        <f>'Prep Partner Performance'!G$2</f>
        <v>14943</v>
      </c>
      <c r="E493" s="177" t="str">
        <f>'Prep Partner Performance'!C$2</f>
        <v>Kisima Health Centre</v>
      </c>
      <c r="F493" s="203">
        <f>'Monthly Prep'!B$144</f>
        <v>0</v>
      </c>
      <c r="G493" s="203" t="str">
        <f>'Monthly Prep'!C146</f>
        <v>Female Sex Workers</v>
      </c>
      <c r="H493" s="203" t="str">
        <f>'Monthly Prep'!D146</f>
        <v>MP01-138</v>
      </c>
      <c r="I493" s="203">
        <f>'Monthly Prep'!E146</f>
        <v>0</v>
      </c>
      <c r="J493" s="203">
        <f>'Monthly Prep'!F146</f>
        <v>0</v>
      </c>
      <c r="K493" s="203">
        <f>'Monthly Prep'!G146</f>
        <v>0</v>
      </c>
      <c r="L493" s="203">
        <f>'Monthly Prep'!H146</f>
        <v>0</v>
      </c>
      <c r="M493" s="203">
        <f>'Monthly Prep'!I146</f>
        <v>0</v>
      </c>
      <c r="N493" s="203">
        <f>'Monthly Prep'!J146</f>
        <v>0</v>
      </c>
      <c r="O493" s="203">
        <f>'Monthly Prep'!K146</f>
        <v>0</v>
      </c>
      <c r="P493" s="203">
        <f>'Monthly Prep'!L146</f>
        <v>0</v>
      </c>
      <c r="Q493" s="203">
        <f>'Monthly Prep'!M146</f>
        <v>0</v>
      </c>
      <c r="R493" s="203">
        <f>'Monthly Prep'!N146</f>
        <v>0</v>
      </c>
      <c r="S493" s="203">
        <f>'Monthly Prep'!O146</f>
        <v>0</v>
      </c>
      <c r="T493" s="203">
        <f>'Monthly Prep'!P146</f>
        <v>0</v>
      </c>
      <c r="U493" s="203">
        <f>'Monthly Prep'!Q146</f>
        <v>0</v>
      </c>
      <c r="V493" s="203">
        <f>'Monthly Prep'!R146</f>
        <v>0</v>
      </c>
      <c r="W493" s="203">
        <f>'Monthly Prep'!S146</f>
        <v>0</v>
      </c>
      <c r="X493" s="203">
        <f>'Monthly Prep'!T146</f>
        <v>0</v>
      </c>
      <c r="Y493" s="203">
        <f>'Monthly Prep'!U146</f>
        <v>0</v>
      </c>
      <c r="Z493" s="203">
        <f>'Monthly Prep'!V146</f>
        <v>0</v>
      </c>
      <c r="AA493" s="203">
        <f>'Monthly Prep'!W146</f>
        <v>0</v>
      </c>
      <c r="AB493" s="203">
        <f>'Monthly Prep'!X146</f>
        <v>0</v>
      </c>
      <c r="AC493" s="203">
        <f>'Monthly Prep'!Y146</f>
        <v>0</v>
      </c>
      <c r="AD493" s="203">
        <f>'Monthly Prep'!Z146</f>
        <v>0</v>
      </c>
      <c r="AE493" s="203">
        <f>'Monthly Prep'!AA146</f>
        <v>0</v>
      </c>
      <c r="AF493" s="203">
        <f>'Monthly Prep'!AB146</f>
        <v>0</v>
      </c>
      <c r="AG493" s="203">
        <f>'Monthly Prep'!AC146</f>
        <v>0</v>
      </c>
      <c r="AH493" s="203">
        <f>'Monthly Prep'!AD146</f>
        <v>0</v>
      </c>
      <c r="AI493" s="203">
        <f>'Monthly Prep'!AE146</f>
        <v>0</v>
      </c>
      <c r="AJ493" s="203">
        <f>'Monthly Prep'!AF146</f>
        <v>0</v>
      </c>
      <c r="AK493" s="203">
        <f>'Monthly Prep'!AG146</f>
        <v>0</v>
      </c>
      <c r="AL493" s="203">
        <f>'Monthly Prep'!AH146</f>
        <v>0</v>
      </c>
      <c r="AM493" s="186">
        <f t="shared" si="15"/>
        <v>0</v>
      </c>
      <c r="AN493" s="187" t="str">
        <f>'Monthly Prep'!B$3</f>
        <v>Monthly Prep Reporting Tool 1.0.1</v>
      </c>
      <c r="AO493" s="199">
        <f>'Monthly Prep'!AH146</f>
        <v>0</v>
      </c>
    </row>
    <row r="494" spans="1:41" x14ac:dyDescent="0.25">
      <c r="A494" s="178" t="str">
        <f t="shared" si="14"/>
        <v>202205</v>
      </c>
      <c r="B494" s="179">
        <f>'Prep Partner Performance'!AE$2</f>
        <v>2022</v>
      </c>
      <c r="C494" s="180" t="str">
        <f>'Prep Partner Performance'!Z$2</f>
        <v>05</v>
      </c>
      <c r="D494" s="178">
        <f>'Prep Partner Performance'!G$2</f>
        <v>14943</v>
      </c>
      <c r="E494" s="177" t="str">
        <f>'Prep Partner Performance'!C$2</f>
        <v>Kisima Health Centre</v>
      </c>
      <c r="F494" s="203">
        <f>'Monthly Prep'!B147</f>
        <v>0</v>
      </c>
      <c r="G494" s="203" t="str">
        <f>'Monthly Prep'!C147</f>
        <v>General Population</v>
      </c>
      <c r="H494" s="203" t="str">
        <f>'Monthly Prep'!D147</f>
        <v>MP01-139</v>
      </c>
      <c r="I494" s="203">
        <f>'Monthly Prep'!E147</f>
        <v>0</v>
      </c>
      <c r="J494" s="203">
        <f>'Monthly Prep'!F147</f>
        <v>0</v>
      </c>
      <c r="K494" s="203">
        <f>'Monthly Prep'!G147</f>
        <v>0</v>
      </c>
      <c r="L494" s="203">
        <f>'Monthly Prep'!H147</f>
        <v>0</v>
      </c>
      <c r="M494" s="203">
        <f>'Monthly Prep'!I147</f>
        <v>0</v>
      </c>
      <c r="N494" s="203">
        <f>'Monthly Prep'!J147</f>
        <v>0</v>
      </c>
      <c r="O494" s="203">
        <f>'Monthly Prep'!K147</f>
        <v>0</v>
      </c>
      <c r="P494" s="203">
        <f>'Monthly Prep'!L147</f>
        <v>0</v>
      </c>
      <c r="Q494" s="203">
        <f>'Monthly Prep'!M147</f>
        <v>0</v>
      </c>
      <c r="R494" s="203">
        <f>'Monthly Prep'!N147</f>
        <v>0</v>
      </c>
      <c r="S494" s="203">
        <f>'Monthly Prep'!O147</f>
        <v>0</v>
      </c>
      <c r="T494" s="203">
        <f>'Monthly Prep'!P147</f>
        <v>0</v>
      </c>
      <c r="U494" s="203">
        <f>'Monthly Prep'!Q147</f>
        <v>0</v>
      </c>
      <c r="V494" s="203">
        <f>'Monthly Prep'!R147</f>
        <v>0</v>
      </c>
      <c r="W494" s="203">
        <f>'Monthly Prep'!S147</f>
        <v>0</v>
      </c>
      <c r="X494" s="203">
        <f>'Monthly Prep'!T147</f>
        <v>0</v>
      </c>
      <c r="Y494" s="203">
        <f>'Monthly Prep'!U147</f>
        <v>0</v>
      </c>
      <c r="Z494" s="203">
        <f>'Monthly Prep'!V147</f>
        <v>0</v>
      </c>
      <c r="AA494" s="203">
        <f>'Monthly Prep'!W147</f>
        <v>0</v>
      </c>
      <c r="AB494" s="203">
        <f>'Monthly Prep'!X147</f>
        <v>0</v>
      </c>
      <c r="AC494" s="203">
        <f>'Monthly Prep'!Y147</f>
        <v>0</v>
      </c>
      <c r="AD494" s="203">
        <f>'Monthly Prep'!Z147</f>
        <v>0</v>
      </c>
      <c r="AE494" s="203">
        <f>'Monthly Prep'!AA147</f>
        <v>0</v>
      </c>
      <c r="AF494" s="203">
        <f>'Monthly Prep'!AB147</f>
        <v>0</v>
      </c>
      <c r="AG494" s="203">
        <f>'Monthly Prep'!AC147</f>
        <v>0</v>
      </c>
      <c r="AH494" s="203">
        <f>'Monthly Prep'!AD147</f>
        <v>0</v>
      </c>
      <c r="AI494" s="203">
        <f>'Monthly Prep'!AE147</f>
        <v>0</v>
      </c>
      <c r="AJ494" s="203">
        <f>'Monthly Prep'!AF147</f>
        <v>0</v>
      </c>
      <c r="AK494" s="203">
        <f>'Monthly Prep'!AG147</f>
        <v>0</v>
      </c>
      <c r="AL494" s="203">
        <f>'Monthly Prep'!AH147</f>
        <v>0</v>
      </c>
      <c r="AM494" s="186">
        <f t="shared" si="15"/>
        <v>0</v>
      </c>
      <c r="AN494" s="187" t="str">
        <f>'Monthly Prep'!B$3</f>
        <v>Monthly Prep Reporting Tool 1.0.1</v>
      </c>
      <c r="AO494" s="199">
        <f>'Monthly Prep'!AH147</f>
        <v>0</v>
      </c>
    </row>
    <row r="495" spans="1:41" x14ac:dyDescent="0.25">
      <c r="A495" s="178" t="str">
        <f t="shared" si="14"/>
        <v>202205</v>
      </c>
      <c r="B495" s="179">
        <f>'Prep Partner Performance'!AE$2</f>
        <v>2022</v>
      </c>
      <c r="C495" s="180" t="str">
        <f>'Prep Partner Performance'!Z$2</f>
        <v>05</v>
      </c>
      <c r="D495" s="178">
        <f>'Prep Partner Performance'!G$2</f>
        <v>14943</v>
      </c>
      <c r="E495" s="177" t="str">
        <f>'Prep Partner Performance'!C$2</f>
        <v>Kisima Health Centre</v>
      </c>
      <c r="F495" s="203">
        <f>'Monthly Prep'!B$147</f>
        <v>0</v>
      </c>
      <c r="G495" s="203" t="str">
        <f>'Monthly Prep'!C148</f>
        <v>Men at High Risk</v>
      </c>
      <c r="H495" s="203" t="str">
        <f>'Monthly Prep'!D148</f>
        <v>MP01-140</v>
      </c>
      <c r="I495" s="203">
        <f>'Monthly Prep'!E148</f>
        <v>0</v>
      </c>
      <c r="J495" s="203">
        <f>'Monthly Prep'!F148</f>
        <v>0</v>
      </c>
      <c r="K495" s="203">
        <f>'Monthly Prep'!G148</f>
        <v>0</v>
      </c>
      <c r="L495" s="203">
        <f>'Monthly Prep'!H148</f>
        <v>0</v>
      </c>
      <c r="M495" s="203">
        <f>'Monthly Prep'!I148</f>
        <v>0</v>
      </c>
      <c r="N495" s="203">
        <f>'Monthly Prep'!J148</f>
        <v>0</v>
      </c>
      <c r="O495" s="203">
        <f>'Monthly Prep'!K148</f>
        <v>0</v>
      </c>
      <c r="P495" s="203">
        <f>'Monthly Prep'!L148</f>
        <v>0</v>
      </c>
      <c r="Q495" s="203">
        <f>'Monthly Prep'!M148</f>
        <v>0</v>
      </c>
      <c r="R495" s="203">
        <f>'Monthly Prep'!N148</f>
        <v>0</v>
      </c>
      <c r="S495" s="203">
        <f>'Monthly Prep'!O148</f>
        <v>0</v>
      </c>
      <c r="T495" s="203">
        <f>'Monthly Prep'!P148</f>
        <v>0</v>
      </c>
      <c r="U495" s="203">
        <f>'Monthly Prep'!Q148</f>
        <v>0</v>
      </c>
      <c r="V495" s="203">
        <f>'Monthly Prep'!R148</f>
        <v>0</v>
      </c>
      <c r="W495" s="203">
        <f>'Monthly Prep'!S148</f>
        <v>0</v>
      </c>
      <c r="X495" s="203">
        <f>'Monthly Prep'!T148</f>
        <v>0</v>
      </c>
      <c r="Y495" s="203">
        <f>'Monthly Prep'!U148</f>
        <v>0</v>
      </c>
      <c r="Z495" s="203">
        <f>'Monthly Prep'!V148</f>
        <v>0</v>
      </c>
      <c r="AA495" s="203">
        <f>'Monthly Prep'!W148</f>
        <v>0</v>
      </c>
      <c r="AB495" s="203">
        <f>'Monthly Prep'!X148</f>
        <v>0</v>
      </c>
      <c r="AC495" s="203">
        <f>'Monthly Prep'!Y148</f>
        <v>0</v>
      </c>
      <c r="AD495" s="203">
        <f>'Monthly Prep'!Z148</f>
        <v>0</v>
      </c>
      <c r="AE495" s="203">
        <f>'Monthly Prep'!AA148</f>
        <v>0</v>
      </c>
      <c r="AF495" s="203">
        <f>'Monthly Prep'!AB148</f>
        <v>0</v>
      </c>
      <c r="AG495" s="203">
        <f>'Monthly Prep'!AC148</f>
        <v>0</v>
      </c>
      <c r="AH495" s="203">
        <f>'Monthly Prep'!AD148</f>
        <v>0</v>
      </c>
      <c r="AI495" s="203">
        <f>'Monthly Prep'!AE148</f>
        <v>0</v>
      </c>
      <c r="AJ495" s="203">
        <f>'Monthly Prep'!AF148</f>
        <v>0</v>
      </c>
      <c r="AK495" s="203">
        <f>'Monthly Prep'!AG148</f>
        <v>0</v>
      </c>
      <c r="AL495" s="203">
        <f>'Monthly Prep'!AH148</f>
        <v>0</v>
      </c>
      <c r="AM495" s="186">
        <f t="shared" si="15"/>
        <v>0</v>
      </c>
      <c r="AN495" s="187" t="str">
        <f>'Monthly Prep'!B$3</f>
        <v>Monthly Prep Reporting Tool 1.0.1</v>
      </c>
      <c r="AO495" s="199">
        <f>'Monthly Prep'!AH148</f>
        <v>0</v>
      </c>
    </row>
    <row r="496" spans="1:41" x14ac:dyDescent="0.25">
      <c r="A496" s="178" t="str">
        <f t="shared" si="14"/>
        <v>202205</v>
      </c>
      <c r="B496" s="179">
        <f>'Prep Partner Performance'!AE$2</f>
        <v>2022</v>
      </c>
      <c r="C496" s="180" t="str">
        <f>'Prep Partner Performance'!Z$2</f>
        <v>05</v>
      </c>
      <c r="D496" s="178">
        <f>'Prep Partner Performance'!G$2</f>
        <v>14943</v>
      </c>
      <c r="E496" s="177" t="str">
        <f>'Prep Partner Performance'!C$2</f>
        <v>Kisima Health Centre</v>
      </c>
      <c r="F496" s="203">
        <f>'Monthly Prep'!B$147</f>
        <v>0</v>
      </c>
      <c r="G496" s="203" t="str">
        <f>'Monthly Prep'!C149</f>
        <v>PBFW Breastfeeding</v>
      </c>
      <c r="H496" s="203" t="str">
        <f>'Monthly Prep'!D149</f>
        <v>MP01-141</v>
      </c>
      <c r="I496" s="203">
        <f>'Monthly Prep'!E149</f>
        <v>0</v>
      </c>
      <c r="J496" s="203">
        <f>'Monthly Prep'!F149</f>
        <v>0</v>
      </c>
      <c r="K496" s="203">
        <f>'Monthly Prep'!G149</f>
        <v>0</v>
      </c>
      <c r="L496" s="203">
        <f>'Monthly Prep'!H149</f>
        <v>0</v>
      </c>
      <c r="M496" s="203">
        <f>'Monthly Prep'!I149</f>
        <v>0</v>
      </c>
      <c r="N496" s="203">
        <f>'Monthly Prep'!J149</f>
        <v>0</v>
      </c>
      <c r="O496" s="203">
        <f>'Monthly Prep'!K149</f>
        <v>0</v>
      </c>
      <c r="P496" s="203">
        <f>'Monthly Prep'!L149</f>
        <v>0</v>
      </c>
      <c r="Q496" s="203">
        <f>'Monthly Prep'!M149</f>
        <v>0</v>
      </c>
      <c r="R496" s="203">
        <f>'Monthly Prep'!N149</f>
        <v>0</v>
      </c>
      <c r="S496" s="203">
        <f>'Monthly Prep'!O149</f>
        <v>0</v>
      </c>
      <c r="T496" s="203">
        <f>'Monthly Prep'!P149</f>
        <v>0</v>
      </c>
      <c r="U496" s="203">
        <f>'Monthly Prep'!Q149</f>
        <v>0</v>
      </c>
      <c r="V496" s="203">
        <f>'Monthly Prep'!R149</f>
        <v>0</v>
      </c>
      <c r="W496" s="203">
        <f>'Monthly Prep'!S149</f>
        <v>0</v>
      </c>
      <c r="X496" s="203">
        <f>'Monthly Prep'!T149</f>
        <v>0</v>
      </c>
      <c r="Y496" s="203">
        <f>'Monthly Prep'!U149</f>
        <v>0</v>
      </c>
      <c r="Z496" s="203">
        <f>'Monthly Prep'!V149</f>
        <v>0</v>
      </c>
      <c r="AA496" s="203">
        <f>'Monthly Prep'!W149</f>
        <v>0</v>
      </c>
      <c r="AB496" s="203">
        <f>'Monthly Prep'!X149</f>
        <v>0</v>
      </c>
      <c r="AC496" s="203">
        <f>'Monthly Prep'!Y149</f>
        <v>0</v>
      </c>
      <c r="AD496" s="203">
        <f>'Monthly Prep'!Z149</f>
        <v>0</v>
      </c>
      <c r="AE496" s="203">
        <f>'Monthly Prep'!AA149</f>
        <v>0</v>
      </c>
      <c r="AF496" s="203">
        <f>'Monthly Prep'!AB149</f>
        <v>0</v>
      </c>
      <c r="AG496" s="203">
        <f>'Monthly Prep'!AC149</f>
        <v>0</v>
      </c>
      <c r="AH496" s="203">
        <f>'Monthly Prep'!AD149</f>
        <v>0</v>
      </c>
      <c r="AI496" s="203">
        <f>'Monthly Prep'!AE149</f>
        <v>0</v>
      </c>
      <c r="AJ496" s="203">
        <f>'Monthly Prep'!AF149</f>
        <v>0</v>
      </c>
      <c r="AK496" s="203">
        <f>'Monthly Prep'!AG149</f>
        <v>0</v>
      </c>
      <c r="AL496" s="203">
        <f>'Monthly Prep'!AH149</f>
        <v>0</v>
      </c>
      <c r="AM496" s="186">
        <f t="shared" si="15"/>
        <v>0</v>
      </c>
      <c r="AN496" s="187" t="str">
        <f>'Monthly Prep'!B$3</f>
        <v>Monthly Prep Reporting Tool 1.0.1</v>
      </c>
      <c r="AO496" s="199">
        <f>'Monthly Prep'!AH149</f>
        <v>0</v>
      </c>
    </row>
    <row r="497" spans="1:41" x14ac:dyDescent="0.25">
      <c r="A497" s="178" t="str">
        <f t="shared" si="14"/>
        <v>202205</v>
      </c>
      <c r="B497" s="179">
        <f>'Prep Partner Performance'!AE$2</f>
        <v>2022</v>
      </c>
      <c r="C497" s="180" t="str">
        <f>'Prep Partner Performance'!Z$2</f>
        <v>05</v>
      </c>
      <c r="D497" s="178">
        <f>'Prep Partner Performance'!G$2</f>
        <v>14943</v>
      </c>
      <c r="E497" s="177" t="str">
        <f>'Prep Partner Performance'!C$2</f>
        <v>Kisima Health Centre</v>
      </c>
      <c r="F497" s="203">
        <f>'Monthly Prep'!B$147</f>
        <v>0</v>
      </c>
      <c r="G497" s="203" t="str">
        <f>'Monthly Prep'!C150</f>
        <v>PBFW Pregnant</v>
      </c>
      <c r="H497" s="203" t="str">
        <f>'Monthly Prep'!D150</f>
        <v>MP01-142</v>
      </c>
      <c r="I497" s="203">
        <f>'Monthly Prep'!E150</f>
        <v>0</v>
      </c>
      <c r="J497" s="203">
        <f>'Monthly Prep'!F150</f>
        <v>0</v>
      </c>
      <c r="K497" s="203">
        <f>'Monthly Prep'!G150</f>
        <v>0</v>
      </c>
      <c r="L497" s="203">
        <f>'Monthly Prep'!H150</f>
        <v>0</v>
      </c>
      <c r="M497" s="203">
        <f>'Monthly Prep'!I150</f>
        <v>0</v>
      </c>
      <c r="N497" s="203">
        <f>'Monthly Prep'!J150</f>
        <v>0</v>
      </c>
      <c r="O497" s="203">
        <f>'Monthly Prep'!K150</f>
        <v>0</v>
      </c>
      <c r="P497" s="203">
        <f>'Monthly Prep'!L150</f>
        <v>0</v>
      </c>
      <c r="Q497" s="203">
        <f>'Monthly Prep'!M150</f>
        <v>0</v>
      </c>
      <c r="R497" s="203">
        <f>'Monthly Prep'!N150</f>
        <v>0</v>
      </c>
      <c r="S497" s="203">
        <f>'Monthly Prep'!O150</f>
        <v>0</v>
      </c>
      <c r="T497" s="203">
        <f>'Monthly Prep'!P150</f>
        <v>0</v>
      </c>
      <c r="U497" s="203">
        <f>'Monthly Prep'!Q150</f>
        <v>0</v>
      </c>
      <c r="V497" s="203">
        <f>'Monthly Prep'!R150</f>
        <v>0</v>
      </c>
      <c r="W497" s="203">
        <f>'Monthly Prep'!S150</f>
        <v>0</v>
      </c>
      <c r="X497" s="203">
        <f>'Monthly Prep'!T150</f>
        <v>0</v>
      </c>
      <c r="Y497" s="203">
        <f>'Monthly Prep'!U150</f>
        <v>0</v>
      </c>
      <c r="Z497" s="203">
        <f>'Monthly Prep'!V150</f>
        <v>0</v>
      </c>
      <c r="AA497" s="203">
        <f>'Monthly Prep'!W150</f>
        <v>0</v>
      </c>
      <c r="AB497" s="203">
        <f>'Monthly Prep'!X150</f>
        <v>0</v>
      </c>
      <c r="AC497" s="203">
        <f>'Monthly Prep'!Y150</f>
        <v>0</v>
      </c>
      <c r="AD497" s="203">
        <f>'Monthly Prep'!Z150</f>
        <v>0</v>
      </c>
      <c r="AE497" s="203">
        <f>'Monthly Prep'!AA150</f>
        <v>0</v>
      </c>
      <c r="AF497" s="203">
        <f>'Monthly Prep'!AB150</f>
        <v>0</v>
      </c>
      <c r="AG497" s="203">
        <f>'Monthly Prep'!AC150</f>
        <v>0</v>
      </c>
      <c r="AH497" s="203">
        <f>'Monthly Prep'!AD150</f>
        <v>0</v>
      </c>
      <c r="AI497" s="203">
        <f>'Monthly Prep'!AE150</f>
        <v>0</v>
      </c>
      <c r="AJ497" s="203">
        <f>'Monthly Prep'!AF150</f>
        <v>0</v>
      </c>
      <c r="AK497" s="203">
        <f>'Monthly Prep'!AG150</f>
        <v>0</v>
      </c>
      <c r="AL497" s="203">
        <f>'Monthly Prep'!AH150</f>
        <v>0</v>
      </c>
      <c r="AM497" s="186">
        <f t="shared" si="15"/>
        <v>0</v>
      </c>
      <c r="AN497" s="187" t="str">
        <f>'Monthly Prep'!B$3</f>
        <v>Monthly Prep Reporting Tool 1.0.1</v>
      </c>
      <c r="AO497" s="199">
        <f>'Monthly Prep'!AH150</f>
        <v>0</v>
      </c>
    </row>
    <row r="498" spans="1:41" x14ac:dyDescent="0.25">
      <c r="A498" s="178" t="str">
        <f t="shared" si="14"/>
        <v>202205</v>
      </c>
      <c r="B498" s="179">
        <f>'Prep Partner Performance'!AE$2</f>
        <v>2022</v>
      </c>
      <c r="C498" s="180" t="str">
        <f>'Prep Partner Performance'!Z$2</f>
        <v>05</v>
      </c>
      <c r="D498" s="178">
        <f>'Prep Partner Performance'!G$2</f>
        <v>14943</v>
      </c>
      <c r="E498" s="177" t="str">
        <f>'Prep Partner Performance'!C$2</f>
        <v>Kisima Health Centre</v>
      </c>
      <c r="F498" s="203">
        <f>'Monthly Prep'!B$147</f>
        <v>0</v>
      </c>
      <c r="G498" s="203" t="str">
        <f>'Monthly Prep'!C151</f>
        <v>People Who Inject Drugs</v>
      </c>
      <c r="H498" s="203" t="str">
        <f>'Monthly Prep'!D151</f>
        <v>MP01-143</v>
      </c>
      <c r="I498" s="203">
        <f>'Monthly Prep'!E151</f>
        <v>0</v>
      </c>
      <c r="J498" s="203">
        <f>'Monthly Prep'!F151</f>
        <v>0</v>
      </c>
      <c r="K498" s="203">
        <f>'Monthly Prep'!G151</f>
        <v>0</v>
      </c>
      <c r="L498" s="203">
        <f>'Monthly Prep'!H151</f>
        <v>0</v>
      </c>
      <c r="M498" s="203">
        <f>'Monthly Prep'!I151</f>
        <v>0</v>
      </c>
      <c r="N498" s="203">
        <f>'Monthly Prep'!J151</f>
        <v>0</v>
      </c>
      <c r="O498" s="203">
        <f>'Monthly Prep'!K151</f>
        <v>0</v>
      </c>
      <c r="P498" s="203">
        <f>'Monthly Prep'!L151</f>
        <v>0</v>
      </c>
      <c r="Q498" s="203">
        <f>'Monthly Prep'!M151</f>
        <v>0</v>
      </c>
      <c r="R498" s="203">
        <f>'Monthly Prep'!N151</f>
        <v>0</v>
      </c>
      <c r="S498" s="203">
        <f>'Monthly Prep'!O151</f>
        <v>0</v>
      </c>
      <c r="T498" s="203">
        <f>'Monthly Prep'!P151</f>
        <v>0</v>
      </c>
      <c r="U498" s="203">
        <f>'Monthly Prep'!Q151</f>
        <v>0</v>
      </c>
      <c r="V498" s="203">
        <f>'Monthly Prep'!R151</f>
        <v>0</v>
      </c>
      <c r="W498" s="203">
        <f>'Monthly Prep'!S151</f>
        <v>0</v>
      </c>
      <c r="X498" s="203">
        <f>'Monthly Prep'!T151</f>
        <v>0</v>
      </c>
      <c r="Y498" s="203">
        <f>'Monthly Prep'!U151</f>
        <v>0</v>
      </c>
      <c r="Z498" s="203">
        <f>'Monthly Prep'!V151</f>
        <v>0</v>
      </c>
      <c r="AA498" s="203">
        <f>'Monthly Prep'!W151</f>
        <v>0</v>
      </c>
      <c r="AB498" s="203">
        <f>'Monthly Prep'!X151</f>
        <v>0</v>
      </c>
      <c r="AC498" s="203">
        <f>'Monthly Prep'!Y151</f>
        <v>0</v>
      </c>
      <c r="AD498" s="203">
        <f>'Monthly Prep'!Z151</f>
        <v>0</v>
      </c>
      <c r="AE498" s="203">
        <f>'Monthly Prep'!AA151</f>
        <v>0</v>
      </c>
      <c r="AF498" s="203">
        <f>'Monthly Prep'!AB151</f>
        <v>0</v>
      </c>
      <c r="AG498" s="203">
        <f>'Monthly Prep'!AC151</f>
        <v>0</v>
      </c>
      <c r="AH498" s="203">
        <f>'Monthly Prep'!AD151</f>
        <v>0</v>
      </c>
      <c r="AI498" s="203">
        <f>'Monthly Prep'!AE151</f>
        <v>0</v>
      </c>
      <c r="AJ498" s="203">
        <f>'Monthly Prep'!AF151</f>
        <v>0</v>
      </c>
      <c r="AK498" s="203">
        <f>'Monthly Prep'!AG151</f>
        <v>0</v>
      </c>
      <c r="AL498" s="203">
        <f>'Monthly Prep'!AH151</f>
        <v>0</v>
      </c>
      <c r="AM498" s="186">
        <f t="shared" si="15"/>
        <v>0</v>
      </c>
      <c r="AN498" s="187" t="str">
        <f>'Monthly Prep'!B$3</f>
        <v>Monthly Prep Reporting Tool 1.0.1</v>
      </c>
      <c r="AO498" s="199">
        <f>'Monthly Prep'!AH151</f>
        <v>0</v>
      </c>
    </row>
    <row r="499" spans="1:41" x14ac:dyDescent="0.25">
      <c r="A499" s="178" t="str">
        <f t="shared" si="14"/>
        <v>202205</v>
      </c>
      <c r="B499" s="179">
        <f>'Prep Partner Performance'!AE$2</f>
        <v>2022</v>
      </c>
      <c r="C499" s="180" t="str">
        <f>'Prep Partner Performance'!Z$2</f>
        <v>05</v>
      </c>
      <c r="D499" s="178">
        <f>'Prep Partner Performance'!G$2</f>
        <v>14943</v>
      </c>
      <c r="E499" s="177" t="str">
        <f>'Prep Partner Performance'!C$2</f>
        <v>Kisima Health Centre</v>
      </c>
      <c r="F499" s="203">
        <f>'Monthly Prep'!B$147</f>
        <v>0</v>
      </c>
      <c r="G499" s="203" t="str">
        <f>'Monthly Prep'!C152</f>
        <v>Sero -Discodant Couple</v>
      </c>
      <c r="H499" s="203" t="str">
        <f>'Monthly Prep'!D152</f>
        <v>MP01-144</v>
      </c>
      <c r="I499" s="203">
        <f>'Monthly Prep'!E152</f>
        <v>0</v>
      </c>
      <c r="J499" s="203">
        <f>'Monthly Prep'!F152</f>
        <v>0</v>
      </c>
      <c r="K499" s="203">
        <f>'Monthly Prep'!G152</f>
        <v>0</v>
      </c>
      <c r="L499" s="203">
        <f>'Monthly Prep'!H152</f>
        <v>0</v>
      </c>
      <c r="M499" s="203">
        <f>'Monthly Prep'!I152</f>
        <v>0</v>
      </c>
      <c r="N499" s="203">
        <f>'Monthly Prep'!J152</f>
        <v>0</v>
      </c>
      <c r="O499" s="203">
        <f>'Monthly Prep'!K152</f>
        <v>0</v>
      </c>
      <c r="P499" s="203">
        <f>'Monthly Prep'!L152</f>
        <v>0</v>
      </c>
      <c r="Q499" s="203">
        <f>'Monthly Prep'!M152</f>
        <v>0</v>
      </c>
      <c r="R499" s="203">
        <f>'Monthly Prep'!N152</f>
        <v>0</v>
      </c>
      <c r="S499" s="203">
        <f>'Monthly Prep'!O152</f>
        <v>0</v>
      </c>
      <c r="T499" s="203">
        <f>'Monthly Prep'!P152</f>
        <v>0</v>
      </c>
      <c r="U499" s="203">
        <f>'Monthly Prep'!Q152</f>
        <v>0</v>
      </c>
      <c r="V499" s="203">
        <f>'Monthly Prep'!R152</f>
        <v>0</v>
      </c>
      <c r="W499" s="203">
        <f>'Monthly Prep'!S152</f>
        <v>0</v>
      </c>
      <c r="X499" s="203">
        <f>'Monthly Prep'!T152</f>
        <v>0</v>
      </c>
      <c r="Y499" s="203">
        <f>'Monthly Prep'!U152</f>
        <v>0</v>
      </c>
      <c r="Z499" s="203">
        <f>'Monthly Prep'!V152</f>
        <v>0</v>
      </c>
      <c r="AA499" s="203">
        <f>'Monthly Prep'!W152</f>
        <v>0</v>
      </c>
      <c r="AB499" s="203">
        <f>'Monthly Prep'!X152</f>
        <v>0</v>
      </c>
      <c r="AC499" s="203">
        <f>'Monthly Prep'!Y152</f>
        <v>0</v>
      </c>
      <c r="AD499" s="203">
        <f>'Monthly Prep'!Z152</f>
        <v>0</v>
      </c>
      <c r="AE499" s="203">
        <f>'Monthly Prep'!AA152</f>
        <v>0</v>
      </c>
      <c r="AF499" s="203">
        <f>'Monthly Prep'!AB152</f>
        <v>0</v>
      </c>
      <c r="AG499" s="203">
        <f>'Monthly Prep'!AC152</f>
        <v>0</v>
      </c>
      <c r="AH499" s="203">
        <f>'Monthly Prep'!AD152</f>
        <v>0</v>
      </c>
      <c r="AI499" s="203">
        <f>'Monthly Prep'!AE152</f>
        <v>0</v>
      </c>
      <c r="AJ499" s="203">
        <f>'Monthly Prep'!AF152</f>
        <v>0</v>
      </c>
      <c r="AK499" s="203">
        <f>'Monthly Prep'!AG152</f>
        <v>0</v>
      </c>
      <c r="AL499" s="203">
        <f>'Monthly Prep'!AH152</f>
        <v>0</v>
      </c>
      <c r="AM499" s="186">
        <f t="shared" si="15"/>
        <v>0</v>
      </c>
      <c r="AN499" s="187" t="str">
        <f>'Monthly Prep'!B$3</f>
        <v>Monthly Prep Reporting Tool 1.0.1</v>
      </c>
      <c r="AO499" s="199">
        <f>'Monthly Prep'!AH152</f>
        <v>0</v>
      </c>
    </row>
    <row r="500" spans="1:41" x14ac:dyDescent="0.25">
      <c r="A500" s="178" t="str">
        <f t="shared" si="14"/>
        <v>202205</v>
      </c>
      <c r="B500" s="179">
        <f>'Prep Partner Performance'!AE$2</f>
        <v>2022</v>
      </c>
      <c r="C500" s="180" t="str">
        <f>'Prep Partner Performance'!Z$2</f>
        <v>05</v>
      </c>
      <c r="D500" s="178">
        <f>'Prep Partner Performance'!G$2</f>
        <v>14943</v>
      </c>
      <c r="E500" s="177" t="str">
        <f>'Prep Partner Performance'!C$2</f>
        <v>Kisima Health Centre</v>
      </c>
      <c r="F500" s="203">
        <f>'Monthly Prep'!B$147</f>
        <v>0</v>
      </c>
      <c r="G500" s="203" t="str">
        <f>'Monthly Prep'!C153</f>
        <v>Men who have Sex with Men</v>
      </c>
      <c r="H500" s="203" t="str">
        <f>'Monthly Prep'!D153</f>
        <v>MP01-145</v>
      </c>
      <c r="I500" s="203">
        <f>'Monthly Prep'!E153</f>
        <v>0</v>
      </c>
      <c r="J500" s="203">
        <f>'Monthly Prep'!F153</f>
        <v>0</v>
      </c>
      <c r="K500" s="203">
        <f>'Monthly Prep'!G153</f>
        <v>0</v>
      </c>
      <c r="L500" s="203">
        <f>'Monthly Prep'!H153</f>
        <v>0</v>
      </c>
      <c r="M500" s="203">
        <f>'Monthly Prep'!I153</f>
        <v>0</v>
      </c>
      <c r="N500" s="203">
        <f>'Monthly Prep'!J153</f>
        <v>0</v>
      </c>
      <c r="O500" s="203">
        <f>'Monthly Prep'!K153</f>
        <v>0</v>
      </c>
      <c r="P500" s="203">
        <f>'Monthly Prep'!L153</f>
        <v>0</v>
      </c>
      <c r="Q500" s="203">
        <f>'Monthly Prep'!M153</f>
        <v>0</v>
      </c>
      <c r="R500" s="203">
        <f>'Monthly Prep'!N153</f>
        <v>0</v>
      </c>
      <c r="S500" s="203">
        <f>'Monthly Prep'!O153</f>
        <v>0</v>
      </c>
      <c r="T500" s="203">
        <f>'Monthly Prep'!P153</f>
        <v>0</v>
      </c>
      <c r="U500" s="203">
        <f>'Monthly Prep'!Q153</f>
        <v>0</v>
      </c>
      <c r="V500" s="203">
        <f>'Monthly Prep'!R153</f>
        <v>0</v>
      </c>
      <c r="W500" s="203">
        <f>'Monthly Prep'!S153</f>
        <v>0</v>
      </c>
      <c r="X500" s="203">
        <f>'Monthly Prep'!T153</f>
        <v>0</v>
      </c>
      <c r="Y500" s="203">
        <f>'Monthly Prep'!U153</f>
        <v>0</v>
      </c>
      <c r="Z500" s="203">
        <f>'Monthly Prep'!V153</f>
        <v>0</v>
      </c>
      <c r="AA500" s="203">
        <f>'Monthly Prep'!W153</f>
        <v>0</v>
      </c>
      <c r="AB500" s="203">
        <f>'Monthly Prep'!X153</f>
        <v>0</v>
      </c>
      <c r="AC500" s="203">
        <f>'Monthly Prep'!Y153</f>
        <v>0</v>
      </c>
      <c r="AD500" s="203">
        <f>'Monthly Prep'!Z153</f>
        <v>0</v>
      </c>
      <c r="AE500" s="203">
        <f>'Monthly Prep'!AA153</f>
        <v>0</v>
      </c>
      <c r="AF500" s="203">
        <f>'Monthly Prep'!AB153</f>
        <v>0</v>
      </c>
      <c r="AG500" s="203">
        <f>'Monthly Prep'!AC153</f>
        <v>0</v>
      </c>
      <c r="AH500" s="203">
        <f>'Monthly Prep'!AD153</f>
        <v>0</v>
      </c>
      <c r="AI500" s="203">
        <f>'Monthly Prep'!AE153</f>
        <v>0</v>
      </c>
      <c r="AJ500" s="203">
        <f>'Monthly Prep'!AF153</f>
        <v>0</v>
      </c>
      <c r="AK500" s="203">
        <f>'Monthly Prep'!AG153</f>
        <v>0</v>
      </c>
      <c r="AL500" s="203">
        <f>'Monthly Prep'!AH153</f>
        <v>0</v>
      </c>
      <c r="AM500" s="186">
        <f t="shared" si="15"/>
        <v>0</v>
      </c>
      <c r="AN500" s="187" t="str">
        <f>'Monthly Prep'!B$3</f>
        <v>Monthly Prep Reporting Tool 1.0.1</v>
      </c>
      <c r="AO500" s="199">
        <f>'Monthly Prep'!AH153</f>
        <v>0</v>
      </c>
    </row>
    <row r="501" spans="1:41" x14ac:dyDescent="0.25">
      <c r="A501" s="178" t="str">
        <f t="shared" si="14"/>
        <v>202205</v>
      </c>
      <c r="B501" s="179">
        <f>'Prep Partner Performance'!AE$2</f>
        <v>2022</v>
      </c>
      <c r="C501" s="180" t="str">
        <f>'Prep Partner Performance'!Z$2</f>
        <v>05</v>
      </c>
      <c r="D501" s="178">
        <f>'Prep Partner Performance'!G$2</f>
        <v>14943</v>
      </c>
      <c r="E501" s="177" t="str">
        <f>'Prep Partner Performance'!C$2</f>
        <v>Kisima Health Centre</v>
      </c>
      <c r="F501" s="203">
        <f>'Monthly Prep'!B$147</f>
        <v>0</v>
      </c>
      <c r="G501" s="203" t="str">
        <f>'Monthly Prep'!C154</f>
        <v>Adolescent Girls and Young Women (AGYW)</v>
      </c>
      <c r="H501" s="203" t="str">
        <f>'Monthly Prep'!D154</f>
        <v>MP01-146</v>
      </c>
      <c r="I501" s="203">
        <f>'Monthly Prep'!E154</f>
        <v>0</v>
      </c>
      <c r="J501" s="203">
        <f>'Monthly Prep'!F154</f>
        <v>0</v>
      </c>
      <c r="K501" s="203">
        <f>'Monthly Prep'!G154</f>
        <v>0</v>
      </c>
      <c r="L501" s="203">
        <f>'Monthly Prep'!H154</f>
        <v>0</v>
      </c>
      <c r="M501" s="203">
        <f>'Monthly Prep'!I154</f>
        <v>0</v>
      </c>
      <c r="N501" s="203">
        <f>'Monthly Prep'!J154</f>
        <v>0</v>
      </c>
      <c r="O501" s="203">
        <f>'Monthly Prep'!K154</f>
        <v>0</v>
      </c>
      <c r="P501" s="203">
        <f>'Monthly Prep'!L154</f>
        <v>0</v>
      </c>
      <c r="Q501" s="203">
        <f>'Monthly Prep'!M154</f>
        <v>0</v>
      </c>
      <c r="R501" s="203">
        <f>'Monthly Prep'!N154</f>
        <v>0</v>
      </c>
      <c r="S501" s="203">
        <f>'Monthly Prep'!O154</f>
        <v>0</v>
      </c>
      <c r="T501" s="203">
        <f>'Monthly Prep'!P154</f>
        <v>0</v>
      </c>
      <c r="U501" s="203">
        <f>'Monthly Prep'!Q154</f>
        <v>0</v>
      </c>
      <c r="V501" s="203">
        <f>'Monthly Prep'!R154</f>
        <v>0</v>
      </c>
      <c r="W501" s="203">
        <f>'Monthly Prep'!S154</f>
        <v>0</v>
      </c>
      <c r="X501" s="203">
        <f>'Monthly Prep'!T154</f>
        <v>0</v>
      </c>
      <c r="Y501" s="203">
        <f>'Monthly Prep'!U154</f>
        <v>0</v>
      </c>
      <c r="Z501" s="203">
        <f>'Monthly Prep'!V154</f>
        <v>0</v>
      </c>
      <c r="AA501" s="203">
        <f>'Monthly Prep'!W154</f>
        <v>0</v>
      </c>
      <c r="AB501" s="203">
        <f>'Monthly Prep'!X154</f>
        <v>0</v>
      </c>
      <c r="AC501" s="203">
        <f>'Monthly Prep'!Y154</f>
        <v>0</v>
      </c>
      <c r="AD501" s="203">
        <f>'Monthly Prep'!Z154</f>
        <v>0</v>
      </c>
      <c r="AE501" s="203">
        <f>'Monthly Prep'!AA154</f>
        <v>0</v>
      </c>
      <c r="AF501" s="203">
        <f>'Monthly Prep'!AB154</f>
        <v>0</v>
      </c>
      <c r="AG501" s="203">
        <f>'Monthly Prep'!AC154</f>
        <v>0</v>
      </c>
      <c r="AH501" s="203">
        <f>'Monthly Prep'!AD154</f>
        <v>0</v>
      </c>
      <c r="AI501" s="203">
        <f>'Monthly Prep'!AE154</f>
        <v>0</v>
      </c>
      <c r="AJ501" s="203">
        <f>'Monthly Prep'!AF154</f>
        <v>0</v>
      </c>
      <c r="AK501" s="203">
        <f>'Monthly Prep'!AG154</f>
        <v>0</v>
      </c>
      <c r="AL501" s="203">
        <f>'Monthly Prep'!AH154</f>
        <v>0</v>
      </c>
      <c r="AM501" s="186">
        <f t="shared" si="15"/>
        <v>0</v>
      </c>
      <c r="AN501" s="187" t="str">
        <f>'Monthly Prep'!B$3</f>
        <v>Monthly Prep Reporting Tool 1.0.1</v>
      </c>
      <c r="AO501" s="199">
        <f>'Monthly Prep'!AH154</f>
        <v>0</v>
      </c>
    </row>
    <row r="502" spans="1:41" x14ac:dyDescent="0.25">
      <c r="A502" s="178" t="str">
        <f t="shared" si="14"/>
        <v>202205</v>
      </c>
      <c r="B502" s="179">
        <f>'Prep Partner Performance'!AE$2</f>
        <v>2022</v>
      </c>
      <c r="C502" s="180" t="str">
        <f>'Prep Partner Performance'!Z$2</f>
        <v>05</v>
      </c>
      <c r="D502" s="178">
        <f>'Prep Partner Performance'!G$2</f>
        <v>14943</v>
      </c>
      <c r="E502" s="177" t="str">
        <f>'Prep Partner Performance'!C$2</f>
        <v>Kisima Health Centre</v>
      </c>
      <c r="F502" s="203">
        <f>'Monthly Prep'!B$147</f>
        <v>0</v>
      </c>
      <c r="G502" s="203" t="str">
        <f>'Monthly Prep'!C155</f>
        <v>Female Sex Workers</v>
      </c>
      <c r="H502" s="203" t="str">
        <f>'Monthly Prep'!D155</f>
        <v>MP01-147</v>
      </c>
      <c r="I502" s="203">
        <f>'Monthly Prep'!E155</f>
        <v>0</v>
      </c>
      <c r="J502" s="203">
        <f>'Monthly Prep'!F155</f>
        <v>0</v>
      </c>
      <c r="K502" s="203">
        <f>'Monthly Prep'!G155</f>
        <v>0</v>
      </c>
      <c r="L502" s="203">
        <f>'Monthly Prep'!H155</f>
        <v>0</v>
      </c>
      <c r="M502" s="203">
        <f>'Monthly Prep'!I155</f>
        <v>0</v>
      </c>
      <c r="N502" s="203">
        <f>'Monthly Prep'!J155</f>
        <v>0</v>
      </c>
      <c r="O502" s="203">
        <f>'Monthly Prep'!K155</f>
        <v>0</v>
      </c>
      <c r="P502" s="203">
        <f>'Monthly Prep'!L155</f>
        <v>0</v>
      </c>
      <c r="Q502" s="203">
        <f>'Monthly Prep'!M155</f>
        <v>0</v>
      </c>
      <c r="R502" s="203">
        <f>'Monthly Prep'!N155</f>
        <v>0</v>
      </c>
      <c r="S502" s="203">
        <f>'Monthly Prep'!O155</f>
        <v>0</v>
      </c>
      <c r="T502" s="203">
        <f>'Monthly Prep'!P155</f>
        <v>0</v>
      </c>
      <c r="U502" s="203">
        <f>'Monthly Prep'!Q155</f>
        <v>0</v>
      </c>
      <c r="V502" s="203">
        <f>'Monthly Prep'!R155</f>
        <v>0</v>
      </c>
      <c r="W502" s="203">
        <f>'Monthly Prep'!S155</f>
        <v>0</v>
      </c>
      <c r="X502" s="203">
        <f>'Monthly Prep'!T155</f>
        <v>0</v>
      </c>
      <c r="Y502" s="203">
        <f>'Monthly Prep'!U155</f>
        <v>0</v>
      </c>
      <c r="Z502" s="203">
        <f>'Monthly Prep'!V155</f>
        <v>0</v>
      </c>
      <c r="AA502" s="203">
        <f>'Monthly Prep'!W155</f>
        <v>0</v>
      </c>
      <c r="AB502" s="203">
        <f>'Monthly Prep'!X155</f>
        <v>0</v>
      </c>
      <c r="AC502" s="203">
        <f>'Monthly Prep'!Y155</f>
        <v>0</v>
      </c>
      <c r="AD502" s="203">
        <f>'Monthly Prep'!Z155</f>
        <v>0</v>
      </c>
      <c r="AE502" s="203">
        <f>'Monthly Prep'!AA155</f>
        <v>0</v>
      </c>
      <c r="AF502" s="203">
        <f>'Monthly Prep'!AB155</f>
        <v>0</v>
      </c>
      <c r="AG502" s="203">
        <f>'Monthly Prep'!AC155</f>
        <v>0</v>
      </c>
      <c r="AH502" s="203">
        <f>'Monthly Prep'!AD155</f>
        <v>0</v>
      </c>
      <c r="AI502" s="203">
        <f>'Monthly Prep'!AE155</f>
        <v>0</v>
      </c>
      <c r="AJ502" s="203">
        <f>'Monthly Prep'!AF155</f>
        <v>0</v>
      </c>
      <c r="AK502" s="203">
        <f>'Monthly Prep'!AG155</f>
        <v>0</v>
      </c>
      <c r="AL502" s="203">
        <f>'Monthly Prep'!AH155</f>
        <v>0</v>
      </c>
      <c r="AM502" s="186">
        <f t="shared" si="15"/>
        <v>0</v>
      </c>
      <c r="AN502" s="187" t="str">
        <f>'Monthly Prep'!B$3</f>
        <v>Monthly Prep Reporting Tool 1.0.1</v>
      </c>
      <c r="AO502" s="199">
        <f>'Monthly Prep'!AH155</f>
        <v>0</v>
      </c>
    </row>
    <row r="503" spans="1:41" x14ac:dyDescent="0.25">
      <c r="A503" s="178" t="str">
        <f t="shared" si="14"/>
        <v>202205</v>
      </c>
      <c r="B503" s="179">
        <f>'Prep Partner Performance'!AE$2</f>
        <v>2022</v>
      </c>
      <c r="C503" s="180" t="str">
        <f>'Prep Partner Performance'!Z$2</f>
        <v>05</v>
      </c>
      <c r="D503" s="178">
        <f>'Prep Partner Performance'!G$2</f>
        <v>14943</v>
      </c>
      <c r="E503" s="177" t="str">
        <f>'Prep Partner Performance'!C$2</f>
        <v>Kisima Health Centre</v>
      </c>
      <c r="F503" s="203">
        <f>'Monthly Prep'!B$147</f>
        <v>0</v>
      </c>
      <c r="G503" s="203" t="str">
        <f>'Monthly Prep'!C156</f>
        <v>General Population</v>
      </c>
      <c r="H503" s="203" t="str">
        <f>'Monthly Prep'!D156</f>
        <v>MP01-148</v>
      </c>
      <c r="I503" s="203">
        <f>'Monthly Prep'!E156</f>
        <v>0</v>
      </c>
      <c r="J503" s="203">
        <f>'Monthly Prep'!F156</f>
        <v>0</v>
      </c>
      <c r="K503" s="203">
        <f>'Monthly Prep'!G156</f>
        <v>0</v>
      </c>
      <c r="L503" s="203">
        <f>'Monthly Prep'!H156</f>
        <v>0</v>
      </c>
      <c r="M503" s="203">
        <f>'Monthly Prep'!I156</f>
        <v>0</v>
      </c>
      <c r="N503" s="203">
        <f>'Monthly Prep'!J156</f>
        <v>0</v>
      </c>
      <c r="O503" s="203">
        <f>'Monthly Prep'!K156</f>
        <v>0</v>
      </c>
      <c r="P503" s="203">
        <f>'Monthly Prep'!L156</f>
        <v>0</v>
      </c>
      <c r="Q503" s="203">
        <f>'Monthly Prep'!M156</f>
        <v>0</v>
      </c>
      <c r="R503" s="203">
        <f>'Monthly Prep'!N156</f>
        <v>0</v>
      </c>
      <c r="S503" s="203">
        <f>'Monthly Prep'!O156</f>
        <v>0</v>
      </c>
      <c r="T503" s="203">
        <f>'Monthly Prep'!P156</f>
        <v>0</v>
      </c>
      <c r="U503" s="203">
        <f>'Monthly Prep'!Q156</f>
        <v>0</v>
      </c>
      <c r="V503" s="203">
        <f>'Monthly Prep'!R156</f>
        <v>0</v>
      </c>
      <c r="W503" s="203">
        <f>'Monthly Prep'!S156</f>
        <v>0</v>
      </c>
      <c r="X503" s="203">
        <f>'Monthly Prep'!T156</f>
        <v>0</v>
      </c>
      <c r="Y503" s="203">
        <f>'Monthly Prep'!U156</f>
        <v>0</v>
      </c>
      <c r="Z503" s="203">
        <f>'Monthly Prep'!V156</f>
        <v>0</v>
      </c>
      <c r="AA503" s="203">
        <f>'Monthly Prep'!W156</f>
        <v>0</v>
      </c>
      <c r="AB503" s="203">
        <f>'Monthly Prep'!X156</f>
        <v>0</v>
      </c>
      <c r="AC503" s="203">
        <f>'Monthly Prep'!Y156</f>
        <v>0</v>
      </c>
      <c r="AD503" s="203">
        <f>'Monthly Prep'!Z156</f>
        <v>0</v>
      </c>
      <c r="AE503" s="203">
        <f>'Monthly Prep'!AA156</f>
        <v>0</v>
      </c>
      <c r="AF503" s="203">
        <f>'Monthly Prep'!AB156</f>
        <v>0</v>
      </c>
      <c r="AG503" s="203">
        <f>'Monthly Prep'!AC156</f>
        <v>0</v>
      </c>
      <c r="AH503" s="203">
        <f>'Monthly Prep'!AD156</f>
        <v>0</v>
      </c>
      <c r="AI503" s="203">
        <f>'Monthly Prep'!AE156</f>
        <v>0</v>
      </c>
      <c r="AJ503" s="203">
        <f>'Monthly Prep'!AF156</f>
        <v>0</v>
      </c>
      <c r="AK503" s="203">
        <f>'Monthly Prep'!AG156</f>
        <v>0</v>
      </c>
      <c r="AL503" s="203">
        <f>'Monthly Prep'!AH156</f>
        <v>0</v>
      </c>
      <c r="AM503" s="186">
        <f t="shared" si="15"/>
        <v>0</v>
      </c>
      <c r="AN503" s="187" t="str">
        <f>'Monthly Prep'!B$3</f>
        <v>Monthly Prep Reporting Tool 1.0.1</v>
      </c>
      <c r="AO503" s="199">
        <f>'Monthly Prep'!AH156</f>
        <v>0</v>
      </c>
    </row>
    <row r="504" spans="1:41" x14ac:dyDescent="0.25">
      <c r="A504" s="178" t="str">
        <f t="shared" si="14"/>
        <v>202205</v>
      </c>
      <c r="B504" s="179">
        <f>'Prep Partner Performance'!AE$2</f>
        <v>2022</v>
      </c>
      <c r="C504" s="180" t="str">
        <f>'Prep Partner Performance'!Z$2</f>
        <v>05</v>
      </c>
      <c r="D504" s="178">
        <f>'Prep Partner Performance'!G$2</f>
        <v>14943</v>
      </c>
      <c r="E504" s="177" t="str">
        <f>'Prep Partner Performance'!C$2</f>
        <v>Kisima Health Centre</v>
      </c>
      <c r="F504" s="203">
        <f>'Monthly Prep'!B$147</f>
        <v>0</v>
      </c>
      <c r="G504" s="203" t="str">
        <f>'Monthly Prep'!C157</f>
        <v>Men at High Risk</v>
      </c>
      <c r="H504" s="203" t="str">
        <f>'Monthly Prep'!D157</f>
        <v>MP01-149</v>
      </c>
      <c r="I504" s="203">
        <f>'Monthly Prep'!E157</f>
        <v>0</v>
      </c>
      <c r="J504" s="203">
        <f>'Monthly Prep'!F157</f>
        <v>0</v>
      </c>
      <c r="K504" s="203">
        <f>'Monthly Prep'!G157</f>
        <v>0</v>
      </c>
      <c r="L504" s="203">
        <f>'Monthly Prep'!H157</f>
        <v>0</v>
      </c>
      <c r="M504" s="203">
        <f>'Monthly Prep'!I157</f>
        <v>0</v>
      </c>
      <c r="N504" s="203">
        <f>'Monthly Prep'!J157</f>
        <v>0</v>
      </c>
      <c r="O504" s="203">
        <f>'Monthly Prep'!K157</f>
        <v>0</v>
      </c>
      <c r="P504" s="203">
        <f>'Monthly Prep'!L157</f>
        <v>0</v>
      </c>
      <c r="Q504" s="203">
        <f>'Monthly Prep'!M157</f>
        <v>0</v>
      </c>
      <c r="R504" s="203">
        <f>'Monthly Prep'!N157</f>
        <v>0</v>
      </c>
      <c r="S504" s="203">
        <f>'Monthly Prep'!O157</f>
        <v>0</v>
      </c>
      <c r="T504" s="203">
        <f>'Monthly Prep'!P157</f>
        <v>0</v>
      </c>
      <c r="U504" s="203">
        <f>'Monthly Prep'!Q157</f>
        <v>0</v>
      </c>
      <c r="V504" s="203">
        <f>'Monthly Prep'!R157</f>
        <v>0</v>
      </c>
      <c r="W504" s="203">
        <f>'Monthly Prep'!S157</f>
        <v>0</v>
      </c>
      <c r="X504" s="203">
        <f>'Monthly Prep'!T157</f>
        <v>0</v>
      </c>
      <c r="Y504" s="203">
        <f>'Monthly Prep'!U157</f>
        <v>0</v>
      </c>
      <c r="Z504" s="203">
        <f>'Monthly Prep'!V157</f>
        <v>0</v>
      </c>
      <c r="AA504" s="203">
        <f>'Monthly Prep'!W157</f>
        <v>0</v>
      </c>
      <c r="AB504" s="203">
        <f>'Monthly Prep'!X157</f>
        <v>0</v>
      </c>
      <c r="AC504" s="203">
        <f>'Monthly Prep'!Y157</f>
        <v>0</v>
      </c>
      <c r="AD504" s="203">
        <f>'Monthly Prep'!Z157</f>
        <v>0</v>
      </c>
      <c r="AE504" s="203">
        <f>'Monthly Prep'!AA157</f>
        <v>0</v>
      </c>
      <c r="AF504" s="203">
        <f>'Monthly Prep'!AB157</f>
        <v>0</v>
      </c>
      <c r="AG504" s="203">
        <f>'Monthly Prep'!AC157</f>
        <v>0</v>
      </c>
      <c r="AH504" s="203">
        <f>'Monthly Prep'!AD157</f>
        <v>0</v>
      </c>
      <c r="AI504" s="203">
        <f>'Monthly Prep'!AE157</f>
        <v>0</v>
      </c>
      <c r="AJ504" s="203">
        <f>'Monthly Prep'!AF157</f>
        <v>0</v>
      </c>
      <c r="AK504" s="203">
        <f>'Monthly Prep'!AG157</f>
        <v>0</v>
      </c>
      <c r="AL504" s="203">
        <f>'Monthly Prep'!AH157</f>
        <v>0</v>
      </c>
      <c r="AM504" s="186">
        <f t="shared" si="15"/>
        <v>0</v>
      </c>
      <c r="AN504" s="187" t="str">
        <f>'Monthly Prep'!B$3</f>
        <v>Monthly Prep Reporting Tool 1.0.1</v>
      </c>
      <c r="AO504" s="199">
        <f>'Monthly Prep'!AH157</f>
        <v>0</v>
      </c>
    </row>
    <row r="505" spans="1:41" x14ac:dyDescent="0.25">
      <c r="A505" s="178" t="str">
        <f t="shared" si="14"/>
        <v>202205</v>
      </c>
      <c r="B505" s="179">
        <f>'Prep Partner Performance'!AE$2</f>
        <v>2022</v>
      </c>
      <c r="C505" s="180" t="str">
        <f>'Prep Partner Performance'!Z$2</f>
        <v>05</v>
      </c>
      <c r="D505" s="178">
        <f>'Prep Partner Performance'!G$2</f>
        <v>14943</v>
      </c>
      <c r="E505" s="177" t="str">
        <f>'Prep Partner Performance'!C$2</f>
        <v>Kisima Health Centre</v>
      </c>
      <c r="F505" s="203">
        <f>'Monthly Prep'!B$147</f>
        <v>0</v>
      </c>
      <c r="G505" s="203" t="str">
        <f>'Monthly Prep'!C158</f>
        <v>PBFW Breastfeeding</v>
      </c>
      <c r="H505" s="203" t="str">
        <f>'Monthly Prep'!D158</f>
        <v>MP01-150</v>
      </c>
      <c r="I505" s="203">
        <f>'Monthly Prep'!E158</f>
        <v>0</v>
      </c>
      <c r="J505" s="203">
        <f>'Monthly Prep'!F158</f>
        <v>0</v>
      </c>
      <c r="K505" s="203">
        <f>'Monthly Prep'!G158</f>
        <v>0</v>
      </c>
      <c r="L505" s="203">
        <f>'Monthly Prep'!H158</f>
        <v>0</v>
      </c>
      <c r="M505" s="203">
        <f>'Monthly Prep'!I158</f>
        <v>0</v>
      </c>
      <c r="N505" s="203">
        <f>'Monthly Prep'!J158</f>
        <v>0</v>
      </c>
      <c r="O505" s="203">
        <f>'Monthly Prep'!K158</f>
        <v>0</v>
      </c>
      <c r="P505" s="203">
        <f>'Monthly Prep'!L158</f>
        <v>0</v>
      </c>
      <c r="Q505" s="203">
        <f>'Monthly Prep'!M158</f>
        <v>0</v>
      </c>
      <c r="R505" s="203">
        <f>'Monthly Prep'!N158</f>
        <v>0</v>
      </c>
      <c r="S505" s="203">
        <f>'Monthly Prep'!O158</f>
        <v>0</v>
      </c>
      <c r="T505" s="203">
        <f>'Monthly Prep'!P158</f>
        <v>0</v>
      </c>
      <c r="U505" s="203">
        <f>'Monthly Prep'!Q158</f>
        <v>0</v>
      </c>
      <c r="V505" s="203">
        <f>'Monthly Prep'!R158</f>
        <v>0</v>
      </c>
      <c r="W505" s="203">
        <f>'Monthly Prep'!S158</f>
        <v>0</v>
      </c>
      <c r="X505" s="203">
        <f>'Monthly Prep'!T158</f>
        <v>0</v>
      </c>
      <c r="Y505" s="203">
        <f>'Monthly Prep'!U158</f>
        <v>0</v>
      </c>
      <c r="Z505" s="203">
        <f>'Monthly Prep'!V158</f>
        <v>0</v>
      </c>
      <c r="AA505" s="203">
        <f>'Monthly Prep'!W158</f>
        <v>0</v>
      </c>
      <c r="AB505" s="203">
        <f>'Monthly Prep'!X158</f>
        <v>0</v>
      </c>
      <c r="AC505" s="203">
        <f>'Monthly Prep'!Y158</f>
        <v>0</v>
      </c>
      <c r="AD505" s="203">
        <f>'Monthly Prep'!Z158</f>
        <v>0</v>
      </c>
      <c r="AE505" s="203">
        <f>'Monthly Prep'!AA158</f>
        <v>0</v>
      </c>
      <c r="AF505" s="203">
        <f>'Monthly Prep'!AB158</f>
        <v>0</v>
      </c>
      <c r="AG505" s="203">
        <f>'Monthly Prep'!AC158</f>
        <v>0</v>
      </c>
      <c r="AH505" s="203">
        <f>'Monthly Prep'!AD158</f>
        <v>0</v>
      </c>
      <c r="AI505" s="203">
        <f>'Monthly Prep'!AE158</f>
        <v>0</v>
      </c>
      <c r="AJ505" s="203">
        <f>'Monthly Prep'!AF158</f>
        <v>0</v>
      </c>
      <c r="AK505" s="203">
        <f>'Monthly Prep'!AG158</f>
        <v>0</v>
      </c>
      <c r="AL505" s="203">
        <f>'Monthly Prep'!AH158</f>
        <v>0</v>
      </c>
      <c r="AM505" s="186">
        <f t="shared" si="15"/>
        <v>0</v>
      </c>
      <c r="AN505" s="187" t="str">
        <f>'Monthly Prep'!B$3</f>
        <v>Monthly Prep Reporting Tool 1.0.1</v>
      </c>
      <c r="AO505" s="199">
        <f>'Monthly Prep'!AH158</f>
        <v>0</v>
      </c>
    </row>
    <row r="506" spans="1:41" x14ac:dyDescent="0.25">
      <c r="A506" s="178" t="str">
        <f t="shared" si="14"/>
        <v>202205</v>
      </c>
      <c r="B506" s="179">
        <f>'Prep Partner Performance'!AE$2</f>
        <v>2022</v>
      </c>
      <c r="C506" s="180" t="str">
        <f>'Prep Partner Performance'!Z$2</f>
        <v>05</v>
      </c>
      <c r="D506" s="178">
        <f>'Prep Partner Performance'!G$2</f>
        <v>14943</v>
      </c>
      <c r="E506" s="177" t="str">
        <f>'Prep Partner Performance'!C$2</f>
        <v>Kisima Health Centre</v>
      </c>
      <c r="F506" s="203">
        <f>'Monthly Prep'!B159</f>
        <v>0</v>
      </c>
      <c r="G506" s="203" t="str">
        <f>'Monthly Prep'!C159</f>
        <v>PBFW Pregnant</v>
      </c>
      <c r="H506" s="203" t="str">
        <f>'Monthly Prep'!D159</f>
        <v>MP01-151</v>
      </c>
      <c r="I506" s="203">
        <f>'Monthly Prep'!E159</f>
        <v>0</v>
      </c>
      <c r="J506" s="203">
        <f>'Monthly Prep'!F159</f>
        <v>0</v>
      </c>
      <c r="K506" s="203">
        <f>'Monthly Prep'!G159</f>
        <v>0</v>
      </c>
      <c r="L506" s="203">
        <f>'Monthly Prep'!H159</f>
        <v>0</v>
      </c>
      <c r="M506" s="203">
        <f>'Monthly Prep'!I159</f>
        <v>0</v>
      </c>
      <c r="N506" s="203">
        <f>'Monthly Prep'!J159</f>
        <v>0</v>
      </c>
      <c r="O506" s="203">
        <f>'Monthly Prep'!K159</f>
        <v>0</v>
      </c>
      <c r="P506" s="203">
        <f>'Monthly Prep'!L159</f>
        <v>0</v>
      </c>
      <c r="Q506" s="203">
        <f>'Monthly Prep'!M159</f>
        <v>0</v>
      </c>
      <c r="R506" s="203">
        <f>'Monthly Prep'!N159</f>
        <v>0</v>
      </c>
      <c r="S506" s="203">
        <f>'Monthly Prep'!O159</f>
        <v>0</v>
      </c>
      <c r="T506" s="203">
        <f>'Monthly Prep'!P159</f>
        <v>0</v>
      </c>
      <c r="U506" s="203">
        <f>'Monthly Prep'!Q159</f>
        <v>0</v>
      </c>
      <c r="V506" s="203">
        <f>'Monthly Prep'!R159</f>
        <v>0</v>
      </c>
      <c r="W506" s="203">
        <f>'Monthly Prep'!S159</f>
        <v>0</v>
      </c>
      <c r="X506" s="203">
        <f>'Monthly Prep'!T159</f>
        <v>0</v>
      </c>
      <c r="Y506" s="203">
        <f>'Monthly Prep'!U159</f>
        <v>0</v>
      </c>
      <c r="Z506" s="203">
        <f>'Monthly Prep'!V159</f>
        <v>0</v>
      </c>
      <c r="AA506" s="203">
        <f>'Monthly Prep'!W159</f>
        <v>0</v>
      </c>
      <c r="AB506" s="203">
        <f>'Monthly Prep'!X159</f>
        <v>0</v>
      </c>
      <c r="AC506" s="203">
        <f>'Monthly Prep'!Y159</f>
        <v>0</v>
      </c>
      <c r="AD506" s="203">
        <f>'Monthly Prep'!Z159</f>
        <v>0</v>
      </c>
      <c r="AE506" s="203">
        <f>'Monthly Prep'!AA159</f>
        <v>0</v>
      </c>
      <c r="AF506" s="203">
        <f>'Monthly Prep'!AB159</f>
        <v>0</v>
      </c>
      <c r="AG506" s="203">
        <f>'Monthly Prep'!AC159</f>
        <v>0</v>
      </c>
      <c r="AH506" s="203">
        <f>'Monthly Prep'!AD159</f>
        <v>0</v>
      </c>
      <c r="AI506" s="203">
        <f>'Monthly Prep'!AE159</f>
        <v>0</v>
      </c>
      <c r="AJ506" s="203">
        <f>'Monthly Prep'!AF159</f>
        <v>0</v>
      </c>
      <c r="AK506" s="203">
        <f>'Monthly Prep'!AG159</f>
        <v>0</v>
      </c>
      <c r="AL506" s="203">
        <f>'Monthly Prep'!AH159</f>
        <v>0</v>
      </c>
      <c r="AM506" s="186">
        <f t="shared" si="15"/>
        <v>0</v>
      </c>
      <c r="AN506" s="187" t="str">
        <f>'Monthly Prep'!B$3</f>
        <v>Monthly Prep Reporting Tool 1.0.1</v>
      </c>
      <c r="AO506" s="199">
        <f>'Monthly Prep'!AH159</f>
        <v>0</v>
      </c>
    </row>
    <row r="507" spans="1:41" x14ac:dyDescent="0.25">
      <c r="A507" s="178" t="str">
        <f t="shared" si="14"/>
        <v>202205</v>
      </c>
      <c r="B507" s="179">
        <f>'Prep Partner Performance'!AE$2</f>
        <v>2022</v>
      </c>
      <c r="C507" s="180" t="str">
        <f>'Prep Partner Performance'!Z$2</f>
        <v>05</v>
      </c>
      <c r="D507" s="178">
        <f>'Prep Partner Performance'!G$2</f>
        <v>14943</v>
      </c>
      <c r="E507" s="177" t="str">
        <f>'Prep Partner Performance'!C$2</f>
        <v>Kisima Health Centre</v>
      </c>
      <c r="F507" s="203">
        <f>'Monthly Prep'!B160</f>
        <v>0</v>
      </c>
      <c r="G507" s="203" t="str">
        <f>'Monthly Prep'!C160</f>
        <v>People Who Inject Drugs</v>
      </c>
      <c r="H507" s="203" t="str">
        <f>'Monthly Prep'!D160</f>
        <v>MP01-152</v>
      </c>
      <c r="I507" s="203">
        <f>'Monthly Prep'!E160</f>
        <v>0</v>
      </c>
      <c r="J507" s="203">
        <f>'Monthly Prep'!F160</f>
        <v>0</v>
      </c>
      <c r="K507" s="203">
        <f>'Monthly Prep'!G160</f>
        <v>0</v>
      </c>
      <c r="L507" s="203">
        <f>'Monthly Prep'!H160</f>
        <v>0</v>
      </c>
      <c r="M507" s="203">
        <f>'Monthly Prep'!I160</f>
        <v>0</v>
      </c>
      <c r="N507" s="203">
        <f>'Monthly Prep'!J160</f>
        <v>0</v>
      </c>
      <c r="O507" s="203">
        <f>'Monthly Prep'!K160</f>
        <v>0</v>
      </c>
      <c r="P507" s="203">
        <f>'Monthly Prep'!L160</f>
        <v>0</v>
      </c>
      <c r="Q507" s="203">
        <f>'Monthly Prep'!M160</f>
        <v>0</v>
      </c>
      <c r="R507" s="203">
        <f>'Monthly Prep'!N160</f>
        <v>0</v>
      </c>
      <c r="S507" s="203">
        <f>'Monthly Prep'!O160</f>
        <v>0</v>
      </c>
      <c r="T507" s="203">
        <f>'Monthly Prep'!P160</f>
        <v>0</v>
      </c>
      <c r="U507" s="203">
        <f>'Monthly Prep'!Q160</f>
        <v>0</v>
      </c>
      <c r="V507" s="203">
        <f>'Monthly Prep'!R160</f>
        <v>0</v>
      </c>
      <c r="W507" s="203">
        <f>'Monthly Prep'!S160</f>
        <v>0</v>
      </c>
      <c r="X507" s="203">
        <f>'Monthly Prep'!T160</f>
        <v>0</v>
      </c>
      <c r="Y507" s="203">
        <f>'Monthly Prep'!U160</f>
        <v>0</v>
      </c>
      <c r="Z507" s="203">
        <f>'Monthly Prep'!V160</f>
        <v>0</v>
      </c>
      <c r="AA507" s="203">
        <f>'Monthly Prep'!W160</f>
        <v>0</v>
      </c>
      <c r="AB507" s="203">
        <f>'Monthly Prep'!X160</f>
        <v>0</v>
      </c>
      <c r="AC507" s="203">
        <f>'Monthly Prep'!Y160</f>
        <v>0</v>
      </c>
      <c r="AD507" s="203">
        <f>'Monthly Prep'!Z160</f>
        <v>0</v>
      </c>
      <c r="AE507" s="203">
        <f>'Monthly Prep'!AA160</f>
        <v>0</v>
      </c>
      <c r="AF507" s="203">
        <f>'Monthly Prep'!AB160</f>
        <v>0</v>
      </c>
      <c r="AG507" s="203">
        <f>'Monthly Prep'!AC160</f>
        <v>0</v>
      </c>
      <c r="AH507" s="203">
        <f>'Monthly Prep'!AD160</f>
        <v>0</v>
      </c>
      <c r="AI507" s="203">
        <f>'Monthly Prep'!AE160</f>
        <v>0</v>
      </c>
      <c r="AJ507" s="203">
        <f>'Monthly Prep'!AF160</f>
        <v>0</v>
      </c>
      <c r="AK507" s="203">
        <f>'Monthly Prep'!AG160</f>
        <v>0</v>
      </c>
      <c r="AL507" s="203">
        <f>'Monthly Prep'!AH160</f>
        <v>0</v>
      </c>
      <c r="AM507" s="186">
        <f t="shared" si="15"/>
        <v>0</v>
      </c>
      <c r="AN507" s="187" t="str">
        <f>'Monthly Prep'!B$3</f>
        <v>Monthly Prep Reporting Tool 1.0.1</v>
      </c>
      <c r="AO507" s="199">
        <f>'Monthly Prep'!AH160</f>
        <v>0</v>
      </c>
    </row>
    <row r="508" spans="1:41" x14ac:dyDescent="0.25">
      <c r="A508" s="178" t="str">
        <f t="shared" si="14"/>
        <v>202205</v>
      </c>
      <c r="B508" s="179">
        <f>'Prep Partner Performance'!AE$2</f>
        <v>2022</v>
      </c>
      <c r="C508" s="180" t="str">
        <f>'Prep Partner Performance'!Z$2</f>
        <v>05</v>
      </c>
      <c r="D508" s="178">
        <f>'Prep Partner Performance'!G$2</f>
        <v>14943</v>
      </c>
      <c r="E508" s="177" t="str">
        <f>'Prep Partner Performance'!C$2</f>
        <v>Kisima Health Centre</v>
      </c>
      <c r="F508" s="203">
        <f>'Monthly Prep'!B161</f>
        <v>0</v>
      </c>
      <c r="G508" s="203" t="str">
        <f>'Monthly Prep'!C161</f>
        <v>Sero -Discodant Couple</v>
      </c>
      <c r="H508" s="203" t="str">
        <f>'Monthly Prep'!D161</f>
        <v>MP01-153</v>
      </c>
      <c r="I508" s="203">
        <f>'Monthly Prep'!E161</f>
        <v>0</v>
      </c>
      <c r="J508" s="203">
        <f>'Monthly Prep'!F161</f>
        <v>0</v>
      </c>
      <c r="K508" s="203">
        <f>'Monthly Prep'!G161</f>
        <v>0</v>
      </c>
      <c r="L508" s="203">
        <f>'Monthly Prep'!H161</f>
        <v>0</v>
      </c>
      <c r="M508" s="203">
        <f>'Monthly Prep'!I161</f>
        <v>0</v>
      </c>
      <c r="N508" s="203">
        <f>'Monthly Prep'!J161</f>
        <v>0</v>
      </c>
      <c r="O508" s="203">
        <f>'Monthly Prep'!K161</f>
        <v>0</v>
      </c>
      <c r="P508" s="203">
        <f>'Monthly Prep'!L161</f>
        <v>0</v>
      </c>
      <c r="Q508" s="203">
        <f>'Monthly Prep'!M161</f>
        <v>0</v>
      </c>
      <c r="R508" s="203">
        <f>'Monthly Prep'!N161</f>
        <v>0</v>
      </c>
      <c r="S508" s="203">
        <f>'Monthly Prep'!O161</f>
        <v>0</v>
      </c>
      <c r="T508" s="203">
        <f>'Monthly Prep'!P161</f>
        <v>0</v>
      </c>
      <c r="U508" s="203">
        <f>'Monthly Prep'!Q161</f>
        <v>0</v>
      </c>
      <c r="V508" s="203">
        <f>'Monthly Prep'!R161</f>
        <v>0</v>
      </c>
      <c r="W508" s="203">
        <f>'Monthly Prep'!S161</f>
        <v>0</v>
      </c>
      <c r="X508" s="203">
        <f>'Monthly Prep'!T161</f>
        <v>0</v>
      </c>
      <c r="Y508" s="203">
        <f>'Monthly Prep'!U161</f>
        <v>0</v>
      </c>
      <c r="Z508" s="203">
        <f>'Monthly Prep'!V161</f>
        <v>0</v>
      </c>
      <c r="AA508" s="203">
        <f>'Monthly Prep'!W161</f>
        <v>0</v>
      </c>
      <c r="AB508" s="203">
        <f>'Monthly Prep'!X161</f>
        <v>0</v>
      </c>
      <c r="AC508" s="203">
        <f>'Monthly Prep'!Y161</f>
        <v>0</v>
      </c>
      <c r="AD508" s="203">
        <f>'Monthly Prep'!Z161</f>
        <v>0</v>
      </c>
      <c r="AE508" s="203">
        <f>'Monthly Prep'!AA161</f>
        <v>0</v>
      </c>
      <c r="AF508" s="203">
        <f>'Monthly Prep'!AB161</f>
        <v>0</v>
      </c>
      <c r="AG508" s="203">
        <f>'Monthly Prep'!AC161</f>
        <v>0</v>
      </c>
      <c r="AH508" s="203">
        <f>'Monthly Prep'!AD161</f>
        <v>0</v>
      </c>
      <c r="AI508" s="203">
        <f>'Monthly Prep'!AE161</f>
        <v>0</v>
      </c>
      <c r="AJ508" s="203">
        <f>'Monthly Prep'!AF161</f>
        <v>0</v>
      </c>
      <c r="AK508" s="203">
        <f>'Monthly Prep'!AG161</f>
        <v>0</v>
      </c>
      <c r="AL508" s="203">
        <f>'Monthly Prep'!AH161</f>
        <v>0</v>
      </c>
      <c r="AM508" s="186">
        <f t="shared" si="15"/>
        <v>0</v>
      </c>
      <c r="AN508" s="187" t="str">
        <f>'Monthly Prep'!B$3</f>
        <v>Monthly Prep Reporting Tool 1.0.1</v>
      </c>
      <c r="AO508" s="199">
        <f>'Monthly Prep'!AH161</f>
        <v>0</v>
      </c>
    </row>
    <row r="509" spans="1:41" x14ac:dyDescent="0.25">
      <c r="A509" s="178" t="str">
        <f t="shared" si="14"/>
        <v>202205</v>
      </c>
      <c r="B509" s="179">
        <f>'Prep Partner Performance'!AE$2</f>
        <v>2022</v>
      </c>
      <c r="C509" s="180" t="str">
        <f>'Prep Partner Performance'!Z$2</f>
        <v>05</v>
      </c>
      <c r="D509" s="178">
        <f>'Prep Partner Performance'!G$2</f>
        <v>14943</v>
      </c>
      <c r="E509" s="177" t="str">
        <f>'Prep Partner Performance'!C$2</f>
        <v>Kisima Health Centre</v>
      </c>
      <c r="F509" s="203">
        <f>'Monthly Prep'!B$161</f>
        <v>0</v>
      </c>
      <c r="G509" s="203" t="str">
        <f>'Monthly Prep'!C162</f>
        <v>Men who have Sex with Men</v>
      </c>
      <c r="H509" s="203" t="str">
        <f>'Monthly Prep'!D162</f>
        <v>MP01-154</v>
      </c>
      <c r="I509" s="203">
        <f>'Monthly Prep'!E162</f>
        <v>0</v>
      </c>
      <c r="J509" s="203">
        <f>'Monthly Prep'!F162</f>
        <v>0</v>
      </c>
      <c r="K509" s="203">
        <f>'Monthly Prep'!G162</f>
        <v>0</v>
      </c>
      <c r="L509" s="203">
        <f>'Monthly Prep'!H162</f>
        <v>0</v>
      </c>
      <c r="M509" s="203">
        <f>'Monthly Prep'!I162</f>
        <v>0</v>
      </c>
      <c r="N509" s="203">
        <f>'Monthly Prep'!J162</f>
        <v>0</v>
      </c>
      <c r="O509" s="203">
        <f>'Monthly Prep'!K162</f>
        <v>0</v>
      </c>
      <c r="P509" s="203">
        <f>'Monthly Prep'!L162</f>
        <v>0</v>
      </c>
      <c r="Q509" s="203">
        <f>'Monthly Prep'!M162</f>
        <v>0</v>
      </c>
      <c r="R509" s="203">
        <f>'Monthly Prep'!N162</f>
        <v>0</v>
      </c>
      <c r="S509" s="203">
        <f>'Monthly Prep'!O162</f>
        <v>0</v>
      </c>
      <c r="T509" s="203">
        <f>'Monthly Prep'!P162</f>
        <v>0</v>
      </c>
      <c r="U509" s="203">
        <f>'Monthly Prep'!Q162</f>
        <v>0</v>
      </c>
      <c r="V509" s="203">
        <f>'Monthly Prep'!R162</f>
        <v>0</v>
      </c>
      <c r="W509" s="203">
        <f>'Monthly Prep'!S162</f>
        <v>0</v>
      </c>
      <c r="X509" s="203">
        <f>'Monthly Prep'!T162</f>
        <v>0</v>
      </c>
      <c r="Y509" s="203">
        <f>'Monthly Prep'!U162</f>
        <v>0</v>
      </c>
      <c r="Z509" s="203">
        <f>'Monthly Prep'!V162</f>
        <v>0</v>
      </c>
      <c r="AA509" s="203">
        <f>'Monthly Prep'!W162</f>
        <v>0</v>
      </c>
      <c r="AB509" s="203">
        <f>'Monthly Prep'!X162</f>
        <v>0</v>
      </c>
      <c r="AC509" s="203">
        <f>'Monthly Prep'!Y162</f>
        <v>0</v>
      </c>
      <c r="AD509" s="203">
        <f>'Monthly Prep'!Z162</f>
        <v>0</v>
      </c>
      <c r="AE509" s="203">
        <f>'Monthly Prep'!AA162</f>
        <v>0</v>
      </c>
      <c r="AF509" s="203">
        <f>'Monthly Prep'!AB162</f>
        <v>0</v>
      </c>
      <c r="AG509" s="203">
        <f>'Monthly Prep'!AC162</f>
        <v>0</v>
      </c>
      <c r="AH509" s="203">
        <f>'Monthly Prep'!AD162</f>
        <v>0</v>
      </c>
      <c r="AI509" s="203">
        <f>'Monthly Prep'!AE162</f>
        <v>0</v>
      </c>
      <c r="AJ509" s="203">
        <f>'Monthly Prep'!AF162</f>
        <v>0</v>
      </c>
      <c r="AK509" s="203">
        <f>'Monthly Prep'!AG162</f>
        <v>0</v>
      </c>
      <c r="AL509" s="203">
        <f>'Monthly Prep'!AH162</f>
        <v>0</v>
      </c>
      <c r="AM509" s="186">
        <f t="shared" si="15"/>
        <v>0</v>
      </c>
      <c r="AN509" s="187" t="str">
        <f>'Monthly Prep'!B$3</f>
        <v>Monthly Prep Reporting Tool 1.0.1</v>
      </c>
      <c r="AO509" s="199">
        <f>'Monthly Prep'!AH162</f>
        <v>0</v>
      </c>
    </row>
    <row r="510" spans="1:41" x14ac:dyDescent="0.25">
      <c r="A510" s="178" t="str">
        <f t="shared" si="14"/>
        <v>202205</v>
      </c>
      <c r="B510" s="179">
        <f>'Prep Partner Performance'!AE$2</f>
        <v>2022</v>
      </c>
      <c r="C510" s="180" t="str">
        <f>'Prep Partner Performance'!Z$2</f>
        <v>05</v>
      </c>
      <c r="D510" s="178">
        <f>'Prep Partner Performance'!G$2</f>
        <v>14943</v>
      </c>
      <c r="E510" s="177" t="str">
        <f>'Prep Partner Performance'!C$2</f>
        <v>Kisima Health Centre</v>
      </c>
      <c r="F510" s="203">
        <f>'Monthly Prep'!B$161</f>
        <v>0</v>
      </c>
      <c r="G510" s="203" t="str">
        <f>'Monthly Prep'!C163</f>
        <v>Adolescent Girls and Young Women (AGYW)</v>
      </c>
      <c r="H510" s="203" t="str">
        <f>'Monthly Prep'!D163</f>
        <v>MP01-155</v>
      </c>
      <c r="I510" s="203">
        <f>'Monthly Prep'!E163</f>
        <v>0</v>
      </c>
      <c r="J510" s="203">
        <f>'Monthly Prep'!F163</f>
        <v>0</v>
      </c>
      <c r="K510" s="203">
        <f>'Monthly Prep'!G163</f>
        <v>0</v>
      </c>
      <c r="L510" s="203">
        <f>'Monthly Prep'!H163</f>
        <v>0</v>
      </c>
      <c r="M510" s="203">
        <f>'Monthly Prep'!I163</f>
        <v>0</v>
      </c>
      <c r="N510" s="203">
        <f>'Monthly Prep'!J163</f>
        <v>0</v>
      </c>
      <c r="O510" s="203">
        <f>'Monthly Prep'!K163</f>
        <v>0</v>
      </c>
      <c r="P510" s="203">
        <f>'Monthly Prep'!L163</f>
        <v>0</v>
      </c>
      <c r="Q510" s="203">
        <f>'Monthly Prep'!M163</f>
        <v>0</v>
      </c>
      <c r="R510" s="203">
        <f>'Monthly Prep'!N163</f>
        <v>0</v>
      </c>
      <c r="S510" s="203">
        <f>'Monthly Prep'!O163</f>
        <v>0</v>
      </c>
      <c r="T510" s="203">
        <f>'Monthly Prep'!P163</f>
        <v>0</v>
      </c>
      <c r="U510" s="203">
        <f>'Monthly Prep'!Q163</f>
        <v>0</v>
      </c>
      <c r="V510" s="203">
        <f>'Monthly Prep'!R163</f>
        <v>0</v>
      </c>
      <c r="W510" s="203">
        <f>'Monthly Prep'!S163</f>
        <v>0</v>
      </c>
      <c r="X510" s="203">
        <f>'Monthly Prep'!T163</f>
        <v>0</v>
      </c>
      <c r="Y510" s="203">
        <f>'Monthly Prep'!U163</f>
        <v>0</v>
      </c>
      <c r="Z510" s="203">
        <f>'Monthly Prep'!V163</f>
        <v>0</v>
      </c>
      <c r="AA510" s="203">
        <f>'Monthly Prep'!W163</f>
        <v>0</v>
      </c>
      <c r="AB510" s="203">
        <f>'Monthly Prep'!X163</f>
        <v>0</v>
      </c>
      <c r="AC510" s="203">
        <f>'Monthly Prep'!Y163</f>
        <v>0</v>
      </c>
      <c r="AD510" s="203">
        <f>'Monthly Prep'!Z163</f>
        <v>0</v>
      </c>
      <c r="AE510" s="203">
        <f>'Monthly Prep'!AA163</f>
        <v>0</v>
      </c>
      <c r="AF510" s="203">
        <f>'Monthly Prep'!AB163</f>
        <v>0</v>
      </c>
      <c r="AG510" s="203">
        <f>'Monthly Prep'!AC163</f>
        <v>0</v>
      </c>
      <c r="AH510" s="203">
        <f>'Monthly Prep'!AD163</f>
        <v>0</v>
      </c>
      <c r="AI510" s="203">
        <f>'Monthly Prep'!AE163</f>
        <v>0</v>
      </c>
      <c r="AJ510" s="203">
        <f>'Monthly Prep'!AF163</f>
        <v>0</v>
      </c>
      <c r="AK510" s="203">
        <f>'Monthly Prep'!AG163</f>
        <v>0</v>
      </c>
      <c r="AL510" s="203">
        <f>'Monthly Prep'!AH163</f>
        <v>0</v>
      </c>
      <c r="AM510" s="186">
        <f t="shared" si="15"/>
        <v>0</v>
      </c>
      <c r="AN510" s="187" t="str">
        <f>'Monthly Prep'!B$3</f>
        <v>Monthly Prep Reporting Tool 1.0.1</v>
      </c>
      <c r="AO510" s="199">
        <f>'Monthly Prep'!AH163</f>
        <v>0</v>
      </c>
    </row>
    <row r="511" spans="1:41" x14ac:dyDescent="0.25">
      <c r="A511" s="178" t="str">
        <f t="shared" si="14"/>
        <v>202205</v>
      </c>
      <c r="B511" s="179">
        <f>'Prep Partner Performance'!AE$2</f>
        <v>2022</v>
      </c>
      <c r="C511" s="180" t="str">
        <f>'Prep Partner Performance'!Z$2</f>
        <v>05</v>
      </c>
      <c r="D511" s="178">
        <f>'Prep Partner Performance'!G$2</f>
        <v>14943</v>
      </c>
      <c r="E511" s="177" t="str">
        <f>'Prep Partner Performance'!C$2</f>
        <v>Kisima Health Centre</v>
      </c>
      <c r="F511" s="203">
        <f>'Monthly Prep'!B164</f>
        <v>0</v>
      </c>
      <c r="G511" s="203" t="str">
        <f>'Monthly Prep'!C164</f>
        <v>Female Sex Workers</v>
      </c>
      <c r="H511" s="203" t="str">
        <f>'Monthly Prep'!D164</f>
        <v>MP01-156</v>
      </c>
      <c r="I511" s="203">
        <f>'Monthly Prep'!E164</f>
        <v>0</v>
      </c>
      <c r="J511" s="203">
        <f>'Monthly Prep'!F164</f>
        <v>0</v>
      </c>
      <c r="K511" s="203">
        <f>'Monthly Prep'!G164</f>
        <v>0</v>
      </c>
      <c r="L511" s="203">
        <f>'Monthly Prep'!H164</f>
        <v>0</v>
      </c>
      <c r="M511" s="203">
        <f>'Monthly Prep'!I164</f>
        <v>0</v>
      </c>
      <c r="N511" s="203">
        <f>'Monthly Prep'!J164</f>
        <v>0</v>
      </c>
      <c r="O511" s="203">
        <f>'Monthly Prep'!K164</f>
        <v>0</v>
      </c>
      <c r="P511" s="203">
        <f>'Monthly Prep'!L164</f>
        <v>0</v>
      </c>
      <c r="Q511" s="203">
        <f>'Monthly Prep'!M164</f>
        <v>0</v>
      </c>
      <c r="R511" s="203">
        <f>'Monthly Prep'!N164</f>
        <v>0</v>
      </c>
      <c r="S511" s="203">
        <f>'Monthly Prep'!O164</f>
        <v>0</v>
      </c>
      <c r="T511" s="203">
        <f>'Monthly Prep'!P164</f>
        <v>0</v>
      </c>
      <c r="U511" s="203">
        <f>'Monthly Prep'!Q164</f>
        <v>0</v>
      </c>
      <c r="V511" s="203">
        <f>'Monthly Prep'!R164</f>
        <v>0</v>
      </c>
      <c r="W511" s="203">
        <f>'Monthly Prep'!S164</f>
        <v>0</v>
      </c>
      <c r="X511" s="203">
        <f>'Monthly Prep'!T164</f>
        <v>0</v>
      </c>
      <c r="Y511" s="203">
        <f>'Monthly Prep'!U164</f>
        <v>0</v>
      </c>
      <c r="Z511" s="203">
        <f>'Monthly Prep'!V164</f>
        <v>0</v>
      </c>
      <c r="AA511" s="203">
        <f>'Monthly Prep'!W164</f>
        <v>0</v>
      </c>
      <c r="AB511" s="203">
        <f>'Monthly Prep'!X164</f>
        <v>0</v>
      </c>
      <c r="AC511" s="203">
        <f>'Monthly Prep'!Y164</f>
        <v>0</v>
      </c>
      <c r="AD511" s="203">
        <f>'Monthly Prep'!Z164</f>
        <v>0</v>
      </c>
      <c r="AE511" s="203">
        <f>'Monthly Prep'!AA164</f>
        <v>0</v>
      </c>
      <c r="AF511" s="203">
        <f>'Monthly Prep'!AB164</f>
        <v>0</v>
      </c>
      <c r="AG511" s="203">
        <f>'Monthly Prep'!AC164</f>
        <v>0</v>
      </c>
      <c r="AH511" s="203">
        <f>'Monthly Prep'!AD164</f>
        <v>0</v>
      </c>
      <c r="AI511" s="203">
        <f>'Monthly Prep'!AE164</f>
        <v>0</v>
      </c>
      <c r="AJ511" s="203">
        <f>'Monthly Prep'!AF164</f>
        <v>0</v>
      </c>
      <c r="AK511" s="203">
        <f>'Monthly Prep'!AG164</f>
        <v>0</v>
      </c>
      <c r="AL511" s="203">
        <f>'Monthly Prep'!AH164</f>
        <v>0</v>
      </c>
      <c r="AM511" s="186">
        <f t="shared" si="15"/>
        <v>0</v>
      </c>
      <c r="AN511" s="187" t="str">
        <f>'Monthly Prep'!B$3</f>
        <v>Monthly Prep Reporting Tool 1.0.1</v>
      </c>
      <c r="AO511" s="199">
        <f>'Monthly Prep'!AH164</f>
        <v>0</v>
      </c>
    </row>
    <row r="512" spans="1:41" x14ac:dyDescent="0.25">
      <c r="A512" s="178" t="str">
        <f t="shared" si="14"/>
        <v>202205</v>
      </c>
      <c r="B512" s="179">
        <f>'Prep Partner Performance'!AE$2</f>
        <v>2022</v>
      </c>
      <c r="C512" s="180" t="str">
        <f>'Prep Partner Performance'!Z$2</f>
        <v>05</v>
      </c>
      <c r="D512" s="178">
        <f>'Prep Partner Performance'!G$2</f>
        <v>14943</v>
      </c>
      <c r="E512" s="177" t="str">
        <f>'Prep Partner Performance'!C$2</f>
        <v>Kisima Health Centre</v>
      </c>
      <c r="F512" s="203">
        <f>'Monthly Prep'!B$164</f>
        <v>0</v>
      </c>
      <c r="G512" s="203" t="str">
        <f>'Monthly Prep'!C165</f>
        <v>General Population</v>
      </c>
      <c r="H512" s="203" t="str">
        <f>'Monthly Prep'!D165</f>
        <v>MP01-157</v>
      </c>
      <c r="I512" s="203">
        <f>'Monthly Prep'!E165</f>
        <v>0</v>
      </c>
      <c r="J512" s="203">
        <f>'Monthly Prep'!F165</f>
        <v>0</v>
      </c>
      <c r="K512" s="203">
        <f>'Monthly Prep'!G165</f>
        <v>0</v>
      </c>
      <c r="L512" s="203">
        <f>'Monthly Prep'!H165</f>
        <v>0</v>
      </c>
      <c r="M512" s="203">
        <f>'Monthly Prep'!I165</f>
        <v>0</v>
      </c>
      <c r="N512" s="203">
        <f>'Monthly Prep'!J165</f>
        <v>0</v>
      </c>
      <c r="O512" s="203">
        <f>'Monthly Prep'!K165</f>
        <v>0</v>
      </c>
      <c r="P512" s="203">
        <f>'Monthly Prep'!L165</f>
        <v>0</v>
      </c>
      <c r="Q512" s="203">
        <f>'Monthly Prep'!M165</f>
        <v>0</v>
      </c>
      <c r="R512" s="203">
        <f>'Monthly Prep'!N165</f>
        <v>0</v>
      </c>
      <c r="S512" s="203">
        <f>'Monthly Prep'!O165</f>
        <v>0</v>
      </c>
      <c r="T512" s="203">
        <f>'Monthly Prep'!P165</f>
        <v>0</v>
      </c>
      <c r="U512" s="203">
        <f>'Monthly Prep'!Q165</f>
        <v>0</v>
      </c>
      <c r="V512" s="203">
        <f>'Monthly Prep'!R165</f>
        <v>0</v>
      </c>
      <c r="W512" s="203">
        <f>'Monthly Prep'!S165</f>
        <v>0</v>
      </c>
      <c r="X512" s="203">
        <f>'Monthly Prep'!T165</f>
        <v>0</v>
      </c>
      <c r="Y512" s="203">
        <f>'Monthly Prep'!U165</f>
        <v>0</v>
      </c>
      <c r="Z512" s="203">
        <f>'Monthly Prep'!V165</f>
        <v>0</v>
      </c>
      <c r="AA512" s="203">
        <f>'Monthly Prep'!W165</f>
        <v>0</v>
      </c>
      <c r="AB512" s="203">
        <f>'Monthly Prep'!X165</f>
        <v>0</v>
      </c>
      <c r="AC512" s="203">
        <f>'Monthly Prep'!Y165</f>
        <v>0</v>
      </c>
      <c r="AD512" s="203">
        <f>'Monthly Prep'!Z165</f>
        <v>0</v>
      </c>
      <c r="AE512" s="203">
        <f>'Monthly Prep'!AA165</f>
        <v>0</v>
      </c>
      <c r="AF512" s="203">
        <f>'Monthly Prep'!AB165</f>
        <v>0</v>
      </c>
      <c r="AG512" s="203">
        <f>'Monthly Prep'!AC165</f>
        <v>0</v>
      </c>
      <c r="AH512" s="203">
        <f>'Monthly Prep'!AD165</f>
        <v>0</v>
      </c>
      <c r="AI512" s="203">
        <f>'Monthly Prep'!AE165</f>
        <v>0</v>
      </c>
      <c r="AJ512" s="203">
        <f>'Monthly Prep'!AF165</f>
        <v>0</v>
      </c>
      <c r="AK512" s="203">
        <f>'Monthly Prep'!AG165</f>
        <v>0</v>
      </c>
      <c r="AL512" s="203">
        <f>'Monthly Prep'!AH165</f>
        <v>0</v>
      </c>
      <c r="AM512" s="186">
        <f t="shared" si="15"/>
        <v>0</v>
      </c>
      <c r="AN512" s="187" t="str">
        <f>'Monthly Prep'!B$3</f>
        <v>Monthly Prep Reporting Tool 1.0.1</v>
      </c>
      <c r="AO512" s="199">
        <f>'Monthly Prep'!AH165</f>
        <v>0</v>
      </c>
    </row>
    <row r="513" spans="1:41" x14ac:dyDescent="0.25">
      <c r="A513" s="178" t="str">
        <f t="shared" si="14"/>
        <v>202205</v>
      </c>
      <c r="B513" s="179">
        <f>'Prep Partner Performance'!AE$2</f>
        <v>2022</v>
      </c>
      <c r="C513" s="180" t="str">
        <f>'Prep Partner Performance'!Z$2</f>
        <v>05</v>
      </c>
      <c r="D513" s="178">
        <f>'Prep Partner Performance'!G$2</f>
        <v>14943</v>
      </c>
      <c r="E513" s="177" t="str">
        <f>'Prep Partner Performance'!C$2</f>
        <v>Kisima Health Centre</v>
      </c>
      <c r="F513" s="203">
        <f>'Monthly Prep'!B$164</f>
        <v>0</v>
      </c>
      <c r="G513" s="203" t="str">
        <f>'Monthly Prep'!C166</f>
        <v>Men at High Risk</v>
      </c>
      <c r="H513" s="203" t="str">
        <f>'Monthly Prep'!D166</f>
        <v>MP01-158</v>
      </c>
      <c r="I513" s="203">
        <f>'Monthly Prep'!E166</f>
        <v>0</v>
      </c>
      <c r="J513" s="203">
        <f>'Monthly Prep'!F166</f>
        <v>0</v>
      </c>
      <c r="K513" s="203">
        <f>'Monthly Prep'!G166</f>
        <v>0</v>
      </c>
      <c r="L513" s="203">
        <f>'Monthly Prep'!H166</f>
        <v>0</v>
      </c>
      <c r="M513" s="203">
        <f>'Monthly Prep'!I166</f>
        <v>0</v>
      </c>
      <c r="N513" s="203">
        <f>'Monthly Prep'!J166</f>
        <v>0</v>
      </c>
      <c r="O513" s="203">
        <f>'Monthly Prep'!K166</f>
        <v>0</v>
      </c>
      <c r="P513" s="203">
        <f>'Monthly Prep'!L166</f>
        <v>0</v>
      </c>
      <c r="Q513" s="203">
        <f>'Monthly Prep'!M166</f>
        <v>0</v>
      </c>
      <c r="R513" s="203">
        <f>'Monthly Prep'!N166</f>
        <v>0</v>
      </c>
      <c r="S513" s="203">
        <f>'Monthly Prep'!O166</f>
        <v>0</v>
      </c>
      <c r="T513" s="203">
        <f>'Monthly Prep'!P166</f>
        <v>0</v>
      </c>
      <c r="U513" s="203">
        <f>'Monthly Prep'!Q166</f>
        <v>0</v>
      </c>
      <c r="V513" s="203">
        <f>'Monthly Prep'!R166</f>
        <v>0</v>
      </c>
      <c r="W513" s="203">
        <f>'Monthly Prep'!S166</f>
        <v>0</v>
      </c>
      <c r="X513" s="203">
        <f>'Monthly Prep'!T166</f>
        <v>0</v>
      </c>
      <c r="Y513" s="203">
        <f>'Monthly Prep'!U166</f>
        <v>0</v>
      </c>
      <c r="Z513" s="203">
        <f>'Monthly Prep'!V166</f>
        <v>0</v>
      </c>
      <c r="AA513" s="203">
        <f>'Monthly Prep'!W166</f>
        <v>0</v>
      </c>
      <c r="AB513" s="203">
        <f>'Monthly Prep'!X166</f>
        <v>0</v>
      </c>
      <c r="AC513" s="203">
        <f>'Monthly Prep'!Y166</f>
        <v>0</v>
      </c>
      <c r="AD513" s="203">
        <f>'Monthly Prep'!Z166</f>
        <v>0</v>
      </c>
      <c r="AE513" s="203">
        <f>'Monthly Prep'!AA166</f>
        <v>0</v>
      </c>
      <c r="AF513" s="203">
        <f>'Monthly Prep'!AB166</f>
        <v>0</v>
      </c>
      <c r="AG513" s="203">
        <f>'Monthly Prep'!AC166</f>
        <v>0</v>
      </c>
      <c r="AH513" s="203">
        <f>'Monthly Prep'!AD166</f>
        <v>0</v>
      </c>
      <c r="AI513" s="203">
        <f>'Monthly Prep'!AE166</f>
        <v>0</v>
      </c>
      <c r="AJ513" s="203">
        <f>'Monthly Prep'!AF166</f>
        <v>0</v>
      </c>
      <c r="AK513" s="203">
        <f>'Monthly Prep'!AG166</f>
        <v>0</v>
      </c>
      <c r="AL513" s="203">
        <f>'Monthly Prep'!AH166</f>
        <v>0</v>
      </c>
      <c r="AM513" s="186">
        <f t="shared" si="15"/>
        <v>0</v>
      </c>
      <c r="AN513" s="187" t="str">
        <f>'Monthly Prep'!B$3</f>
        <v>Monthly Prep Reporting Tool 1.0.1</v>
      </c>
      <c r="AO513" s="199">
        <f>'Monthly Prep'!AH166</f>
        <v>0</v>
      </c>
    </row>
    <row r="514" spans="1:41" x14ac:dyDescent="0.25">
      <c r="A514" s="178" t="str">
        <f t="shared" si="14"/>
        <v>202205</v>
      </c>
      <c r="B514" s="179">
        <f>'Prep Partner Performance'!AE$2</f>
        <v>2022</v>
      </c>
      <c r="C514" s="180" t="str">
        <f>'Prep Partner Performance'!Z$2</f>
        <v>05</v>
      </c>
      <c r="D514" s="178">
        <f>'Prep Partner Performance'!G$2</f>
        <v>14943</v>
      </c>
      <c r="E514" s="177" t="str">
        <f>'Prep Partner Performance'!C$2</f>
        <v>Kisima Health Centre</v>
      </c>
      <c r="F514" s="203">
        <f>'Monthly Prep'!B$164</f>
        <v>0</v>
      </c>
      <c r="G514" s="203" t="str">
        <f>'Monthly Prep'!C167</f>
        <v>PBFW Breastfeeding</v>
      </c>
      <c r="H514" s="203" t="str">
        <f>'Monthly Prep'!D167</f>
        <v>MP01-159</v>
      </c>
      <c r="I514" s="203">
        <f>'Monthly Prep'!E167</f>
        <v>0</v>
      </c>
      <c r="J514" s="203">
        <f>'Monthly Prep'!F167</f>
        <v>0</v>
      </c>
      <c r="K514" s="203">
        <f>'Monthly Prep'!G167</f>
        <v>0</v>
      </c>
      <c r="L514" s="203">
        <f>'Monthly Prep'!H167</f>
        <v>0</v>
      </c>
      <c r="M514" s="203">
        <f>'Monthly Prep'!I167</f>
        <v>0</v>
      </c>
      <c r="N514" s="203">
        <f>'Monthly Prep'!J167</f>
        <v>0</v>
      </c>
      <c r="O514" s="203">
        <f>'Monthly Prep'!K167</f>
        <v>0</v>
      </c>
      <c r="P514" s="203">
        <f>'Monthly Prep'!L167</f>
        <v>0</v>
      </c>
      <c r="Q514" s="203">
        <f>'Monthly Prep'!M167</f>
        <v>0</v>
      </c>
      <c r="R514" s="203">
        <f>'Monthly Prep'!N167</f>
        <v>0</v>
      </c>
      <c r="S514" s="203">
        <f>'Monthly Prep'!O167</f>
        <v>0</v>
      </c>
      <c r="T514" s="203">
        <f>'Monthly Prep'!P167</f>
        <v>0</v>
      </c>
      <c r="U514" s="203">
        <f>'Monthly Prep'!Q167</f>
        <v>0</v>
      </c>
      <c r="V514" s="203">
        <f>'Monthly Prep'!R167</f>
        <v>0</v>
      </c>
      <c r="W514" s="203">
        <f>'Monthly Prep'!S167</f>
        <v>0</v>
      </c>
      <c r="X514" s="203">
        <f>'Monthly Prep'!T167</f>
        <v>0</v>
      </c>
      <c r="Y514" s="203">
        <f>'Monthly Prep'!U167</f>
        <v>0</v>
      </c>
      <c r="Z514" s="203">
        <f>'Monthly Prep'!V167</f>
        <v>0</v>
      </c>
      <c r="AA514" s="203">
        <f>'Monthly Prep'!W167</f>
        <v>0</v>
      </c>
      <c r="AB514" s="203">
        <f>'Monthly Prep'!X167</f>
        <v>0</v>
      </c>
      <c r="AC514" s="203">
        <f>'Monthly Prep'!Y167</f>
        <v>0</v>
      </c>
      <c r="AD514" s="203">
        <f>'Monthly Prep'!Z167</f>
        <v>0</v>
      </c>
      <c r="AE514" s="203">
        <f>'Monthly Prep'!AA167</f>
        <v>0</v>
      </c>
      <c r="AF514" s="203">
        <f>'Monthly Prep'!AB167</f>
        <v>0</v>
      </c>
      <c r="AG514" s="203">
        <f>'Monthly Prep'!AC167</f>
        <v>0</v>
      </c>
      <c r="AH514" s="203">
        <f>'Monthly Prep'!AD167</f>
        <v>0</v>
      </c>
      <c r="AI514" s="203">
        <f>'Monthly Prep'!AE167</f>
        <v>0</v>
      </c>
      <c r="AJ514" s="203">
        <f>'Monthly Prep'!AF167</f>
        <v>0</v>
      </c>
      <c r="AK514" s="203">
        <f>'Monthly Prep'!AG167</f>
        <v>0</v>
      </c>
      <c r="AL514" s="203">
        <f>'Monthly Prep'!AH167</f>
        <v>0</v>
      </c>
      <c r="AM514" s="186">
        <f t="shared" si="15"/>
        <v>0</v>
      </c>
      <c r="AN514" s="187" t="str">
        <f>'Monthly Prep'!B$3</f>
        <v>Monthly Prep Reporting Tool 1.0.1</v>
      </c>
      <c r="AO514" s="199">
        <f>'Monthly Prep'!AH167</f>
        <v>0</v>
      </c>
    </row>
    <row r="515" spans="1:41" x14ac:dyDescent="0.25">
      <c r="A515" s="178" t="str">
        <f t="shared" ref="A515:A555" si="16">B515&amp;C515</f>
        <v>202205</v>
      </c>
      <c r="B515" s="179">
        <f>'Prep Partner Performance'!AE$2</f>
        <v>2022</v>
      </c>
      <c r="C515" s="180" t="str">
        <f>'Prep Partner Performance'!Z$2</f>
        <v>05</v>
      </c>
      <c r="D515" s="178">
        <f>'Prep Partner Performance'!G$2</f>
        <v>14943</v>
      </c>
      <c r="E515" s="177" t="str">
        <f>'Prep Partner Performance'!C$2</f>
        <v>Kisima Health Centre</v>
      </c>
      <c r="F515" s="203">
        <f>'Monthly Prep'!B$164</f>
        <v>0</v>
      </c>
      <c r="G515" s="203" t="str">
        <f>'Monthly Prep'!C168</f>
        <v>PBFW Pregnant</v>
      </c>
      <c r="H515" s="203" t="str">
        <f>'Monthly Prep'!D168</f>
        <v>MP01-160</v>
      </c>
      <c r="I515" s="203">
        <f>'Monthly Prep'!E168</f>
        <v>0</v>
      </c>
      <c r="J515" s="203">
        <f>'Monthly Prep'!F168</f>
        <v>0</v>
      </c>
      <c r="K515" s="203">
        <f>'Monthly Prep'!G168</f>
        <v>0</v>
      </c>
      <c r="L515" s="203">
        <f>'Monthly Prep'!H168</f>
        <v>0</v>
      </c>
      <c r="M515" s="203">
        <f>'Monthly Prep'!I168</f>
        <v>0</v>
      </c>
      <c r="N515" s="203">
        <f>'Monthly Prep'!J168</f>
        <v>0</v>
      </c>
      <c r="O515" s="203">
        <f>'Monthly Prep'!K168</f>
        <v>0</v>
      </c>
      <c r="P515" s="203">
        <f>'Monthly Prep'!L168</f>
        <v>0</v>
      </c>
      <c r="Q515" s="203">
        <f>'Monthly Prep'!M168</f>
        <v>0</v>
      </c>
      <c r="R515" s="203">
        <f>'Monthly Prep'!N168</f>
        <v>0</v>
      </c>
      <c r="S515" s="203">
        <f>'Monthly Prep'!O168</f>
        <v>0</v>
      </c>
      <c r="T515" s="203">
        <f>'Monthly Prep'!P168</f>
        <v>0</v>
      </c>
      <c r="U515" s="203">
        <f>'Monthly Prep'!Q168</f>
        <v>0</v>
      </c>
      <c r="V515" s="203">
        <f>'Monthly Prep'!R168</f>
        <v>0</v>
      </c>
      <c r="W515" s="203">
        <f>'Monthly Prep'!S168</f>
        <v>0</v>
      </c>
      <c r="X515" s="203">
        <f>'Monthly Prep'!T168</f>
        <v>0</v>
      </c>
      <c r="Y515" s="203">
        <f>'Monthly Prep'!U168</f>
        <v>0</v>
      </c>
      <c r="Z515" s="203">
        <f>'Monthly Prep'!V168</f>
        <v>0</v>
      </c>
      <c r="AA515" s="203">
        <f>'Monthly Prep'!W168</f>
        <v>0</v>
      </c>
      <c r="AB515" s="203">
        <f>'Monthly Prep'!X168</f>
        <v>0</v>
      </c>
      <c r="AC515" s="203">
        <f>'Monthly Prep'!Y168</f>
        <v>0</v>
      </c>
      <c r="AD515" s="203">
        <f>'Monthly Prep'!Z168</f>
        <v>0</v>
      </c>
      <c r="AE515" s="203">
        <f>'Monthly Prep'!AA168</f>
        <v>0</v>
      </c>
      <c r="AF515" s="203">
        <f>'Monthly Prep'!AB168</f>
        <v>0</v>
      </c>
      <c r="AG515" s="203">
        <f>'Monthly Prep'!AC168</f>
        <v>0</v>
      </c>
      <c r="AH515" s="203">
        <f>'Monthly Prep'!AD168</f>
        <v>0</v>
      </c>
      <c r="AI515" s="203">
        <f>'Monthly Prep'!AE168</f>
        <v>0</v>
      </c>
      <c r="AJ515" s="203">
        <f>'Monthly Prep'!AF168</f>
        <v>0</v>
      </c>
      <c r="AK515" s="203">
        <f>'Monthly Prep'!AG168</f>
        <v>0</v>
      </c>
      <c r="AL515" s="203">
        <f>'Monthly Prep'!AH168</f>
        <v>0</v>
      </c>
      <c r="AM515" s="186">
        <f t="shared" si="15"/>
        <v>0</v>
      </c>
      <c r="AN515" s="187" t="str">
        <f>'Monthly Prep'!B$3</f>
        <v>Monthly Prep Reporting Tool 1.0.1</v>
      </c>
      <c r="AO515" s="199">
        <f>'Monthly Prep'!AH168</f>
        <v>0</v>
      </c>
    </row>
    <row r="516" spans="1:41" x14ac:dyDescent="0.25">
      <c r="A516" s="178" t="str">
        <f t="shared" si="16"/>
        <v>202205</v>
      </c>
      <c r="B516" s="179">
        <f>'Prep Partner Performance'!AE$2</f>
        <v>2022</v>
      </c>
      <c r="C516" s="180" t="str">
        <f>'Prep Partner Performance'!Z$2</f>
        <v>05</v>
      </c>
      <c r="D516" s="178">
        <f>'Prep Partner Performance'!G$2</f>
        <v>14943</v>
      </c>
      <c r="E516" s="177" t="str">
        <f>'Prep Partner Performance'!C$2</f>
        <v>Kisima Health Centre</v>
      </c>
      <c r="F516" s="203">
        <f>'Monthly Prep'!B$164</f>
        <v>0</v>
      </c>
      <c r="G516" s="203" t="str">
        <f>'Monthly Prep'!C169</f>
        <v>People Who Inject Drugs</v>
      </c>
      <c r="H516" s="203" t="str">
        <f>'Monthly Prep'!D169</f>
        <v>MP01-161</v>
      </c>
      <c r="I516" s="203">
        <f>'Monthly Prep'!E169</f>
        <v>0</v>
      </c>
      <c r="J516" s="203">
        <f>'Monthly Prep'!F169</f>
        <v>0</v>
      </c>
      <c r="K516" s="203">
        <f>'Monthly Prep'!G169</f>
        <v>0</v>
      </c>
      <c r="L516" s="203">
        <f>'Monthly Prep'!H169</f>
        <v>0</v>
      </c>
      <c r="M516" s="203">
        <f>'Monthly Prep'!I169</f>
        <v>0</v>
      </c>
      <c r="N516" s="203">
        <f>'Monthly Prep'!J169</f>
        <v>0</v>
      </c>
      <c r="O516" s="203">
        <f>'Monthly Prep'!K169</f>
        <v>0</v>
      </c>
      <c r="P516" s="203">
        <f>'Monthly Prep'!L169</f>
        <v>0</v>
      </c>
      <c r="Q516" s="203">
        <f>'Monthly Prep'!M169</f>
        <v>0</v>
      </c>
      <c r="R516" s="203">
        <f>'Monthly Prep'!N169</f>
        <v>0</v>
      </c>
      <c r="S516" s="203">
        <f>'Monthly Prep'!O169</f>
        <v>0</v>
      </c>
      <c r="T516" s="203">
        <f>'Monthly Prep'!P169</f>
        <v>0</v>
      </c>
      <c r="U516" s="203">
        <f>'Monthly Prep'!Q169</f>
        <v>0</v>
      </c>
      <c r="V516" s="203">
        <f>'Monthly Prep'!R169</f>
        <v>0</v>
      </c>
      <c r="W516" s="203">
        <f>'Monthly Prep'!S169</f>
        <v>0</v>
      </c>
      <c r="X516" s="203">
        <f>'Monthly Prep'!T169</f>
        <v>0</v>
      </c>
      <c r="Y516" s="203">
        <f>'Monthly Prep'!U169</f>
        <v>0</v>
      </c>
      <c r="Z516" s="203">
        <f>'Monthly Prep'!V169</f>
        <v>0</v>
      </c>
      <c r="AA516" s="203">
        <f>'Monthly Prep'!W169</f>
        <v>0</v>
      </c>
      <c r="AB516" s="203">
        <f>'Monthly Prep'!X169</f>
        <v>0</v>
      </c>
      <c r="AC516" s="203">
        <f>'Monthly Prep'!Y169</f>
        <v>0</v>
      </c>
      <c r="AD516" s="203">
        <f>'Monthly Prep'!Z169</f>
        <v>0</v>
      </c>
      <c r="AE516" s="203">
        <f>'Monthly Prep'!AA169</f>
        <v>0</v>
      </c>
      <c r="AF516" s="203">
        <f>'Monthly Prep'!AB169</f>
        <v>0</v>
      </c>
      <c r="AG516" s="203">
        <f>'Monthly Prep'!AC169</f>
        <v>0</v>
      </c>
      <c r="AH516" s="203">
        <f>'Monthly Prep'!AD169</f>
        <v>0</v>
      </c>
      <c r="AI516" s="203">
        <f>'Monthly Prep'!AE169</f>
        <v>0</v>
      </c>
      <c r="AJ516" s="203">
        <f>'Monthly Prep'!AF169</f>
        <v>0</v>
      </c>
      <c r="AK516" s="203">
        <f>'Monthly Prep'!AG169</f>
        <v>0</v>
      </c>
      <c r="AL516" s="203">
        <f>'Monthly Prep'!AH169</f>
        <v>0</v>
      </c>
      <c r="AM516" s="186">
        <f t="shared" ref="AM516:AM555" si="17">SUM(I516:AL516)</f>
        <v>0</v>
      </c>
      <c r="AN516" s="187" t="str">
        <f>'Monthly Prep'!B$3</f>
        <v>Monthly Prep Reporting Tool 1.0.1</v>
      </c>
      <c r="AO516" s="199">
        <f>'Monthly Prep'!AH169</f>
        <v>0</v>
      </c>
    </row>
    <row r="517" spans="1:41" x14ac:dyDescent="0.25">
      <c r="A517" s="178" t="str">
        <f t="shared" si="16"/>
        <v>202205</v>
      </c>
      <c r="B517" s="179">
        <f>'Prep Partner Performance'!AE$2</f>
        <v>2022</v>
      </c>
      <c r="C517" s="180" t="str">
        <f>'Prep Partner Performance'!Z$2</f>
        <v>05</v>
      </c>
      <c r="D517" s="178">
        <f>'Prep Partner Performance'!G$2</f>
        <v>14943</v>
      </c>
      <c r="E517" s="177" t="str">
        <f>'Prep Partner Performance'!C$2</f>
        <v>Kisima Health Centre</v>
      </c>
      <c r="F517" s="203">
        <f>'Monthly Prep'!B$164</f>
        <v>0</v>
      </c>
      <c r="G517" s="203" t="str">
        <f>'Monthly Prep'!C170</f>
        <v>Sero -Discodant Couple</v>
      </c>
      <c r="H517" s="203" t="str">
        <f>'Monthly Prep'!D170</f>
        <v>MP01-162</v>
      </c>
      <c r="I517" s="203">
        <f>'Monthly Prep'!E170</f>
        <v>0</v>
      </c>
      <c r="J517" s="203">
        <f>'Monthly Prep'!F170</f>
        <v>0</v>
      </c>
      <c r="K517" s="203">
        <f>'Monthly Prep'!G170</f>
        <v>0</v>
      </c>
      <c r="L517" s="203">
        <f>'Monthly Prep'!H170</f>
        <v>0</v>
      </c>
      <c r="M517" s="203">
        <f>'Monthly Prep'!I170</f>
        <v>0</v>
      </c>
      <c r="N517" s="203">
        <f>'Monthly Prep'!J170</f>
        <v>0</v>
      </c>
      <c r="O517" s="203">
        <f>'Monthly Prep'!K170</f>
        <v>0</v>
      </c>
      <c r="P517" s="203">
        <f>'Monthly Prep'!L170</f>
        <v>0</v>
      </c>
      <c r="Q517" s="203">
        <f>'Monthly Prep'!M170</f>
        <v>0</v>
      </c>
      <c r="R517" s="203">
        <f>'Monthly Prep'!N170</f>
        <v>0</v>
      </c>
      <c r="S517" s="203">
        <f>'Monthly Prep'!O170</f>
        <v>0</v>
      </c>
      <c r="T517" s="203">
        <f>'Monthly Prep'!P170</f>
        <v>0</v>
      </c>
      <c r="U517" s="203">
        <f>'Monthly Prep'!Q170</f>
        <v>0</v>
      </c>
      <c r="V517" s="203">
        <f>'Monthly Prep'!R170</f>
        <v>0</v>
      </c>
      <c r="W517" s="203">
        <f>'Monthly Prep'!S170</f>
        <v>0</v>
      </c>
      <c r="X517" s="203">
        <f>'Monthly Prep'!T170</f>
        <v>0</v>
      </c>
      <c r="Y517" s="203">
        <f>'Monthly Prep'!U170</f>
        <v>0</v>
      </c>
      <c r="Z517" s="203">
        <f>'Monthly Prep'!V170</f>
        <v>0</v>
      </c>
      <c r="AA517" s="203">
        <f>'Monthly Prep'!W170</f>
        <v>0</v>
      </c>
      <c r="AB517" s="203">
        <f>'Monthly Prep'!X170</f>
        <v>0</v>
      </c>
      <c r="AC517" s="203">
        <f>'Monthly Prep'!Y170</f>
        <v>0</v>
      </c>
      <c r="AD517" s="203">
        <f>'Monthly Prep'!Z170</f>
        <v>0</v>
      </c>
      <c r="AE517" s="203">
        <f>'Monthly Prep'!AA170</f>
        <v>0</v>
      </c>
      <c r="AF517" s="203">
        <f>'Monthly Prep'!AB170</f>
        <v>0</v>
      </c>
      <c r="AG517" s="203">
        <f>'Monthly Prep'!AC170</f>
        <v>0</v>
      </c>
      <c r="AH517" s="203">
        <f>'Monthly Prep'!AD170</f>
        <v>0</v>
      </c>
      <c r="AI517" s="203">
        <f>'Monthly Prep'!AE170</f>
        <v>0</v>
      </c>
      <c r="AJ517" s="203">
        <f>'Monthly Prep'!AF170</f>
        <v>0</v>
      </c>
      <c r="AK517" s="203">
        <f>'Monthly Prep'!AG170</f>
        <v>0</v>
      </c>
      <c r="AL517" s="203">
        <f>'Monthly Prep'!AH170</f>
        <v>0</v>
      </c>
      <c r="AM517" s="186">
        <f t="shared" si="17"/>
        <v>0</v>
      </c>
      <c r="AN517" s="187" t="str">
        <f>'Monthly Prep'!B$3</f>
        <v>Monthly Prep Reporting Tool 1.0.1</v>
      </c>
      <c r="AO517" s="199">
        <f>'Monthly Prep'!AH170</f>
        <v>0</v>
      </c>
    </row>
    <row r="518" spans="1:41" x14ac:dyDescent="0.25">
      <c r="A518" s="178" t="str">
        <f t="shared" si="16"/>
        <v>202205</v>
      </c>
      <c r="B518" s="179">
        <f>'Prep Partner Performance'!AE$2</f>
        <v>2022</v>
      </c>
      <c r="C518" s="180" t="str">
        <f>'Prep Partner Performance'!Z$2</f>
        <v>05</v>
      </c>
      <c r="D518" s="178">
        <f>'Prep Partner Performance'!G$2</f>
        <v>14943</v>
      </c>
      <c r="E518" s="177" t="str">
        <f>'Prep Partner Performance'!C$2</f>
        <v>Kisima Health Centre</v>
      </c>
      <c r="F518" s="203">
        <f>'Monthly Prep'!B$164</f>
        <v>0</v>
      </c>
      <c r="G518" s="203" t="str">
        <f>'Monthly Prep'!C171</f>
        <v>Men who have Sex with Men</v>
      </c>
      <c r="H518" s="203" t="str">
        <f>'Monthly Prep'!D171</f>
        <v>MP01-163</v>
      </c>
      <c r="I518" s="203">
        <f>'Monthly Prep'!E171</f>
        <v>0</v>
      </c>
      <c r="J518" s="203">
        <f>'Monthly Prep'!F171</f>
        <v>0</v>
      </c>
      <c r="K518" s="203">
        <f>'Monthly Prep'!G171</f>
        <v>0</v>
      </c>
      <c r="L518" s="203">
        <f>'Monthly Prep'!H171</f>
        <v>0</v>
      </c>
      <c r="M518" s="203">
        <f>'Monthly Prep'!I171</f>
        <v>0</v>
      </c>
      <c r="N518" s="203">
        <f>'Monthly Prep'!J171</f>
        <v>0</v>
      </c>
      <c r="O518" s="203">
        <f>'Monthly Prep'!K171</f>
        <v>0</v>
      </c>
      <c r="P518" s="203">
        <f>'Monthly Prep'!L171</f>
        <v>0</v>
      </c>
      <c r="Q518" s="203">
        <f>'Monthly Prep'!M171</f>
        <v>0</v>
      </c>
      <c r="R518" s="203">
        <f>'Monthly Prep'!N171</f>
        <v>0</v>
      </c>
      <c r="S518" s="203">
        <f>'Monthly Prep'!O171</f>
        <v>0</v>
      </c>
      <c r="T518" s="203">
        <f>'Monthly Prep'!P171</f>
        <v>0</v>
      </c>
      <c r="U518" s="203">
        <f>'Monthly Prep'!Q171</f>
        <v>0</v>
      </c>
      <c r="V518" s="203">
        <f>'Monthly Prep'!R171</f>
        <v>0</v>
      </c>
      <c r="W518" s="203">
        <f>'Monthly Prep'!S171</f>
        <v>0</v>
      </c>
      <c r="X518" s="203">
        <f>'Monthly Prep'!T171</f>
        <v>0</v>
      </c>
      <c r="Y518" s="203">
        <f>'Monthly Prep'!U171</f>
        <v>0</v>
      </c>
      <c r="Z518" s="203">
        <f>'Monthly Prep'!V171</f>
        <v>0</v>
      </c>
      <c r="AA518" s="203">
        <f>'Monthly Prep'!W171</f>
        <v>0</v>
      </c>
      <c r="AB518" s="203">
        <f>'Monthly Prep'!X171</f>
        <v>0</v>
      </c>
      <c r="AC518" s="203">
        <f>'Monthly Prep'!Y171</f>
        <v>0</v>
      </c>
      <c r="AD518" s="203">
        <f>'Monthly Prep'!Z171</f>
        <v>0</v>
      </c>
      <c r="AE518" s="203">
        <f>'Monthly Prep'!AA171</f>
        <v>0</v>
      </c>
      <c r="AF518" s="203">
        <f>'Monthly Prep'!AB171</f>
        <v>0</v>
      </c>
      <c r="AG518" s="203">
        <f>'Monthly Prep'!AC171</f>
        <v>0</v>
      </c>
      <c r="AH518" s="203">
        <f>'Monthly Prep'!AD171</f>
        <v>0</v>
      </c>
      <c r="AI518" s="203">
        <f>'Monthly Prep'!AE171</f>
        <v>0</v>
      </c>
      <c r="AJ518" s="203">
        <f>'Monthly Prep'!AF171</f>
        <v>0</v>
      </c>
      <c r="AK518" s="203">
        <f>'Monthly Prep'!AG171</f>
        <v>0</v>
      </c>
      <c r="AL518" s="203">
        <f>'Monthly Prep'!AH171</f>
        <v>0</v>
      </c>
      <c r="AM518" s="186">
        <f t="shared" si="17"/>
        <v>0</v>
      </c>
      <c r="AN518" s="187" t="str">
        <f>'Monthly Prep'!B$3</f>
        <v>Monthly Prep Reporting Tool 1.0.1</v>
      </c>
      <c r="AO518" s="199">
        <f>'Monthly Prep'!AH171</f>
        <v>0</v>
      </c>
    </row>
    <row r="519" spans="1:41" s="196" customFormat="1" x14ac:dyDescent="0.25">
      <c r="A519" s="192" t="str">
        <f t="shared" si="16"/>
        <v>202205</v>
      </c>
      <c r="B519" s="193">
        <f>'Prep Partner Performance'!AE$2</f>
        <v>2022</v>
      </c>
      <c r="C519" s="194" t="str">
        <f>'Prep Partner Performance'!Z$2</f>
        <v>05</v>
      </c>
      <c r="D519" s="192">
        <f>'Prep Partner Performance'!G$2</f>
        <v>14943</v>
      </c>
      <c r="E519" s="195" t="str">
        <f>'Prep Partner Performance'!C$2</f>
        <v>Kisima Health Centre</v>
      </c>
      <c r="F519" s="200">
        <f>'Monthly Prep'!B$164</f>
        <v>0</v>
      </c>
      <c r="G519" s="200" t="str">
        <f>'Monthly Prep'!C13</f>
        <v>PBFW Breastfeeding</v>
      </c>
      <c r="H519" s="200" t="str">
        <f>'Monthly Prep'!D13</f>
        <v>MP01-05</v>
      </c>
      <c r="I519" s="200">
        <f>'Monthly Prep'!E13</f>
        <v>0</v>
      </c>
      <c r="J519" s="200">
        <f>'Monthly Prep'!F13</f>
        <v>0</v>
      </c>
      <c r="K519" s="200">
        <f>'Monthly Prep'!G13</f>
        <v>0</v>
      </c>
      <c r="L519" s="200">
        <f>'Monthly Prep'!H13</f>
        <v>0</v>
      </c>
      <c r="M519" s="200">
        <f>'Monthly Prep'!I13</f>
        <v>0</v>
      </c>
      <c r="N519" s="200">
        <f>'Monthly Prep'!J13</f>
        <v>0</v>
      </c>
      <c r="O519" s="200">
        <f>'Monthly Prep'!K13</f>
        <v>0</v>
      </c>
      <c r="P519" s="200">
        <f>'Monthly Prep'!L13</f>
        <v>0</v>
      </c>
      <c r="Q519" s="200">
        <f>'Monthly Prep'!M13</f>
        <v>0</v>
      </c>
      <c r="R519" s="200">
        <f>'Monthly Prep'!N13</f>
        <v>0</v>
      </c>
      <c r="S519" s="200">
        <f>'Monthly Prep'!O13</f>
        <v>0</v>
      </c>
      <c r="T519" s="200">
        <f>'Monthly Prep'!P13</f>
        <v>0</v>
      </c>
      <c r="U519" s="200">
        <f>'Monthly Prep'!Q13</f>
        <v>0</v>
      </c>
      <c r="V519" s="200">
        <f>'Monthly Prep'!R13</f>
        <v>0</v>
      </c>
      <c r="W519" s="200">
        <f>'Monthly Prep'!S13</f>
        <v>0</v>
      </c>
      <c r="X519" s="200">
        <f>'Monthly Prep'!T13</f>
        <v>0</v>
      </c>
      <c r="Y519" s="200">
        <f>'Monthly Prep'!U13</f>
        <v>0</v>
      </c>
      <c r="Z519" s="200">
        <f>'Monthly Prep'!V13</f>
        <v>0</v>
      </c>
      <c r="AA519" s="200">
        <f>'Monthly Prep'!W13</f>
        <v>0</v>
      </c>
      <c r="AB519" s="200">
        <f>'Monthly Prep'!X13</f>
        <v>0</v>
      </c>
      <c r="AC519" s="200">
        <f>'Monthly Prep'!Y13</f>
        <v>0</v>
      </c>
      <c r="AD519" s="200">
        <f>'Monthly Prep'!Z13</f>
        <v>0</v>
      </c>
      <c r="AE519" s="200">
        <f>'Monthly Prep'!AA13</f>
        <v>0</v>
      </c>
      <c r="AF519" s="200">
        <f>'Monthly Prep'!AB13</f>
        <v>0</v>
      </c>
      <c r="AG519" s="200">
        <f>'Monthly Prep'!AC13</f>
        <v>0</v>
      </c>
      <c r="AH519" s="200">
        <f>'Monthly Prep'!AD13</f>
        <v>0</v>
      </c>
      <c r="AI519" s="200">
        <f>'Monthly Prep'!AE13</f>
        <v>0</v>
      </c>
      <c r="AJ519" s="200">
        <f>'Monthly Prep'!AF13</f>
        <v>0</v>
      </c>
      <c r="AK519" s="200">
        <f>'Monthly Prep'!AG13</f>
        <v>0</v>
      </c>
      <c r="AL519" s="200">
        <f>'Monthly Prep'!AH13</f>
        <v>0</v>
      </c>
      <c r="AM519" s="200">
        <f t="shared" si="17"/>
        <v>0</v>
      </c>
      <c r="AN519" s="195" t="str">
        <f>'Monthly Prep'!B$3</f>
        <v>Monthly Prep Reporting Tool 1.0.1</v>
      </c>
      <c r="AO519" s="199">
        <f>'Monthly Prep'!AH13</f>
        <v>0</v>
      </c>
    </row>
    <row r="520" spans="1:41" s="197" customFormat="1" x14ac:dyDescent="0.25">
      <c r="A520" s="181" t="str">
        <f t="shared" si="16"/>
        <v>202205</v>
      </c>
      <c r="B520" s="182">
        <f>'Prep Partner Performance'!AE$2</f>
        <v>2022</v>
      </c>
      <c r="C520" s="183" t="str">
        <f>'Prep Partner Performance'!Z$2</f>
        <v>05</v>
      </c>
      <c r="D520" s="181">
        <f>'Prep Partner Performance'!G$2</f>
        <v>14943</v>
      </c>
      <c r="E520" s="184" t="str">
        <f>'Prep Partner Performance'!C$2</f>
        <v>Kisima Health Centre</v>
      </c>
      <c r="F520" s="201">
        <f>'Monthly Prep'!B175</f>
        <v>0</v>
      </c>
      <c r="G520" s="201" t="str">
        <f>'Monthly Prep'!C175</f>
        <v>Sex partner(s) high risk;  HIV status is unknown, partner  multiple sex partners</v>
      </c>
      <c r="H520" s="201" t="str">
        <f>'Monthly Prep'!D175</f>
        <v>MP01-167</v>
      </c>
      <c r="I520" s="201">
        <f>'Monthly Prep'!E175</f>
        <v>0</v>
      </c>
      <c r="J520" s="201">
        <f>'Monthly Prep'!F175</f>
        <v>0</v>
      </c>
      <c r="K520" s="201">
        <f>'Monthly Prep'!G175</f>
        <v>0</v>
      </c>
      <c r="L520" s="201">
        <f>'Monthly Prep'!H175</f>
        <v>0</v>
      </c>
      <c r="M520" s="201">
        <f>'Monthly Prep'!I175</f>
        <v>0</v>
      </c>
      <c r="N520" s="201">
        <f>'Monthly Prep'!J175</f>
        <v>0</v>
      </c>
      <c r="O520" s="201">
        <f>'Monthly Prep'!K175</f>
        <v>0</v>
      </c>
      <c r="P520" s="201">
        <f>'Monthly Prep'!L175</f>
        <v>0</v>
      </c>
      <c r="Q520" s="201">
        <f>'Monthly Prep'!M175</f>
        <v>0</v>
      </c>
      <c r="R520" s="201">
        <f>'Monthly Prep'!N175</f>
        <v>0</v>
      </c>
      <c r="S520" s="201">
        <f>'Monthly Prep'!O175</f>
        <v>0</v>
      </c>
      <c r="T520" s="201">
        <f>'Monthly Prep'!P175</f>
        <v>0</v>
      </c>
      <c r="U520" s="201">
        <f>'Monthly Prep'!Q175</f>
        <v>0</v>
      </c>
      <c r="V520" s="201">
        <f>'Monthly Prep'!R175</f>
        <v>0</v>
      </c>
      <c r="W520" s="201">
        <f>'Monthly Prep'!S175</f>
        <v>0</v>
      </c>
      <c r="X520" s="201">
        <f>'Monthly Prep'!T175</f>
        <v>0</v>
      </c>
      <c r="Y520" s="201">
        <f>'Monthly Prep'!U175</f>
        <v>0</v>
      </c>
      <c r="Z520" s="201">
        <f>'Monthly Prep'!V175</f>
        <v>0</v>
      </c>
      <c r="AA520" s="201">
        <f>'Monthly Prep'!W175</f>
        <v>0</v>
      </c>
      <c r="AB520" s="201">
        <f>'Monthly Prep'!X175</f>
        <v>0</v>
      </c>
      <c r="AC520" s="201">
        <f>'Monthly Prep'!Y175</f>
        <v>0</v>
      </c>
      <c r="AD520" s="201">
        <f>'Monthly Prep'!Z175</f>
        <v>0</v>
      </c>
      <c r="AE520" s="201">
        <f>'Monthly Prep'!AA175</f>
        <v>0</v>
      </c>
      <c r="AF520" s="201">
        <f>'Monthly Prep'!AB175</f>
        <v>0</v>
      </c>
      <c r="AG520" s="201">
        <f>'Monthly Prep'!AC175</f>
        <v>0</v>
      </c>
      <c r="AH520" s="201">
        <f>'Monthly Prep'!AD175</f>
        <v>0</v>
      </c>
      <c r="AI520" s="201">
        <f>'Monthly Prep'!AE175</f>
        <v>0</v>
      </c>
      <c r="AJ520" s="201">
        <f>'Monthly Prep'!AF175</f>
        <v>0</v>
      </c>
      <c r="AK520" s="201">
        <f>'Monthly Prep'!AG175</f>
        <v>0</v>
      </c>
      <c r="AL520" s="201">
        <f>'Monthly Prep'!AH175</f>
        <v>0</v>
      </c>
      <c r="AM520" s="201">
        <f t="shared" si="17"/>
        <v>0</v>
      </c>
      <c r="AN520" s="184" t="str">
        <f>'Monthly Prep'!B$3</f>
        <v>Monthly Prep Reporting Tool 1.0.1</v>
      </c>
      <c r="AO520" s="199">
        <f>'Monthly Prep'!AH175</f>
        <v>0</v>
      </c>
    </row>
    <row r="521" spans="1:41" x14ac:dyDescent="0.25">
      <c r="A521" s="178" t="str">
        <f t="shared" si="16"/>
        <v>202205</v>
      </c>
      <c r="B521" s="179">
        <f>'Prep Partner Performance'!AE$2</f>
        <v>2022</v>
      </c>
      <c r="C521" s="180" t="str">
        <f>'Prep Partner Performance'!Z$2</f>
        <v>05</v>
      </c>
      <c r="D521" s="178">
        <f>'Prep Partner Performance'!G$2</f>
        <v>14943</v>
      </c>
      <c r="E521" s="177" t="str">
        <f>'Prep Partner Performance'!C$2</f>
        <v>Kisima Health Centre</v>
      </c>
      <c r="F521" s="203">
        <f>'Monthly Prep'!B$175</f>
        <v>0</v>
      </c>
      <c r="G521" s="203" t="str">
        <f>'Monthly Prep'!C176</f>
        <v>Client has sex with more than one partner</v>
      </c>
      <c r="H521" s="203" t="str">
        <f>'Monthly Prep'!D176</f>
        <v>MP01-168</v>
      </c>
      <c r="I521" s="203">
        <f>'Monthly Prep'!E176</f>
        <v>0</v>
      </c>
      <c r="J521" s="203">
        <f>'Monthly Prep'!F176</f>
        <v>0</v>
      </c>
      <c r="K521" s="203">
        <f>'Monthly Prep'!G176</f>
        <v>0</v>
      </c>
      <c r="L521" s="203">
        <f>'Monthly Prep'!H176</f>
        <v>0</v>
      </c>
      <c r="M521" s="203">
        <f>'Monthly Prep'!I176</f>
        <v>0</v>
      </c>
      <c r="N521" s="203">
        <f>'Monthly Prep'!J176</f>
        <v>0</v>
      </c>
      <c r="O521" s="203">
        <f>'Monthly Prep'!K176</f>
        <v>0</v>
      </c>
      <c r="P521" s="203">
        <f>'Monthly Prep'!L176</f>
        <v>0</v>
      </c>
      <c r="Q521" s="203">
        <f>'Monthly Prep'!M176</f>
        <v>0</v>
      </c>
      <c r="R521" s="203">
        <f>'Monthly Prep'!N176</f>
        <v>0</v>
      </c>
      <c r="S521" s="203">
        <f>'Monthly Prep'!O176</f>
        <v>0</v>
      </c>
      <c r="T521" s="203">
        <f>'Monthly Prep'!P176</f>
        <v>0</v>
      </c>
      <c r="U521" s="203">
        <f>'Monthly Prep'!Q176</f>
        <v>0</v>
      </c>
      <c r="V521" s="203">
        <f>'Monthly Prep'!R176</f>
        <v>0</v>
      </c>
      <c r="W521" s="203">
        <f>'Monthly Prep'!S176</f>
        <v>0</v>
      </c>
      <c r="X521" s="203">
        <f>'Monthly Prep'!T176</f>
        <v>0</v>
      </c>
      <c r="Y521" s="203">
        <f>'Monthly Prep'!U176</f>
        <v>0</v>
      </c>
      <c r="Z521" s="203">
        <f>'Monthly Prep'!V176</f>
        <v>0</v>
      </c>
      <c r="AA521" s="203">
        <f>'Monthly Prep'!W176</f>
        <v>0</v>
      </c>
      <c r="AB521" s="203">
        <f>'Monthly Prep'!X176</f>
        <v>0</v>
      </c>
      <c r="AC521" s="203">
        <f>'Monthly Prep'!Y176</f>
        <v>0</v>
      </c>
      <c r="AD521" s="203">
        <f>'Monthly Prep'!Z176</f>
        <v>0</v>
      </c>
      <c r="AE521" s="203">
        <f>'Monthly Prep'!AA176</f>
        <v>0</v>
      </c>
      <c r="AF521" s="203">
        <f>'Monthly Prep'!AB176</f>
        <v>0</v>
      </c>
      <c r="AG521" s="203">
        <f>'Monthly Prep'!AC176</f>
        <v>0</v>
      </c>
      <c r="AH521" s="203">
        <f>'Monthly Prep'!AD176</f>
        <v>0</v>
      </c>
      <c r="AI521" s="203">
        <f>'Monthly Prep'!AE176</f>
        <v>0</v>
      </c>
      <c r="AJ521" s="203">
        <f>'Monthly Prep'!AF176</f>
        <v>0</v>
      </c>
      <c r="AK521" s="203">
        <f>'Monthly Prep'!AG176</f>
        <v>0</v>
      </c>
      <c r="AL521" s="203">
        <f>'Monthly Prep'!AH176</f>
        <v>0</v>
      </c>
      <c r="AM521" s="186">
        <f t="shared" si="17"/>
        <v>0</v>
      </c>
      <c r="AN521" s="187" t="str">
        <f>'Monthly Prep'!B$3</f>
        <v>Monthly Prep Reporting Tool 1.0.1</v>
      </c>
      <c r="AO521" s="199">
        <f>'Monthly Prep'!AH176</f>
        <v>0</v>
      </c>
    </row>
    <row r="522" spans="1:41" x14ac:dyDescent="0.25">
      <c r="A522" s="178" t="str">
        <f t="shared" si="16"/>
        <v>202205</v>
      </c>
      <c r="B522" s="179">
        <f>'Prep Partner Performance'!AE$2</f>
        <v>2022</v>
      </c>
      <c r="C522" s="180" t="str">
        <f>'Prep Partner Performance'!Z$2</f>
        <v>05</v>
      </c>
      <c r="D522" s="178">
        <f>'Prep Partner Performance'!G$2</f>
        <v>14943</v>
      </c>
      <c r="E522" s="177" t="str">
        <f>'Prep Partner Performance'!C$2</f>
        <v>Kisima Health Centre</v>
      </c>
      <c r="F522" s="203">
        <f>'Monthly Prep'!B$175</f>
        <v>0</v>
      </c>
      <c r="G522" s="203" t="str">
        <f>'Monthly Prep'!C177</f>
        <v>On going IPV/ GBV</v>
      </c>
      <c r="H522" s="203" t="str">
        <f>'Monthly Prep'!D177</f>
        <v>MP01-169</v>
      </c>
      <c r="I522" s="203">
        <f>'Monthly Prep'!E177</f>
        <v>0</v>
      </c>
      <c r="J522" s="203">
        <f>'Monthly Prep'!F177</f>
        <v>0</v>
      </c>
      <c r="K522" s="203">
        <f>'Monthly Prep'!G177</f>
        <v>0</v>
      </c>
      <c r="L522" s="203">
        <f>'Monthly Prep'!H177</f>
        <v>0</v>
      </c>
      <c r="M522" s="203">
        <f>'Monthly Prep'!I177</f>
        <v>0</v>
      </c>
      <c r="N522" s="203">
        <f>'Monthly Prep'!J177</f>
        <v>0</v>
      </c>
      <c r="O522" s="203">
        <f>'Monthly Prep'!K177</f>
        <v>0</v>
      </c>
      <c r="P522" s="203">
        <f>'Monthly Prep'!L177</f>
        <v>0</v>
      </c>
      <c r="Q522" s="203">
        <f>'Monthly Prep'!M177</f>
        <v>0</v>
      </c>
      <c r="R522" s="203">
        <f>'Monthly Prep'!N177</f>
        <v>0</v>
      </c>
      <c r="S522" s="203">
        <f>'Monthly Prep'!O177</f>
        <v>0</v>
      </c>
      <c r="T522" s="203">
        <f>'Monthly Prep'!P177</f>
        <v>0</v>
      </c>
      <c r="U522" s="203">
        <f>'Monthly Prep'!Q177</f>
        <v>0</v>
      </c>
      <c r="V522" s="203">
        <f>'Monthly Prep'!R177</f>
        <v>0</v>
      </c>
      <c r="W522" s="203">
        <f>'Monthly Prep'!S177</f>
        <v>0</v>
      </c>
      <c r="X522" s="203">
        <f>'Monthly Prep'!T177</f>
        <v>0</v>
      </c>
      <c r="Y522" s="203">
        <f>'Monthly Prep'!U177</f>
        <v>0</v>
      </c>
      <c r="Z522" s="203">
        <f>'Monthly Prep'!V177</f>
        <v>0</v>
      </c>
      <c r="AA522" s="203">
        <f>'Monthly Prep'!W177</f>
        <v>0</v>
      </c>
      <c r="AB522" s="203">
        <f>'Monthly Prep'!X177</f>
        <v>0</v>
      </c>
      <c r="AC522" s="203">
        <f>'Monthly Prep'!Y177</f>
        <v>0</v>
      </c>
      <c r="AD522" s="203">
        <f>'Monthly Prep'!Z177</f>
        <v>0</v>
      </c>
      <c r="AE522" s="203">
        <f>'Monthly Prep'!AA177</f>
        <v>0</v>
      </c>
      <c r="AF522" s="203">
        <f>'Monthly Prep'!AB177</f>
        <v>0</v>
      </c>
      <c r="AG522" s="203">
        <f>'Monthly Prep'!AC177</f>
        <v>0</v>
      </c>
      <c r="AH522" s="203">
        <f>'Monthly Prep'!AD177</f>
        <v>0</v>
      </c>
      <c r="AI522" s="203">
        <f>'Monthly Prep'!AE177</f>
        <v>0</v>
      </c>
      <c r="AJ522" s="203">
        <f>'Monthly Prep'!AF177</f>
        <v>0</v>
      </c>
      <c r="AK522" s="203">
        <f>'Monthly Prep'!AG177</f>
        <v>0</v>
      </c>
      <c r="AL522" s="203">
        <f>'Monthly Prep'!AH177</f>
        <v>0</v>
      </c>
      <c r="AM522" s="186">
        <f t="shared" si="17"/>
        <v>0</v>
      </c>
      <c r="AN522" s="187" t="str">
        <f>'Monthly Prep'!B$3</f>
        <v>Monthly Prep Reporting Tool 1.0.1</v>
      </c>
      <c r="AO522" s="199">
        <f>'Monthly Prep'!AH177</f>
        <v>0</v>
      </c>
    </row>
    <row r="523" spans="1:41" x14ac:dyDescent="0.25">
      <c r="A523" s="178" t="str">
        <f t="shared" si="16"/>
        <v>202205</v>
      </c>
      <c r="B523" s="179">
        <f>'Prep Partner Performance'!AE$2</f>
        <v>2022</v>
      </c>
      <c r="C523" s="180" t="str">
        <f>'Prep Partner Performance'!Z$2</f>
        <v>05</v>
      </c>
      <c r="D523" s="178">
        <f>'Prep Partner Performance'!G$2</f>
        <v>14943</v>
      </c>
      <c r="E523" s="177" t="str">
        <f>'Prep Partner Performance'!C$2</f>
        <v>Kisima Health Centre</v>
      </c>
      <c r="F523" s="203">
        <f>'Monthly Prep'!B$175</f>
        <v>0</v>
      </c>
      <c r="G523" s="203" t="str">
        <f>'Monthly Prep'!C178</f>
        <v>Engaging in transactional sex</v>
      </c>
      <c r="H523" s="203" t="str">
        <f>'Monthly Prep'!D178</f>
        <v>MP01-170</v>
      </c>
      <c r="I523" s="203">
        <f>'Monthly Prep'!E178</f>
        <v>0</v>
      </c>
      <c r="J523" s="203">
        <f>'Monthly Prep'!F178</f>
        <v>0</v>
      </c>
      <c r="K523" s="203">
        <f>'Monthly Prep'!G178</f>
        <v>0</v>
      </c>
      <c r="L523" s="203">
        <f>'Monthly Prep'!H178</f>
        <v>0</v>
      </c>
      <c r="M523" s="203">
        <f>'Monthly Prep'!I178</f>
        <v>0</v>
      </c>
      <c r="N523" s="203">
        <f>'Monthly Prep'!J178</f>
        <v>0</v>
      </c>
      <c r="O523" s="203">
        <f>'Monthly Prep'!K178</f>
        <v>0</v>
      </c>
      <c r="P523" s="203">
        <f>'Monthly Prep'!L178</f>
        <v>0</v>
      </c>
      <c r="Q523" s="203">
        <f>'Monthly Prep'!M178</f>
        <v>0</v>
      </c>
      <c r="R523" s="203">
        <f>'Monthly Prep'!N178</f>
        <v>0</v>
      </c>
      <c r="S523" s="203">
        <f>'Monthly Prep'!O178</f>
        <v>0</v>
      </c>
      <c r="T523" s="203">
        <f>'Monthly Prep'!P178</f>
        <v>0</v>
      </c>
      <c r="U523" s="203">
        <f>'Monthly Prep'!Q178</f>
        <v>0</v>
      </c>
      <c r="V523" s="203">
        <f>'Monthly Prep'!R178</f>
        <v>0</v>
      </c>
      <c r="W523" s="203">
        <f>'Monthly Prep'!S178</f>
        <v>0</v>
      </c>
      <c r="X523" s="203">
        <f>'Monthly Prep'!T178</f>
        <v>0</v>
      </c>
      <c r="Y523" s="203">
        <f>'Monthly Prep'!U178</f>
        <v>0</v>
      </c>
      <c r="Z523" s="203">
        <f>'Monthly Prep'!V178</f>
        <v>0</v>
      </c>
      <c r="AA523" s="203">
        <f>'Monthly Prep'!W178</f>
        <v>0</v>
      </c>
      <c r="AB523" s="203">
        <f>'Monthly Prep'!X178</f>
        <v>0</v>
      </c>
      <c r="AC523" s="203">
        <f>'Monthly Prep'!Y178</f>
        <v>0</v>
      </c>
      <c r="AD523" s="203">
        <f>'Monthly Prep'!Z178</f>
        <v>0</v>
      </c>
      <c r="AE523" s="203">
        <f>'Monthly Prep'!AA178</f>
        <v>0</v>
      </c>
      <c r="AF523" s="203">
        <f>'Monthly Prep'!AB178</f>
        <v>0</v>
      </c>
      <c r="AG523" s="203">
        <f>'Monthly Prep'!AC178</f>
        <v>0</v>
      </c>
      <c r="AH523" s="203">
        <f>'Monthly Prep'!AD178</f>
        <v>0</v>
      </c>
      <c r="AI523" s="203">
        <f>'Monthly Prep'!AE178</f>
        <v>0</v>
      </c>
      <c r="AJ523" s="203">
        <f>'Monthly Prep'!AF178</f>
        <v>0</v>
      </c>
      <c r="AK523" s="203">
        <f>'Monthly Prep'!AG178</f>
        <v>0</v>
      </c>
      <c r="AL523" s="203">
        <f>'Monthly Prep'!AH178</f>
        <v>0</v>
      </c>
      <c r="AM523" s="186">
        <f t="shared" si="17"/>
        <v>0</v>
      </c>
      <c r="AN523" s="187" t="str">
        <f>'Monthly Prep'!B$3</f>
        <v>Monthly Prep Reporting Tool 1.0.1</v>
      </c>
      <c r="AO523" s="199">
        <f>'Monthly Prep'!AH178</f>
        <v>0</v>
      </c>
    </row>
    <row r="524" spans="1:41" x14ac:dyDescent="0.25">
      <c r="A524" s="178" t="str">
        <f t="shared" si="16"/>
        <v>202205</v>
      </c>
      <c r="B524" s="179">
        <f>'Prep Partner Performance'!AE$2</f>
        <v>2022</v>
      </c>
      <c r="C524" s="180" t="str">
        <f>'Prep Partner Performance'!Z$2</f>
        <v>05</v>
      </c>
      <c r="D524" s="178">
        <f>'Prep Partner Performance'!G$2</f>
        <v>14943</v>
      </c>
      <c r="E524" s="177" t="str">
        <f>'Prep Partner Performance'!C$2</f>
        <v>Kisima Health Centre</v>
      </c>
      <c r="F524" s="203">
        <f>'Monthly Prep'!B$175</f>
        <v>0</v>
      </c>
      <c r="G524" s="203" t="str">
        <f>'Monthly Prep'!C179</f>
        <v>Recent STI _last 6 mnths</v>
      </c>
      <c r="H524" s="203" t="str">
        <f>'Monthly Prep'!D179</f>
        <v>MP01-171</v>
      </c>
      <c r="I524" s="203">
        <f>'Monthly Prep'!E179</f>
        <v>0</v>
      </c>
      <c r="J524" s="203">
        <f>'Monthly Prep'!F179</f>
        <v>0</v>
      </c>
      <c r="K524" s="203">
        <f>'Monthly Prep'!G179</f>
        <v>0</v>
      </c>
      <c r="L524" s="203">
        <f>'Monthly Prep'!H179</f>
        <v>0</v>
      </c>
      <c r="M524" s="203">
        <f>'Monthly Prep'!I179</f>
        <v>0</v>
      </c>
      <c r="N524" s="203">
        <f>'Monthly Prep'!J179</f>
        <v>0</v>
      </c>
      <c r="O524" s="203">
        <f>'Monthly Prep'!K179</f>
        <v>0</v>
      </c>
      <c r="P524" s="203">
        <f>'Monthly Prep'!L179</f>
        <v>0</v>
      </c>
      <c r="Q524" s="203">
        <f>'Monthly Prep'!M179</f>
        <v>0</v>
      </c>
      <c r="R524" s="203">
        <f>'Monthly Prep'!N179</f>
        <v>0</v>
      </c>
      <c r="S524" s="203">
        <f>'Monthly Prep'!O179</f>
        <v>0</v>
      </c>
      <c r="T524" s="203">
        <f>'Monthly Prep'!P179</f>
        <v>0</v>
      </c>
      <c r="U524" s="203">
        <f>'Monthly Prep'!Q179</f>
        <v>0</v>
      </c>
      <c r="V524" s="203">
        <f>'Monthly Prep'!R179</f>
        <v>0</v>
      </c>
      <c r="W524" s="203">
        <f>'Monthly Prep'!S179</f>
        <v>0</v>
      </c>
      <c r="X524" s="203">
        <f>'Monthly Prep'!T179</f>
        <v>0</v>
      </c>
      <c r="Y524" s="203">
        <f>'Monthly Prep'!U179</f>
        <v>0</v>
      </c>
      <c r="Z524" s="203">
        <f>'Monthly Prep'!V179</f>
        <v>0</v>
      </c>
      <c r="AA524" s="203">
        <f>'Monthly Prep'!W179</f>
        <v>0</v>
      </c>
      <c r="AB524" s="203">
        <f>'Monthly Prep'!X179</f>
        <v>0</v>
      </c>
      <c r="AC524" s="203">
        <f>'Monthly Prep'!Y179</f>
        <v>0</v>
      </c>
      <c r="AD524" s="203">
        <f>'Monthly Prep'!Z179</f>
        <v>0</v>
      </c>
      <c r="AE524" s="203">
        <f>'Monthly Prep'!AA179</f>
        <v>0</v>
      </c>
      <c r="AF524" s="203">
        <f>'Monthly Prep'!AB179</f>
        <v>0</v>
      </c>
      <c r="AG524" s="203">
        <f>'Monthly Prep'!AC179</f>
        <v>0</v>
      </c>
      <c r="AH524" s="203">
        <f>'Monthly Prep'!AD179</f>
        <v>0</v>
      </c>
      <c r="AI524" s="203">
        <f>'Monthly Prep'!AE179</f>
        <v>0</v>
      </c>
      <c r="AJ524" s="203">
        <f>'Monthly Prep'!AF179</f>
        <v>0</v>
      </c>
      <c r="AK524" s="203">
        <f>'Monthly Prep'!AG179</f>
        <v>0</v>
      </c>
      <c r="AL524" s="203">
        <f>'Monthly Prep'!AH179</f>
        <v>0</v>
      </c>
      <c r="AM524" s="186">
        <f t="shared" si="17"/>
        <v>0</v>
      </c>
      <c r="AN524" s="187" t="str">
        <f>'Monthly Prep'!B$3</f>
        <v>Monthly Prep Reporting Tool 1.0.1</v>
      </c>
      <c r="AO524" s="199">
        <f>'Monthly Prep'!AH179</f>
        <v>0</v>
      </c>
    </row>
    <row r="525" spans="1:41" x14ac:dyDescent="0.25">
      <c r="A525" s="178" t="str">
        <f t="shared" si="16"/>
        <v>202205</v>
      </c>
      <c r="B525" s="179">
        <f>'Prep Partner Performance'!AE$2</f>
        <v>2022</v>
      </c>
      <c r="C525" s="180" t="str">
        <f>'Prep Partner Performance'!Z$2</f>
        <v>05</v>
      </c>
      <c r="D525" s="178">
        <f>'Prep Partner Performance'!G$2</f>
        <v>14943</v>
      </c>
      <c r="E525" s="177" t="str">
        <f>'Prep Partner Performance'!C$2</f>
        <v>Kisima Health Centre</v>
      </c>
      <c r="F525" s="203">
        <f>'Monthly Prep'!B$175</f>
        <v>0</v>
      </c>
      <c r="G525" s="203" t="str">
        <f>'Monthly Prep'!C180</f>
        <v>Recurrent use of PEP</v>
      </c>
      <c r="H525" s="203" t="str">
        <f>'Monthly Prep'!D180</f>
        <v>MP01-172</v>
      </c>
      <c r="I525" s="203">
        <f>'Monthly Prep'!E180</f>
        <v>0</v>
      </c>
      <c r="J525" s="203">
        <f>'Monthly Prep'!F180</f>
        <v>0</v>
      </c>
      <c r="K525" s="203">
        <f>'Monthly Prep'!G180</f>
        <v>0</v>
      </c>
      <c r="L525" s="203">
        <f>'Monthly Prep'!H180</f>
        <v>0</v>
      </c>
      <c r="M525" s="203">
        <f>'Monthly Prep'!I180</f>
        <v>0</v>
      </c>
      <c r="N525" s="203">
        <f>'Monthly Prep'!J180</f>
        <v>0</v>
      </c>
      <c r="O525" s="203">
        <f>'Monthly Prep'!K180</f>
        <v>0</v>
      </c>
      <c r="P525" s="203">
        <f>'Monthly Prep'!L180</f>
        <v>0</v>
      </c>
      <c r="Q525" s="203">
        <f>'Monthly Prep'!M180</f>
        <v>0</v>
      </c>
      <c r="R525" s="203">
        <f>'Monthly Prep'!N180</f>
        <v>0</v>
      </c>
      <c r="S525" s="203">
        <f>'Monthly Prep'!O180</f>
        <v>0</v>
      </c>
      <c r="T525" s="203">
        <f>'Monthly Prep'!P180</f>
        <v>0</v>
      </c>
      <c r="U525" s="203">
        <f>'Monthly Prep'!Q180</f>
        <v>0</v>
      </c>
      <c r="V525" s="203">
        <f>'Monthly Prep'!R180</f>
        <v>0</v>
      </c>
      <c r="W525" s="203">
        <f>'Monthly Prep'!S180</f>
        <v>0</v>
      </c>
      <c r="X525" s="203">
        <f>'Monthly Prep'!T180</f>
        <v>0</v>
      </c>
      <c r="Y525" s="203">
        <f>'Monthly Prep'!U180</f>
        <v>0</v>
      </c>
      <c r="Z525" s="203">
        <f>'Monthly Prep'!V180</f>
        <v>0</v>
      </c>
      <c r="AA525" s="203">
        <f>'Monthly Prep'!W180</f>
        <v>0</v>
      </c>
      <c r="AB525" s="203">
        <f>'Monthly Prep'!X180</f>
        <v>0</v>
      </c>
      <c r="AC525" s="203">
        <f>'Monthly Prep'!Y180</f>
        <v>0</v>
      </c>
      <c r="AD525" s="203">
        <f>'Monthly Prep'!Z180</f>
        <v>0</v>
      </c>
      <c r="AE525" s="203">
        <f>'Monthly Prep'!AA180</f>
        <v>0</v>
      </c>
      <c r="AF525" s="203">
        <f>'Monthly Prep'!AB180</f>
        <v>0</v>
      </c>
      <c r="AG525" s="203">
        <f>'Monthly Prep'!AC180</f>
        <v>0</v>
      </c>
      <c r="AH525" s="203">
        <f>'Monthly Prep'!AD180</f>
        <v>0</v>
      </c>
      <c r="AI525" s="203">
        <f>'Monthly Prep'!AE180</f>
        <v>0</v>
      </c>
      <c r="AJ525" s="203">
        <f>'Monthly Prep'!AF180</f>
        <v>0</v>
      </c>
      <c r="AK525" s="203">
        <f>'Monthly Prep'!AG180</f>
        <v>0</v>
      </c>
      <c r="AL525" s="203">
        <f>'Monthly Prep'!AH180</f>
        <v>0</v>
      </c>
      <c r="AM525" s="186">
        <f t="shared" si="17"/>
        <v>0</v>
      </c>
      <c r="AN525" s="187" t="str">
        <f>'Monthly Prep'!B$3</f>
        <v>Monthly Prep Reporting Tool 1.0.1</v>
      </c>
      <c r="AO525" s="199">
        <f>'Monthly Prep'!AH180</f>
        <v>0</v>
      </c>
    </row>
    <row r="526" spans="1:41" x14ac:dyDescent="0.25">
      <c r="A526" s="178" t="str">
        <f t="shared" si="16"/>
        <v>202205</v>
      </c>
      <c r="B526" s="179">
        <f>'Prep Partner Performance'!AE$2</f>
        <v>2022</v>
      </c>
      <c r="C526" s="180" t="str">
        <f>'Prep Partner Performance'!Z$2</f>
        <v>05</v>
      </c>
      <c r="D526" s="178">
        <f>'Prep Partner Performance'!G$2</f>
        <v>14943</v>
      </c>
      <c r="E526" s="177" t="str">
        <f>'Prep Partner Performance'!C$2</f>
        <v>Kisima Health Centre</v>
      </c>
      <c r="F526" s="203">
        <f>'Monthly Prep'!B$175</f>
        <v>0</v>
      </c>
      <c r="G526" s="203" t="str">
        <f>'Monthly Prep'!C181</f>
        <v>Injection drug use with shared needles</v>
      </c>
      <c r="H526" s="203" t="str">
        <f>'Monthly Prep'!D181</f>
        <v>MP01-173</v>
      </c>
      <c r="I526" s="203">
        <f>'Monthly Prep'!E181</f>
        <v>0</v>
      </c>
      <c r="J526" s="203">
        <f>'Monthly Prep'!F181</f>
        <v>0</v>
      </c>
      <c r="K526" s="203">
        <f>'Monthly Prep'!G181</f>
        <v>0</v>
      </c>
      <c r="L526" s="203">
        <f>'Monthly Prep'!H181</f>
        <v>0</v>
      </c>
      <c r="M526" s="203">
        <f>'Monthly Prep'!I181</f>
        <v>0</v>
      </c>
      <c r="N526" s="203">
        <f>'Monthly Prep'!J181</f>
        <v>0</v>
      </c>
      <c r="O526" s="203">
        <f>'Monthly Prep'!K181</f>
        <v>0</v>
      </c>
      <c r="P526" s="203">
        <f>'Monthly Prep'!L181</f>
        <v>0</v>
      </c>
      <c r="Q526" s="203">
        <f>'Monthly Prep'!M181</f>
        <v>0</v>
      </c>
      <c r="R526" s="203">
        <f>'Monthly Prep'!N181</f>
        <v>0</v>
      </c>
      <c r="S526" s="203">
        <f>'Monthly Prep'!O181</f>
        <v>0</v>
      </c>
      <c r="T526" s="203">
        <f>'Monthly Prep'!P181</f>
        <v>0</v>
      </c>
      <c r="U526" s="203">
        <f>'Monthly Prep'!Q181</f>
        <v>0</v>
      </c>
      <c r="V526" s="203">
        <f>'Monthly Prep'!R181</f>
        <v>0</v>
      </c>
      <c r="W526" s="203">
        <f>'Monthly Prep'!S181</f>
        <v>0</v>
      </c>
      <c r="X526" s="203">
        <f>'Monthly Prep'!T181</f>
        <v>0</v>
      </c>
      <c r="Y526" s="203">
        <f>'Monthly Prep'!U181</f>
        <v>0</v>
      </c>
      <c r="Z526" s="203">
        <f>'Monthly Prep'!V181</f>
        <v>0</v>
      </c>
      <c r="AA526" s="203">
        <f>'Monthly Prep'!W181</f>
        <v>0</v>
      </c>
      <c r="AB526" s="203">
        <f>'Monthly Prep'!X181</f>
        <v>0</v>
      </c>
      <c r="AC526" s="203">
        <f>'Monthly Prep'!Y181</f>
        <v>0</v>
      </c>
      <c r="AD526" s="203">
        <f>'Monthly Prep'!Z181</f>
        <v>0</v>
      </c>
      <c r="AE526" s="203">
        <f>'Monthly Prep'!AA181</f>
        <v>0</v>
      </c>
      <c r="AF526" s="203">
        <f>'Monthly Prep'!AB181</f>
        <v>0</v>
      </c>
      <c r="AG526" s="203">
        <f>'Monthly Prep'!AC181</f>
        <v>0</v>
      </c>
      <c r="AH526" s="203">
        <f>'Monthly Prep'!AD181</f>
        <v>0</v>
      </c>
      <c r="AI526" s="203">
        <f>'Monthly Prep'!AE181</f>
        <v>0</v>
      </c>
      <c r="AJ526" s="203">
        <f>'Monthly Prep'!AF181</f>
        <v>0</v>
      </c>
      <c r="AK526" s="203">
        <f>'Monthly Prep'!AG181</f>
        <v>0</v>
      </c>
      <c r="AL526" s="203">
        <f>'Monthly Prep'!AH181</f>
        <v>0</v>
      </c>
      <c r="AM526" s="186">
        <f t="shared" si="17"/>
        <v>0</v>
      </c>
      <c r="AN526" s="187" t="str">
        <f>'Monthly Prep'!B$3</f>
        <v>Monthly Prep Reporting Tool 1.0.1</v>
      </c>
      <c r="AO526" s="199">
        <f>'Monthly Prep'!AH181</f>
        <v>0</v>
      </c>
    </row>
    <row r="527" spans="1:41" x14ac:dyDescent="0.25">
      <c r="A527" s="178" t="str">
        <f t="shared" si="16"/>
        <v>202205</v>
      </c>
      <c r="B527" s="179">
        <f>'Prep Partner Performance'!AE$2</f>
        <v>2022</v>
      </c>
      <c r="C527" s="180" t="str">
        <f>'Prep Partner Performance'!Z$2</f>
        <v>05</v>
      </c>
      <c r="D527" s="178">
        <f>'Prep Partner Performance'!G$2</f>
        <v>14943</v>
      </c>
      <c r="E527" s="177" t="str">
        <f>'Prep Partner Performance'!C$2</f>
        <v>Kisima Health Centre</v>
      </c>
      <c r="F527" s="203">
        <f>'Monthly Prep'!B182</f>
        <v>0</v>
      </c>
      <c r="G527" s="203" t="str">
        <f>'Monthly Prep'!C182</f>
        <v>Inconsistent or no condom use during intercourse</v>
      </c>
      <c r="H527" s="203" t="str">
        <f>'Monthly Prep'!D182</f>
        <v>MP01-174</v>
      </c>
      <c r="I527" s="203">
        <f>'Monthly Prep'!E182</f>
        <v>0</v>
      </c>
      <c r="J527" s="203">
        <f>'Monthly Prep'!F182</f>
        <v>0</v>
      </c>
      <c r="K527" s="203">
        <f>'Monthly Prep'!G182</f>
        <v>0</v>
      </c>
      <c r="L527" s="203">
        <f>'Monthly Prep'!H182</f>
        <v>0</v>
      </c>
      <c r="M527" s="203">
        <f>'Monthly Prep'!I182</f>
        <v>0</v>
      </c>
      <c r="N527" s="203">
        <f>'Monthly Prep'!J182</f>
        <v>0</v>
      </c>
      <c r="O527" s="203">
        <f>'Monthly Prep'!K182</f>
        <v>0</v>
      </c>
      <c r="P527" s="203">
        <f>'Monthly Prep'!L182</f>
        <v>0</v>
      </c>
      <c r="Q527" s="203">
        <f>'Monthly Prep'!M182</f>
        <v>0</v>
      </c>
      <c r="R527" s="203">
        <f>'Monthly Prep'!N182</f>
        <v>0</v>
      </c>
      <c r="S527" s="203">
        <f>'Monthly Prep'!O182</f>
        <v>0</v>
      </c>
      <c r="T527" s="203">
        <f>'Monthly Prep'!P182</f>
        <v>0</v>
      </c>
      <c r="U527" s="203">
        <f>'Monthly Prep'!Q182</f>
        <v>0</v>
      </c>
      <c r="V527" s="203">
        <f>'Monthly Prep'!R182</f>
        <v>0</v>
      </c>
      <c r="W527" s="203">
        <f>'Monthly Prep'!S182</f>
        <v>0</v>
      </c>
      <c r="X527" s="203">
        <f>'Monthly Prep'!T182</f>
        <v>0</v>
      </c>
      <c r="Y527" s="203">
        <f>'Monthly Prep'!U182</f>
        <v>0</v>
      </c>
      <c r="Z527" s="203">
        <f>'Monthly Prep'!V182</f>
        <v>0</v>
      </c>
      <c r="AA527" s="203">
        <f>'Monthly Prep'!W182</f>
        <v>0</v>
      </c>
      <c r="AB527" s="203">
        <f>'Monthly Prep'!X182</f>
        <v>0</v>
      </c>
      <c r="AC527" s="203">
        <f>'Monthly Prep'!Y182</f>
        <v>0</v>
      </c>
      <c r="AD527" s="203">
        <f>'Monthly Prep'!Z182</f>
        <v>0</v>
      </c>
      <c r="AE527" s="203">
        <f>'Monthly Prep'!AA182</f>
        <v>0</v>
      </c>
      <c r="AF527" s="203">
        <f>'Monthly Prep'!AB182</f>
        <v>0</v>
      </c>
      <c r="AG527" s="203">
        <f>'Monthly Prep'!AC182</f>
        <v>0</v>
      </c>
      <c r="AH527" s="203">
        <f>'Monthly Prep'!AD182</f>
        <v>0</v>
      </c>
      <c r="AI527" s="203">
        <f>'Monthly Prep'!AE182</f>
        <v>0</v>
      </c>
      <c r="AJ527" s="203">
        <f>'Monthly Prep'!AF182</f>
        <v>0</v>
      </c>
      <c r="AK527" s="203">
        <f>'Monthly Prep'!AG182</f>
        <v>0</v>
      </c>
      <c r="AL527" s="203">
        <f>'Monthly Prep'!AH182</f>
        <v>0</v>
      </c>
      <c r="AM527" s="186">
        <f t="shared" si="17"/>
        <v>0</v>
      </c>
      <c r="AN527" s="187" t="str">
        <f>'Monthly Prep'!B$3</f>
        <v>Monthly Prep Reporting Tool 1.0.1</v>
      </c>
      <c r="AO527" s="199">
        <f>'Monthly Prep'!AH182</f>
        <v>0</v>
      </c>
    </row>
    <row r="528" spans="1:41" x14ac:dyDescent="0.25">
      <c r="A528" s="178" t="str">
        <f t="shared" si="16"/>
        <v>202205</v>
      </c>
      <c r="B528" s="179">
        <f>'Prep Partner Performance'!AE$2</f>
        <v>2022</v>
      </c>
      <c r="C528" s="180" t="str">
        <f>'Prep Partner Performance'!Z$2</f>
        <v>05</v>
      </c>
      <c r="D528" s="178">
        <f>'Prep Partner Performance'!G$2</f>
        <v>14943</v>
      </c>
      <c r="E528" s="177" t="str">
        <f>'Prep Partner Performance'!C$2</f>
        <v>Kisima Health Centre</v>
      </c>
      <c r="F528" s="203">
        <f>'Monthly Prep'!B$182</f>
        <v>0</v>
      </c>
      <c r="G528" s="203" t="str">
        <f>'Monthly Prep'!C183</f>
        <v>Other Reasons</v>
      </c>
      <c r="H528" s="203" t="str">
        <f>'Monthly Prep'!D183</f>
        <v>MP01-175</v>
      </c>
      <c r="I528" s="203">
        <f>'Monthly Prep'!E183</f>
        <v>0</v>
      </c>
      <c r="J528" s="203">
        <f>'Monthly Prep'!F183</f>
        <v>0</v>
      </c>
      <c r="K528" s="203">
        <f>'Monthly Prep'!G183</f>
        <v>0</v>
      </c>
      <c r="L528" s="203">
        <f>'Monthly Prep'!H183</f>
        <v>0</v>
      </c>
      <c r="M528" s="203">
        <f>'Monthly Prep'!I183</f>
        <v>0</v>
      </c>
      <c r="N528" s="203">
        <f>'Monthly Prep'!J183</f>
        <v>0</v>
      </c>
      <c r="O528" s="203">
        <f>'Monthly Prep'!K183</f>
        <v>0</v>
      </c>
      <c r="P528" s="203">
        <f>'Monthly Prep'!L183</f>
        <v>0</v>
      </c>
      <c r="Q528" s="203">
        <f>'Monthly Prep'!M183</f>
        <v>0</v>
      </c>
      <c r="R528" s="203">
        <f>'Monthly Prep'!N183</f>
        <v>0</v>
      </c>
      <c r="S528" s="203">
        <f>'Monthly Prep'!O183</f>
        <v>0</v>
      </c>
      <c r="T528" s="203">
        <f>'Monthly Prep'!P183</f>
        <v>0</v>
      </c>
      <c r="U528" s="203">
        <f>'Monthly Prep'!Q183</f>
        <v>0</v>
      </c>
      <c r="V528" s="203">
        <f>'Monthly Prep'!R183</f>
        <v>0</v>
      </c>
      <c r="W528" s="203">
        <f>'Monthly Prep'!S183</f>
        <v>0</v>
      </c>
      <c r="X528" s="203">
        <f>'Monthly Prep'!T183</f>
        <v>0</v>
      </c>
      <c r="Y528" s="203">
        <f>'Monthly Prep'!U183</f>
        <v>0</v>
      </c>
      <c r="Z528" s="203">
        <f>'Monthly Prep'!V183</f>
        <v>0</v>
      </c>
      <c r="AA528" s="203">
        <f>'Monthly Prep'!W183</f>
        <v>0</v>
      </c>
      <c r="AB528" s="203">
        <f>'Monthly Prep'!X183</f>
        <v>0</v>
      </c>
      <c r="AC528" s="203">
        <f>'Monthly Prep'!Y183</f>
        <v>0</v>
      </c>
      <c r="AD528" s="203">
        <f>'Monthly Prep'!Z183</f>
        <v>0</v>
      </c>
      <c r="AE528" s="203">
        <f>'Monthly Prep'!AA183</f>
        <v>0</v>
      </c>
      <c r="AF528" s="203">
        <f>'Monthly Prep'!AB183</f>
        <v>0</v>
      </c>
      <c r="AG528" s="203">
        <f>'Monthly Prep'!AC183</f>
        <v>0</v>
      </c>
      <c r="AH528" s="203">
        <f>'Monthly Prep'!AD183</f>
        <v>0</v>
      </c>
      <c r="AI528" s="203">
        <f>'Monthly Prep'!AE183</f>
        <v>0</v>
      </c>
      <c r="AJ528" s="203">
        <f>'Monthly Prep'!AF183</f>
        <v>0</v>
      </c>
      <c r="AK528" s="203">
        <f>'Monthly Prep'!AG183</f>
        <v>0</v>
      </c>
      <c r="AL528" s="203">
        <f>'Monthly Prep'!AH183</f>
        <v>0</v>
      </c>
      <c r="AM528" s="186">
        <f t="shared" si="17"/>
        <v>0</v>
      </c>
      <c r="AN528" s="187" t="str">
        <f>'Monthly Prep'!B$3</f>
        <v>Monthly Prep Reporting Tool 1.0.1</v>
      </c>
      <c r="AO528" s="199">
        <f>'Monthly Prep'!AH183</f>
        <v>0</v>
      </c>
    </row>
    <row r="529" spans="1:41" x14ac:dyDescent="0.25">
      <c r="A529" s="178" t="str">
        <f t="shared" si="16"/>
        <v>202205</v>
      </c>
      <c r="B529" s="179">
        <f>'Prep Partner Performance'!AE$2</f>
        <v>2022</v>
      </c>
      <c r="C529" s="180" t="str">
        <f>'Prep Partner Performance'!Z$2</f>
        <v>05</v>
      </c>
      <c r="D529" s="178">
        <f>'Prep Partner Performance'!G$2</f>
        <v>14943</v>
      </c>
      <c r="E529" s="177" t="str">
        <f>'Prep Partner Performance'!C$2</f>
        <v>Kisima Health Centre</v>
      </c>
      <c r="F529" s="203">
        <f>'Monthly Prep'!B$182</f>
        <v>0</v>
      </c>
      <c r="G529" s="203" t="str">
        <f>'Monthly Prep'!C185</f>
        <v>HIV test is Positive</v>
      </c>
      <c r="H529" s="203" t="str">
        <f>'Monthly Prep'!D185</f>
        <v>MP01-177</v>
      </c>
      <c r="I529" s="203">
        <f>'Monthly Prep'!E185</f>
        <v>0</v>
      </c>
      <c r="J529" s="203">
        <f>'Monthly Prep'!F185</f>
        <v>0</v>
      </c>
      <c r="K529" s="203">
        <f>'Monthly Prep'!G185</f>
        <v>0</v>
      </c>
      <c r="L529" s="203">
        <f>'Monthly Prep'!H185</f>
        <v>0</v>
      </c>
      <c r="M529" s="203">
        <f>'Monthly Prep'!I185</f>
        <v>0</v>
      </c>
      <c r="N529" s="203">
        <f>'Monthly Prep'!J185</f>
        <v>0</v>
      </c>
      <c r="O529" s="203">
        <f>'Monthly Prep'!K185</f>
        <v>0</v>
      </c>
      <c r="P529" s="203">
        <f>'Monthly Prep'!L185</f>
        <v>0</v>
      </c>
      <c r="Q529" s="203">
        <f>'Monthly Prep'!M185</f>
        <v>0</v>
      </c>
      <c r="R529" s="203">
        <f>'Monthly Prep'!N185</f>
        <v>0</v>
      </c>
      <c r="S529" s="203">
        <f>'Monthly Prep'!O185</f>
        <v>0</v>
      </c>
      <c r="T529" s="203">
        <f>'Monthly Prep'!P185</f>
        <v>0</v>
      </c>
      <c r="U529" s="203">
        <f>'Monthly Prep'!Q185</f>
        <v>0</v>
      </c>
      <c r="V529" s="203">
        <f>'Monthly Prep'!R185</f>
        <v>0</v>
      </c>
      <c r="W529" s="203">
        <f>'Monthly Prep'!S185</f>
        <v>0</v>
      </c>
      <c r="X529" s="203">
        <f>'Monthly Prep'!T185</f>
        <v>0</v>
      </c>
      <c r="Y529" s="203">
        <f>'Monthly Prep'!U185</f>
        <v>0</v>
      </c>
      <c r="Z529" s="203">
        <f>'Monthly Prep'!V185</f>
        <v>0</v>
      </c>
      <c r="AA529" s="203">
        <f>'Monthly Prep'!W185</f>
        <v>0</v>
      </c>
      <c r="AB529" s="203">
        <f>'Monthly Prep'!X185</f>
        <v>0</v>
      </c>
      <c r="AC529" s="203">
        <f>'Monthly Prep'!Y185</f>
        <v>0</v>
      </c>
      <c r="AD529" s="203">
        <f>'Monthly Prep'!Z185</f>
        <v>0</v>
      </c>
      <c r="AE529" s="203">
        <f>'Monthly Prep'!AA185</f>
        <v>0</v>
      </c>
      <c r="AF529" s="203">
        <f>'Monthly Prep'!AB185</f>
        <v>0</v>
      </c>
      <c r="AG529" s="203">
        <f>'Monthly Prep'!AC185</f>
        <v>0</v>
      </c>
      <c r="AH529" s="203">
        <f>'Monthly Prep'!AD185</f>
        <v>0</v>
      </c>
      <c r="AI529" s="203">
        <f>'Monthly Prep'!AE185</f>
        <v>0</v>
      </c>
      <c r="AJ529" s="203">
        <f>'Monthly Prep'!AF185</f>
        <v>0</v>
      </c>
      <c r="AK529" s="203">
        <f>'Monthly Prep'!AG185</f>
        <v>0</v>
      </c>
      <c r="AL529" s="203">
        <f>'Monthly Prep'!AH185</f>
        <v>0</v>
      </c>
      <c r="AM529" s="186">
        <f t="shared" si="17"/>
        <v>0</v>
      </c>
      <c r="AN529" s="187" t="str">
        <f>'Monthly Prep'!B$3</f>
        <v>Monthly Prep Reporting Tool 1.0.1</v>
      </c>
      <c r="AO529" s="199">
        <f>'Monthly Prep'!AH185</f>
        <v>0</v>
      </c>
    </row>
    <row r="530" spans="1:41" x14ac:dyDescent="0.25">
      <c r="A530" s="178" t="str">
        <f t="shared" si="16"/>
        <v>202205</v>
      </c>
      <c r="B530" s="179">
        <f>'Prep Partner Performance'!AE$2</f>
        <v>2022</v>
      </c>
      <c r="C530" s="180" t="str">
        <f>'Prep Partner Performance'!Z$2</f>
        <v>05</v>
      </c>
      <c r="D530" s="178">
        <f>'Prep Partner Performance'!G$2</f>
        <v>14943</v>
      </c>
      <c r="E530" s="177" t="str">
        <f>'Prep Partner Performance'!C$2</f>
        <v>Kisima Health Centre</v>
      </c>
      <c r="F530" s="203">
        <f>'Monthly Prep'!B186</f>
        <v>0</v>
      </c>
      <c r="G530" s="203" t="str">
        <f>'Monthly Prep'!C186</f>
        <v>Low risk of HIV</v>
      </c>
      <c r="H530" s="203" t="str">
        <f>'Monthly Prep'!D186</f>
        <v>MP01-178</v>
      </c>
      <c r="I530" s="203">
        <f>'Monthly Prep'!E186</f>
        <v>0</v>
      </c>
      <c r="J530" s="203">
        <f>'Monthly Prep'!F186</f>
        <v>0</v>
      </c>
      <c r="K530" s="203">
        <f>'Monthly Prep'!G186</f>
        <v>0</v>
      </c>
      <c r="L530" s="203">
        <f>'Monthly Prep'!H186</f>
        <v>0</v>
      </c>
      <c r="M530" s="203">
        <f>'Monthly Prep'!I186</f>
        <v>0</v>
      </c>
      <c r="N530" s="203">
        <f>'Monthly Prep'!J186</f>
        <v>0</v>
      </c>
      <c r="O530" s="203">
        <f>'Monthly Prep'!K186</f>
        <v>0</v>
      </c>
      <c r="P530" s="203">
        <f>'Monthly Prep'!L186</f>
        <v>0</v>
      </c>
      <c r="Q530" s="203">
        <f>'Monthly Prep'!M186</f>
        <v>0</v>
      </c>
      <c r="R530" s="203">
        <f>'Monthly Prep'!N186</f>
        <v>0</v>
      </c>
      <c r="S530" s="203">
        <f>'Monthly Prep'!O186</f>
        <v>0</v>
      </c>
      <c r="T530" s="203">
        <f>'Monthly Prep'!P186</f>
        <v>0</v>
      </c>
      <c r="U530" s="203">
        <f>'Monthly Prep'!Q186</f>
        <v>0</v>
      </c>
      <c r="V530" s="203">
        <f>'Monthly Prep'!R186</f>
        <v>0</v>
      </c>
      <c r="W530" s="203">
        <f>'Monthly Prep'!S186</f>
        <v>0</v>
      </c>
      <c r="X530" s="203">
        <f>'Monthly Prep'!T186</f>
        <v>0</v>
      </c>
      <c r="Y530" s="203">
        <f>'Monthly Prep'!U186</f>
        <v>0</v>
      </c>
      <c r="Z530" s="203">
        <f>'Monthly Prep'!V186</f>
        <v>0</v>
      </c>
      <c r="AA530" s="203">
        <f>'Monthly Prep'!W186</f>
        <v>0</v>
      </c>
      <c r="AB530" s="203">
        <f>'Monthly Prep'!X186</f>
        <v>0</v>
      </c>
      <c r="AC530" s="203">
        <f>'Monthly Prep'!Y186</f>
        <v>0</v>
      </c>
      <c r="AD530" s="203">
        <f>'Monthly Prep'!Z186</f>
        <v>0</v>
      </c>
      <c r="AE530" s="203">
        <f>'Monthly Prep'!AA186</f>
        <v>0</v>
      </c>
      <c r="AF530" s="203">
        <f>'Monthly Prep'!AB186</f>
        <v>0</v>
      </c>
      <c r="AG530" s="203">
        <f>'Monthly Prep'!AC186</f>
        <v>0</v>
      </c>
      <c r="AH530" s="203">
        <f>'Monthly Prep'!AD186</f>
        <v>0</v>
      </c>
      <c r="AI530" s="203">
        <f>'Monthly Prep'!AE186</f>
        <v>0</v>
      </c>
      <c r="AJ530" s="203">
        <f>'Monthly Prep'!AF186</f>
        <v>0</v>
      </c>
      <c r="AK530" s="203">
        <f>'Monthly Prep'!AG186</f>
        <v>0</v>
      </c>
      <c r="AL530" s="203">
        <f>'Monthly Prep'!AH186</f>
        <v>0</v>
      </c>
      <c r="AM530" s="186">
        <f t="shared" si="17"/>
        <v>0</v>
      </c>
      <c r="AN530" s="187" t="str">
        <f>'Monthly Prep'!B$3</f>
        <v>Monthly Prep Reporting Tool 1.0.1</v>
      </c>
      <c r="AO530" s="199">
        <f>'Monthly Prep'!AH186</f>
        <v>0</v>
      </c>
    </row>
    <row r="531" spans="1:41" x14ac:dyDescent="0.25">
      <c r="A531" s="178" t="str">
        <f t="shared" si="16"/>
        <v>202205</v>
      </c>
      <c r="B531" s="179">
        <f>'Prep Partner Performance'!AE$2</f>
        <v>2022</v>
      </c>
      <c r="C531" s="180" t="str">
        <f>'Prep Partner Performance'!Z$2</f>
        <v>05</v>
      </c>
      <c r="D531" s="178">
        <f>'Prep Partner Performance'!G$2</f>
        <v>14943</v>
      </c>
      <c r="E531" s="177" t="str">
        <f>'Prep Partner Performance'!C$2</f>
        <v>Kisima Health Centre</v>
      </c>
      <c r="F531" s="203">
        <f>'Monthly Prep'!B$186</f>
        <v>0</v>
      </c>
      <c r="G531" s="203" t="str">
        <f>'Monthly Prep'!C187</f>
        <v>PrEP Drugs Side Effects</v>
      </c>
      <c r="H531" s="203" t="str">
        <f>'Monthly Prep'!D187</f>
        <v>MP01-179</v>
      </c>
      <c r="I531" s="203">
        <f>'Monthly Prep'!E187</f>
        <v>0</v>
      </c>
      <c r="J531" s="203">
        <f>'Monthly Prep'!F187</f>
        <v>0</v>
      </c>
      <c r="K531" s="203">
        <f>'Monthly Prep'!G187</f>
        <v>0</v>
      </c>
      <c r="L531" s="203">
        <f>'Monthly Prep'!H187</f>
        <v>0</v>
      </c>
      <c r="M531" s="203">
        <f>'Monthly Prep'!I187</f>
        <v>0</v>
      </c>
      <c r="N531" s="203">
        <f>'Monthly Prep'!J187</f>
        <v>0</v>
      </c>
      <c r="O531" s="203">
        <f>'Monthly Prep'!K187</f>
        <v>0</v>
      </c>
      <c r="P531" s="203">
        <f>'Monthly Prep'!L187</f>
        <v>0</v>
      </c>
      <c r="Q531" s="203">
        <f>'Monthly Prep'!M187</f>
        <v>0</v>
      </c>
      <c r="R531" s="203">
        <f>'Monthly Prep'!N187</f>
        <v>0</v>
      </c>
      <c r="S531" s="203">
        <f>'Monthly Prep'!O187</f>
        <v>0</v>
      </c>
      <c r="T531" s="203">
        <f>'Monthly Prep'!P187</f>
        <v>0</v>
      </c>
      <c r="U531" s="203">
        <f>'Monthly Prep'!Q187</f>
        <v>0</v>
      </c>
      <c r="V531" s="203">
        <f>'Monthly Prep'!R187</f>
        <v>0</v>
      </c>
      <c r="W531" s="203">
        <f>'Monthly Prep'!S187</f>
        <v>0</v>
      </c>
      <c r="X531" s="203">
        <f>'Monthly Prep'!T187</f>
        <v>0</v>
      </c>
      <c r="Y531" s="203">
        <f>'Monthly Prep'!U187</f>
        <v>0</v>
      </c>
      <c r="Z531" s="203">
        <f>'Monthly Prep'!V187</f>
        <v>0</v>
      </c>
      <c r="AA531" s="203">
        <f>'Monthly Prep'!W187</f>
        <v>0</v>
      </c>
      <c r="AB531" s="203">
        <f>'Monthly Prep'!X187</f>
        <v>0</v>
      </c>
      <c r="AC531" s="203">
        <f>'Monthly Prep'!Y187</f>
        <v>0</v>
      </c>
      <c r="AD531" s="203">
        <f>'Monthly Prep'!Z187</f>
        <v>0</v>
      </c>
      <c r="AE531" s="203">
        <f>'Monthly Prep'!AA187</f>
        <v>0</v>
      </c>
      <c r="AF531" s="203">
        <f>'Monthly Prep'!AB187</f>
        <v>0</v>
      </c>
      <c r="AG531" s="203">
        <f>'Monthly Prep'!AC187</f>
        <v>0</v>
      </c>
      <c r="AH531" s="203">
        <f>'Monthly Prep'!AD187</f>
        <v>0</v>
      </c>
      <c r="AI531" s="203">
        <f>'Monthly Prep'!AE187</f>
        <v>0</v>
      </c>
      <c r="AJ531" s="203">
        <f>'Monthly Prep'!AF187</f>
        <v>0</v>
      </c>
      <c r="AK531" s="203">
        <f>'Monthly Prep'!AG187</f>
        <v>0</v>
      </c>
      <c r="AL531" s="203">
        <f>'Monthly Prep'!AH187</f>
        <v>0</v>
      </c>
      <c r="AM531" s="186">
        <f t="shared" si="17"/>
        <v>0</v>
      </c>
      <c r="AN531" s="187" t="str">
        <f>'Monthly Prep'!B$3</f>
        <v>Monthly Prep Reporting Tool 1.0.1</v>
      </c>
      <c r="AO531" s="199">
        <f>'Monthly Prep'!AH187</f>
        <v>0</v>
      </c>
    </row>
    <row r="532" spans="1:41" x14ac:dyDescent="0.25">
      <c r="A532" s="178" t="str">
        <f t="shared" si="16"/>
        <v>202205</v>
      </c>
      <c r="B532" s="179">
        <f>'Prep Partner Performance'!AE$2</f>
        <v>2022</v>
      </c>
      <c r="C532" s="180" t="str">
        <f>'Prep Partner Performance'!Z$2</f>
        <v>05</v>
      </c>
      <c r="D532" s="178">
        <f>'Prep Partner Performance'!G$2</f>
        <v>14943</v>
      </c>
      <c r="E532" s="177" t="str">
        <f>'Prep Partner Performance'!C$2</f>
        <v>Kisima Health Centre</v>
      </c>
      <c r="F532" s="203">
        <f>'Monthly Prep'!B$186</f>
        <v>0</v>
      </c>
      <c r="G532" s="203" t="str">
        <f>'Monthly Prep'!C188</f>
        <v>Non-Adherence</v>
      </c>
      <c r="H532" s="203" t="str">
        <f>'Monthly Prep'!D188</f>
        <v>MP01-180</v>
      </c>
      <c r="I532" s="203">
        <f>'Monthly Prep'!E188</f>
        <v>0</v>
      </c>
      <c r="J532" s="203">
        <f>'Monthly Prep'!F188</f>
        <v>0</v>
      </c>
      <c r="K532" s="203">
        <f>'Monthly Prep'!G188</f>
        <v>0</v>
      </c>
      <c r="L532" s="203">
        <f>'Monthly Prep'!H188</f>
        <v>0</v>
      </c>
      <c r="M532" s="203">
        <f>'Monthly Prep'!I188</f>
        <v>0</v>
      </c>
      <c r="N532" s="203">
        <f>'Monthly Prep'!J188</f>
        <v>0</v>
      </c>
      <c r="O532" s="203">
        <f>'Monthly Prep'!K188</f>
        <v>0</v>
      </c>
      <c r="P532" s="203">
        <f>'Monthly Prep'!L188</f>
        <v>0</v>
      </c>
      <c r="Q532" s="203">
        <f>'Monthly Prep'!M188</f>
        <v>0</v>
      </c>
      <c r="R532" s="203">
        <f>'Monthly Prep'!N188</f>
        <v>0</v>
      </c>
      <c r="S532" s="203">
        <f>'Monthly Prep'!O188</f>
        <v>0</v>
      </c>
      <c r="T532" s="203">
        <f>'Monthly Prep'!P188</f>
        <v>0</v>
      </c>
      <c r="U532" s="203">
        <f>'Monthly Prep'!Q188</f>
        <v>0</v>
      </c>
      <c r="V532" s="203">
        <f>'Monthly Prep'!R188</f>
        <v>0</v>
      </c>
      <c r="W532" s="203">
        <f>'Monthly Prep'!S188</f>
        <v>0</v>
      </c>
      <c r="X532" s="203">
        <f>'Monthly Prep'!T188</f>
        <v>0</v>
      </c>
      <c r="Y532" s="203">
        <f>'Monthly Prep'!U188</f>
        <v>0</v>
      </c>
      <c r="Z532" s="203">
        <f>'Monthly Prep'!V188</f>
        <v>0</v>
      </c>
      <c r="AA532" s="203">
        <f>'Monthly Prep'!W188</f>
        <v>0</v>
      </c>
      <c r="AB532" s="203">
        <f>'Monthly Prep'!X188</f>
        <v>0</v>
      </c>
      <c r="AC532" s="203">
        <f>'Monthly Prep'!Y188</f>
        <v>0</v>
      </c>
      <c r="AD532" s="203">
        <f>'Monthly Prep'!Z188</f>
        <v>0</v>
      </c>
      <c r="AE532" s="203">
        <f>'Monthly Prep'!AA188</f>
        <v>0</v>
      </c>
      <c r="AF532" s="203">
        <f>'Monthly Prep'!AB188</f>
        <v>0</v>
      </c>
      <c r="AG532" s="203">
        <f>'Monthly Prep'!AC188</f>
        <v>0</v>
      </c>
      <c r="AH532" s="203">
        <f>'Monthly Prep'!AD188</f>
        <v>0</v>
      </c>
      <c r="AI532" s="203">
        <f>'Monthly Prep'!AE188</f>
        <v>0</v>
      </c>
      <c r="AJ532" s="203">
        <f>'Monthly Prep'!AF188</f>
        <v>0</v>
      </c>
      <c r="AK532" s="203">
        <f>'Monthly Prep'!AG188</f>
        <v>0</v>
      </c>
      <c r="AL532" s="203">
        <f>'Monthly Prep'!AH188</f>
        <v>0</v>
      </c>
      <c r="AM532" s="186">
        <f t="shared" si="17"/>
        <v>0</v>
      </c>
      <c r="AN532" s="187" t="str">
        <f>'Monthly Prep'!B$3</f>
        <v>Monthly Prep Reporting Tool 1.0.1</v>
      </c>
      <c r="AO532" s="199">
        <f>'Monthly Prep'!AH188</f>
        <v>0</v>
      </c>
    </row>
    <row r="533" spans="1:41" x14ac:dyDescent="0.25">
      <c r="A533" s="178" t="str">
        <f t="shared" si="16"/>
        <v>202205</v>
      </c>
      <c r="B533" s="179">
        <f>'Prep Partner Performance'!AE$2</f>
        <v>2022</v>
      </c>
      <c r="C533" s="180" t="str">
        <f>'Prep Partner Performance'!Z$2</f>
        <v>05</v>
      </c>
      <c r="D533" s="178">
        <f>'Prep Partner Performance'!G$2</f>
        <v>14943</v>
      </c>
      <c r="E533" s="177" t="str">
        <f>'Prep Partner Performance'!C$2</f>
        <v>Kisima Health Centre</v>
      </c>
      <c r="F533" s="203">
        <f>'Monthly Prep'!B$186</f>
        <v>0</v>
      </c>
      <c r="G533" s="203" t="str">
        <f>'Monthly Prep'!C189</f>
        <v>Viral suppression of HIV+ partner</v>
      </c>
      <c r="H533" s="203" t="str">
        <f>'Monthly Prep'!D189</f>
        <v>MP01-181</v>
      </c>
      <c r="I533" s="203">
        <f>'Monthly Prep'!E189</f>
        <v>0</v>
      </c>
      <c r="J533" s="203">
        <f>'Monthly Prep'!F189</f>
        <v>0</v>
      </c>
      <c r="K533" s="203">
        <f>'Monthly Prep'!G189</f>
        <v>0</v>
      </c>
      <c r="L533" s="203">
        <f>'Monthly Prep'!H189</f>
        <v>0</v>
      </c>
      <c r="M533" s="203">
        <f>'Monthly Prep'!I189</f>
        <v>0</v>
      </c>
      <c r="N533" s="203">
        <f>'Monthly Prep'!J189</f>
        <v>0</v>
      </c>
      <c r="O533" s="203">
        <f>'Monthly Prep'!K189</f>
        <v>0</v>
      </c>
      <c r="P533" s="203">
        <f>'Monthly Prep'!L189</f>
        <v>0</v>
      </c>
      <c r="Q533" s="203">
        <f>'Monthly Prep'!M189</f>
        <v>0</v>
      </c>
      <c r="R533" s="203">
        <f>'Monthly Prep'!N189</f>
        <v>0</v>
      </c>
      <c r="S533" s="203">
        <f>'Monthly Prep'!O189</f>
        <v>0</v>
      </c>
      <c r="T533" s="203">
        <f>'Monthly Prep'!P189</f>
        <v>0</v>
      </c>
      <c r="U533" s="203">
        <f>'Monthly Prep'!Q189</f>
        <v>0</v>
      </c>
      <c r="V533" s="203">
        <f>'Monthly Prep'!R189</f>
        <v>0</v>
      </c>
      <c r="W533" s="203">
        <f>'Monthly Prep'!S189</f>
        <v>0</v>
      </c>
      <c r="X533" s="203">
        <f>'Monthly Prep'!T189</f>
        <v>0</v>
      </c>
      <c r="Y533" s="203">
        <f>'Monthly Prep'!U189</f>
        <v>0</v>
      </c>
      <c r="Z533" s="203">
        <f>'Monthly Prep'!V189</f>
        <v>0</v>
      </c>
      <c r="AA533" s="203">
        <f>'Monthly Prep'!W189</f>
        <v>0</v>
      </c>
      <c r="AB533" s="203">
        <f>'Monthly Prep'!X189</f>
        <v>0</v>
      </c>
      <c r="AC533" s="203">
        <f>'Monthly Prep'!Y189</f>
        <v>0</v>
      </c>
      <c r="AD533" s="203">
        <f>'Monthly Prep'!Z189</f>
        <v>0</v>
      </c>
      <c r="AE533" s="203">
        <f>'Monthly Prep'!AA189</f>
        <v>0</v>
      </c>
      <c r="AF533" s="203">
        <f>'Monthly Prep'!AB189</f>
        <v>0</v>
      </c>
      <c r="AG533" s="203">
        <f>'Monthly Prep'!AC189</f>
        <v>0</v>
      </c>
      <c r="AH533" s="203">
        <f>'Monthly Prep'!AD189</f>
        <v>0</v>
      </c>
      <c r="AI533" s="203">
        <f>'Monthly Prep'!AE189</f>
        <v>0</v>
      </c>
      <c r="AJ533" s="203">
        <f>'Monthly Prep'!AF189</f>
        <v>0</v>
      </c>
      <c r="AK533" s="203">
        <f>'Monthly Prep'!AG189</f>
        <v>0</v>
      </c>
      <c r="AL533" s="203">
        <f>'Monthly Prep'!AH189</f>
        <v>0</v>
      </c>
      <c r="AM533" s="186">
        <f t="shared" si="17"/>
        <v>0</v>
      </c>
      <c r="AN533" s="187" t="str">
        <f>'Monthly Prep'!B$3</f>
        <v>Monthly Prep Reporting Tool 1.0.1</v>
      </c>
      <c r="AO533" s="199">
        <f>'Monthly Prep'!AH189</f>
        <v>0</v>
      </c>
    </row>
    <row r="534" spans="1:41" x14ac:dyDescent="0.25">
      <c r="A534" s="178" t="str">
        <f t="shared" si="16"/>
        <v>202205</v>
      </c>
      <c r="B534" s="179">
        <f>'Prep Partner Performance'!AE$2</f>
        <v>2022</v>
      </c>
      <c r="C534" s="180" t="str">
        <f>'Prep Partner Performance'!Z$2</f>
        <v>05</v>
      </c>
      <c r="D534" s="178">
        <f>'Prep Partner Performance'!G$2</f>
        <v>14943</v>
      </c>
      <c r="E534" s="177" t="str">
        <f>'Prep Partner Performance'!C$2</f>
        <v>Kisima Health Centre</v>
      </c>
      <c r="F534" s="203">
        <f>'Monthly Prep'!B$186</f>
        <v>0</v>
      </c>
      <c r="G534" s="203" t="str">
        <f>'Monthly Prep'!C190</f>
        <v>Too many HIV Tests</v>
      </c>
      <c r="H534" s="203" t="str">
        <f>'Monthly Prep'!D190</f>
        <v>MP01-182</v>
      </c>
      <c r="I534" s="203">
        <f>'Monthly Prep'!E190</f>
        <v>0</v>
      </c>
      <c r="J534" s="203">
        <f>'Monthly Prep'!F190</f>
        <v>0</v>
      </c>
      <c r="K534" s="203">
        <f>'Monthly Prep'!G190</f>
        <v>0</v>
      </c>
      <c r="L534" s="203">
        <f>'Monthly Prep'!H190</f>
        <v>0</v>
      </c>
      <c r="M534" s="203">
        <f>'Monthly Prep'!I190</f>
        <v>0</v>
      </c>
      <c r="N534" s="203">
        <f>'Monthly Prep'!J190</f>
        <v>0</v>
      </c>
      <c r="O534" s="203">
        <f>'Monthly Prep'!K190</f>
        <v>0</v>
      </c>
      <c r="P534" s="203">
        <f>'Monthly Prep'!L190</f>
        <v>0</v>
      </c>
      <c r="Q534" s="203">
        <f>'Monthly Prep'!M190</f>
        <v>0</v>
      </c>
      <c r="R534" s="203">
        <f>'Monthly Prep'!N190</f>
        <v>0</v>
      </c>
      <c r="S534" s="203">
        <f>'Monthly Prep'!O190</f>
        <v>0</v>
      </c>
      <c r="T534" s="203">
        <f>'Monthly Prep'!P190</f>
        <v>0</v>
      </c>
      <c r="U534" s="203">
        <f>'Monthly Prep'!Q190</f>
        <v>0</v>
      </c>
      <c r="V534" s="203">
        <f>'Monthly Prep'!R190</f>
        <v>0</v>
      </c>
      <c r="W534" s="203">
        <f>'Monthly Prep'!S190</f>
        <v>0</v>
      </c>
      <c r="X534" s="203">
        <f>'Monthly Prep'!T190</f>
        <v>0</v>
      </c>
      <c r="Y534" s="203">
        <f>'Monthly Prep'!U190</f>
        <v>0</v>
      </c>
      <c r="Z534" s="203">
        <f>'Monthly Prep'!V190</f>
        <v>0</v>
      </c>
      <c r="AA534" s="203">
        <f>'Monthly Prep'!W190</f>
        <v>0</v>
      </c>
      <c r="AB534" s="203">
        <f>'Monthly Prep'!X190</f>
        <v>0</v>
      </c>
      <c r="AC534" s="203">
        <f>'Monthly Prep'!Y190</f>
        <v>0</v>
      </c>
      <c r="AD534" s="203">
        <f>'Monthly Prep'!Z190</f>
        <v>0</v>
      </c>
      <c r="AE534" s="203">
        <f>'Monthly Prep'!AA190</f>
        <v>0</v>
      </c>
      <c r="AF534" s="203">
        <f>'Monthly Prep'!AB190</f>
        <v>0</v>
      </c>
      <c r="AG534" s="203">
        <f>'Monthly Prep'!AC190</f>
        <v>0</v>
      </c>
      <c r="AH534" s="203">
        <f>'Monthly Prep'!AD190</f>
        <v>0</v>
      </c>
      <c r="AI534" s="203">
        <f>'Monthly Prep'!AE190</f>
        <v>0</v>
      </c>
      <c r="AJ534" s="203">
        <f>'Monthly Prep'!AF190</f>
        <v>0</v>
      </c>
      <c r="AK534" s="203">
        <f>'Monthly Prep'!AG190</f>
        <v>0</v>
      </c>
      <c r="AL534" s="203">
        <f>'Monthly Prep'!AH190</f>
        <v>0</v>
      </c>
      <c r="AM534" s="186">
        <f t="shared" si="17"/>
        <v>0</v>
      </c>
      <c r="AN534" s="187" t="str">
        <f>'Monthly Prep'!B$3</f>
        <v>Monthly Prep Reporting Tool 1.0.1</v>
      </c>
      <c r="AO534" s="199">
        <f>'Monthly Prep'!AH190</f>
        <v>0</v>
      </c>
    </row>
    <row r="535" spans="1:41" x14ac:dyDescent="0.25">
      <c r="A535" s="178" t="str">
        <f t="shared" si="16"/>
        <v>202205</v>
      </c>
      <c r="B535" s="179">
        <f>'Prep Partner Performance'!AE$2</f>
        <v>2022</v>
      </c>
      <c r="C535" s="180" t="str">
        <f>'Prep Partner Performance'!Z$2</f>
        <v>05</v>
      </c>
      <c r="D535" s="178">
        <f>'Prep Partner Performance'!G$2</f>
        <v>14943</v>
      </c>
      <c r="E535" s="177" t="str">
        <f>'Prep Partner Performance'!C$2</f>
        <v>Kisima Health Centre</v>
      </c>
      <c r="F535" s="203">
        <f>'Monthly Prep'!B$186</f>
        <v>0</v>
      </c>
      <c r="G535" s="203" t="str">
        <f>'Monthly Prep'!C191</f>
        <v>Partner Refusal</v>
      </c>
      <c r="H535" s="203" t="str">
        <f>'Monthly Prep'!D191</f>
        <v>MP01-183</v>
      </c>
      <c r="I535" s="203">
        <f>'Monthly Prep'!E191</f>
        <v>0</v>
      </c>
      <c r="J535" s="203">
        <f>'Monthly Prep'!F191</f>
        <v>0</v>
      </c>
      <c r="K535" s="203">
        <f>'Monthly Prep'!G191</f>
        <v>0</v>
      </c>
      <c r="L535" s="203">
        <f>'Monthly Prep'!H191</f>
        <v>0</v>
      </c>
      <c r="M535" s="203">
        <f>'Monthly Prep'!I191</f>
        <v>0</v>
      </c>
      <c r="N535" s="203">
        <f>'Monthly Prep'!J191</f>
        <v>0</v>
      </c>
      <c r="O535" s="203">
        <f>'Monthly Prep'!K191</f>
        <v>0</v>
      </c>
      <c r="P535" s="203">
        <f>'Monthly Prep'!L191</f>
        <v>0</v>
      </c>
      <c r="Q535" s="203">
        <f>'Monthly Prep'!M191</f>
        <v>0</v>
      </c>
      <c r="R535" s="203">
        <f>'Monthly Prep'!N191</f>
        <v>0</v>
      </c>
      <c r="S535" s="203">
        <f>'Monthly Prep'!O191</f>
        <v>0</v>
      </c>
      <c r="T535" s="203">
        <f>'Monthly Prep'!P191</f>
        <v>0</v>
      </c>
      <c r="U535" s="203">
        <f>'Monthly Prep'!Q191</f>
        <v>0</v>
      </c>
      <c r="V535" s="203">
        <f>'Monthly Prep'!R191</f>
        <v>0</v>
      </c>
      <c r="W535" s="203">
        <f>'Monthly Prep'!S191</f>
        <v>0</v>
      </c>
      <c r="X535" s="203">
        <f>'Monthly Prep'!T191</f>
        <v>0</v>
      </c>
      <c r="Y535" s="203">
        <f>'Monthly Prep'!U191</f>
        <v>0</v>
      </c>
      <c r="Z535" s="203">
        <f>'Monthly Prep'!V191</f>
        <v>0</v>
      </c>
      <c r="AA535" s="203">
        <f>'Monthly Prep'!W191</f>
        <v>0</v>
      </c>
      <c r="AB535" s="203">
        <f>'Monthly Prep'!X191</f>
        <v>0</v>
      </c>
      <c r="AC535" s="203">
        <f>'Monthly Prep'!Y191</f>
        <v>0</v>
      </c>
      <c r="AD535" s="203">
        <f>'Monthly Prep'!Z191</f>
        <v>0</v>
      </c>
      <c r="AE535" s="203">
        <f>'Monthly Prep'!AA191</f>
        <v>0</v>
      </c>
      <c r="AF535" s="203">
        <f>'Monthly Prep'!AB191</f>
        <v>0</v>
      </c>
      <c r="AG535" s="203">
        <f>'Monthly Prep'!AC191</f>
        <v>0</v>
      </c>
      <c r="AH535" s="203">
        <f>'Monthly Prep'!AD191</f>
        <v>0</v>
      </c>
      <c r="AI535" s="203">
        <f>'Monthly Prep'!AE191</f>
        <v>0</v>
      </c>
      <c r="AJ535" s="203">
        <f>'Monthly Prep'!AF191</f>
        <v>0</v>
      </c>
      <c r="AK535" s="203">
        <f>'Monthly Prep'!AG191</f>
        <v>0</v>
      </c>
      <c r="AL535" s="203">
        <f>'Monthly Prep'!AH191</f>
        <v>0</v>
      </c>
      <c r="AM535" s="186">
        <f t="shared" si="17"/>
        <v>0</v>
      </c>
      <c r="AN535" s="187" t="str">
        <f>'Monthly Prep'!B$3</f>
        <v>Monthly Prep Reporting Tool 1.0.1</v>
      </c>
      <c r="AO535" s="199">
        <f>'Monthly Prep'!AH191</f>
        <v>0</v>
      </c>
    </row>
    <row r="536" spans="1:41" x14ac:dyDescent="0.25">
      <c r="A536" s="178" t="str">
        <f t="shared" si="16"/>
        <v>202205</v>
      </c>
      <c r="B536" s="179">
        <f>'Prep Partner Performance'!AE$2</f>
        <v>2022</v>
      </c>
      <c r="C536" s="180" t="str">
        <f>'Prep Partner Performance'!Z$2</f>
        <v>05</v>
      </c>
      <c r="D536" s="178">
        <f>'Prep Partner Performance'!G$2</f>
        <v>14943</v>
      </c>
      <c r="E536" s="177" t="str">
        <f>'Prep Partner Performance'!C$2</f>
        <v>Kisima Health Centre</v>
      </c>
      <c r="F536" s="203">
        <f>'Monthly Prep'!B$186</f>
        <v>0</v>
      </c>
      <c r="G536" s="203" t="str">
        <f>'Monthly Prep'!C192</f>
        <v>Partner Violence</v>
      </c>
      <c r="H536" s="203" t="str">
        <f>'Monthly Prep'!D192</f>
        <v>MP01-184</v>
      </c>
      <c r="I536" s="203">
        <f>'Monthly Prep'!E192</f>
        <v>0</v>
      </c>
      <c r="J536" s="203">
        <f>'Monthly Prep'!F192</f>
        <v>0</v>
      </c>
      <c r="K536" s="203">
        <f>'Monthly Prep'!G192</f>
        <v>0</v>
      </c>
      <c r="L536" s="203">
        <f>'Monthly Prep'!H192</f>
        <v>0</v>
      </c>
      <c r="M536" s="203">
        <f>'Monthly Prep'!I192</f>
        <v>0</v>
      </c>
      <c r="N536" s="203">
        <f>'Monthly Prep'!J192</f>
        <v>0</v>
      </c>
      <c r="O536" s="203">
        <f>'Monthly Prep'!K192</f>
        <v>0</v>
      </c>
      <c r="P536" s="203">
        <f>'Monthly Prep'!L192</f>
        <v>0</v>
      </c>
      <c r="Q536" s="203">
        <f>'Monthly Prep'!M192</f>
        <v>0</v>
      </c>
      <c r="R536" s="203">
        <f>'Monthly Prep'!N192</f>
        <v>0</v>
      </c>
      <c r="S536" s="203">
        <f>'Monthly Prep'!O192</f>
        <v>0</v>
      </c>
      <c r="T536" s="203">
        <f>'Monthly Prep'!P192</f>
        <v>0</v>
      </c>
      <c r="U536" s="203">
        <f>'Monthly Prep'!Q192</f>
        <v>0</v>
      </c>
      <c r="V536" s="203">
        <f>'Monthly Prep'!R192</f>
        <v>0</v>
      </c>
      <c r="W536" s="203">
        <f>'Monthly Prep'!S192</f>
        <v>0</v>
      </c>
      <c r="X536" s="203">
        <f>'Monthly Prep'!T192</f>
        <v>0</v>
      </c>
      <c r="Y536" s="203">
        <f>'Monthly Prep'!U192</f>
        <v>0</v>
      </c>
      <c r="Z536" s="203">
        <f>'Monthly Prep'!V192</f>
        <v>0</v>
      </c>
      <c r="AA536" s="203">
        <f>'Monthly Prep'!W192</f>
        <v>0</v>
      </c>
      <c r="AB536" s="203">
        <f>'Monthly Prep'!X192</f>
        <v>0</v>
      </c>
      <c r="AC536" s="203">
        <f>'Monthly Prep'!Y192</f>
        <v>0</v>
      </c>
      <c r="AD536" s="203">
        <f>'Monthly Prep'!Z192</f>
        <v>0</v>
      </c>
      <c r="AE536" s="203">
        <f>'Monthly Prep'!AA192</f>
        <v>0</v>
      </c>
      <c r="AF536" s="203">
        <f>'Monthly Prep'!AB192</f>
        <v>0</v>
      </c>
      <c r="AG536" s="203">
        <f>'Monthly Prep'!AC192</f>
        <v>0</v>
      </c>
      <c r="AH536" s="203">
        <f>'Monthly Prep'!AD192</f>
        <v>0</v>
      </c>
      <c r="AI536" s="203">
        <f>'Monthly Prep'!AE192</f>
        <v>0</v>
      </c>
      <c r="AJ536" s="203">
        <f>'Monthly Prep'!AF192</f>
        <v>0</v>
      </c>
      <c r="AK536" s="203">
        <f>'Monthly Prep'!AG192</f>
        <v>0</v>
      </c>
      <c r="AL536" s="203">
        <f>'Monthly Prep'!AH192</f>
        <v>0</v>
      </c>
      <c r="AM536" s="186">
        <f t="shared" si="17"/>
        <v>0</v>
      </c>
      <c r="AN536" s="187" t="str">
        <f>'Monthly Prep'!B$3</f>
        <v>Monthly Prep Reporting Tool 1.0.1</v>
      </c>
      <c r="AO536" s="199">
        <f>'Monthly Prep'!AH192</f>
        <v>0</v>
      </c>
    </row>
    <row r="537" spans="1:41" x14ac:dyDescent="0.25">
      <c r="A537" s="178" t="str">
        <f t="shared" si="16"/>
        <v>202205</v>
      </c>
      <c r="B537" s="179">
        <f>'Prep Partner Performance'!AE$2</f>
        <v>2022</v>
      </c>
      <c r="C537" s="180" t="str">
        <f>'Prep Partner Performance'!Z$2</f>
        <v>05</v>
      </c>
      <c r="D537" s="178">
        <f>'Prep Partner Performance'!G$2</f>
        <v>14943</v>
      </c>
      <c r="E537" s="177" t="str">
        <f>'Prep Partner Performance'!C$2</f>
        <v>Kisima Health Centre</v>
      </c>
      <c r="F537" s="203">
        <f>'Monthly Prep'!B$186</f>
        <v>0</v>
      </c>
      <c r="G537" s="203" t="str">
        <f>'Monthly Prep'!C193</f>
        <v>Died</v>
      </c>
      <c r="H537" s="203" t="str">
        <f>'Monthly Prep'!D193</f>
        <v>MP01-185</v>
      </c>
      <c r="I537" s="203">
        <f>'Monthly Prep'!E193</f>
        <v>0</v>
      </c>
      <c r="J537" s="203">
        <f>'Monthly Prep'!F193</f>
        <v>0</v>
      </c>
      <c r="K537" s="203">
        <f>'Monthly Prep'!G193</f>
        <v>0</v>
      </c>
      <c r="L537" s="203">
        <f>'Monthly Prep'!H193</f>
        <v>0</v>
      </c>
      <c r="M537" s="203">
        <f>'Monthly Prep'!I193</f>
        <v>0</v>
      </c>
      <c r="N537" s="203">
        <f>'Monthly Prep'!J193</f>
        <v>0</v>
      </c>
      <c r="O537" s="203">
        <f>'Monthly Prep'!K193</f>
        <v>0</v>
      </c>
      <c r="P537" s="203">
        <f>'Monthly Prep'!L193</f>
        <v>0</v>
      </c>
      <c r="Q537" s="203">
        <f>'Monthly Prep'!M193</f>
        <v>0</v>
      </c>
      <c r="R537" s="203">
        <f>'Monthly Prep'!N193</f>
        <v>0</v>
      </c>
      <c r="S537" s="203">
        <f>'Monthly Prep'!O193</f>
        <v>0</v>
      </c>
      <c r="T537" s="203">
        <f>'Monthly Prep'!P193</f>
        <v>0</v>
      </c>
      <c r="U537" s="203">
        <f>'Monthly Prep'!Q193</f>
        <v>0</v>
      </c>
      <c r="V537" s="203">
        <f>'Monthly Prep'!R193</f>
        <v>0</v>
      </c>
      <c r="W537" s="203">
        <f>'Monthly Prep'!S193</f>
        <v>0</v>
      </c>
      <c r="X537" s="203">
        <f>'Monthly Prep'!T193</f>
        <v>0</v>
      </c>
      <c r="Y537" s="203">
        <f>'Monthly Prep'!U193</f>
        <v>0</v>
      </c>
      <c r="Z537" s="203">
        <f>'Monthly Prep'!V193</f>
        <v>0</v>
      </c>
      <c r="AA537" s="203">
        <f>'Monthly Prep'!W193</f>
        <v>0</v>
      </c>
      <c r="AB537" s="203">
        <f>'Monthly Prep'!X193</f>
        <v>0</v>
      </c>
      <c r="AC537" s="203">
        <f>'Monthly Prep'!Y193</f>
        <v>0</v>
      </c>
      <c r="AD537" s="203">
        <f>'Monthly Prep'!Z193</f>
        <v>0</v>
      </c>
      <c r="AE537" s="203">
        <f>'Monthly Prep'!AA193</f>
        <v>0</v>
      </c>
      <c r="AF537" s="203">
        <f>'Monthly Prep'!AB193</f>
        <v>0</v>
      </c>
      <c r="AG537" s="203">
        <f>'Monthly Prep'!AC193</f>
        <v>0</v>
      </c>
      <c r="AH537" s="203">
        <f>'Monthly Prep'!AD193</f>
        <v>0</v>
      </c>
      <c r="AI537" s="203">
        <f>'Monthly Prep'!AE193</f>
        <v>0</v>
      </c>
      <c r="AJ537" s="203">
        <f>'Monthly Prep'!AF193</f>
        <v>0</v>
      </c>
      <c r="AK537" s="203">
        <f>'Monthly Prep'!AG193</f>
        <v>0</v>
      </c>
      <c r="AL537" s="203">
        <f>'Monthly Prep'!AH193</f>
        <v>0</v>
      </c>
      <c r="AM537" s="186">
        <f t="shared" si="17"/>
        <v>0</v>
      </c>
      <c r="AN537" s="187" t="str">
        <f>'Monthly Prep'!B$3</f>
        <v>Monthly Prep Reporting Tool 1.0.1</v>
      </c>
      <c r="AO537" s="199">
        <f>'Monthly Prep'!AH193</f>
        <v>0</v>
      </c>
    </row>
    <row r="538" spans="1:41" x14ac:dyDescent="0.25">
      <c r="A538" s="178" t="str">
        <f t="shared" si="16"/>
        <v>202205</v>
      </c>
      <c r="B538" s="179">
        <f>'Prep Partner Performance'!AE$2</f>
        <v>2022</v>
      </c>
      <c r="C538" s="180" t="str">
        <f>'Prep Partner Performance'!Z$2</f>
        <v>05</v>
      </c>
      <c r="D538" s="178">
        <f>'Prep Partner Performance'!G$2</f>
        <v>14943</v>
      </c>
      <c r="E538" s="177" t="str">
        <f>'Prep Partner Performance'!C$2</f>
        <v>Kisima Health Centre</v>
      </c>
      <c r="F538" s="203">
        <f>'Monthly Prep'!B$186</f>
        <v>0</v>
      </c>
      <c r="G538" s="203" t="str">
        <f>'Monthly Prep'!C194</f>
        <v>Transfer Outs</v>
      </c>
      <c r="H538" s="203" t="str">
        <f>'Monthly Prep'!D194</f>
        <v>MP01-186</v>
      </c>
      <c r="I538" s="203">
        <f>'Monthly Prep'!E194</f>
        <v>0</v>
      </c>
      <c r="J538" s="203">
        <f>'Monthly Prep'!F194</f>
        <v>0</v>
      </c>
      <c r="K538" s="203">
        <f>'Monthly Prep'!G194</f>
        <v>0</v>
      </c>
      <c r="L538" s="203">
        <f>'Monthly Prep'!H194</f>
        <v>0</v>
      </c>
      <c r="M538" s="203">
        <f>'Monthly Prep'!I194</f>
        <v>0</v>
      </c>
      <c r="N538" s="203">
        <f>'Monthly Prep'!J194</f>
        <v>0</v>
      </c>
      <c r="O538" s="203">
        <f>'Monthly Prep'!K194</f>
        <v>0</v>
      </c>
      <c r="P538" s="203">
        <f>'Monthly Prep'!L194</f>
        <v>0</v>
      </c>
      <c r="Q538" s="203">
        <f>'Monthly Prep'!M194</f>
        <v>0</v>
      </c>
      <c r="R538" s="203">
        <f>'Monthly Prep'!N194</f>
        <v>0</v>
      </c>
      <c r="S538" s="203">
        <f>'Monthly Prep'!O194</f>
        <v>0</v>
      </c>
      <c r="T538" s="203">
        <f>'Monthly Prep'!P194</f>
        <v>0</v>
      </c>
      <c r="U538" s="203">
        <f>'Monthly Prep'!Q194</f>
        <v>0</v>
      </c>
      <c r="V538" s="203">
        <f>'Monthly Prep'!R194</f>
        <v>0</v>
      </c>
      <c r="W538" s="203">
        <f>'Monthly Prep'!S194</f>
        <v>0</v>
      </c>
      <c r="X538" s="203">
        <f>'Monthly Prep'!T194</f>
        <v>0</v>
      </c>
      <c r="Y538" s="203">
        <f>'Monthly Prep'!U194</f>
        <v>0</v>
      </c>
      <c r="Z538" s="203">
        <f>'Monthly Prep'!V194</f>
        <v>0</v>
      </c>
      <c r="AA538" s="203">
        <f>'Monthly Prep'!W194</f>
        <v>0</v>
      </c>
      <c r="AB538" s="203">
        <f>'Monthly Prep'!X194</f>
        <v>0</v>
      </c>
      <c r="AC538" s="203">
        <f>'Monthly Prep'!Y194</f>
        <v>0</v>
      </c>
      <c r="AD538" s="203">
        <f>'Monthly Prep'!Z194</f>
        <v>0</v>
      </c>
      <c r="AE538" s="203">
        <f>'Monthly Prep'!AA194</f>
        <v>0</v>
      </c>
      <c r="AF538" s="203">
        <f>'Monthly Prep'!AB194</f>
        <v>0</v>
      </c>
      <c r="AG538" s="203">
        <f>'Monthly Prep'!AC194</f>
        <v>0</v>
      </c>
      <c r="AH538" s="203">
        <f>'Monthly Prep'!AD194</f>
        <v>0</v>
      </c>
      <c r="AI538" s="203">
        <f>'Monthly Prep'!AE194</f>
        <v>0</v>
      </c>
      <c r="AJ538" s="203">
        <f>'Monthly Prep'!AF194</f>
        <v>0</v>
      </c>
      <c r="AK538" s="203">
        <f>'Monthly Prep'!AG194</f>
        <v>0</v>
      </c>
      <c r="AL538" s="203">
        <f>'Monthly Prep'!AH194</f>
        <v>0</v>
      </c>
      <c r="AM538" s="186">
        <f t="shared" si="17"/>
        <v>0</v>
      </c>
      <c r="AN538" s="187" t="str">
        <f>'Monthly Prep'!B$3</f>
        <v>Monthly Prep Reporting Tool 1.0.1</v>
      </c>
      <c r="AO538" s="199">
        <f>'Monthly Prep'!AH194</f>
        <v>0</v>
      </c>
    </row>
    <row r="539" spans="1:41" x14ac:dyDescent="0.25">
      <c r="A539" s="178" t="str">
        <f t="shared" si="16"/>
        <v>202205</v>
      </c>
      <c r="B539" s="179">
        <f>'Prep Partner Performance'!AE$2</f>
        <v>2022</v>
      </c>
      <c r="C539" s="180" t="str">
        <f>'Prep Partner Performance'!Z$2</f>
        <v>05</v>
      </c>
      <c r="D539" s="178">
        <f>'Prep Partner Performance'!G$2</f>
        <v>14943</v>
      </c>
      <c r="E539" s="177" t="str">
        <f>'Prep Partner Performance'!C$2</f>
        <v>Kisima Health Centre</v>
      </c>
      <c r="F539" s="203">
        <f>'Monthly Prep'!B$186</f>
        <v>0</v>
      </c>
      <c r="G539" s="203" t="str">
        <f>'Monthly Prep'!C195</f>
        <v>Missed Drugs Pick ups</v>
      </c>
      <c r="H539" s="203" t="str">
        <f>'Monthly Prep'!D195</f>
        <v>MP01-187</v>
      </c>
      <c r="I539" s="203">
        <f>'Monthly Prep'!E195</f>
        <v>0</v>
      </c>
      <c r="J539" s="203">
        <f>'Monthly Prep'!F195</f>
        <v>0</v>
      </c>
      <c r="K539" s="203">
        <f>'Monthly Prep'!G195</f>
        <v>0</v>
      </c>
      <c r="L539" s="203">
        <f>'Monthly Prep'!H195</f>
        <v>0</v>
      </c>
      <c r="M539" s="203">
        <f>'Monthly Prep'!I195</f>
        <v>0</v>
      </c>
      <c r="N539" s="203">
        <f>'Monthly Prep'!J195</f>
        <v>0</v>
      </c>
      <c r="O539" s="203">
        <f>'Monthly Prep'!K195</f>
        <v>0</v>
      </c>
      <c r="P539" s="203">
        <f>'Monthly Prep'!L195</f>
        <v>0</v>
      </c>
      <c r="Q539" s="203">
        <f>'Monthly Prep'!M195</f>
        <v>0</v>
      </c>
      <c r="R539" s="203">
        <f>'Monthly Prep'!N195</f>
        <v>0</v>
      </c>
      <c r="S539" s="203">
        <f>'Monthly Prep'!O195</f>
        <v>0</v>
      </c>
      <c r="T539" s="203">
        <f>'Monthly Prep'!P195</f>
        <v>0</v>
      </c>
      <c r="U539" s="203">
        <f>'Monthly Prep'!Q195</f>
        <v>0</v>
      </c>
      <c r="V539" s="203">
        <f>'Monthly Prep'!R195</f>
        <v>0</v>
      </c>
      <c r="W539" s="203">
        <f>'Monthly Prep'!S195</f>
        <v>0</v>
      </c>
      <c r="X539" s="203">
        <f>'Monthly Prep'!T195</f>
        <v>0</v>
      </c>
      <c r="Y539" s="203">
        <f>'Monthly Prep'!U195</f>
        <v>0</v>
      </c>
      <c r="Z539" s="203">
        <f>'Monthly Prep'!V195</f>
        <v>0</v>
      </c>
      <c r="AA539" s="203">
        <f>'Monthly Prep'!W195</f>
        <v>0</v>
      </c>
      <c r="AB539" s="203">
        <f>'Monthly Prep'!X195</f>
        <v>0</v>
      </c>
      <c r="AC539" s="203">
        <f>'Monthly Prep'!Y195</f>
        <v>0</v>
      </c>
      <c r="AD539" s="203">
        <f>'Monthly Prep'!Z195</f>
        <v>0</v>
      </c>
      <c r="AE539" s="203">
        <f>'Monthly Prep'!AA195</f>
        <v>0</v>
      </c>
      <c r="AF539" s="203">
        <f>'Monthly Prep'!AB195</f>
        <v>0</v>
      </c>
      <c r="AG539" s="203">
        <f>'Monthly Prep'!AC195</f>
        <v>0</v>
      </c>
      <c r="AH539" s="203">
        <f>'Monthly Prep'!AD195</f>
        <v>0</v>
      </c>
      <c r="AI539" s="203">
        <f>'Monthly Prep'!AE195</f>
        <v>0</v>
      </c>
      <c r="AJ539" s="203">
        <f>'Monthly Prep'!AF195</f>
        <v>0</v>
      </c>
      <c r="AK539" s="203">
        <f>'Monthly Prep'!AG195</f>
        <v>0</v>
      </c>
      <c r="AL539" s="203">
        <f>'Monthly Prep'!AH195</f>
        <v>0</v>
      </c>
      <c r="AM539" s="186">
        <f t="shared" si="17"/>
        <v>0</v>
      </c>
      <c r="AN539" s="187" t="str">
        <f>'Monthly Prep'!B$3</f>
        <v>Monthly Prep Reporting Tool 1.0.1</v>
      </c>
      <c r="AO539" s="199">
        <f>'Monthly Prep'!AH195</f>
        <v>0</v>
      </c>
    </row>
    <row r="540" spans="1:41" x14ac:dyDescent="0.25">
      <c r="A540" s="178" t="str">
        <f t="shared" si="16"/>
        <v>202205</v>
      </c>
      <c r="B540" s="179">
        <f>'Prep Partner Performance'!AE$2</f>
        <v>2022</v>
      </c>
      <c r="C540" s="180" t="str">
        <f>'Prep Partner Performance'!Z$2</f>
        <v>05</v>
      </c>
      <c r="D540" s="178">
        <f>'Prep Partner Performance'!G$2</f>
        <v>14943</v>
      </c>
      <c r="E540" s="177" t="str">
        <f>'Prep Partner Performance'!C$2</f>
        <v>Kisima Health Centre</v>
      </c>
      <c r="F540" s="203">
        <f>'Monthly Prep'!B$186</f>
        <v>0</v>
      </c>
      <c r="G540" s="203" t="str">
        <f>'Monthly Prep'!C196</f>
        <v xml:space="preserve"> Any Other Reason</v>
      </c>
      <c r="H540" s="203" t="str">
        <f>'Monthly Prep'!D196</f>
        <v>MP01-188</v>
      </c>
      <c r="I540" s="203">
        <f>'Monthly Prep'!E196</f>
        <v>0</v>
      </c>
      <c r="J540" s="203">
        <f>'Monthly Prep'!F196</f>
        <v>0</v>
      </c>
      <c r="K540" s="203">
        <f>'Monthly Prep'!G196</f>
        <v>0</v>
      </c>
      <c r="L540" s="203">
        <f>'Monthly Prep'!H196</f>
        <v>0</v>
      </c>
      <c r="M540" s="203">
        <f>'Monthly Prep'!I196</f>
        <v>0</v>
      </c>
      <c r="N540" s="203">
        <f>'Monthly Prep'!J196</f>
        <v>0</v>
      </c>
      <c r="O540" s="203">
        <f>'Monthly Prep'!K196</f>
        <v>0</v>
      </c>
      <c r="P540" s="203">
        <f>'Monthly Prep'!L196</f>
        <v>0</v>
      </c>
      <c r="Q540" s="203">
        <f>'Monthly Prep'!M196</f>
        <v>0</v>
      </c>
      <c r="R540" s="203">
        <f>'Monthly Prep'!N196</f>
        <v>0</v>
      </c>
      <c r="S540" s="203">
        <f>'Monthly Prep'!O196</f>
        <v>0</v>
      </c>
      <c r="T540" s="203">
        <f>'Monthly Prep'!P196</f>
        <v>0</v>
      </c>
      <c r="U540" s="203">
        <f>'Monthly Prep'!Q196</f>
        <v>0</v>
      </c>
      <c r="V540" s="203">
        <f>'Monthly Prep'!R196</f>
        <v>0</v>
      </c>
      <c r="W540" s="203">
        <f>'Monthly Prep'!S196</f>
        <v>0</v>
      </c>
      <c r="X540" s="203">
        <f>'Monthly Prep'!T196</f>
        <v>0</v>
      </c>
      <c r="Y540" s="203">
        <f>'Monthly Prep'!U196</f>
        <v>0</v>
      </c>
      <c r="Z540" s="203">
        <f>'Monthly Prep'!V196</f>
        <v>0</v>
      </c>
      <c r="AA540" s="203">
        <f>'Monthly Prep'!W196</f>
        <v>0</v>
      </c>
      <c r="AB540" s="203">
        <f>'Monthly Prep'!X196</f>
        <v>0</v>
      </c>
      <c r="AC540" s="203">
        <f>'Monthly Prep'!Y196</f>
        <v>0</v>
      </c>
      <c r="AD540" s="203">
        <f>'Monthly Prep'!Z196</f>
        <v>0</v>
      </c>
      <c r="AE540" s="203">
        <f>'Monthly Prep'!AA196</f>
        <v>0</v>
      </c>
      <c r="AF540" s="203">
        <f>'Monthly Prep'!AB196</f>
        <v>0</v>
      </c>
      <c r="AG540" s="203">
        <f>'Monthly Prep'!AC196</f>
        <v>0</v>
      </c>
      <c r="AH540" s="203">
        <f>'Monthly Prep'!AD196</f>
        <v>0</v>
      </c>
      <c r="AI540" s="203">
        <f>'Monthly Prep'!AE196</f>
        <v>0</v>
      </c>
      <c r="AJ540" s="203">
        <f>'Monthly Prep'!AF196</f>
        <v>0</v>
      </c>
      <c r="AK540" s="203">
        <f>'Monthly Prep'!AG196</f>
        <v>0</v>
      </c>
      <c r="AL540" s="203">
        <f>'Monthly Prep'!AH196</f>
        <v>0</v>
      </c>
      <c r="AM540" s="186">
        <f t="shared" si="17"/>
        <v>0</v>
      </c>
      <c r="AN540" s="187" t="str">
        <f>'Monthly Prep'!B$3</f>
        <v>Monthly Prep Reporting Tool 1.0.1</v>
      </c>
      <c r="AO540" s="199">
        <f>'Monthly Prep'!AH196</f>
        <v>0</v>
      </c>
    </row>
    <row r="541" spans="1:41" x14ac:dyDescent="0.25">
      <c r="A541" s="178" t="str">
        <f t="shared" si="16"/>
        <v>202205</v>
      </c>
      <c r="B541" s="179">
        <f>'Prep Partner Performance'!AE$2</f>
        <v>2022</v>
      </c>
      <c r="C541" s="180" t="str">
        <f>'Prep Partner Performance'!Z$2</f>
        <v>05</v>
      </c>
      <c r="D541" s="178">
        <f>'Prep Partner Performance'!G$2</f>
        <v>14943</v>
      </c>
      <c r="E541" s="177" t="str">
        <f>'Prep Partner Performance'!C$2</f>
        <v>Kisima Health Centre</v>
      </c>
      <c r="F541" s="203">
        <f>'Monthly Prep'!B$186</f>
        <v>0</v>
      </c>
      <c r="G541" s="203" t="str">
        <f>'Monthly Prep'!C199</f>
        <v>Fear of side effects</v>
      </c>
      <c r="H541" s="203" t="str">
        <f>'Monthly Prep'!D199</f>
        <v>MP01-190</v>
      </c>
      <c r="I541" s="203">
        <f>'Monthly Prep'!E199</f>
        <v>0</v>
      </c>
      <c r="J541" s="203">
        <f>'Monthly Prep'!F199</f>
        <v>0</v>
      </c>
      <c r="K541" s="203">
        <f>'Monthly Prep'!G199</f>
        <v>0</v>
      </c>
      <c r="L541" s="203">
        <f>'Monthly Prep'!H199</f>
        <v>0</v>
      </c>
      <c r="M541" s="203">
        <f>'Monthly Prep'!I199</f>
        <v>0</v>
      </c>
      <c r="N541" s="203">
        <f>'Monthly Prep'!J199</f>
        <v>0</v>
      </c>
      <c r="O541" s="203">
        <f>'Monthly Prep'!K199</f>
        <v>0</v>
      </c>
      <c r="P541" s="203">
        <f>'Monthly Prep'!L199</f>
        <v>0</v>
      </c>
      <c r="Q541" s="203">
        <f>'Monthly Prep'!M199</f>
        <v>0</v>
      </c>
      <c r="R541" s="203">
        <f>'Monthly Prep'!N199</f>
        <v>0</v>
      </c>
      <c r="S541" s="203">
        <f>'Monthly Prep'!O199</f>
        <v>0</v>
      </c>
      <c r="T541" s="203">
        <f>'Monthly Prep'!P199</f>
        <v>0</v>
      </c>
      <c r="U541" s="203">
        <f>'Monthly Prep'!Q199</f>
        <v>0</v>
      </c>
      <c r="V541" s="203">
        <f>'Monthly Prep'!R199</f>
        <v>0</v>
      </c>
      <c r="W541" s="203">
        <f>'Monthly Prep'!S199</f>
        <v>0</v>
      </c>
      <c r="X541" s="203">
        <f>'Monthly Prep'!T199</f>
        <v>0</v>
      </c>
      <c r="Y541" s="203">
        <f>'Monthly Prep'!U199</f>
        <v>0</v>
      </c>
      <c r="Z541" s="203">
        <f>'Monthly Prep'!V199</f>
        <v>0</v>
      </c>
      <c r="AA541" s="203">
        <f>'Monthly Prep'!W199</f>
        <v>0</v>
      </c>
      <c r="AB541" s="203">
        <f>'Monthly Prep'!X199</f>
        <v>0</v>
      </c>
      <c r="AC541" s="203">
        <f>'Monthly Prep'!Y199</f>
        <v>0</v>
      </c>
      <c r="AD541" s="203">
        <f>'Monthly Prep'!Z199</f>
        <v>0</v>
      </c>
      <c r="AE541" s="203">
        <f>'Monthly Prep'!AA199</f>
        <v>0</v>
      </c>
      <c r="AF541" s="203">
        <f>'Monthly Prep'!AB199</f>
        <v>0</v>
      </c>
      <c r="AG541" s="203">
        <f>'Monthly Prep'!AC199</f>
        <v>0</v>
      </c>
      <c r="AH541" s="203">
        <f>'Monthly Prep'!AD199</f>
        <v>0</v>
      </c>
      <c r="AI541" s="203">
        <f>'Monthly Prep'!AE199</f>
        <v>0</v>
      </c>
      <c r="AJ541" s="203">
        <f>'Monthly Prep'!AF199</f>
        <v>0</v>
      </c>
      <c r="AK541" s="203">
        <f>'Monthly Prep'!AG199</f>
        <v>0</v>
      </c>
      <c r="AL541" s="203">
        <f>'Monthly Prep'!AH199</f>
        <v>0</v>
      </c>
      <c r="AM541" s="186">
        <f t="shared" si="17"/>
        <v>0</v>
      </c>
      <c r="AN541" s="187" t="str">
        <f>'Monthly Prep'!B$3</f>
        <v>Monthly Prep Reporting Tool 1.0.1</v>
      </c>
      <c r="AO541" s="199">
        <f>'Monthly Prep'!AH199</f>
        <v>0</v>
      </c>
    </row>
    <row r="542" spans="1:41" x14ac:dyDescent="0.25">
      <c r="A542" s="178" t="str">
        <f t="shared" si="16"/>
        <v>202205</v>
      </c>
      <c r="B542" s="179">
        <f>'Prep Partner Performance'!AE$2</f>
        <v>2022</v>
      </c>
      <c r="C542" s="180" t="str">
        <f>'Prep Partner Performance'!Z$2</f>
        <v>05</v>
      </c>
      <c r="D542" s="178">
        <f>'Prep Partner Performance'!G$2</f>
        <v>14943</v>
      </c>
      <c r="E542" s="177" t="str">
        <f>'Prep Partner Performance'!C$2</f>
        <v>Kisima Health Centre</v>
      </c>
      <c r="F542" s="203">
        <f>'Monthly Prep'!B200</f>
        <v>0</v>
      </c>
      <c r="G542" s="203" t="str">
        <f>'Monthly Prep'!C200</f>
        <v>Too many HIV tests</v>
      </c>
      <c r="H542" s="203" t="str">
        <f>'Monthly Prep'!D200</f>
        <v>MP01-191</v>
      </c>
      <c r="I542" s="203">
        <f>'Monthly Prep'!E200</f>
        <v>0</v>
      </c>
      <c r="J542" s="203">
        <f>'Monthly Prep'!F200</f>
        <v>0</v>
      </c>
      <c r="K542" s="203">
        <f>'Monthly Prep'!G200</f>
        <v>0</v>
      </c>
      <c r="L542" s="203">
        <f>'Monthly Prep'!H200</f>
        <v>0</v>
      </c>
      <c r="M542" s="203">
        <f>'Monthly Prep'!I200</f>
        <v>0</v>
      </c>
      <c r="N542" s="203">
        <f>'Monthly Prep'!J200</f>
        <v>0</v>
      </c>
      <c r="O542" s="203">
        <f>'Monthly Prep'!K200</f>
        <v>0</v>
      </c>
      <c r="P542" s="203">
        <f>'Monthly Prep'!L200</f>
        <v>0</v>
      </c>
      <c r="Q542" s="203">
        <f>'Monthly Prep'!M200</f>
        <v>0</v>
      </c>
      <c r="R542" s="203">
        <f>'Monthly Prep'!N200</f>
        <v>0</v>
      </c>
      <c r="S542" s="203">
        <f>'Monthly Prep'!O200</f>
        <v>0</v>
      </c>
      <c r="T542" s="203">
        <f>'Monthly Prep'!P200</f>
        <v>0</v>
      </c>
      <c r="U542" s="203">
        <f>'Monthly Prep'!Q200</f>
        <v>0</v>
      </c>
      <c r="V542" s="203">
        <f>'Monthly Prep'!R200</f>
        <v>0</v>
      </c>
      <c r="W542" s="203">
        <f>'Monthly Prep'!S200</f>
        <v>0</v>
      </c>
      <c r="X542" s="203">
        <f>'Monthly Prep'!T200</f>
        <v>0</v>
      </c>
      <c r="Y542" s="203">
        <f>'Monthly Prep'!U200</f>
        <v>0</v>
      </c>
      <c r="Z542" s="203">
        <f>'Monthly Prep'!V200</f>
        <v>0</v>
      </c>
      <c r="AA542" s="203">
        <f>'Monthly Prep'!W200</f>
        <v>0</v>
      </c>
      <c r="AB542" s="203">
        <f>'Monthly Prep'!X200</f>
        <v>0</v>
      </c>
      <c r="AC542" s="203">
        <f>'Monthly Prep'!Y200</f>
        <v>0</v>
      </c>
      <c r="AD542" s="203">
        <f>'Monthly Prep'!Z200</f>
        <v>0</v>
      </c>
      <c r="AE542" s="203">
        <f>'Monthly Prep'!AA200</f>
        <v>0</v>
      </c>
      <c r="AF542" s="203">
        <f>'Monthly Prep'!AB200</f>
        <v>0</v>
      </c>
      <c r="AG542" s="203">
        <f>'Monthly Prep'!AC200</f>
        <v>0</v>
      </c>
      <c r="AH542" s="203">
        <f>'Monthly Prep'!AD200</f>
        <v>0</v>
      </c>
      <c r="AI542" s="203">
        <f>'Monthly Prep'!AE200</f>
        <v>0</v>
      </c>
      <c r="AJ542" s="203">
        <f>'Monthly Prep'!AF200</f>
        <v>0</v>
      </c>
      <c r="AK542" s="203">
        <f>'Monthly Prep'!AG200</f>
        <v>0</v>
      </c>
      <c r="AL542" s="203">
        <f>'Monthly Prep'!AH200</f>
        <v>0</v>
      </c>
      <c r="AM542" s="186">
        <f t="shared" si="17"/>
        <v>0</v>
      </c>
      <c r="AN542" s="187" t="str">
        <f>'Monthly Prep'!B$3</f>
        <v>Monthly Prep Reporting Tool 1.0.1</v>
      </c>
      <c r="AO542" s="199">
        <f>'Monthly Prep'!AH200</f>
        <v>0</v>
      </c>
    </row>
    <row r="543" spans="1:41" x14ac:dyDescent="0.25">
      <c r="A543" s="178" t="str">
        <f t="shared" si="16"/>
        <v>202205</v>
      </c>
      <c r="B543" s="179">
        <f>'Prep Partner Performance'!AE$2</f>
        <v>2022</v>
      </c>
      <c r="C543" s="180" t="str">
        <f>'Prep Partner Performance'!Z$2</f>
        <v>05</v>
      </c>
      <c r="D543" s="178">
        <f>'Prep Partner Performance'!G$2</f>
        <v>14943</v>
      </c>
      <c r="E543" s="177" t="str">
        <f>'Prep Partner Performance'!C$2</f>
        <v>Kisima Health Centre</v>
      </c>
      <c r="F543" s="203">
        <f>'Monthly Prep'!B203</f>
        <v>0</v>
      </c>
      <c r="G543" s="203" t="str">
        <f>'Monthly Prep'!C203</f>
        <v>Suspects Partner is virally suppressed</v>
      </c>
      <c r="H543" s="203" t="str">
        <f>'Monthly Prep'!D203</f>
        <v>MP01-194</v>
      </c>
      <c r="I543" s="203">
        <f>'Monthly Prep'!E203</f>
        <v>0</v>
      </c>
      <c r="J543" s="203">
        <f>'Monthly Prep'!F203</f>
        <v>0</v>
      </c>
      <c r="K543" s="203">
        <f>'Monthly Prep'!G203</f>
        <v>0</v>
      </c>
      <c r="L543" s="203">
        <f>'Monthly Prep'!H203</f>
        <v>0</v>
      </c>
      <c r="M543" s="203">
        <f>'Monthly Prep'!I203</f>
        <v>0</v>
      </c>
      <c r="N543" s="203">
        <f>'Monthly Prep'!J203</f>
        <v>0</v>
      </c>
      <c r="O543" s="203">
        <f>'Monthly Prep'!K203</f>
        <v>0</v>
      </c>
      <c r="P543" s="203">
        <f>'Monthly Prep'!L203</f>
        <v>0</v>
      </c>
      <c r="Q543" s="203">
        <f>'Monthly Prep'!M203</f>
        <v>0</v>
      </c>
      <c r="R543" s="203">
        <f>'Monthly Prep'!N203</f>
        <v>0</v>
      </c>
      <c r="S543" s="203">
        <f>'Monthly Prep'!O203</f>
        <v>0</v>
      </c>
      <c r="T543" s="203">
        <f>'Monthly Prep'!P203</f>
        <v>0</v>
      </c>
      <c r="U543" s="203">
        <f>'Monthly Prep'!Q203</f>
        <v>0</v>
      </c>
      <c r="V543" s="203">
        <f>'Monthly Prep'!R203</f>
        <v>0</v>
      </c>
      <c r="W543" s="203">
        <f>'Monthly Prep'!S203</f>
        <v>0</v>
      </c>
      <c r="X543" s="203">
        <f>'Monthly Prep'!T203</f>
        <v>0</v>
      </c>
      <c r="Y543" s="203">
        <f>'Monthly Prep'!U203</f>
        <v>0</v>
      </c>
      <c r="Z543" s="203">
        <f>'Monthly Prep'!V203</f>
        <v>0</v>
      </c>
      <c r="AA543" s="203">
        <f>'Monthly Prep'!W203</f>
        <v>0</v>
      </c>
      <c r="AB543" s="203">
        <f>'Monthly Prep'!X203</f>
        <v>0</v>
      </c>
      <c r="AC543" s="203">
        <f>'Monthly Prep'!Y203</f>
        <v>0</v>
      </c>
      <c r="AD543" s="203">
        <f>'Monthly Prep'!Z203</f>
        <v>0</v>
      </c>
      <c r="AE543" s="203">
        <f>'Monthly Prep'!AA203</f>
        <v>0</v>
      </c>
      <c r="AF543" s="203">
        <f>'Monthly Prep'!AB203</f>
        <v>0</v>
      </c>
      <c r="AG543" s="203">
        <f>'Monthly Prep'!AC203</f>
        <v>0</v>
      </c>
      <c r="AH543" s="203">
        <f>'Monthly Prep'!AD203</f>
        <v>0</v>
      </c>
      <c r="AI543" s="203">
        <f>'Monthly Prep'!AE203</f>
        <v>0</v>
      </c>
      <c r="AJ543" s="203">
        <f>'Monthly Prep'!AF203</f>
        <v>0</v>
      </c>
      <c r="AK543" s="203">
        <f>'Monthly Prep'!AG203</f>
        <v>0</v>
      </c>
      <c r="AL543" s="203">
        <f>'Monthly Prep'!AH203</f>
        <v>0</v>
      </c>
      <c r="AM543" s="186">
        <f t="shared" si="17"/>
        <v>0</v>
      </c>
      <c r="AN543" s="187" t="str">
        <f>'Monthly Prep'!B$3</f>
        <v>Monthly Prep Reporting Tool 1.0.1</v>
      </c>
      <c r="AO543" s="199">
        <f>'Monthly Prep'!AH203</f>
        <v>0</v>
      </c>
    </row>
    <row r="544" spans="1:41" x14ac:dyDescent="0.25">
      <c r="A544" s="178" t="str">
        <f t="shared" si="16"/>
        <v>202205</v>
      </c>
      <c r="B544" s="179">
        <f>'Prep Partner Performance'!AE$2</f>
        <v>2022</v>
      </c>
      <c r="C544" s="180" t="str">
        <f>'Prep Partner Performance'!Z$2</f>
        <v>05</v>
      </c>
      <c r="D544" s="178">
        <f>'Prep Partner Performance'!G$2</f>
        <v>14943</v>
      </c>
      <c r="E544" s="177" t="str">
        <f>'Prep Partner Performance'!C$2</f>
        <v>Kisima Health Centre</v>
      </c>
      <c r="F544" s="203">
        <f>'Monthly Prep'!B204</f>
        <v>0</v>
      </c>
      <c r="G544" s="203" t="str">
        <f>'Monthly Prep'!C204</f>
        <v>Suspects Partner is Known HIV negative</v>
      </c>
      <c r="H544" s="203" t="str">
        <f>'Monthly Prep'!D204</f>
        <v>MP01-195</v>
      </c>
      <c r="I544" s="203">
        <f>'Monthly Prep'!E204</f>
        <v>0</v>
      </c>
      <c r="J544" s="203">
        <f>'Monthly Prep'!F204</f>
        <v>0</v>
      </c>
      <c r="K544" s="203">
        <f>'Monthly Prep'!G204</f>
        <v>0</v>
      </c>
      <c r="L544" s="203">
        <f>'Monthly Prep'!H204</f>
        <v>0</v>
      </c>
      <c r="M544" s="203">
        <f>'Monthly Prep'!I204</f>
        <v>0</v>
      </c>
      <c r="N544" s="203">
        <f>'Monthly Prep'!J204</f>
        <v>0</v>
      </c>
      <c r="O544" s="203">
        <f>'Monthly Prep'!K204</f>
        <v>0</v>
      </c>
      <c r="P544" s="203">
        <f>'Monthly Prep'!L204</f>
        <v>0</v>
      </c>
      <c r="Q544" s="203">
        <f>'Monthly Prep'!M204</f>
        <v>0</v>
      </c>
      <c r="R544" s="203">
        <f>'Monthly Prep'!N204</f>
        <v>0</v>
      </c>
      <c r="S544" s="203">
        <f>'Monthly Prep'!O204</f>
        <v>0</v>
      </c>
      <c r="T544" s="203">
        <f>'Monthly Prep'!P204</f>
        <v>0</v>
      </c>
      <c r="U544" s="203">
        <f>'Monthly Prep'!Q204</f>
        <v>0</v>
      </c>
      <c r="V544" s="203">
        <f>'Monthly Prep'!R204</f>
        <v>0</v>
      </c>
      <c r="W544" s="203">
        <f>'Monthly Prep'!S204</f>
        <v>0</v>
      </c>
      <c r="X544" s="203">
        <f>'Monthly Prep'!T204</f>
        <v>0</v>
      </c>
      <c r="Y544" s="203">
        <f>'Monthly Prep'!U204</f>
        <v>0</v>
      </c>
      <c r="Z544" s="203">
        <f>'Monthly Prep'!V204</f>
        <v>0</v>
      </c>
      <c r="AA544" s="203">
        <f>'Monthly Prep'!W204</f>
        <v>0</v>
      </c>
      <c r="AB544" s="203">
        <f>'Monthly Prep'!X204</f>
        <v>0</v>
      </c>
      <c r="AC544" s="203">
        <f>'Monthly Prep'!Y204</f>
        <v>0</v>
      </c>
      <c r="AD544" s="203">
        <f>'Monthly Prep'!Z204</f>
        <v>0</v>
      </c>
      <c r="AE544" s="203">
        <f>'Monthly Prep'!AA204</f>
        <v>0</v>
      </c>
      <c r="AF544" s="203">
        <f>'Monthly Prep'!AB204</f>
        <v>0</v>
      </c>
      <c r="AG544" s="203">
        <f>'Monthly Prep'!AC204</f>
        <v>0</v>
      </c>
      <c r="AH544" s="203">
        <f>'Monthly Prep'!AD204</f>
        <v>0</v>
      </c>
      <c r="AI544" s="203">
        <f>'Monthly Prep'!AE204</f>
        <v>0</v>
      </c>
      <c r="AJ544" s="203">
        <f>'Monthly Prep'!AF204</f>
        <v>0</v>
      </c>
      <c r="AK544" s="203">
        <f>'Monthly Prep'!AG204</f>
        <v>0</v>
      </c>
      <c r="AL544" s="203">
        <f>'Monthly Prep'!AH204</f>
        <v>0</v>
      </c>
      <c r="AM544" s="186">
        <f t="shared" si="17"/>
        <v>0</v>
      </c>
      <c r="AN544" s="187" t="str">
        <f>'Monthly Prep'!B$3</f>
        <v>Monthly Prep Reporting Tool 1.0.1</v>
      </c>
      <c r="AO544" s="199">
        <f>'Monthly Prep'!AH204</f>
        <v>0</v>
      </c>
    </row>
    <row r="545" spans="1:41" x14ac:dyDescent="0.25">
      <c r="A545" s="178" t="str">
        <f t="shared" si="16"/>
        <v>202205</v>
      </c>
      <c r="B545" s="179">
        <f>'Prep Partner Performance'!AE$2</f>
        <v>2022</v>
      </c>
      <c r="C545" s="180" t="str">
        <f>'Prep Partner Performance'!Z$2</f>
        <v>05</v>
      </c>
      <c r="D545" s="178">
        <f>'Prep Partner Performance'!G$2</f>
        <v>14943</v>
      </c>
      <c r="E545" s="177" t="str">
        <f>'Prep Partner Performance'!C$2</f>
        <v>Kisima Health Centre</v>
      </c>
      <c r="F545" s="203">
        <f>'Monthly Prep'!B$204</f>
        <v>0</v>
      </c>
      <c r="G545" s="203" t="str">
        <f>'Monthly Prep'!C205</f>
        <v>Fear that partner or other will find out</v>
      </c>
      <c r="H545" s="203" t="str">
        <f>'Monthly Prep'!D205</f>
        <v>MP01-196</v>
      </c>
      <c r="I545" s="203">
        <f>'Monthly Prep'!E205</f>
        <v>0</v>
      </c>
      <c r="J545" s="203">
        <f>'Monthly Prep'!F205</f>
        <v>0</v>
      </c>
      <c r="K545" s="203">
        <f>'Monthly Prep'!G205</f>
        <v>0</v>
      </c>
      <c r="L545" s="203">
        <f>'Monthly Prep'!H205</f>
        <v>0</v>
      </c>
      <c r="M545" s="203">
        <f>'Monthly Prep'!I205</f>
        <v>0</v>
      </c>
      <c r="N545" s="203">
        <f>'Monthly Prep'!J205</f>
        <v>0</v>
      </c>
      <c r="O545" s="203">
        <f>'Monthly Prep'!K205</f>
        <v>0</v>
      </c>
      <c r="P545" s="203">
        <f>'Monthly Prep'!L205</f>
        <v>0</v>
      </c>
      <c r="Q545" s="203">
        <f>'Monthly Prep'!M205</f>
        <v>0</v>
      </c>
      <c r="R545" s="203">
        <f>'Monthly Prep'!N205</f>
        <v>0</v>
      </c>
      <c r="S545" s="203">
        <f>'Monthly Prep'!O205</f>
        <v>0</v>
      </c>
      <c r="T545" s="203">
        <f>'Monthly Prep'!P205</f>
        <v>0</v>
      </c>
      <c r="U545" s="203">
        <f>'Monthly Prep'!Q205</f>
        <v>0</v>
      </c>
      <c r="V545" s="203">
        <f>'Monthly Prep'!R205</f>
        <v>0</v>
      </c>
      <c r="W545" s="203">
        <f>'Monthly Prep'!S205</f>
        <v>0</v>
      </c>
      <c r="X545" s="203">
        <f>'Monthly Prep'!T205</f>
        <v>0</v>
      </c>
      <c r="Y545" s="203">
        <f>'Monthly Prep'!U205</f>
        <v>0</v>
      </c>
      <c r="Z545" s="203">
        <f>'Monthly Prep'!V205</f>
        <v>0</v>
      </c>
      <c r="AA545" s="203">
        <f>'Monthly Prep'!W205</f>
        <v>0</v>
      </c>
      <c r="AB545" s="203">
        <f>'Monthly Prep'!X205</f>
        <v>0</v>
      </c>
      <c r="AC545" s="203">
        <f>'Monthly Prep'!Y205</f>
        <v>0</v>
      </c>
      <c r="AD545" s="203">
        <f>'Monthly Prep'!Z205</f>
        <v>0</v>
      </c>
      <c r="AE545" s="203">
        <f>'Monthly Prep'!AA205</f>
        <v>0</v>
      </c>
      <c r="AF545" s="203">
        <f>'Monthly Prep'!AB205</f>
        <v>0</v>
      </c>
      <c r="AG545" s="203">
        <f>'Monthly Prep'!AC205</f>
        <v>0</v>
      </c>
      <c r="AH545" s="203">
        <f>'Monthly Prep'!AD205</f>
        <v>0</v>
      </c>
      <c r="AI545" s="203">
        <f>'Monthly Prep'!AE205</f>
        <v>0</v>
      </c>
      <c r="AJ545" s="203">
        <f>'Monthly Prep'!AF205</f>
        <v>0</v>
      </c>
      <c r="AK545" s="203">
        <f>'Monthly Prep'!AG205</f>
        <v>0</v>
      </c>
      <c r="AL545" s="203">
        <f>'Monthly Prep'!AH205</f>
        <v>0</v>
      </c>
      <c r="AM545" s="186">
        <f t="shared" si="17"/>
        <v>0</v>
      </c>
      <c r="AN545" s="187" t="str">
        <f>'Monthly Prep'!B$3</f>
        <v>Monthly Prep Reporting Tool 1.0.1</v>
      </c>
      <c r="AO545" s="199">
        <f>'Monthly Prep'!AH205</f>
        <v>0</v>
      </c>
    </row>
    <row r="546" spans="1:41" x14ac:dyDescent="0.25">
      <c r="A546" s="178" t="str">
        <f t="shared" si="16"/>
        <v>202205</v>
      </c>
      <c r="B546" s="179">
        <f>'Prep Partner Performance'!AE$2</f>
        <v>2022</v>
      </c>
      <c r="C546" s="180" t="str">
        <f>'Prep Partner Performance'!Z$2</f>
        <v>05</v>
      </c>
      <c r="D546" s="178">
        <f>'Prep Partner Performance'!G$2</f>
        <v>14943</v>
      </c>
      <c r="E546" s="177" t="str">
        <f>'Prep Partner Performance'!C$2</f>
        <v>Kisima Health Centre</v>
      </c>
      <c r="F546" s="203">
        <f>'Monthly Prep'!B$204</f>
        <v>0</v>
      </c>
      <c r="G546" s="203" t="str">
        <f>'Monthly Prep'!C206</f>
        <v>Client self perception of no risk of acquiring HIV</v>
      </c>
      <c r="H546" s="203" t="str">
        <f>'Monthly Prep'!D206</f>
        <v>MP01-197</v>
      </c>
      <c r="I546" s="203">
        <f>'Monthly Prep'!E206</f>
        <v>0</v>
      </c>
      <c r="J546" s="203">
        <f>'Monthly Prep'!F206</f>
        <v>0</v>
      </c>
      <c r="K546" s="203">
        <f>'Monthly Prep'!G206</f>
        <v>0</v>
      </c>
      <c r="L546" s="203">
        <f>'Monthly Prep'!H206</f>
        <v>0</v>
      </c>
      <c r="M546" s="203">
        <f>'Monthly Prep'!I206</f>
        <v>0</v>
      </c>
      <c r="N546" s="203">
        <f>'Monthly Prep'!J206</f>
        <v>0</v>
      </c>
      <c r="O546" s="203">
        <f>'Monthly Prep'!K206</f>
        <v>0</v>
      </c>
      <c r="P546" s="203">
        <f>'Monthly Prep'!L206</f>
        <v>0</v>
      </c>
      <c r="Q546" s="203">
        <f>'Monthly Prep'!M206</f>
        <v>0</v>
      </c>
      <c r="R546" s="203">
        <f>'Monthly Prep'!N206</f>
        <v>0</v>
      </c>
      <c r="S546" s="203">
        <f>'Monthly Prep'!O206</f>
        <v>0</v>
      </c>
      <c r="T546" s="203">
        <f>'Monthly Prep'!P206</f>
        <v>0</v>
      </c>
      <c r="U546" s="203">
        <f>'Monthly Prep'!Q206</f>
        <v>0</v>
      </c>
      <c r="V546" s="203">
        <f>'Monthly Prep'!R206</f>
        <v>0</v>
      </c>
      <c r="W546" s="203">
        <f>'Monthly Prep'!S206</f>
        <v>0</v>
      </c>
      <c r="X546" s="203">
        <f>'Monthly Prep'!T206</f>
        <v>0</v>
      </c>
      <c r="Y546" s="203">
        <f>'Monthly Prep'!U206</f>
        <v>0</v>
      </c>
      <c r="Z546" s="203">
        <f>'Monthly Prep'!V206</f>
        <v>0</v>
      </c>
      <c r="AA546" s="203">
        <f>'Monthly Prep'!W206</f>
        <v>0</v>
      </c>
      <c r="AB546" s="203">
        <f>'Monthly Prep'!X206</f>
        <v>0</v>
      </c>
      <c r="AC546" s="203">
        <f>'Monthly Prep'!Y206</f>
        <v>0</v>
      </c>
      <c r="AD546" s="203">
        <f>'Monthly Prep'!Z206</f>
        <v>0</v>
      </c>
      <c r="AE546" s="203">
        <f>'Monthly Prep'!AA206</f>
        <v>0</v>
      </c>
      <c r="AF546" s="203">
        <f>'Monthly Prep'!AB206</f>
        <v>0</v>
      </c>
      <c r="AG546" s="203">
        <f>'Monthly Prep'!AC206</f>
        <v>0</v>
      </c>
      <c r="AH546" s="203">
        <f>'Monthly Prep'!AD206</f>
        <v>0</v>
      </c>
      <c r="AI546" s="203">
        <f>'Monthly Prep'!AE206</f>
        <v>0</v>
      </c>
      <c r="AJ546" s="203">
        <f>'Monthly Prep'!AF206</f>
        <v>0</v>
      </c>
      <c r="AK546" s="203">
        <f>'Monthly Prep'!AG206</f>
        <v>0</v>
      </c>
      <c r="AL546" s="203">
        <f>'Monthly Prep'!AH206</f>
        <v>0</v>
      </c>
      <c r="AM546" s="186">
        <f t="shared" si="17"/>
        <v>0</v>
      </c>
      <c r="AN546" s="187" t="str">
        <f>'Monthly Prep'!B$3</f>
        <v>Monthly Prep Reporting Tool 1.0.1</v>
      </c>
      <c r="AO546" s="199">
        <f>'Monthly Prep'!AH206</f>
        <v>0</v>
      </c>
    </row>
    <row r="547" spans="1:41" x14ac:dyDescent="0.25">
      <c r="A547" s="178" t="str">
        <f t="shared" si="16"/>
        <v>202205</v>
      </c>
      <c r="B547" s="179">
        <f>'Prep Partner Performance'!AE$2</f>
        <v>2022</v>
      </c>
      <c r="C547" s="180" t="str">
        <f>'Prep Partner Performance'!Z$2</f>
        <v>05</v>
      </c>
      <c r="D547" s="178">
        <f>'Prep Partner Performance'!G$2</f>
        <v>14943</v>
      </c>
      <c r="E547" s="177" t="str">
        <f>'Prep Partner Performance'!C$2</f>
        <v>Kisima Health Centre</v>
      </c>
      <c r="F547" s="203">
        <f>'Monthly Prep'!B207</f>
        <v>0</v>
      </c>
      <c r="G547" s="203" t="str">
        <f>'Monthly Prep'!C207</f>
        <v>Need to consult my partner</v>
      </c>
      <c r="H547" s="203" t="str">
        <f>'Monthly Prep'!D207</f>
        <v>MP01-198</v>
      </c>
      <c r="I547" s="203">
        <f>'Monthly Prep'!E207</f>
        <v>0</v>
      </c>
      <c r="J547" s="203">
        <f>'Monthly Prep'!F207</f>
        <v>0</v>
      </c>
      <c r="K547" s="203">
        <f>'Monthly Prep'!G207</f>
        <v>0</v>
      </c>
      <c r="L547" s="203">
        <f>'Monthly Prep'!H207</f>
        <v>0</v>
      </c>
      <c r="M547" s="203">
        <f>'Monthly Prep'!I207</f>
        <v>0</v>
      </c>
      <c r="N547" s="203">
        <f>'Monthly Prep'!J207</f>
        <v>0</v>
      </c>
      <c r="O547" s="203">
        <f>'Monthly Prep'!K207</f>
        <v>0</v>
      </c>
      <c r="P547" s="203">
        <f>'Monthly Prep'!L207</f>
        <v>0</v>
      </c>
      <c r="Q547" s="203">
        <f>'Monthly Prep'!M207</f>
        <v>0</v>
      </c>
      <c r="R547" s="203">
        <f>'Monthly Prep'!N207</f>
        <v>0</v>
      </c>
      <c r="S547" s="203">
        <f>'Monthly Prep'!O207</f>
        <v>0</v>
      </c>
      <c r="T547" s="203">
        <f>'Monthly Prep'!P207</f>
        <v>0</v>
      </c>
      <c r="U547" s="203">
        <f>'Monthly Prep'!Q207</f>
        <v>0</v>
      </c>
      <c r="V547" s="203">
        <f>'Monthly Prep'!R207</f>
        <v>0</v>
      </c>
      <c r="W547" s="203">
        <f>'Monthly Prep'!S207</f>
        <v>0</v>
      </c>
      <c r="X547" s="203">
        <f>'Monthly Prep'!T207</f>
        <v>0</v>
      </c>
      <c r="Y547" s="203">
        <f>'Monthly Prep'!U207</f>
        <v>0</v>
      </c>
      <c r="Z547" s="203">
        <f>'Monthly Prep'!V207</f>
        <v>0</v>
      </c>
      <c r="AA547" s="203">
        <f>'Monthly Prep'!W207</f>
        <v>0</v>
      </c>
      <c r="AB547" s="203">
        <f>'Monthly Prep'!X207</f>
        <v>0</v>
      </c>
      <c r="AC547" s="203">
        <f>'Monthly Prep'!Y207</f>
        <v>0</v>
      </c>
      <c r="AD547" s="203">
        <f>'Monthly Prep'!Z207</f>
        <v>0</v>
      </c>
      <c r="AE547" s="203">
        <f>'Monthly Prep'!AA207</f>
        <v>0</v>
      </c>
      <c r="AF547" s="203">
        <f>'Monthly Prep'!AB207</f>
        <v>0</v>
      </c>
      <c r="AG547" s="203">
        <f>'Monthly Prep'!AC207</f>
        <v>0</v>
      </c>
      <c r="AH547" s="203">
        <f>'Monthly Prep'!AD207</f>
        <v>0</v>
      </c>
      <c r="AI547" s="203">
        <f>'Monthly Prep'!AE207</f>
        <v>0</v>
      </c>
      <c r="AJ547" s="203">
        <f>'Monthly Prep'!AF207</f>
        <v>0</v>
      </c>
      <c r="AK547" s="203">
        <f>'Monthly Prep'!AG207</f>
        <v>0</v>
      </c>
      <c r="AL547" s="203">
        <f>'Monthly Prep'!AH207</f>
        <v>0</v>
      </c>
      <c r="AM547" s="186">
        <f t="shared" si="17"/>
        <v>0</v>
      </c>
      <c r="AN547" s="187" t="str">
        <f>'Monthly Prep'!B$3</f>
        <v>Monthly Prep Reporting Tool 1.0.1</v>
      </c>
      <c r="AO547" s="199">
        <f>'Monthly Prep'!AH207</f>
        <v>0</v>
      </c>
    </row>
    <row r="548" spans="1:41" x14ac:dyDescent="0.25">
      <c r="A548" s="178" t="str">
        <f t="shared" si="16"/>
        <v>202205</v>
      </c>
      <c r="B548" s="179">
        <f>'Prep Partner Performance'!AE$2</f>
        <v>2022</v>
      </c>
      <c r="C548" s="180" t="str">
        <f>'Prep Partner Performance'!Z$2</f>
        <v>05</v>
      </c>
      <c r="D548" s="178">
        <f>'Prep Partner Performance'!G$2</f>
        <v>14943</v>
      </c>
      <c r="E548" s="177" t="str">
        <f>'Prep Partner Performance'!C$2</f>
        <v>Kisima Health Centre</v>
      </c>
      <c r="F548" s="203">
        <f>'Monthly Prep'!B$207</f>
        <v>0</v>
      </c>
      <c r="G548" s="203" t="str">
        <f>'Monthly Prep'!C208</f>
        <v>Fear of Intimate Partner Violence</v>
      </c>
      <c r="H548" s="203" t="str">
        <f>'Monthly Prep'!D208</f>
        <v>MP01-199</v>
      </c>
      <c r="I548" s="203">
        <f>'Monthly Prep'!E208</f>
        <v>0</v>
      </c>
      <c r="J548" s="203">
        <f>'Monthly Prep'!F208</f>
        <v>0</v>
      </c>
      <c r="K548" s="203">
        <f>'Monthly Prep'!G208</f>
        <v>0</v>
      </c>
      <c r="L548" s="203">
        <f>'Monthly Prep'!H208</f>
        <v>0</v>
      </c>
      <c r="M548" s="203">
        <f>'Monthly Prep'!I208</f>
        <v>0</v>
      </c>
      <c r="N548" s="203">
        <f>'Monthly Prep'!J208</f>
        <v>0</v>
      </c>
      <c r="O548" s="203">
        <f>'Monthly Prep'!K208</f>
        <v>0</v>
      </c>
      <c r="P548" s="203">
        <f>'Monthly Prep'!L208</f>
        <v>0</v>
      </c>
      <c r="Q548" s="203">
        <f>'Monthly Prep'!M208</f>
        <v>0</v>
      </c>
      <c r="R548" s="203">
        <f>'Monthly Prep'!N208</f>
        <v>0</v>
      </c>
      <c r="S548" s="203">
        <f>'Monthly Prep'!O208</f>
        <v>0</v>
      </c>
      <c r="T548" s="203">
        <f>'Monthly Prep'!P208</f>
        <v>0</v>
      </c>
      <c r="U548" s="203">
        <f>'Monthly Prep'!Q208</f>
        <v>0</v>
      </c>
      <c r="V548" s="203">
        <f>'Monthly Prep'!R208</f>
        <v>0</v>
      </c>
      <c r="W548" s="203">
        <f>'Monthly Prep'!S208</f>
        <v>0</v>
      </c>
      <c r="X548" s="203">
        <f>'Monthly Prep'!T208</f>
        <v>0</v>
      </c>
      <c r="Y548" s="203">
        <f>'Monthly Prep'!U208</f>
        <v>0</v>
      </c>
      <c r="Z548" s="203">
        <f>'Monthly Prep'!V208</f>
        <v>0</v>
      </c>
      <c r="AA548" s="203">
        <f>'Monthly Prep'!W208</f>
        <v>0</v>
      </c>
      <c r="AB548" s="203">
        <f>'Monthly Prep'!X208</f>
        <v>0</v>
      </c>
      <c r="AC548" s="203">
        <f>'Monthly Prep'!Y208</f>
        <v>0</v>
      </c>
      <c r="AD548" s="203">
        <f>'Monthly Prep'!Z208</f>
        <v>0</v>
      </c>
      <c r="AE548" s="203">
        <f>'Monthly Prep'!AA208</f>
        <v>0</v>
      </c>
      <c r="AF548" s="203">
        <f>'Monthly Prep'!AB208</f>
        <v>0</v>
      </c>
      <c r="AG548" s="203">
        <f>'Monthly Prep'!AC208</f>
        <v>0</v>
      </c>
      <c r="AH548" s="203">
        <f>'Monthly Prep'!AD208</f>
        <v>0</v>
      </c>
      <c r="AI548" s="203">
        <f>'Monthly Prep'!AE208</f>
        <v>0</v>
      </c>
      <c r="AJ548" s="203">
        <f>'Monthly Prep'!AF208</f>
        <v>0</v>
      </c>
      <c r="AK548" s="203">
        <f>'Monthly Prep'!AG208</f>
        <v>0</v>
      </c>
      <c r="AL548" s="203">
        <f>'Monthly Prep'!AH208</f>
        <v>0</v>
      </c>
      <c r="AM548" s="186">
        <f t="shared" si="17"/>
        <v>0</v>
      </c>
      <c r="AN548" s="187" t="str">
        <f>'Monthly Prep'!B$3</f>
        <v>Monthly Prep Reporting Tool 1.0.1</v>
      </c>
      <c r="AO548" s="199">
        <f>'Monthly Prep'!AH208</f>
        <v>0</v>
      </c>
    </row>
    <row r="549" spans="1:41" x14ac:dyDescent="0.25">
      <c r="A549" s="178" t="str">
        <f t="shared" si="16"/>
        <v>202205</v>
      </c>
      <c r="B549" s="179">
        <f>'Prep Partner Performance'!AE$2</f>
        <v>2022</v>
      </c>
      <c r="C549" s="180" t="str">
        <f>'Prep Partner Performance'!Z$2</f>
        <v>05</v>
      </c>
      <c r="D549" s="178">
        <f>'Prep Partner Performance'!G$2</f>
        <v>14943</v>
      </c>
      <c r="E549" s="177" t="str">
        <f>'Prep Partner Performance'!C$2</f>
        <v>Kisima Health Centre</v>
      </c>
      <c r="F549" s="203">
        <f>'Monthly Prep'!B$207</f>
        <v>0</v>
      </c>
      <c r="G549" s="203" t="str">
        <f>'Monthly Prep'!C209</f>
        <v>Perception PrEP is associated with HIV treatment</v>
      </c>
      <c r="H549" s="203" t="str">
        <f>'Monthly Prep'!D209</f>
        <v>MP01-200</v>
      </c>
      <c r="I549" s="203">
        <f>'Monthly Prep'!E209</f>
        <v>0</v>
      </c>
      <c r="J549" s="203">
        <f>'Monthly Prep'!F209</f>
        <v>0</v>
      </c>
      <c r="K549" s="203">
        <f>'Monthly Prep'!G209</f>
        <v>0</v>
      </c>
      <c r="L549" s="203">
        <f>'Monthly Prep'!H209</f>
        <v>0</v>
      </c>
      <c r="M549" s="203">
        <f>'Monthly Prep'!I209</f>
        <v>0</v>
      </c>
      <c r="N549" s="203">
        <f>'Monthly Prep'!J209</f>
        <v>0</v>
      </c>
      <c r="O549" s="203">
        <f>'Monthly Prep'!K209</f>
        <v>0</v>
      </c>
      <c r="P549" s="203">
        <f>'Monthly Prep'!L209</f>
        <v>0</v>
      </c>
      <c r="Q549" s="203">
        <f>'Monthly Prep'!M209</f>
        <v>0</v>
      </c>
      <c r="R549" s="203">
        <f>'Monthly Prep'!N209</f>
        <v>0</v>
      </c>
      <c r="S549" s="203">
        <f>'Monthly Prep'!O209</f>
        <v>0</v>
      </c>
      <c r="T549" s="203">
        <f>'Monthly Prep'!P209</f>
        <v>0</v>
      </c>
      <c r="U549" s="203">
        <f>'Monthly Prep'!Q209</f>
        <v>0</v>
      </c>
      <c r="V549" s="203">
        <f>'Monthly Prep'!R209</f>
        <v>0</v>
      </c>
      <c r="W549" s="203">
        <f>'Monthly Prep'!S209</f>
        <v>0</v>
      </c>
      <c r="X549" s="203">
        <f>'Monthly Prep'!T209</f>
        <v>0</v>
      </c>
      <c r="Y549" s="203">
        <f>'Monthly Prep'!U209</f>
        <v>0</v>
      </c>
      <c r="Z549" s="203">
        <f>'Monthly Prep'!V209</f>
        <v>0</v>
      </c>
      <c r="AA549" s="203">
        <f>'Monthly Prep'!W209</f>
        <v>0</v>
      </c>
      <c r="AB549" s="203">
        <f>'Monthly Prep'!X209</f>
        <v>0</v>
      </c>
      <c r="AC549" s="203">
        <f>'Monthly Prep'!Y209</f>
        <v>0</v>
      </c>
      <c r="AD549" s="203">
        <f>'Monthly Prep'!Z209</f>
        <v>0</v>
      </c>
      <c r="AE549" s="203">
        <f>'Monthly Prep'!AA209</f>
        <v>0</v>
      </c>
      <c r="AF549" s="203">
        <f>'Monthly Prep'!AB209</f>
        <v>0</v>
      </c>
      <c r="AG549" s="203">
        <f>'Monthly Prep'!AC209</f>
        <v>0</v>
      </c>
      <c r="AH549" s="203">
        <f>'Monthly Prep'!AD209</f>
        <v>0</v>
      </c>
      <c r="AI549" s="203">
        <f>'Monthly Prep'!AE209</f>
        <v>0</v>
      </c>
      <c r="AJ549" s="203">
        <f>'Monthly Prep'!AF209</f>
        <v>0</v>
      </c>
      <c r="AK549" s="203">
        <f>'Monthly Prep'!AG209</f>
        <v>0</v>
      </c>
      <c r="AL549" s="203">
        <f>'Monthly Prep'!AH209</f>
        <v>0</v>
      </c>
      <c r="AM549" s="186">
        <f t="shared" si="17"/>
        <v>0</v>
      </c>
      <c r="AN549" s="187" t="str">
        <f>'Monthly Prep'!B$3</f>
        <v>Monthly Prep Reporting Tool 1.0.1</v>
      </c>
      <c r="AO549" s="199">
        <f>'Monthly Prep'!AH209</f>
        <v>0</v>
      </c>
    </row>
    <row r="550" spans="1:41" x14ac:dyDescent="0.25">
      <c r="A550" s="178" t="str">
        <f t="shared" si="16"/>
        <v>202205</v>
      </c>
      <c r="B550" s="179">
        <f>'Prep Partner Performance'!AE$2</f>
        <v>2022</v>
      </c>
      <c r="C550" s="180" t="str">
        <f>'Prep Partner Performance'!Z$2</f>
        <v>05</v>
      </c>
      <c r="D550" s="178">
        <f>'Prep Partner Performance'!G$2</f>
        <v>14943</v>
      </c>
      <c r="E550" s="177" t="str">
        <f>'Prep Partner Performance'!C$2</f>
        <v>Kisima Health Centre</v>
      </c>
      <c r="F550" s="203">
        <f>'Monthly Prep'!B$207</f>
        <v>0</v>
      </c>
      <c r="G550" s="203" t="str">
        <f>'Monthly Prep'!C210</f>
        <v>lack of interest in PrEP</v>
      </c>
      <c r="H550" s="203" t="str">
        <f>'Monthly Prep'!D210</f>
        <v>MP01-201</v>
      </c>
      <c r="I550" s="203">
        <f>'Monthly Prep'!E210</f>
        <v>0</v>
      </c>
      <c r="J550" s="203">
        <f>'Monthly Prep'!F210</f>
        <v>0</v>
      </c>
      <c r="K550" s="203">
        <f>'Monthly Prep'!G210</f>
        <v>0</v>
      </c>
      <c r="L550" s="203">
        <f>'Monthly Prep'!H210</f>
        <v>0</v>
      </c>
      <c r="M550" s="203">
        <f>'Monthly Prep'!I210</f>
        <v>0</v>
      </c>
      <c r="N550" s="203">
        <f>'Monthly Prep'!J210</f>
        <v>0</v>
      </c>
      <c r="O550" s="203">
        <f>'Monthly Prep'!K210</f>
        <v>0</v>
      </c>
      <c r="P550" s="203">
        <f>'Monthly Prep'!L210</f>
        <v>0</v>
      </c>
      <c r="Q550" s="203">
        <f>'Monthly Prep'!M210</f>
        <v>0</v>
      </c>
      <c r="R550" s="203">
        <f>'Monthly Prep'!N210</f>
        <v>0</v>
      </c>
      <c r="S550" s="203">
        <f>'Monthly Prep'!O210</f>
        <v>0</v>
      </c>
      <c r="T550" s="203">
        <f>'Monthly Prep'!P210</f>
        <v>0</v>
      </c>
      <c r="U550" s="203">
        <f>'Monthly Prep'!Q210</f>
        <v>0</v>
      </c>
      <c r="V550" s="203">
        <f>'Monthly Prep'!R210</f>
        <v>0</v>
      </c>
      <c r="W550" s="203">
        <f>'Monthly Prep'!S210</f>
        <v>0</v>
      </c>
      <c r="X550" s="203">
        <f>'Monthly Prep'!T210</f>
        <v>0</v>
      </c>
      <c r="Y550" s="203">
        <f>'Monthly Prep'!U210</f>
        <v>0</v>
      </c>
      <c r="Z550" s="203">
        <f>'Monthly Prep'!V210</f>
        <v>0</v>
      </c>
      <c r="AA550" s="203">
        <f>'Monthly Prep'!W210</f>
        <v>0</v>
      </c>
      <c r="AB550" s="203">
        <f>'Monthly Prep'!X210</f>
        <v>0</v>
      </c>
      <c r="AC550" s="203">
        <f>'Monthly Prep'!Y210</f>
        <v>0</v>
      </c>
      <c r="AD550" s="203">
        <f>'Monthly Prep'!Z210</f>
        <v>0</v>
      </c>
      <c r="AE550" s="203">
        <f>'Monthly Prep'!AA210</f>
        <v>0</v>
      </c>
      <c r="AF550" s="203">
        <f>'Monthly Prep'!AB210</f>
        <v>0</v>
      </c>
      <c r="AG550" s="203">
        <f>'Monthly Prep'!AC210</f>
        <v>0</v>
      </c>
      <c r="AH550" s="203">
        <f>'Monthly Prep'!AD210</f>
        <v>0</v>
      </c>
      <c r="AI550" s="203">
        <f>'Monthly Prep'!AE210</f>
        <v>0</v>
      </c>
      <c r="AJ550" s="203">
        <f>'Monthly Prep'!AF210</f>
        <v>0</v>
      </c>
      <c r="AK550" s="203">
        <f>'Monthly Prep'!AG210</f>
        <v>0</v>
      </c>
      <c r="AL550" s="203">
        <f>'Monthly Prep'!AH210</f>
        <v>0</v>
      </c>
      <c r="AM550" s="186">
        <f t="shared" si="17"/>
        <v>0</v>
      </c>
      <c r="AN550" s="187" t="str">
        <f>'Monthly Prep'!B$3</f>
        <v>Monthly Prep Reporting Tool 1.0.1</v>
      </c>
      <c r="AO550" s="199">
        <f>'Monthly Prep'!AH210</f>
        <v>0</v>
      </c>
    </row>
    <row r="551" spans="1:41" x14ac:dyDescent="0.25">
      <c r="A551" s="178" t="str">
        <f t="shared" si="16"/>
        <v>202205</v>
      </c>
      <c r="B551" s="179">
        <f>'Prep Partner Performance'!AE$2</f>
        <v>2022</v>
      </c>
      <c r="C551" s="180" t="str">
        <f>'Prep Partner Performance'!Z$2</f>
        <v>05</v>
      </c>
      <c r="D551" s="178">
        <f>'Prep Partner Performance'!G$2</f>
        <v>14943</v>
      </c>
      <c r="E551" s="177" t="str">
        <f>'Prep Partner Performance'!C$2</f>
        <v>Kisima Health Centre</v>
      </c>
      <c r="F551" s="203">
        <f>'Monthly Prep'!B$207</f>
        <v>0</v>
      </c>
      <c r="G551" s="203" t="str">
        <f>'Monthly Prep'!C211</f>
        <v>Negative perceptions of the safety  of PrEP</v>
      </c>
      <c r="H551" s="203" t="str">
        <f>'Monthly Prep'!D211</f>
        <v>MP01-202</v>
      </c>
      <c r="I551" s="203">
        <f>'Monthly Prep'!E211</f>
        <v>0</v>
      </c>
      <c r="J551" s="203">
        <f>'Monthly Prep'!F211</f>
        <v>0</v>
      </c>
      <c r="K551" s="203">
        <f>'Monthly Prep'!G211</f>
        <v>0</v>
      </c>
      <c r="L551" s="203">
        <f>'Monthly Prep'!H211</f>
        <v>0</v>
      </c>
      <c r="M551" s="203">
        <f>'Monthly Prep'!I211</f>
        <v>0</v>
      </c>
      <c r="N551" s="203">
        <f>'Monthly Prep'!J211</f>
        <v>0</v>
      </c>
      <c r="O551" s="203">
        <f>'Monthly Prep'!K211</f>
        <v>0</v>
      </c>
      <c r="P551" s="203">
        <f>'Monthly Prep'!L211</f>
        <v>0</v>
      </c>
      <c r="Q551" s="203">
        <f>'Monthly Prep'!M211</f>
        <v>0</v>
      </c>
      <c r="R551" s="203">
        <f>'Monthly Prep'!N211</f>
        <v>0</v>
      </c>
      <c r="S551" s="203">
        <f>'Monthly Prep'!O211</f>
        <v>0</v>
      </c>
      <c r="T551" s="203">
        <f>'Monthly Prep'!P211</f>
        <v>0</v>
      </c>
      <c r="U551" s="203">
        <f>'Monthly Prep'!Q211</f>
        <v>0</v>
      </c>
      <c r="V551" s="203">
        <f>'Monthly Prep'!R211</f>
        <v>0</v>
      </c>
      <c r="W551" s="203">
        <f>'Monthly Prep'!S211</f>
        <v>0</v>
      </c>
      <c r="X551" s="203">
        <f>'Monthly Prep'!T211</f>
        <v>0</v>
      </c>
      <c r="Y551" s="203">
        <f>'Monthly Prep'!U211</f>
        <v>0</v>
      </c>
      <c r="Z551" s="203">
        <f>'Monthly Prep'!V211</f>
        <v>0</v>
      </c>
      <c r="AA551" s="203">
        <f>'Monthly Prep'!W211</f>
        <v>0</v>
      </c>
      <c r="AB551" s="203">
        <f>'Monthly Prep'!X211</f>
        <v>0</v>
      </c>
      <c r="AC551" s="203">
        <f>'Monthly Prep'!Y211</f>
        <v>0</v>
      </c>
      <c r="AD551" s="203">
        <f>'Monthly Prep'!Z211</f>
        <v>0</v>
      </c>
      <c r="AE551" s="203">
        <f>'Monthly Prep'!AA211</f>
        <v>0</v>
      </c>
      <c r="AF551" s="203">
        <f>'Monthly Prep'!AB211</f>
        <v>0</v>
      </c>
      <c r="AG551" s="203">
        <f>'Monthly Prep'!AC211</f>
        <v>0</v>
      </c>
      <c r="AH551" s="203">
        <f>'Monthly Prep'!AD211</f>
        <v>0</v>
      </c>
      <c r="AI551" s="203">
        <f>'Monthly Prep'!AE211</f>
        <v>0</v>
      </c>
      <c r="AJ551" s="203">
        <f>'Monthly Prep'!AF211</f>
        <v>0</v>
      </c>
      <c r="AK551" s="203">
        <f>'Monthly Prep'!AG211</f>
        <v>0</v>
      </c>
      <c r="AL551" s="203">
        <f>'Monthly Prep'!AH211</f>
        <v>0</v>
      </c>
      <c r="AM551" s="186">
        <f t="shared" si="17"/>
        <v>0</v>
      </c>
      <c r="AN551" s="187" t="str">
        <f>'Monthly Prep'!B$3</f>
        <v>Monthly Prep Reporting Tool 1.0.1</v>
      </c>
      <c r="AO551" s="199">
        <f>'Monthly Prep'!AH211</f>
        <v>0</v>
      </c>
    </row>
    <row r="552" spans="1:41" x14ac:dyDescent="0.25">
      <c r="A552" s="178" t="str">
        <f t="shared" si="16"/>
        <v>202205</v>
      </c>
      <c r="B552" s="179">
        <f>'Prep Partner Performance'!AE$2</f>
        <v>2022</v>
      </c>
      <c r="C552" s="180" t="str">
        <f>'Prep Partner Performance'!Z$2</f>
        <v>05</v>
      </c>
      <c r="D552" s="178">
        <f>'Prep Partner Performance'!G$2</f>
        <v>14943</v>
      </c>
      <c r="E552" s="177" t="str">
        <f>'Prep Partner Performance'!C$2</f>
        <v>Kisima Health Centre</v>
      </c>
      <c r="F552" s="203">
        <f>'Monthly Prep'!B$207</f>
        <v>0</v>
      </c>
      <c r="G552" s="203" t="str">
        <f>'Monthly Prep'!C212</f>
        <v>Client opts condom use </v>
      </c>
      <c r="H552" s="203" t="str">
        <f>'Monthly Prep'!D212</f>
        <v>MP01-203</v>
      </c>
      <c r="I552" s="203">
        <f>'Monthly Prep'!E212</f>
        <v>0</v>
      </c>
      <c r="J552" s="203">
        <f>'Monthly Prep'!F212</f>
        <v>0</v>
      </c>
      <c r="K552" s="203">
        <f>'Monthly Prep'!G212</f>
        <v>0</v>
      </c>
      <c r="L552" s="203">
        <f>'Monthly Prep'!H212</f>
        <v>0</v>
      </c>
      <c r="M552" s="203">
        <f>'Monthly Prep'!I212</f>
        <v>0</v>
      </c>
      <c r="N552" s="203">
        <f>'Monthly Prep'!J212</f>
        <v>0</v>
      </c>
      <c r="O552" s="203">
        <f>'Monthly Prep'!K212</f>
        <v>0</v>
      </c>
      <c r="P552" s="203">
        <f>'Monthly Prep'!L212</f>
        <v>0</v>
      </c>
      <c r="Q552" s="203">
        <f>'Monthly Prep'!M212</f>
        <v>0</v>
      </c>
      <c r="R552" s="203">
        <f>'Monthly Prep'!N212</f>
        <v>0</v>
      </c>
      <c r="S552" s="203">
        <f>'Monthly Prep'!O212</f>
        <v>0</v>
      </c>
      <c r="T552" s="203">
        <f>'Monthly Prep'!P212</f>
        <v>0</v>
      </c>
      <c r="U552" s="203">
        <f>'Monthly Prep'!Q212</f>
        <v>0</v>
      </c>
      <c r="V552" s="203">
        <f>'Monthly Prep'!R212</f>
        <v>0</v>
      </c>
      <c r="W552" s="203">
        <f>'Monthly Prep'!S212</f>
        <v>0</v>
      </c>
      <c r="X552" s="203">
        <f>'Monthly Prep'!T212</f>
        <v>0</v>
      </c>
      <c r="Y552" s="203">
        <f>'Monthly Prep'!U212</f>
        <v>0</v>
      </c>
      <c r="Z552" s="203">
        <f>'Monthly Prep'!V212</f>
        <v>0</v>
      </c>
      <c r="AA552" s="203">
        <f>'Monthly Prep'!W212</f>
        <v>0</v>
      </c>
      <c r="AB552" s="203">
        <f>'Monthly Prep'!X212</f>
        <v>0</v>
      </c>
      <c r="AC552" s="203">
        <f>'Monthly Prep'!Y212</f>
        <v>0</v>
      </c>
      <c r="AD552" s="203">
        <f>'Monthly Prep'!Z212</f>
        <v>0</v>
      </c>
      <c r="AE552" s="203">
        <f>'Monthly Prep'!AA212</f>
        <v>0</v>
      </c>
      <c r="AF552" s="203">
        <f>'Monthly Prep'!AB212</f>
        <v>0</v>
      </c>
      <c r="AG552" s="203">
        <f>'Monthly Prep'!AC212</f>
        <v>0</v>
      </c>
      <c r="AH552" s="203">
        <f>'Monthly Prep'!AD212</f>
        <v>0</v>
      </c>
      <c r="AI552" s="203">
        <f>'Monthly Prep'!AE212</f>
        <v>0</v>
      </c>
      <c r="AJ552" s="203">
        <f>'Monthly Prep'!AF212</f>
        <v>0</v>
      </c>
      <c r="AK552" s="203">
        <f>'Monthly Prep'!AG212</f>
        <v>0</v>
      </c>
      <c r="AL552" s="203">
        <f>'Monthly Prep'!AH212</f>
        <v>0</v>
      </c>
      <c r="AM552" s="186">
        <f t="shared" si="17"/>
        <v>0</v>
      </c>
      <c r="AN552" s="187" t="str">
        <f>'Monthly Prep'!B$3</f>
        <v>Monthly Prep Reporting Tool 1.0.1</v>
      </c>
      <c r="AO552" s="199">
        <f>'Monthly Prep'!AH212</f>
        <v>0</v>
      </c>
    </row>
    <row r="553" spans="1:41" x14ac:dyDescent="0.25">
      <c r="A553" s="178" t="str">
        <f t="shared" si="16"/>
        <v>202205</v>
      </c>
      <c r="B553" s="179">
        <f>'Prep Partner Performance'!AE$2</f>
        <v>2022</v>
      </c>
      <c r="C553" s="180" t="str">
        <f>'Prep Partner Performance'!Z$2</f>
        <v>05</v>
      </c>
      <c r="D553" s="178">
        <f>'Prep Partner Performance'!G$2</f>
        <v>14943</v>
      </c>
      <c r="E553" s="177" t="str">
        <f>'Prep Partner Performance'!C$2</f>
        <v>Kisima Health Centre</v>
      </c>
      <c r="F553" s="203">
        <f>'Monthly Prep'!B$207</f>
        <v>0</v>
      </c>
      <c r="G553" s="203" t="str">
        <f>'Monthly Prep'!C213</f>
        <v>No RTKs</v>
      </c>
      <c r="H553" s="203" t="str">
        <f>'Monthly Prep'!D213</f>
        <v>MP01-204</v>
      </c>
      <c r="I553" s="203">
        <f>'Monthly Prep'!E213</f>
        <v>0</v>
      </c>
      <c r="J553" s="203">
        <f>'Monthly Prep'!F213</f>
        <v>0</v>
      </c>
      <c r="K553" s="203">
        <f>'Monthly Prep'!G213</f>
        <v>0</v>
      </c>
      <c r="L553" s="203">
        <f>'Monthly Prep'!H213</f>
        <v>0</v>
      </c>
      <c r="M553" s="203">
        <f>'Monthly Prep'!I213</f>
        <v>0</v>
      </c>
      <c r="N553" s="203">
        <f>'Monthly Prep'!J213</f>
        <v>0</v>
      </c>
      <c r="O553" s="203">
        <f>'Monthly Prep'!K213</f>
        <v>0</v>
      </c>
      <c r="P553" s="203">
        <f>'Monthly Prep'!L213</f>
        <v>0</v>
      </c>
      <c r="Q553" s="203">
        <f>'Monthly Prep'!M213</f>
        <v>0</v>
      </c>
      <c r="R553" s="203">
        <f>'Monthly Prep'!N213</f>
        <v>0</v>
      </c>
      <c r="S553" s="203">
        <f>'Monthly Prep'!O213</f>
        <v>0</v>
      </c>
      <c r="T553" s="203">
        <f>'Monthly Prep'!P213</f>
        <v>0</v>
      </c>
      <c r="U553" s="203">
        <f>'Monthly Prep'!Q213</f>
        <v>0</v>
      </c>
      <c r="V553" s="203">
        <f>'Monthly Prep'!R213</f>
        <v>0</v>
      </c>
      <c r="W553" s="203">
        <f>'Monthly Prep'!S213</f>
        <v>0</v>
      </c>
      <c r="X553" s="203">
        <f>'Monthly Prep'!T213</f>
        <v>0</v>
      </c>
      <c r="Y553" s="203">
        <f>'Monthly Prep'!U213</f>
        <v>0</v>
      </c>
      <c r="Z553" s="203">
        <f>'Monthly Prep'!V213</f>
        <v>0</v>
      </c>
      <c r="AA553" s="203">
        <f>'Monthly Prep'!W213</f>
        <v>0</v>
      </c>
      <c r="AB553" s="203">
        <f>'Monthly Prep'!X213</f>
        <v>0</v>
      </c>
      <c r="AC553" s="203">
        <f>'Monthly Prep'!Y213</f>
        <v>0</v>
      </c>
      <c r="AD553" s="203">
        <f>'Monthly Prep'!Z213</f>
        <v>0</v>
      </c>
      <c r="AE553" s="203">
        <f>'Monthly Prep'!AA213</f>
        <v>0</v>
      </c>
      <c r="AF553" s="203">
        <f>'Monthly Prep'!AB213</f>
        <v>0</v>
      </c>
      <c r="AG553" s="203">
        <f>'Monthly Prep'!AC213</f>
        <v>0</v>
      </c>
      <c r="AH553" s="203">
        <f>'Monthly Prep'!AD213</f>
        <v>0</v>
      </c>
      <c r="AI553" s="203">
        <f>'Monthly Prep'!AE213</f>
        <v>0</v>
      </c>
      <c r="AJ553" s="203">
        <f>'Monthly Prep'!AF213</f>
        <v>0</v>
      </c>
      <c r="AK553" s="203">
        <f>'Monthly Prep'!AG213</f>
        <v>0</v>
      </c>
      <c r="AL553" s="203">
        <f>'Monthly Prep'!AH213</f>
        <v>0</v>
      </c>
      <c r="AM553" s="186">
        <f t="shared" si="17"/>
        <v>0</v>
      </c>
      <c r="AN553" s="187" t="str">
        <f>'Monthly Prep'!B$3</f>
        <v>Monthly Prep Reporting Tool 1.0.1</v>
      </c>
      <c r="AO553" s="199">
        <f>'Monthly Prep'!AH213</f>
        <v>0</v>
      </c>
    </row>
    <row r="554" spans="1:41" x14ac:dyDescent="0.25">
      <c r="A554" s="178" t="str">
        <f t="shared" si="16"/>
        <v>202205</v>
      </c>
      <c r="B554" s="179">
        <f>'Prep Partner Performance'!AE$2</f>
        <v>2022</v>
      </c>
      <c r="C554" s="180" t="str">
        <f>'Prep Partner Performance'!Z$2</f>
        <v>05</v>
      </c>
      <c r="D554" s="178">
        <f>'Prep Partner Performance'!G$2</f>
        <v>14943</v>
      </c>
      <c r="E554" s="177" t="str">
        <f>'Prep Partner Performance'!C$2</f>
        <v>Kisima Health Centre</v>
      </c>
      <c r="F554" s="203">
        <f>'Monthly Prep'!B$207</f>
        <v>0</v>
      </c>
      <c r="G554" s="203" t="str">
        <f>'Monthly Prep'!C214</f>
        <v>Other reasons for declining Prep</v>
      </c>
      <c r="H554" s="203" t="str">
        <f>'Monthly Prep'!D214</f>
        <v>MP01-205</v>
      </c>
      <c r="I554" s="203">
        <f>'Monthly Prep'!E214</f>
        <v>0</v>
      </c>
      <c r="J554" s="203">
        <f>'Monthly Prep'!F214</f>
        <v>0</v>
      </c>
      <c r="K554" s="203">
        <f>'Monthly Prep'!G214</f>
        <v>0</v>
      </c>
      <c r="L554" s="203">
        <f>'Monthly Prep'!H214</f>
        <v>0</v>
      </c>
      <c r="M554" s="203">
        <f>'Monthly Prep'!I214</f>
        <v>0</v>
      </c>
      <c r="N554" s="203">
        <f>'Monthly Prep'!J214</f>
        <v>0</v>
      </c>
      <c r="O554" s="203">
        <f>'Monthly Prep'!K214</f>
        <v>0</v>
      </c>
      <c r="P554" s="203">
        <f>'Monthly Prep'!L214</f>
        <v>0</v>
      </c>
      <c r="Q554" s="203">
        <f>'Monthly Prep'!M214</f>
        <v>0</v>
      </c>
      <c r="R554" s="203">
        <f>'Monthly Prep'!N214</f>
        <v>0</v>
      </c>
      <c r="S554" s="203">
        <f>'Monthly Prep'!O214</f>
        <v>0</v>
      </c>
      <c r="T554" s="203">
        <f>'Monthly Prep'!P214</f>
        <v>0</v>
      </c>
      <c r="U554" s="203">
        <f>'Monthly Prep'!Q214</f>
        <v>0</v>
      </c>
      <c r="V554" s="203">
        <f>'Monthly Prep'!R214</f>
        <v>0</v>
      </c>
      <c r="W554" s="203">
        <f>'Monthly Prep'!S214</f>
        <v>0</v>
      </c>
      <c r="X554" s="203">
        <f>'Monthly Prep'!T214</f>
        <v>0</v>
      </c>
      <c r="Y554" s="203">
        <f>'Monthly Prep'!U214</f>
        <v>0</v>
      </c>
      <c r="Z554" s="203">
        <f>'Monthly Prep'!V214</f>
        <v>0</v>
      </c>
      <c r="AA554" s="203">
        <f>'Monthly Prep'!W214</f>
        <v>0</v>
      </c>
      <c r="AB554" s="203">
        <f>'Monthly Prep'!X214</f>
        <v>0</v>
      </c>
      <c r="AC554" s="203">
        <f>'Monthly Prep'!Y214</f>
        <v>0</v>
      </c>
      <c r="AD554" s="203">
        <f>'Monthly Prep'!Z214</f>
        <v>0</v>
      </c>
      <c r="AE554" s="203">
        <f>'Monthly Prep'!AA214</f>
        <v>0</v>
      </c>
      <c r="AF554" s="203">
        <f>'Monthly Prep'!AB214</f>
        <v>0</v>
      </c>
      <c r="AG554" s="203">
        <f>'Monthly Prep'!AC214</f>
        <v>0</v>
      </c>
      <c r="AH554" s="203">
        <f>'Monthly Prep'!AD214</f>
        <v>0</v>
      </c>
      <c r="AI554" s="203">
        <f>'Monthly Prep'!AE214</f>
        <v>0</v>
      </c>
      <c r="AJ554" s="203">
        <f>'Monthly Prep'!AF214</f>
        <v>0</v>
      </c>
      <c r="AK554" s="203">
        <f>'Monthly Prep'!AG214</f>
        <v>0</v>
      </c>
      <c r="AL554" s="203">
        <f>'Monthly Prep'!AH214</f>
        <v>0</v>
      </c>
      <c r="AM554" s="186">
        <f t="shared" si="17"/>
        <v>0</v>
      </c>
      <c r="AN554" s="187" t="str">
        <f>'Monthly Prep'!B$3</f>
        <v>Monthly Prep Reporting Tool 1.0.1</v>
      </c>
      <c r="AO554" s="199">
        <f>'Monthly Prep'!AH214</f>
        <v>0</v>
      </c>
    </row>
    <row r="555" spans="1:41" s="198" customFormat="1" x14ac:dyDescent="0.25">
      <c r="A555" s="188" t="str">
        <f t="shared" si="16"/>
        <v>202205</v>
      </c>
      <c r="B555" s="189">
        <f>'Prep Partner Performance'!AE$2</f>
        <v>2022</v>
      </c>
      <c r="C555" s="190" t="str">
        <f>'Prep Partner Performance'!Z$2</f>
        <v>05</v>
      </c>
      <c r="D555" s="188">
        <f>'Prep Partner Performance'!G$2</f>
        <v>14943</v>
      </c>
      <c r="E555" s="191" t="str">
        <f>'Prep Partner Performance'!C$2</f>
        <v>Kisima Health Centre</v>
      </c>
      <c r="F555" s="204">
        <f>'Monthly Prep'!B$207</f>
        <v>0</v>
      </c>
      <c r="G555" s="204" t="str">
        <f>'Monthly Prep'!C215</f>
        <v>Total Reasons for Prep Declines among those eligible ( New Plus Restarts)</v>
      </c>
      <c r="H555" s="204" t="str">
        <f>'Monthly Prep'!D215</f>
        <v>MP01-206</v>
      </c>
      <c r="I555" s="204">
        <f>'Monthly Prep'!E215</f>
        <v>0</v>
      </c>
      <c r="J555" s="204">
        <f>'Monthly Prep'!F215</f>
        <v>0</v>
      </c>
      <c r="K555" s="204">
        <f>'Monthly Prep'!G215</f>
        <v>0</v>
      </c>
      <c r="L555" s="204">
        <f>'Monthly Prep'!H215</f>
        <v>0</v>
      </c>
      <c r="M555" s="204">
        <f>'Monthly Prep'!I215</f>
        <v>0</v>
      </c>
      <c r="N555" s="204">
        <f>'Monthly Prep'!J215</f>
        <v>0</v>
      </c>
      <c r="O555" s="204">
        <f>'Monthly Prep'!K215</f>
        <v>0</v>
      </c>
      <c r="P555" s="204">
        <f>'Monthly Prep'!L215</f>
        <v>0</v>
      </c>
      <c r="Q555" s="204">
        <f>'Monthly Prep'!M215</f>
        <v>0</v>
      </c>
      <c r="R555" s="204">
        <f>'Monthly Prep'!N215</f>
        <v>0</v>
      </c>
      <c r="S555" s="204">
        <f>'Monthly Prep'!O215</f>
        <v>0</v>
      </c>
      <c r="T555" s="204">
        <f>'Monthly Prep'!P215</f>
        <v>0</v>
      </c>
      <c r="U555" s="204">
        <f>'Monthly Prep'!Q215</f>
        <v>0</v>
      </c>
      <c r="V555" s="204">
        <f>'Monthly Prep'!R215</f>
        <v>0</v>
      </c>
      <c r="W555" s="204">
        <f>'Monthly Prep'!S215</f>
        <v>0</v>
      </c>
      <c r="X555" s="204">
        <f>'Monthly Prep'!T215</f>
        <v>0</v>
      </c>
      <c r="Y555" s="204">
        <f>'Monthly Prep'!U215</f>
        <v>0</v>
      </c>
      <c r="Z555" s="204">
        <f>'Monthly Prep'!V215</f>
        <v>0</v>
      </c>
      <c r="AA555" s="204">
        <f>'Monthly Prep'!W215</f>
        <v>0</v>
      </c>
      <c r="AB555" s="204">
        <f>'Monthly Prep'!X215</f>
        <v>0</v>
      </c>
      <c r="AC555" s="204">
        <f>'Monthly Prep'!Y215</f>
        <v>0</v>
      </c>
      <c r="AD555" s="204">
        <f>'Monthly Prep'!Z215</f>
        <v>0</v>
      </c>
      <c r="AE555" s="204">
        <f>'Monthly Prep'!AA215</f>
        <v>0</v>
      </c>
      <c r="AF555" s="204">
        <f>'Monthly Prep'!AB215</f>
        <v>0</v>
      </c>
      <c r="AG555" s="204">
        <f>'Monthly Prep'!AC215</f>
        <v>0</v>
      </c>
      <c r="AH555" s="204">
        <f>'Monthly Prep'!AD215</f>
        <v>0</v>
      </c>
      <c r="AI555" s="204">
        <f>'Monthly Prep'!AE215</f>
        <v>0</v>
      </c>
      <c r="AJ555" s="204">
        <f>'Monthly Prep'!AF215</f>
        <v>0</v>
      </c>
      <c r="AK555" s="204">
        <f>'Monthly Prep'!AG215</f>
        <v>0</v>
      </c>
      <c r="AL555" s="204">
        <f>'Monthly Prep'!AH215</f>
        <v>0</v>
      </c>
      <c r="AM555" s="204">
        <f t="shared" si="17"/>
        <v>0</v>
      </c>
      <c r="AN555" s="191" t="str">
        <f>'Monthly Prep'!B$3</f>
        <v>Monthly Prep Reporting Tool 1.0.1</v>
      </c>
      <c r="AO555" s="199">
        <f>'Monthly Prep'!AH215</f>
        <v>0</v>
      </c>
    </row>
  </sheetData>
  <sheetProtection password="CC71" sheet="1" objects="1" scenarios="1"/>
  <conditionalFormatting sqref="I1:AL1 AO1">
    <cfRule type="containsText" dxfId="10" priority="2" operator="containsText" text="f">
      <formula>NOT(ISERROR(SEARCH("f",I1)))</formula>
    </cfRule>
  </conditionalFormatting>
  <conditionalFormatting sqref="H1:H1048576">
    <cfRule type="duplicateValues" dxfId="9" priority="1"/>
  </conditionalFormatting>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AG6"/>
  <sheetViews>
    <sheetView showGridLines="0" workbookViewId="0">
      <selection activeCell="D1" sqref="D1"/>
    </sheetView>
  </sheetViews>
  <sheetFormatPr defaultRowHeight="15" x14ac:dyDescent="0.25"/>
  <cols>
    <col min="1" max="1" width="15.5703125" bestFit="1" customWidth="1"/>
  </cols>
  <sheetData>
    <row r="1" spans="1:33" x14ac:dyDescent="0.25">
      <c r="A1" s="215" t="s">
        <v>558</v>
      </c>
      <c r="B1" s="216" t="s">
        <v>559</v>
      </c>
      <c r="C1" s="216" t="s">
        <v>560</v>
      </c>
      <c r="D1" s="216" t="s">
        <v>561</v>
      </c>
      <c r="E1" s="216" t="s">
        <v>562</v>
      </c>
      <c r="F1" s="216" t="s">
        <v>563</v>
      </c>
      <c r="G1" s="216" t="s">
        <v>564</v>
      </c>
      <c r="H1" s="216" t="s">
        <v>565</v>
      </c>
      <c r="I1" s="216" t="s">
        <v>566</v>
      </c>
      <c r="J1" s="216" t="s">
        <v>567</v>
      </c>
      <c r="K1" s="216" t="s">
        <v>568</v>
      </c>
      <c r="L1" s="216" t="s">
        <v>569</v>
      </c>
      <c r="M1" s="216" t="s">
        <v>570</v>
      </c>
      <c r="N1" s="216" t="s">
        <v>571</v>
      </c>
      <c r="O1" s="216" t="s">
        <v>572</v>
      </c>
      <c r="P1" s="216" t="s">
        <v>573</v>
      </c>
      <c r="Q1" s="216" t="s">
        <v>574</v>
      </c>
      <c r="R1" s="216" t="s">
        <v>575</v>
      </c>
      <c r="S1" s="216" t="s">
        <v>576</v>
      </c>
      <c r="T1" s="216" t="s">
        <v>577</v>
      </c>
      <c r="U1" s="216" t="s">
        <v>578</v>
      </c>
      <c r="V1" s="216" t="s">
        <v>579</v>
      </c>
      <c r="W1" s="216" t="s">
        <v>580</v>
      </c>
      <c r="X1" s="216" t="s">
        <v>581</v>
      </c>
      <c r="Y1" s="216" t="s">
        <v>582</v>
      </c>
      <c r="Z1" s="216" t="s">
        <v>583</v>
      </c>
      <c r="AA1" s="216" t="s">
        <v>584</v>
      </c>
      <c r="AB1" s="216" t="s">
        <v>585</v>
      </c>
      <c r="AC1" s="216" t="s">
        <v>586</v>
      </c>
      <c r="AD1" s="216" t="s">
        <v>587</v>
      </c>
      <c r="AE1" s="216" t="s">
        <v>588</v>
      </c>
      <c r="AF1" s="216" t="s">
        <v>589</v>
      </c>
      <c r="AG1" s="216" t="s">
        <v>590</v>
      </c>
    </row>
    <row r="2" spans="1:33" x14ac:dyDescent="0.25">
      <c r="A2" s="217" t="s">
        <v>593</v>
      </c>
      <c r="B2" s="177" t="str">
        <f>'Prep Partner Performance'!D8</f>
        <v>P01-01</v>
      </c>
      <c r="C2" s="178">
        <v>0</v>
      </c>
      <c r="D2" s="178">
        <v>0</v>
      </c>
      <c r="E2" s="178">
        <v>0</v>
      </c>
      <c r="F2" s="178">
        <v>0</v>
      </c>
      <c r="G2" s="178">
        <v>0</v>
      </c>
      <c r="H2" s="178">
        <v>0</v>
      </c>
      <c r="I2" s="178">
        <v>0</v>
      </c>
      <c r="J2" s="178">
        <v>0</v>
      </c>
      <c r="K2" s="178">
        <v>0</v>
      </c>
      <c r="L2" s="178">
        <v>0</v>
      </c>
      <c r="M2" s="178">
        <v>0</v>
      </c>
      <c r="N2" s="178">
        <v>0</v>
      </c>
      <c r="O2" s="178">
        <v>0</v>
      </c>
      <c r="P2" s="178">
        <v>0</v>
      </c>
      <c r="Q2" s="178">
        <v>0</v>
      </c>
      <c r="R2" s="178">
        <v>0</v>
      </c>
      <c r="S2" s="178">
        <v>0</v>
      </c>
      <c r="T2" s="178">
        <v>0</v>
      </c>
      <c r="U2" s="178">
        <v>0</v>
      </c>
      <c r="V2" s="178">
        <v>0</v>
      </c>
      <c r="W2" s="178">
        <v>0</v>
      </c>
      <c r="X2" s="178">
        <v>0</v>
      </c>
      <c r="Y2" s="178">
        <v>0</v>
      </c>
      <c r="Z2" s="178">
        <v>0</v>
      </c>
      <c r="AA2" s="178">
        <v>0</v>
      </c>
      <c r="AB2" s="178">
        <v>0</v>
      </c>
      <c r="AC2" s="178">
        <v>0</v>
      </c>
      <c r="AD2" s="178">
        <v>0</v>
      </c>
      <c r="AE2" s="178">
        <v>0</v>
      </c>
      <c r="AF2" s="178">
        <v>0</v>
      </c>
      <c r="AG2" s="178">
        <f>SUM(C2:AF2)</f>
        <v>0</v>
      </c>
    </row>
    <row r="3" spans="1:33" x14ac:dyDescent="0.25">
      <c r="A3" s="217" t="s">
        <v>594</v>
      </c>
      <c r="B3" s="177" t="str">
        <f>'Prep Partner Performance'!D9</f>
        <v>P01-02</v>
      </c>
      <c r="C3" s="178">
        <v>0</v>
      </c>
      <c r="D3" s="178">
        <v>0</v>
      </c>
      <c r="E3" s="178">
        <v>0</v>
      </c>
      <c r="F3" s="178">
        <v>0</v>
      </c>
      <c r="G3" s="178">
        <v>0</v>
      </c>
      <c r="H3" s="178">
        <v>0</v>
      </c>
      <c r="I3" s="178">
        <v>0</v>
      </c>
      <c r="J3" s="178">
        <v>0</v>
      </c>
      <c r="K3" s="178">
        <v>0</v>
      </c>
      <c r="L3" s="178">
        <v>0</v>
      </c>
      <c r="M3" s="178">
        <v>0</v>
      </c>
      <c r="N3" s="178">
        <v>0</v>
      </c>
      <c r="O3" s="178">
        <v>0</v>
      </c>
      <c r="P3" s="178">
        <v>0</v>
      </c>
      <c r="Q3" s="178">
        <v>0</v>
      </c>
      <c r="R3" s="178">
        <v>0</v>
      </c>
      <c r="S3" s="178">
        <v>0</v>
      </c>
      <c r="T3" s="178">
        <v>0</v>
      </c>
      <c r="U3" s="178">
        <v>0</v>
      </c>
      <c r="V3" s="178">
        <v>0</v>
      </c>
      <c r="W3" s="178">
        <v>0</v>
      </c>
      <c r="X3" s="178">
        <v>0</v>
      </c>
      <c r="Y3" s="178">
        <v>0</v>
      </c>
      <c r="Z3" s="178">
        <v>0</v>
      </c>
      <c r="AA3" s="178">
        <v>0</v>
      </c>
      <c r="AB3" s="178">
        <v>0</v>
      </c>
      <c r="AC3" s="178">
        <v>0</v>
      </c>
      <c r="AD3" s="178">
        <v>0</v>
      </c>
      <c r="AE3" s="178">
        <v>0</v>
      </c>
      <c r="AF3" s="178">
        <v>0</v>
      </c>
      <c r="AG3" s="178">
        <f t="shared" ref="AG3:AG6" si="0">SUM(C3:AF3)</f>
        <v>0</v>
      </c>
    </row>
    <row r="4" spans="1:33" x14ac:dyDescent="0.25">
      <c r="A4" s="217" t="s">
        <v>595</v>
      </c>
      <c r="B4" s="177" t="str">
        <f>'Prep Partner Performance'!D10</f>
        <v>P01-03</v>
      </c>
      <c r="C4" s="178">
        <v>0</v>
      </c>
      <c r="D4" s="178">
        <v>0</v>
      </c>
      <c r="E4" s="178">
        <v>0</v>
      </c>
      <c r="F4" s="178">
        <v>0</v>
      </c>
      <c r="G4" s="178">
        <v>0</v>
      </c>
      <c r="H4" s="178">
        <v>0</v>
      </c>
      <c r="I4" s="178">
        <v>0</v>
      </c>
      <c r="J4" s="178">
        <v>0</v>
      </c>
      <c r="K4" s="178">
        <v>0</v>
      </c>
      <c r="L4" s="178">
        <v>0</v>
      </c>
      <c r="M4" s="178">
        <v>0</v>
      </c>
      <c r="N4" s="178">
        <v>0</v>
      </c>
      <c r="O4" s="178">
        <v>0</v>
      </c>
      <c r="P4" s="178">
        <v>0</v>
      </c>
      <c r="Q4" s="178">
        <v>0</v>
      </c>
      <c r="R4" s="178">
        <v>0</v>
      </c>
      <c r="S4" s="178">
        <v>0</v>
      </c>
      <c r="T4" s="178">
        <v>0</v>
      </c>
      <c r="U4" s="178">
        <v>0</v>
      </c>
      <c r="V4" s="178">
        <v>0</v>
      </c>
      <c r="W4" s="178">
        <v>0</v>
      </c>
      <c r="X4" s="178">
        <v>0</v>
      </c>
      <c r="Y4" s="178">
        <v>0</v>
      </c>
      <c r="Z4" s="178">
        <v>0</v>
      </c>
      <c r="AA4" s="178">
        <v>0</v>
      </c>
      <c r="AB4" s="178">
        <v>0</v>
      </c>
      <c r="AC4" s="178">
        <v>0</v>
      </c>
      <c r="AD4" s="178">
        <v>0</v>
      </c>
      <c r="AE4" s="178">
        <v>0</v>
      </c>
      <c r="AF4" s="178">
        <v>0</v>
      </c>
      <c r="AG4" s="178">
        <f t="shared" si="0"/>
        <v>0</v>
      </c>
    </row>
    <row r="5" spans="1:33" x14ac:dyDescent="0.25">
      <c r="A5" s="217" t="s">
        <v>596</v>
      </c>
      <c r="B5" s="177" t="str">
        <f>'Prep Partner Performance'!D11</f>
        <v>P01-04</v>
      </c>
      <c r="C5" s="178">
        <v>0</v>
      </c>
      <c r="D5" s="178">
        <v>0</v>
      </c>
      <c r="E5" s="178">
        <v>0</v>
      </c>
      <c r="F5" s="178">
        <v>0</v>
      </c>
      <c r="G5" s="178">
        <v>0</v>
      </c>
      <c r="H5" s="178">
        <v>0</v>
      </c>
      <c r="I5" s="178">
        <v>0</v>
      </c>
      <c r="J5" s="178">
        <v>0</v>
      </c>
      <c r="K5" s="178">
        <v>0</v>
      </c>
      <c r="L5" s="178">
        <v>0</v>
      </c>
      <c r="M5" s="178">
        <v>0</v>
      </c>
      <c r="N5" s="178">
        <v>0</v>
      </c>
      <c r="O5" s="178">
        <v>0</v>
      </c>
      <c r="P5" s="178">
        <v>0</v>
      </c>
      <c r="Q5" s="178">
        <v>0</v>
      </c>
      <c r="R5" s="178">
        <v>0</v>
      </c>
      <c r="S5" s="178">
        <v>0</v>
      </c>
      <c r="T5" s="178">
        <v>0</v>
      </c>
      <c r="U5" s="178">
        <v>0</v>
      </c>
      <c r="V5" s="178">
        <v>0</v>
      </c>
      <c r="W5" s="178">
        <v>0</v>
      </c>
      <c r="X5" s="178">
        <v>0</v>
      </c>
      <c r="Y5" s="178">
        <v>0</v>
      </c>
      <c r="Z5" s="178">
        <v>0</v>
      </c>
      <c r="AA5" s="178">
        <v>0</v>
      </c>
      <c r="AB5" s="178">
        <v>0</v>
      </c>
      <c r="AC5" s="178">
        <v>0</v>
      </c>
      <c r="AD5" s="178">
        <v>0</v>
      </c>
      <c r="AE5" s="178">
        <v>0</v>
      </c>
      <c r="AF5" s="178">
        <v>0</v>
      </c>
      <c r="AG5" s="178">
        <f t="shared" si="0"/>
        <v>0</v>
      </c>
    </row>
    <row r="6" spans="1:33" ht="15.75" thickBot="1" x14ac:dyDescent="0.3">
      <c r="A6" s="218" t="s">
        <v>597</v>
      </c>
      <c r="B6" s="219" t="str">
        <f>'Prep Partner Performance'!D12</f>
        <v>P01-05</v>
      </c>
      <c r="C6" s="220">
        <v>0</v>
      </c>
      <c r="D6" s="220">
        <v>0</v>
      </c>
      <c r="E6" s="220">
        <v>0</v>
      </c>
      <c r="F6" s="220">
        <v>0</v>
      </c>
      <c r="G6" s="220">
        <v>0</v>
      </c>
      <c r="H6" s="220">
        <v>0</v>
      </c>
      <c r="I6" s="220">
        <v>0</v>
      </c>
      <c r="J6" s="220">
        <v>0</v>
      </c>
      <c r="K6" s="220">
        <v>0</v>
      </c>
      <c r="L6" s="220">
        <v>0</v>
      </c>
      <c r="M6" s="220">
        <v>0</v>
      </c>
      <c r="N6" s="220">
        <v>0</v>
      </c>
      <c r="O6" s="220">
        <v>0</v>
      </c>
      <c r="P6" s="220">
        <v>0</v>
      </c>
      <c r="Q6" s="220">
        <v>0</v>
      </c>
      <c r="R6" s="220">
        <v>0</v>
      </c>
      <c r="S6" s="220">
        <v>0</v>
      </c>
      <c r="T6" s="220">
        <v>0</v>
      </c>
      <c r="U6" s="220">
        <v>0</v>
      </c>
      <c r="V6" s="220">
        <v>0</v>
      </c>
      <c r="W6" s="220">
        <v>0</v>
      </c>
      <c r="X6" s="220">
        <v>0</v>
      </c>
      <c r="Y6" s="220">
        <v>0</v>
      </c>
      <c r="Z6" s="220">
        <v>0</v>
      </c>
      <c r="AA6" s="220">
        <v>0</v>
      </c>
      <c r="AB6" s="220">
        <v>0</v>
      </c>
      <c r="AC6" s="220">
        <v>0</v>
      </c>
      <c r="AD6" s="220">
        <v>0</v>
      </c>
      <c r="AE6" s="220">
        <v>0</v>
      </c>
      <c r="AF6" s="220">
        <v>0</v>
      </c>
      <c r="AG6" s="220">
        <f t="shared" si="0"/>
        <v>0</v>
      </c>
    </row>
  </sheetData>
  <conditionalFormatting sqref="C1:AF1">
    <cfRule type="containsText" dxfId="8" priority="2" operator="containsText" text="f">
      <formula>NOT(ISERROR(SEARCH("f",C1)))</formula>
    </cfRule>
  </conditionalFormatting>
  <conditionalFormatting sqref="B1:B6">
    <cfRule type="duplicateValues" dxfId="7" priority="266"/>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A12F8721FB064546847C0229F9558736" ma:contentTypeVersion="10" ma:contentTypeDescription="Create a new document." ma:contentTypeScope="" ma:versionID="d8449fd1106ac4db4b661b36cdbdfc79">
  <xsd:schema xmlns:xsd="http://www.w3.org/2001/XMLSchema" xmlns:xs="http://www.w3.org/2001/XMLSchema" xmlns:p="http://schemas.microsoft.com/office/2006/metadata/properties" xmlns:ns3="2431e148-14bb-46cb-be68-26b30110096e" xmlns:ns4="a9c033cf-2a0f-4f3c-b418-7effdd53ecee" targetNamespace="http://schemas.microsoft.com/office/2006/metadata/properties" ma:root="true" ma:fieldsID="2f5a24e6dbcfb1d0566de39b5b8c3462" ns3:_="" ns4:_="">
    <xsd:import namespace="2431e148-14bb-46cb-be68-26b30110096e"/>
    <xsd:import namespace="a9c033cf-2a0f-4f3c-b418-7effdd53ecee"/>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DateTaken" minOccurs="0"/>
                <xsd:element ref="ns3:MediaLengthInSeconds" minOccurs="0"/>
                <xsd:element ref="ns3:MediaServiceAutoKeyPoints" minOccurs="0"/>
                <xsd:element ref="ns3:MediaServiceKeyPoints" minOccurs="0"/>
                <xsd:element ref="ns3:MediaServiceAuto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431e148-14bb-46cb-be68-26b30110096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3" nillable="true" ma:displayName="MediaServiceDateTaken" ma:hidden="true" ma:internalName="MediaServiceDateTaken" ma:readOnly="true">
      <xsd:simpleType>
        <xsd:restriction base="dms:Text"/>
      </xsd:simpleType>
    </xsd:element>
    <xsd:element name="MediaLengthInSeconds" ma:index="14" nillable="true" ma:displayName="Length (seconds)" ma:internalName="MediaLengthInSeconds" ma:readOnly="true">
      <xsd:simpleType>
        <xsd:restriction base="dms:Unknown"/>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AutoTags" ma:index="17" nillable="true" ma:displayName="Tags" ma:internalName="MediaServiceAutoTag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a9c033cf-2a0f-4f3c-b418-7effdd53ecee"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A9514C5-A1B3-452C-94CB-D738CDFE5946}">
  <ds:schemaRefs>
    <ds:schemaRef ds:uri="http://schemas.openxmlformats.org/package/2006/metadata/core-properties"/>
    <ds:schemaRef ds:uri="http://schemas.microsoft.com/office/2006/documentManagement/types"/>
    <ds:schemaRef ds:uri="http://schemas.microsoft.com/office/infopath/2007/PartnerControls"/>
    <ds:schemaRef ds:uri="2431e148-14bb-46cb-be68-26b30110096e"/>
    <ds:schemaRef ds:uri="http://purl.org/dc/elements/1.1/"/>
    <ds:schemaRef ds:uri="http://schemas.microsoft.com/office/2006/metadata/properties"/>
    <ds:schemaRef ds:uri="a9c033cf-2a0f-4f3c-b418-7effdd53ecee"/>
    <ds:schemaRef ds:uri="http://purl.org/dc/terms/"/>
    <ds:schemaRef ds:uri="http://www.w3.org/XML/1998/namespace"/>
    <ds:schemaRef ds:uri="http://purl.org/dc/dcmitype/"/>
  </ds:schemaRefs>
</ds:datastoreItem>
</file>

<file path=customXml/itemProps2.xml><?xml version="1.0" encoding="utf-8"?>
<ds:datastoreItem xmlns:ds="http://schemas.openxmlformats.org/officeDocument/2006/customXml" ds:itemID="{5980E1FE-6F39-4243-AA2E-5BF4CE53C05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431e148-14bb-46cb-be68-26b30110096e"/>
    <ds:schemaRef ds:uri="a9c033cf-2a0f-4f3c-b418-7effdd53ece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E0F3317-DDFC-4909-BB89-EDAADD32F57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Monthly Prep Instructions</vt:lpstr>
      <vt:lpstr>Prep Partner Performance</vt:lpstr>
      <vt:lpstr>PrEP util in PMTCT Instructions</vt:lpstr>
      <vt:lpstr>PrEP Utilization in PMTCT</vt:lpstr>
      <vt:lpstr>Prep Test &amp; Cont Instructions</vt:lpstr>
      <vt:lpstr>Monthly Prep</vt:lpstr>
      <vt:lpstr>datafile</vt:lpstr>
      <vt:lpstr>datafile_backup</vt:lpstr>
      <vt:lpstr>prep_history</vt:lpstr>
      <vt:lpstr>prep_new_f1a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Juma, Denice</dc:creator>
  <cp:lastModifiedBy>Emmanuel Kaunda</cp:lastModifiedBy>
  <dcterms:created xsi:type="dcterms:W3CDTF">2022-04-15T14:43:03Z</dcterms:created>
  <dcterms:modified xsi:type="dcterms:W3CDTF">2024-09-10T04:40:02Z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ea60d57e-af5b-4752-ac57-3e4f28ca11dc_Enabled">
    <vt:lpwstr>true</vt:lpwstr>
  </property>
  <property fmtid="{D5CDD505-2E9C-101B-9397-08002B2CF9AE}" pid="3" name="MSIP_Label_ea60d57e-af5b-4752-ac57-3e4f28ca11dc_SetDate">
    <vt:lpwstr>2022-04-15T14:43:04Z</vt:lpwstr>
  </property>
  <property fmtid="{D5CDD505-2E9C-101B-9397-08002B2CF9AE}" pid="4" name="MSIP_Label_ea60d57e-af5b-4752-ac57-3e4f28ca11dc_Method">
    <vt:lpwstr>Standard</vt:lpwstr>
  </property>
  <property fmtid="{D5CDD505-2E9C-101B-9397-08002B2CF9AE}" pid="5" name="MSIP_Label_ea60d57e-af5b-4752-ac57-3e4f28ca11dc_Name">
    <vt:lpwstr>ea60d57e-af5b-4752-ac57-3e4f28ca11dc</vt:lpwstr>
  </property>
  <property fmtid="{D5CDD505-2E9C-101B-9397-08002B2CF9AE}" pid="6" name="MSIP_Label_ea60d57e-af5b-4752-ac57-3e4f28ca11dc_SiteId">
    <vt:lpwstr>36da45f1-dd2c-4d1f-af13-5abe46b99921</vt:lpwstr>
  </property>
  <property fmtid="{D5CDD505-2E9C-101B-9397-08002B2CF9AE}" pid="7" name="MSIP_Label_ea60d57e-af5b-4752-ac57-3e4f28ca11dc_ActionId">
    <vt:lpwstr>77ad66c6-793a-4a53-ba91-1c81d4cc3f0a</vt:lpwstr>
  </property>
  <property fmtid="{D5CDD505-2E9C-101B-9397-08002B2CF9AE}" pid="8" name="MSIP_Label_ea60d57e-af5b-4752-ac57-3e4f28ca11dc_ContentBits">
    <vt:lpwstr>0</vt:lpwstr>
  </property>
  <property fmtid="{D5CDD505-2E9C-101B-9397-08002B2CF9AE}" pid="9" name="WorkbookGuid">
    <vt:lpwstr>b19515e9-9a98-4643-a670-cb27b9eb5d79</vt:lpwstr>
  </property>
  <property fmtid="{D5CDD505-2E9C-101B-9397-08002B2CF9AE}" pid="10" name="ContentTypeId">
    <vt:lpwstr>0x010100A12F8721FB064546847C0229F9558736</vt:lpwstr>
  </property>
  <property fmtid="{D5CDD505-2E9C-101B-9397-08002B2CF9AE}" pid="11" name="ConnectionInfosStorage">
    <vt:lpwstr>WorkbookXmlParts</vt:lpwstr>
  </property>
</Properties>
</file>