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slicers/slicer2.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ojects\InternalSystem\web\"/>
    </mc:Choice>
  </mc:AlternateContent>
  <bookViews>
    <workbookView xWindow="28680" yWindow="-120" windowWidth="29040" windowHeight="15840"/>
  </bookViews>
  <sheets>
    <sheet name="DASHBOARD" sheetId="4" r:id="rId1"/>
    <sheet name="7. BFCI" sheetId="3" r:id="rId2"/>
    <sheet name="pivot" sheetId="2" state="hidden" r:id="rId3"/>
    <sheet name="rawdata" sheetId="1" state="hidden" r:id="rId4"/>
  </sheets>
  <definedNames>
    <definedName name="_xlcn.WorksheetConnection_IMIS_Adhoc_Query_2024_02_2210_36_25_738.xlsxTable11" hidden="1">BFCI_Raw[]</definedName>
    <definedName name="_xlnm.Print_Area" localSheetId="1">'7. BFCI'!$B$2:$S$34</definedName>
    <definedName name="Slicer_Community_Unit">#N/A</definedName>
    <definedName name="Slicer_County">#N/A</definedName>
    <definedName name="Slicer_Facility1">#N/A</definedName>
    <definedName name="Slicer_sub_county1">#N/A</definedName>
    <definedName name="Slicer_yearmonth">#N/A</definedName>
  </definedNames>
  <calcPr calcId="162913"/>
  <pivotCaches>
    <pivotCache cacheId="142" r:id="rId5"/>
    <pivotCache cacheId="140" r:id="rId6"/>
  </pivotCaches>
  <extLst>
    <ext xmlns:x14="http://schemas.microsoft.com/office/spreadsheetml/2009/9/main" uri="{876F7934-8845-4945-9796-88D515C7AA90}">
      <x14:pivotCaches>
        <pivotCache cacheId="134" r:id="rId7"/>
      </x14:pivotCaches>
    </ex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Query-f65332e1-bea2-4ade-8f59-844a208fb394" name="Query" connection="Query - BFCI_Tbl"/>
          <x15:modelTable id="Table1" name="BFCI_Raw" connection="WorksheetConnection_IMIS_Adhoc_Query_2024_02_2210_36_25_738.xlsx!Table1"/>
        </x15:modelTables>
      </x15:dataModel>
    </ext>
  </extLst>
</workbook>
</file>

<file path=xl/calcChain.xml><?xml version="1.0" encoding="utf-8"?>
<calcChain xmlns="http://schemas.openxmlformats.org/spreadsheetml/2006/main">
  <c r="D7" i="3" l="1"/>
  <c r="R5" i="3"/>
  <c r="O5" i="3"/>
  <c r="P7" i="3" s="1"/>
  <c r="H5" i="3"/>
  <c r="D5" i="3"/>
  <c r="L4" i="2"/>
  <c r="M4" i="2"/>
  <c r="N4" i="2"/>
  <c r="O4" i="2"/>
  <c r="L5" i="2"/>
  <c r="M5" i="2"/>
  <c r="N5" i="2"/>
  <c r="O5" i="2"/>
  <c r="J6" i="2"/>
  <c r="K6" i="2"/>
  <c r="L6" i="2"/>
  <c r="M6" i="2"/>
  <c r="N6" i="2"/>
  <c r="O6" i="2"/>
  <c r="J7" i="2"/>
  <c r="K7" i="2"/>
  <c r="L7" i="2"/>
  <c r="M7" i="2"/>
  <c r="N7" i="2"/>
  <c r="O7" i="2"/>
  <c r="J8" i="2"/>
  <c r="K8" i="2"/>
  <c r="L8" i="2"/>
  <c r="M8" i="2"/>
  <c r="N8" i="2"/>
  <c r="O8" i="2"/>
  <c r="J9" i="2"/>
  <c r="K9" i="2"/>
  <c r="L9" i="2"/>
  <c r="M9" i="2"/>
  <c r="N9" i="2"/>
  <c r="O9" i="2"/>
  <c r="J10" i="2"/>
  <c r="K10" i="2"/>
  <c r="L10" i="2"/>
  <c r="M10" i="2"/>
  <c r="N10" i="2"/>
  <c r="O10" i="2"/>
  <c r="J11" i="2"/>
  <c r="K11" i="2"/>
  <c r="L11" i="2"/>
  <c r="M11" i="2"/>
  <c r="N11" i="2"/>
  <c r="O11" i="2"/>
  <c r="J12" i="2"/>
  <c r="K12" i="2"/>
  <c r="L12" i="2"/>
  <c r="M12" i="2"/>
  <c r="N12" i="2"/>
  <c r="O12" i="2"/>
  <c r="J13" i="2"/>
  <c r="K13" i="2"/>
  <c r="L13" i="2"/>
  <c r="M13" i="2"/>
  <c r="N13" i="2"/>
  <c r="O13" i="2"/>
  <c r="J14" i="2"/>
  <c r="K14" i="2"/>
  <c r="L14" i="2"/>
  <c r="M14" i="2"/>
  <c r="N14" i="2"/>
  <c r="O14" i="2"/>
  <c r="J15" i="2"/>
  <c r="K15" i="2"/>
  <c r="L15" i="2"/>
  <c r="M15" i="2"/>
  <c r="N15" i="2"/>
  <c r="O15" i="2"/>
  <c r="J16" i="2"/>
  <c r="K16" i="2"/>
  <c r="L16" i="2"/>
  <c r="M16" i="2"/>
  <c r="N16" i="2"/>
  <c r="O16" i="2"/>
  <c r="J17" i="2"/>
  <c r="K17" i="2"/>
  <c r="L17" i="2"/>
  <c r="M17" i="2"/>
  <c r="N17" i="2"/>
  <c r="O17" i="2"/>
  <c r="J18" i="2"/>
  <c r="K18" i="2"/>
  <c r="L18" i="2"/>
  <c r="M18" i="2"/>
  <c r="N18" i="2"/>
  <c r="O18" i="2"/>
  <c r="J19" i="2"/>
  <c r="K19" i="2"/>
  <c r="L19" i="2"/>
  <c r="M19" i="2"/>
  <c r="N19" i="2"/>
  <c r="O19" i="2"/>
  <c r="J20" i="2"/>
  <c r="K20" i="2"/>
  <c r="L20" i="2"/>
  <c r="M20" i="2"/>
  <c r="N20" i="2"/>
  <c r="O20" i="2"/>
  <c r="J21" i="2"/>
  <c r="K21" i="2"/>
  <c r="L21" i="2"/>
  <c r="M21" i="2"/>
  <c r="N21" i="2"/>
  <c r="O21" i="2"/>
  <c r="J22" i="2"/>
  <c r="K22" i="2"/>
  <c r="L22" i="2"/>
  <c r="M22" i="2"/>
  <c r="N22" i="2"/>
  <c r="O22" i="2"/>
  <c r="J23" i="2"/>
  <c r="K23" i="2"/>
  <c r="L23" i="2"/>
  <c r="M23" i="2"/>
  <c r="N23" i="2"/>
  <c r="O23" i="2"/>
  <c r="J24" i="2"/>
  <c r="K24" i="2"/>
  <c r="L24" i="2"/>
  <c r="M24" i="2"/>
  <c r="N24" i="2"/>
  <c r="O24" i="2"/>
  <c r="J25" i="2"/>
  <c r="K25" i="2"/>
  <c r="L25" i="2"/>
  <c r="M25" i="2"/>
  <c r="N25" i="2"/>
  <c r="O25" i="2"/>
  <c r="J26" i="2"/>
  <c r="K26" i="2"/>
  <c r="L26" i="2"/>
  <c r="M26" i="2"/>
  <c r="N26" i="2"/>
  <c r="O26" i="2"/>
  <c r="J27" i="2"/>
  <c r="K27" i="2"/>
  <c r="L27" i="2"/>
  <c r="M27" i="2"/>
  <c r="N27" i="2"/>
  <c r="O27" i="2"/>
  <c r="J28" i="2"/>
  <c r="K28" i="2"/>
  <c r="L28" i="2"/>
  <c r="M28" i="2"/>
  <c r="N28" i="2"/>
  <c r="O28" i="2"/>
  <c r="J29" i="2"/>
  <c r="K29" i="2"/>
  <c r="L29" i="2"/>
  <c r="M29" i="2"/>
  <c r="N29" i="2"/>
  <c r="O29" i="2"/>
  <c r="J30" i="2"/>
  <c r="K30" i="2"/>
  <c r="L30" i="2"/>
  <c r="M30" i="2"/>
  <c r="N30" i="2"/>
  <c r="O30" i="2"/>
  <c r="J31" i="2"/>
  <c r="K31" i="2"/>
  <c r="L31" i="2"/>
  <c r="M31" i="2"/>
  <c r="N31" i="2"/>
  <c r="O31" i="2"/>
  <c r="J32" i="2"/>
  <c r="K32" i="2"/>
  <c r="L32" i="2"/>
  <c r="M32" i="2"/>
  <c r="N32" i="2"/>
  <c r="O32" i="2"/>
  <c r="J33" i="2"/>
  <c r="K33" i="2"/>
  <c r="L33" i="2"/>
  <c r="M33" i="2"/>
  <c r="N33" i="2"/>
  <c r="O33" i="2"/>
  <c r="J34" i="2"/>
  <c r="K34" i="2"/>
  <c r="L34" i="2"/>
  <c r="M34" i="2"/>
  <c r="N34" i="2"/>
  <c r="O34" i="2"/>
  <c r="J35" i="2"/>
  <c r="K35" i="2"/>
  <c r="L35" i="2"/>
  <c r="M35" i="2"/>
  <c r="N35" i="2"/>
  <c r="O35" i="2"/>
  <c r="J36" i="2"/>
  <c r="K36" i="2"/>
  <c r="L36" i="2"/>
  <c r="M36" i="2"/>
  <c r="N36" i="2"/>
  <c r="O36" i="2"/>
  <c r="J37" i="2"/>
  <c r="K37" i="2"/>
  <c r="L37" i="2"/>
  <c r="M37" i="2"/>
  <c r="N37" i="2"/>
  <c r="O37" i="2"/>
  <c r="J38" i="2"/>
  <c r="K38" i="2"/>
  <c r="L38" i="2"/>
  <c r="M38" i="2"/>
  <c r="N38" i="2"/>
  <c r="O38" i="2"/>
  <c r="J39" i="2"/>
  <c r="K39" i="2"/>
  <c r="L39" i="2"/>
  <c r="M39" i="2"/>
  <c r="N39" i="2"/>
  <c r="O39" i="2"/>
  <c r="J40" i="2"/>
  <c r="K40" i="2"/>
  <c r="L40" i="2"/>
  <c r="M40" i="2"/>
  <c r="N40" i="2"/>
  <c r="O40" i="2"/>
  <c r="J41" i="2"/>
  <c r="K41" i="2"/>
  <c r="L41" i="2"/>
  <c r="M41" i="2"/>
  <c r="N41" i="2"/>
  <c r="O41" i="2"/>
  <c r="J42" i="2"/>
  <c r="K42" i="2"/>
  <c r="L42" i="2"/>
  <c r="M42" i="2"/>
  <c r="N42" i="2"/>
  <c r="O42" i="2"/>
  <c r="J43" i="2"/>
  <c r="K43" i="2"/>
  <c r="L43" i="2"/>
  <c r="M43" i="2"/>
  <c r="N43" i="2"/>
  <c r="O43" i="2"/>
  <c r="J44" i="2"/>
  <c r="K44" i="2"/>
  <c r="L44" i="2"/>
  <c r="M44" i="2"/>
  <c r="N44" i="2"/>
  <c r="O44" i="2"/>
  <c r="J45" i="2"/>
  <c r="K45" i="2"/>
  <c r="L45" i="2"/>
  <c r="M45" i="2"/>
  <c r="N45" i="2"/>
  <c r="O45" i="2"/>
  <c r="J46" i="2"/>
  <c r="K46" i="2"/>
  <c r="L46" i="2"/>
  <c r="M46" i="2"/>
  <c r="N46" i="2"/>
  <c r="O46" i="2"/>
  <c r="J47" i="2"/>
  <c r="K47" i="2"/>
  <c r="L47" i="2"/>
  <c r="M47" i="2"/>
  <c r="N47" i="2"/>
  <c r="O47" i="2"/>
  <c r="J48" i="2"/>
  <c r="K48" i="2"/>
  <c r="L48" i="2"/>
  <c r="M48" i="2"/>
  <c r="N48" i="2"/>
  <c r="O48" i="2"/>
  <c r="J49" i="2"/>
  <c r="K49" i="2"/>
  <c r="L49" i="2"/>
  <c r="M49" i="2"/>
  <c r="N49" i="2"/>
  <c r="O49" i="2"/>
  <c r="J50" i="2"/>
  <c r="K50" i="2"/>
  <c r="L50" i="2"/>
  <c r="M50" i="2"/>
  <c r="N50" i="2"/>
  <c r="O50" i="2"/>
  <c r="J51" i="2"/>
  <c r="K51" i="2"/>
  <c r="L51" i="2"/>
  <c r="M51" i="2"/>
  <c r="N51" i="2"/>
  <c r="O51" i="2"/>
  <c r="J52" i="2"/>
  <c r="K52" i="2"/>
  <c r="L52" i="2"/>
  <c r="M52" i="2"/>
  <c r="N52" i="2"/>
  <c r="O52" i="2"/>
  <c r="J53" i="2"/>
  <c r="K53" i="2"/>
  <c r="L53" i="2"/>
  <c r="M53" i="2"/>
  <c r="N53" i="2"/>
  <c r="O53" i="2"/>
  <c r="J54" i="2"/>
  <c r="K54" i="2"/>
  <c r="L54" i="2"/>
  <c r="M54" i="2"/>
  <c r="N54" i="2"/>
  <c r="O54" i="2"/>
  <c r="J55" i="2"/>
  <c r="K55" i="2"/>
  <c r="L55" i="2"/>
  <c r="M55" i="2"/>
  <c r="N55" i="2"/>
  <c r="O55" i="2"/>
  <c r="J56" i="2"/>
  <c r="K56" i="2"/>
  <c r="L56" i="2"/>
  <c r="M56" i="2"/>
  <c r="N56" i="2"/>
  <c r="O56" i="2"/>
  <c r="J57" i="2"/>
  <c r="K57" i="2"/>
  <c r="L57" i="2"/>
  <c r="M57" i="2"/>
  <c r="N57" i="2"/>
  <c r="O57" i="2"/>
  <c r="J58" i="2"/>
  <c r="K58" i="2"/>
  <c r="L58" i="2"/>
  <c r="M58" i="2"/>
  <c r="N58" i="2"/>
  <c r="O58" i="2"/>
  <c r="J59" i="2"/>
  <c r="K59" i="2"/>
  <c r="L59" i="2"/>
  <c r="M59" i="2"/>
  <c r="N59" i="2"/>
  <c r="O59" i="2"/>
  <c r="J60" i="2"/>
  <c r="K60" i="2"/>
  <c r="L60" i="2"/>
  <c r="M60" i="2"/>
  <c r="N60" i="2"/>
  <c r="O60" i="2"/>
  <c r="J61" i="2"/>
  <c r="K61" i="2"/>
  <c r="L61" i="2"/>
  <c r="M61" i="2"/>
  <c r="N61" i="2"/>
  <c r="O61" i="2"/>
  <c r="P12" i="2" l="1"/>
  <c r="P34" i="2"/>
  <c r="P46" i="2"/>
  <c r="P54" i="2"/>
  <c r="P38" i="2"/>
  <c r="P50" i="2"/>
  <c r="P61" i="2"/>
  <c r="P58" i="2"/>
  <c r="P42" i="2"/>
  <c r="P25" i="2"/>
  <c r="P20" i="2"/>
  <c r="P16" i="2"/>
  <c r="P8" i="2"/>
  <c r="P29" i="2"/>
  <c r="Q31" i="3" l="1"/>
  <c r="D19" i="3"/>
  <c r="C13" i="3"/>
  <c r="D25" i="3"/>
  <c r="D13" i="3"/>
  <c r="L31" i="3"/>
  <c r="C19" i="3"/>
  <c r="K13" i="3"/>
  <c r="H25" i="3"/>
  <c r="C25" i="3"/>
  <c r="D31" i="3"/>
  <c r="H13" i="3"/>
  <c r="G31" i="3"/>
  <c r="P19" i="3"/>
  <c r="I19" i="3"/>
  <c r="P13" i="3"/>
  <c r="G25" i="3"/>
  <c r="M19" i="3"/>
  <c r="Q19" i="3"/>
  <c r="E19" i="3"/>
  <c r="K31" i="3"/>
  <c r="C31" i="3"/>
  <c r="H31" i="3"/>
  <c r="O31" i="3"/>
  <c r="G13" i="3"/>
  <c r="H19" i="3"/>
  <c r="O13" i="3"/>
  <c r="L13" i="3"/>
  <c r="K25" i="3"/>
  <c r="L25" i="3"/>
  <c r="N19" i="3"/>
  <c r="M25" i="3" l="1"/>
  <c r="N25" i="3" s="1"/>
  <c r="Q13" i="3"/>
  <c r="R13" i="3" s="1"/>
  <c r="J19" i="3"/>
  <c r="K19" i="3" s="1"/>
  <c r="I13" i="3"/>
  <c r="J13" i="3" s="1"/>
  <c r="R31" i="3"/>
  <c r="E31" i="3"/>
  <c r="F31" i="3" s="1"/>
  <c r="M31" i="3"/>
  <c r="N31" i="3" s="1"/>
  <c r="I25" i="3"/>
  <c r="J25" i="3" s="1"/>
  <c r="R19" i="3"/>
  <c r="I31" i="3"/>
  <c r="J31" i="3" s="1"/>
  <c r="E25" i="3"/>
  <c r="F25" i="3" s="1"/>
  <c r="M13" i="3"/>
  <c r="N13" i="3" s="1"/>
  <c r="E13" i="3"/>
  <c r="F13" i="3" s="1"/>
  <c r="F19" i="3"/>
  <c r="G19" i="3" s="1"/>
</calcChain>
</file>

<file path=xl/connections.xml><?xml version="1.0" encoding="utf-8"?>
<connections xmlns="http://schemas.openxmlformats.org/spreadsheetml/2006/main">
  <connection id="1" name="Query - BFCI_Tbl" description="Connection to the 'BFCI_Tbl' query in the workbook." type="100" refreshedVersion="8" minRefreshableVersion="5">
    <extLst>
      <ext xmlns:x15="http://schemas.microsoft.com/office/spreadsheetml/2010/11/main" uri="{DE250136-89BD-433C-8126-D09CA5730AF9}">
        <x15:connection id="9c72b061-457c-4ea4-864c-8a916c02588b">
          <x15:oledbPr connection="Provider=Microsoft.Mashup.OleDb.1;Data Source=$Workbook$;Location=BFCI_Tbl;Extended Properties=&quot;&quot;">
            <x15:dbTables>
              <x15:dbTable name="BFCI_Tbl"/>
            </x15:dbTables>
          </x15:oledbPr>
        </x15:connection>
      </ext>
    </extLst>
  </connection>
  <connection id="2" keepAlive="1" name="Query - Gilgil" description="Connection to the 'Gilgil' query in the workbook." type="5" refreshedVersion="0" background="1">
    <dbPr connection="Provider=Microsoft.Mashup.OleDb.1;Data Source=$Workbook$;Location=Gilgil;Extended Properties=&quot;&quot;" command="SELECT * FROM [Gilgil]"/>
  </connection>
  <connection id="3" keepAlive="1" name="Query - Kuresoi-North" description="Connection to the 'Kuresoi-North' query in the workbook." type="5" refreshedVersion="0" background="1">
    <dbPr connection="Provider=Microsoft.Mashup.OleDb.1;Data Source=$Workbook$;Location=Kuresoi-North;Extended Properties=&quot;&quot;" command="SELECT * FROM [Kuresoi-North]"/>
  </connection>
  <connection id="4" keepAlive="1" name="Query - Kuresoi-South" description="Connection to the 'Kuresoi-South' query in the workbook." type="5" refreshedVersion="0" background="1">
    <dbPr connection="Provider=Microsoft.Mashup.OleDb.1;Data Source=$Workbook$;Location=Kuresoi-South;Extended Properties=&quot;&quot;" command="SELECT * FROM [Kuresoi-South]"/>
  </connection>
  <connection id="5" keepAlive="1" name="Query - Molo" description="Connection to the 'Molo' query in the workbook." type="5" refreshedVersion="0" background="1">
    <dbPr connection="Provider=Microsoft.Mashup.OleDb.1;Data Source=$Workbook$;Location=Molo;Extended Properties=&quot;&quot;" command="SELECT * FROM [Molo]"/>
  </connection>
  <connection id="6" keepAlive="1" name="Query - Naivasha" description="Connection to the 'Naivasha' query in the workbook." type="5" refreshedVersion="0" background="1">
    <dbPr connection="Provider=Microsoft.Mashup.OleDb.1;Data Source=$Workbook$;Location=Naivasha;Extended Properties=&quot;&quot;" command="SELECT * FROM [Naivasha]"/>
  </connection>
  <connection id="7" keepAlive="1" name="Query - Nakuru_East" description="Connection to the 'Nakuru_East' query in the workbook." type="5" refreshedVersion="0" background="1">
    <dbPr connection="Provider=Microsoft.Mashup.OleDb.1;Data Source=$Workbook$;Location=Nakuru_East;Extended Properties=&quot;&quot;" command="SELECT * FROM [Nakuru_East]"/>
  </connection>
  <connection id="8" keepAlive="1" name="Query - Nakuru_North" description="Connection to the 'Nakuru_North' query in the workbook." type="5" refreshedVersion="0" background="1">
    <dbPr connection="Provider=Microsoft.Mashup.OleDb.1;Data Source=$Workbook$;Location=Nakuru_North;Extended Properties=&quot;&quot;" command="SELECT * FROM [Nakuru_North]"/>
  </connection>
  <connection id="9" keepAlive="1" name="Query - Nakuru_West" description="Connection to the 'Nakuru_West' query in the workbook." type="5" refreshedVersion="0" background="1">
    <dbPr connection="Provider=Microsoft.Mashup.OleDb.1;Data Source=$Workbook$;Location=Nakuru_West;Extended Properties=&quot;&quot;" command="SELECT * FROM [Nakuru_West]"/>
  </connection>
  <connection id="10" keepAlive="1" name="Query - Njoro" description="Connection to the 'Njoro' query in the workbook." type="5" refreshedVersion="0" background="1">
    <dbPr connection="Provider=Microsoft.Mashup.OleDb.1;Data Source=$Workbook$;Location=Njoro;Extended Properties=&quot;&quot;" command="SELECT * FROM [Njoro]"/>
  </connection>
  <connection id="11" keepAlive="1" name="Query - Rongai" description="Connection to the 'Rongai' query in the workbook." type="5" refreshedVersion="0" background="1">
    <dbPr connection="Provider=Microsoft.Mashup.OleDb.1;Data Source=$Workbook$;Location=Rongai;Extended Properties=&quot;&quot;" command="SELECT * FROM [Rongai]"/>
  </connection>
  <connection id="12" keepAlive="1" name="Query - Subukia" description="Connection to the 'Subukia' query in the workbook." type="5" refreshedVersion="0" background="1">
    <dbPr connection="Provider=Microsoft.Mashup.OleDb.1;Data Source=$Workbook$;Location=Subukia;Extended Properties=&quot;&quot;" command="SELECT * FROM [Subukia]"/>
  </connection>
  <connection id="1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4" name="WorksheetConnection_IMIS_Adhoc_Query_2024_02_2210_36_25_738.xlsx!Table1" type="102" refreshedVersion="6" minRefreshableVersion="5">
    <extLst>
      <ext xmlns:x15="http://schemas.microsoft.com/office/spreadsheetml/2010/11/main" uri="{DE250136-89BD-433C-8126-D09CA5730AF9}">
        <x15:connection id="Table1" autoDelete="1">
          <x15:rangePr sourceName="_xlcn.WorksheetConnection_IMIS_Adhoc_Query_2024_02_2210_36_25_738.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7">
    <s v="ThisWorkbookDataModel"/>
    <s v="{[BFCI_Raw].[County].[All]}"/>
    <s v="{[BFCI_Raw].[sub-county].[All]}"/>
    <s v="{[BFCI_Raw].[Facility].[All]}"/>
    <s v="{[BFCI_Raw].[Community Unit].[All]}"/>
    <s v="{[BFCI_Raw].[yearmonth].[All]}"/>
    <s v="{[BFCI_Raw].[MflCode].[All]}"/>
  </metadataStrings>
  <mdxMetadata count="6">
    <mdx n="0" f="s">
      <ms ns="1" c="0"/>
    </mdx>
    <mdx n="0" f="s">
      <ms ns="2" c="0"/>
    </mdx>
    <mdx n="0" f="s">
      <ms ns="3" c="0"/>
    </mdx>
    <mdx n="0" f="s">
      <ms ns="4" c="0"/>
    </mdx>
    <mdx n="0" f="s">
      <ms ns="5" c="0"/>
    </mdx>
    <mdx n="0" f="s">
      <ms ns="6" c="0"/>
    </mdx>
  </mdxMetadata>
  <valueMetadata count="6">
    <bk>
      <rc t="1" v="0"/>
    </bk>
    <bk>
      <rc t="1" v="1"/>
    </bk>
    <bk>
      <rc t="1" v="2"/>
    </bk>
    <bk>
      <rc t="1" v="3"/>
    </bk>
    <bk>
      <rc t="1" v="4"/>
    </bk>
    <bk>
      <rc t="1" v="5"/>
    </bk>
  </valueMetadata>
</metadata>
</file>

<file path=xl/sharedStrings.xml><?xml version="1.0" encoding="utf-8"?>
<sst xmlns="http://schemas.openxmlformats.org/spreadsheetml/2006/main" count="406" uniqueCount="133">
  <si>
    <t>County</t>
  </si>
  <si>
    <t>sub-county</t>
  </si>
  <si>
    <t>Facility</t>
  </si>
  <si>
    <t>Community Unit</t>
  </si>
  <si>
    <t>Month</t>
  </si>
  <si>
    <t>yearmonth</t>
  </si>
  <si>
    <t>MflCode</t>
  </si>
  <si>
    <t>Main Section</t>
  </si>
  <si>
    <t>Section</t>
  </si>
  <si>
    <t>Sub Section</t>
  </si>
  <si>
    <t>Indicator</t>
  </si>
  <si>
    <t>Order</t>
  </si>
  <si>
    <t>Is a percentage indicator</t>
  </si>
  <si>
    <t>Value</t>
  </si>
  <si>
    <t>Child Exclusively Breastfed</t>
  </si>
  <si>
    <t>Indicator 1: Children 0-5 months exclusively breastfed</t>
  </si>
  <si>
    <t>Y</t>
  </si>
  <si>
    <t>N</t>
  </si>
  <si>
    <t>Y+N</t>
  </si>
  <si>
    <t>%</t>
  </si>
  <si>
    <t>Child  consuming iron- rich [animal or fortified] foods</t>
  </si>
  <si>
    <t>Total 6-23 months</t>
  </si>
  <si>
    <t>Indicator 5: Early Initiation of  breastfeeding. (Children 0-23 months)</t>
  </si>
  <si>
    <t>DK</t>
  </si>
  <si>
    <t>Number of males</t>
  </si>
  <si>
    <t>Indicator 7: Gender dissagregation</t>
  </si>
  <si>
    <t>M</t>
  </si>
  <si>
    <t>Number of females</t>
  </si>
  <si>
    <t>F</t>
  </si>
  <si>
    <t>Total number of children, age 0-23 months, reached  with BFCI in the reporting  month</t>
  </si>
  <si>
    <t>Indicator 8. BFCI coverage for children 0-23 months</t>
  </si>
  <si>
    <t>T</t>
  </si>
  <si>
    <t>U</t>
  </si>
  <si>
    <t>T/U*100</t>
  </si>
  <si>
    <t>Total number of pregnant women</t>
  </si>
  <si>
    <t>Total Pregnant women</t>
  </si>
  <si>
    <t>Total Pregnant and lactating women</t>
  </si>
  <si>
    <t>Total Pregnant and lactating women in BFCI</t>
  </si>
  <si>
    <t>Total pregnant and lactating women in BFCI</t>
  </si>
  <si>
    <t>BFCI Form 2 : Community Health unit Summary Tool (MOH 751)</t>
  </si>
  <si>
    <t>Sub County</t>
  </si>
  <si>
    <t>Ward</t>
  </si>
  <si>
    <t>Facility Name</t>
  </si>
  <si>
    <t>MFL code</t>
  </si>
  <si>
    <t>C. Unit Name</t>
  </si>
  <si>
    <t>Year</t>
  </si>
  <si>
    <t>Link Facility</t>
  </si>
  <si>
    <t>Section 1: Individual Child summary for BFCI Form 1a (to be analysed every month)</t>
  </si>
  <si>
    <t>Indicator 2:
Children 6-23 months consuming iron- rich foods</t>
  </si>
  <si>
    <t>Indicator 3:
Children 6-23 months consuming atleast 4 food groups</t>
  </si>
  <si>
    <t>Indicator 4:
Mother/caregivers receiving nutrition counselling during home visit</t>
  </si>
  <si>
    <t>Total 0-5 months</t>
  </si>
  <si>
    <t>Children 6-23 months
consumed atleast 4 food groups</t>
  </si>
  <si>
    <t>Total
children 6-23
months</t>
  </si>
  <si>
    <t>Mother/  caregivers
received nutrition counselling</t>
  </si>
  <si>
    <t>Total
mother/ caregivers in BFCI</t>
  </si>
  <si>
    <t>These two indicators to be analysed at the beginning of BFCI implementation and every six months there after</t>
  </si>
  <si>
    <t>Indicator 6: Those who received a Pre lacteal feed
(Children 0-23 months)</t>
  </si>
  <si>
    <t>Children 0-23
months on early initiation to breastfeeding</t>
  </si>
  <si>
    <t>Total
children 0-
23 months in BFCI</t>
  </si>
  <si>
    <t>Children 0-23 months
given prelacteal feeds
(Form 1a,Q7)</t>
  </si>
  <si>
    <t>Total
children 0-23 months in BFCI</t>
  </si>
  <si>
    <t>Total number of children in this Community health Unit age 0-23 months mapped for BFCI, (data from CHS report- ensure the CHS report is updated)</t>
  </si>
  <si>
    <t>Proportion of children 0-23 months being reached with BFCI (coverage)</t>
  </si>
  <si>
    <t>Y+N+ DK</t>
  </si>
  <si>
    <t>Section 2:Maternal summary for BFCI form 1b: (Part B)</t>
  </si>
  <si>
    <t>Indicator 1:
Proportion of Pregnant and lactating women malnourished</t>
  </si>
  <si>
    <t>Indicator 2:
Proportion of pregnant women who had IFAS</t>
  </si>
  <si>
    <t>Indicator 3:
Consumption of IFAS among pregnant women</t>
  </si>
  <si>
    <t>Pregnant and lactating women malnourished
(Form 1b,Q9)</t>
  </si>
  <si>
    <t>Total PLW screened for malnutritio n</t>
  </si>
  <si>
    <t>Pregnant women who had IFAS
(Form 1b,Q10)</t>
  </si>
  <si>
    <t>Pregnant Women who consumed  IFAS for 15 days or more
(Form 1b,Q11b)</t>
  </si>
  <si>
    <t>Section 1b:Maternal summary for BFCI form 1b: (Part B)</t>
  </si>
  <si>
    <t>Indicator 4:
Proportion of pregnant and lactating women consuming atleast 5 food groups in a day.</t>
  </si>
  <si>
    <t>Indicator 5:
Proportion of pregnant and lactating women consuming the recommended number of meals per day</t>
  </si>
  <si>
    <t>Indicator 6:
Pregnant and lactating women receiving nutrition counselling during home visit</t>
  </si>
  <si>
    <t>dicator 7: Proxy BFCI Coverage for Pregnant and lactating wome</t>
  </si>
  <si>
    <t>Pregnant and lactating women consuming ≥ 5 food groups in a day
(Form 1b,Q12b)</t>
  </si>
  <si>
    <t>Pregnant and lactating women consuming the recommended number of meals per day
(Form 1b,Q14b)</t>
  </si>
  <si>
    <t>Pregnant and lactating women received nutrition counselling
(Form 1b,Q16 for all pregnant and lactating women in BFCI )</t>
  </si>
  <si>
    <t>Total number of pregnant and lactating women in this Community health Unit mapped for BFCI, (data from CHS report- ensure the CHS report is updated)</t>
  </si>
  <si>
    <t>Percentage of pregnant and lactating women &amp; caregivers with children less than 2 years who received BFCI services (coverage)</t>
  </si>
  <si>
    <t>Expected Reports</t>
  </si>
  <si>
    <t xml:space="preserve">Programmatic indicators </t>
  </si>
  <si>
    <t>Number of facilities implementing BFCI</t>
  </si>
  <si>
    <t>Number of sub-counties implementing BFCI</t>
  </si>
  <si>
    <t>Five key outcome indicators have been identified for monitoring and reporting of BFCI activities as described below:</t>
  </si>
  <si>
    <t>Proportion of infants who are put to the breast within one hour after delivery (early initiation of breastfeeding) (zero to twelve months of age)</t>
  </si>
  <si>
    <t>not on data source. Ignore for now</t>
  </si>
  <si>
    <t>Proportion of infants who are exclusively breastfed in the first five months of life (zero to five months of age)</t>
  </si>
  <si>
    <t>Proportion of children who receive any pre-lacteal feeds within the first three days of life</t>
  </si>
  <si>
    <t xml:space="preserve">indicator  - </t>
  </si>
  <si>
    <t>Proportion of children aged six to eight months who receive complementary foods (semisolid or solid) in addition to breast milk</t>
  </si>
  <si>
    <t>Proportion of children aged six months who ate any animal-source, iron-rich foods in the last 24 hours</t>
  </si>
  <si>
    <t>All</t>
  </si>
  <si>
    <t>Total</t>
  </si>
  <si>
    <t>Section 1: Individual Child summary for BFCI Form 1a</t>
  </si>
  <si>
    <t>Total 0-5 Months</t>
  </si>
  <si>
    <t>Indicator 2:Children 6-23 months consuming iron- rich foods</t>
  </si>
  <si>
    <t>Children 6-23 months consumed atleast 4 food groups</t>
  </si>
  <si>
    <t>Indicator 3:Children 6-23 months consuming atleast 4 food groups</t>
  </si>
  <si>
    <t>Total children 6-23 months</t>
  </si>
  <si>
    <t>Mother/  caregivers received nutrition counselling</t>
  </si>
  <si>
    <t>Indicator 4: Mother or caregivers receiving nutrition counselling during home visit</t>
  </si>
  <si>
    <t>Total mother/ caregivers in BFCI</t>
  </si>
  <si>
    <t>Children 0-23 months on early initiation to breastfeeding</t>
  </si>
  <si>
    <t>Total children 0-23 months in BFCI</t>
  </si>
  <si>
    <t>Y+N+DK</t>
  </si>
  <si>
    <t>Children 0-23 months given prelacteal feeds [Form 1a,Q7]</t>
  </si>
  <si>
    <t>Indicator 6: Those who received a Pre lacteal feed (Children 0-23 months)</t>
  </si>
  <si>
    <t>Total number of children in this Community health Unit age 0-23 months mapped for BFCI, [data from CHS report- ensure the CHS report is updated]</t>
  </si>
  <si>
    <t>Proportion of children 0-23 months being reached with BFCI [coverage]</t>
  </si>
  <si>
    <t>Section 2:Maternal summary for BFCI form 1b: [Part B]</t>
  </si>
  <si>
    <t>Pregnant and lactating women malnourished [Form 1b,Q9]</t>
  </si>
  <si>
    <t>Indicator 1:Proportion of Pregnant and lactating women malnourished</t>
  </si>
  <si>
    <t>Total PLW screened for malnutrition</t>
  </si>
  <si>
    <t>Pregnant women who had IFAS [Form 1b,Q10]</t>
  </si>
  <si>
    <t>Indicator 2: Proportion of pregnant women who had IFAS</t>
  </si>
  <si>
    <t>Pregnant Women who consumed  IFAS for 15 days or more [Form 1b,Q11b]</t>
  </si>
  <si>
    <t>Indicator 3: Consumption of IFAS among pregnant women</t>
  </si>
  <si>
    <t>Section 1b:Maternal summary for BFCI form 1b: [Part B]</t>
  </si>
  <si>
    <t>Pregnant and lactating women consuming 5 or more food groups in a day</t>
  </si>
  <si>
    <t>Indicator 4: Proportion of pregnant and lactating women consuming at least 5 food groups in a day.</t>
  </si>
  <si>
    <t>Pregnant and lactating women consuming the recommended number of meals per day</t>
  </si>
  <si>
    <t>Indicator 5:Proportion of pregnant and lactating women consuming the recommended number of meals per day</t>
  </si>
  <si>
    <t>Pregnant and lactating women received nutrition counselling [Form 1b,Q16 for all pregnant and lactating women in BFCI]</t>
  </si>
  <si>
    <t>Indicator 6:Pregnant and lactating women receiving nutrition counselling during home visit</t>
  </si>
  <si>
    <t>Pregnant and lactating women received nutrition counselling [Form 1b,Q16 for all pregnant and lactating women in BFCI ]</t>
  </si>
  <si>
    <t>Indicator 7: Proxy BFCI Coverage for Pregnant and lactating women</t>
  </si>
  <si>
    <t>Total number of pregnant and lactating women in this Community health Unit mapped for BFCI, [data from CHS report- ensure the CHS report is updated]</t>
  </si>
  <si>
    <t>Percentage of pregnant and lactating women &amp; caregivers with children less than 2 years who received BFCI services [coverage]</t>
  </si>
  <si>
    <t xml:space="preserv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</si>
</sst>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7">
    <font>
      <sz val="11"/>
      <color indexed="8"/>
      <name val="Calibri"/>
      <family val="2"/>
      <scheme val="minor"/>
    </font>
    <font>
      <sz val="11"/>
      <color theme="1"/>
      <name val="Calibri"/>
      <family val="2"/>
      <scheme val="minor"/>
    </font>
    <font>
      <sz val="11"/>
      <color theme="1"/>
      <name val="Calibri"/>
      <family val="2"/>
      <scheme val="minor"/>
    </font>
    <font>
      <sz val="11"/>
      <color indexed="8"/>
      <name val="Daytona"/>
      <family val="2"/>
    </font>
    <font>
      <sz val="11"/>
      <color theme="1"/>
      <name val="Fira Sans"/>
      <family val="2"/>
    </font>
    <font>
      <b/>
      <sz val="11"/>
      <color theme="1"/>
      <name val="Fira Sans"/>
      <family val="2"/>
    </font>
    <font>
      <b/>
      <sz val="10"/>
      <color theme="1"/>
      <name val="Fira Sans"/>
      <family val="2"/>
    </font>
    <font>
      <sz val="9"/>
      <color theme="1"/>
      <name val="Fira Sans"/>
      <family val="2"/>
    </font>
    <font>
      <b/>
      <sz val="9"/>
      <color theme="1"/>
      <name val="Fira Sans"/>
      <family val="2"/>
    </font>
    <font>
      <b/>
      <sz val="11"/>
      <color theme="0"/>
      <name val="Fira Sans"/>
      <family val="2"/>
    </font>
    <font>
      <sz val="11"/>
      <color rgb="FF000000"/>
      <name val="Calibri"/>
      <family val="2"/>
    </font>
    <font>
      <sz val="10"/>
      <color theme="1"/>
      <name val="Times New Roman"/>
      <family val="1"/>
    </font>
    <font>
      <sz val="11"/>
      <color rgb="FFFF0000"/>
      <name val="Calibri"/>
      <family val="2"/>
    </font>
    <font>
      <i/>
      <sz val="11"/>
      <color theme="1"/>
      <name val="Fira Sans"/>
      <family val="2"/>
    </font>
    <font>
      <sz val="11"/>
      <color rgb="FF00B050"/>
      <name val="Calibri"/>
      <family val="2"/>
    </font>
    <font>
      <sz val="11"/>
      <color indexed="8"/>
      <name val="Calibri"/>
      <family val="2"/>
      <scheme val="minor"/>
    </font>
    <font>
      <b/>
      <sz val="18"/>
      <color theme="1"/>
      <name val="Arial Nova Cond"/>
      <family val="2"/>
    </font>
  </fonts>
  <fills count="18">
    <fill>
      <patternFill patternType="none"/>
    </fill>
    <fill>
      <patternFill patternType="gray125"/>
    </fill>
    <fill>
      <patternFill patternType="none">
        <fgColor indexed="22"/>
      </patternFill>
    </fill>
    <fill>
      <patternFill patternType="solid">
        <fgColor indexed="22"/>
      </patternFill>
    </fill>
    <fill>
      <patternFill patternType="solid">
        <fgColor rgb="FF66FFFF"/>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7030A0"/>
        <bgColor indexed="64"/>
      </patternFill>
    </fill>
    <fill>
      <patternFill patternType="solid">
        <fgColor rgb="FFCCFF33"/>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4" tint="0.79998168889431442"/>
        <bgColor indexed="64"/>
      </patternFill>
    </fill>
  </fills>
  <borders count="28">
    <border>
      <left/>
      <right/>
      <top/>
      <bottom/>
      <diagonal/>
    </border>
    <border>
      <left style="thin">
        <color indexed="17"/>
      </left>
      <right style="thin">
        <color indexed="17"/>
      </right>
      <top style="thin">
        <color indexed="17"/>
      </top>
      <bottom style="thin">
        <color indexed="17"/>
      </bottom>
      <diagonal/>
    </border>
    <border>
      <left/>
      <right style="thin">
        <color indexed="17"/>
      </right>
      <top style="thin">
        <color indexed="17"/>
      </top>
      <bottom style="thin">
        <color indexed="17"/>
      </bottom>
      <diagonal/>
    </border>
    <border>
      <left style="thin">
        <color indexed="17"/>
      </left>
      <right/>
      <top style="thin">
        <color indexed="17"/>
      </top>
      <bottom style="thin">
        <color indexed="17"/>
      </bottom>
      <diagonal/>
    </border>
    <border>
      <left/>
      <right style="thin">
        <color indexed="17"/>
      </right>
      <top/>
      <bottom style="thin">
        <color indexed="17"/>
      </bottom>
      <diagonal/>
    </border>
    <border>
      <left style="thin">
        <color indexed="17"/>
      </left>
      <right style="thin">
        <color indexed="17"/>
      </right>
      <top/>
      <bottom style="thin">
        <color indexed="17"/>
      </bottom>
      <diagonal/>
    </border>
    <border>
      <left style="thin">
        <color indexed="17"/>
      </left>
      <right/>
      <top/>
      <bottom style="thin">
        <color indexed="17"/>
      </bottom>
      <diagonal/>
    </border>
    <border>
      <left style="medium">
        <color theme="9"/>
      </left>
      <right/>
      <top style="medium">
        <color theme="9"/>
      </top>
      <bottom/>
      <diagonal/>
    </border>
    <border>
      <left/>
      <right/>
      <top style="medium">
        <color theme="9"/>
      </top>
      <bottom/>
      <diagonal/>
    </border>
    <border>
      <left/>
      <right style="medium">
        <color theme="9"/>
      </right>
      <top style="medium">
        <color theme="9"/>
      </top>
      <bottom/>
      <diagonal/>
    </border>
    <border>
      <left style="medium">
        <color theme="9"/>
      </left>
      <right/>
      <top/>
      <bottom/>
      <diagonal/>
    </border>
    <border>
      <left/>
      <right style="medium">
        <color theme="9"/>
      </right>
      <top/>
      <bottom/>
      <diagonal/>
    </border>
    <border>
      <left/>
      <right/>
      <top/>
      <bottom style="thin">
        <color theme="9"/>
      </bottom>
      <diagonal/>
    </border>
    <border>
      <left style="thin">
        <color theme="9"/>
      </left>
      <right style="thin">
        <color theme="9"/>
      </right>
      <top style="thin">
        <color theme="9"/>
      </top>
      <bottom style="thin">
        <color theme="9"/>
      </bottom>
      <diagonal/>
    </border>
    <border>
      <left style="thin">
        <color theme="9"/>
      </left>
      <right/>
      <top style="thin">
        <color theme="9"/>
      </top>
      <bottom style="thin">
        <color theme="9"/>
      </bottom>
      <diagonal/>
    </border>
    <border>
      <left/>
      <right style="thin">
        <color theme="9"/>
      </right>
      <top style="thin">
        <color theme="9"/>
      </top>
      <bottom style="thin">
        <color theme="9"/>
      </bottom>
      <diagonal/>
    </border>
    <border>
      <left style="thin">
        <color theme="9"/>
      </left>
      <right/>
      <top style="thin">
        <color theme="9"/>
      </top>
      <bottom/>
      <diagonal/>
    </border>
    <border>
      <left/>
      <right style="thin">
        <color theme="9"/>
      </right>
      <top style="thin">
        <color theme="9"/>
      </top>
      <bottom/>
      <diagonal/>
    </border>
    <border>
      <left style="thin">
        <color theme="9"/>
      </left>
      <right style="thin">
        <color theme="9"/>
      </right>
      <top style="thin">
        <color theme="9"/>
      </top>
      <bottom/>
      <diagonal/>
    </border>
    <border>
      <left style="thin">
        <color theme="9"/>
      </left>
      <right/>
      <top/>
      <bottom style="thin">
        <color theme="9"/>
      </bottom>
      <diagonal/>
    </border>
    <border>
      <left/>
      <right style="thin">
        <color theme="9"/>
      </right>
      <top/>
      <bottom style="thin">
        <color theme="9"/>
      </bottom>
      <diagonal/>
    </border>
    <border>
      <left style="thin">
        <color theme="9"/>
      </left>
      <right style="thin">
        <color theme="9"/>
      </right>
      <top/>
      <bottom style="thin">
        <color theme="9"/>
      </bottom>
      <diagonal/>
    </border>
    <border>
      <left/>
      <right/>
      <top/>
      <bottom style="medium">
        <color theme="9"/>
      </bottom>
      <diagonal/>
    </border>
    <border>
      <left style="medium">
        <color theme="9"/>
      </left>
      <right/>
      <top/>
      <bottom style="medium">
        <color theme="9"/>
      </bottom>
      <diagonal/>
    </border>
    <border>
      <left/>
      <right style="medium">
        <color theme="9"/>
      </right>
      <top/>
      <bottom style="medium">
        <color theme="9"/>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top/>
      <bottom style="thick">
        <color auto="1"/>
      </bottom>
      <diagonal/>
    </border>
  </borders>
  <cellStyleXfs count="5">
    <xf numFmtId="0" fontId="0" fillId="0" borderId="0"/>
    <xf numFmtId="0" fontId="2" fillId="2" borderId="0"/>
    <xf numFmtId="9" fontId="2" fillId="2" borderId="0" applyFont="0" applyFill="0" applyBorder="0" applyAlignment="0" applyProtection="0"/>
    <xf numFmtId="9" fontId="15" fillId="0" borderId="0" applyFont="0" applyFill="0" applyBorder="0" applyAlignment="0" applyProtection="0"/>
    <xf numFmtId="0" fontId="1" fillId="2" borderId="0"/>
  </cellStyleXfs>
  <cellXfs count="105">
    <xf numFmtId="0" fontId="0" fillId="0" borderId="0" xfId="0"/>
    <xf numFmtId="0" fontId="3" fillId="3" borderId="4" xfId="0" applyFont="1" applyFill="1" applyBorder="1" applyAlignment="1">
      <alignment horizontal="left" wrapText="1"/>
    </xf>
    <xf numFmtId="0" fontId="3" fillId="3" borderId="5" xfId="0" applyFont="1" applyFill="1" applyBorder="1" applyAlignment="1">
      <alignment horizontal="left" wrapText="1"/>
    </xf>
    <xf numFmtId="0" fontId="3" fillId="3" borderId="6" xfId="0" applyFont="1" applyFill="1" applyBorder="1" applyAlignment="1">
      <alignment horizontal="left" wrapText="1"/>
    </xf>
    <xf numFmtId="0" fontId="0" fillId="0" borderId="0" xfId="0" pivotButton="1"/>
    <xf numFmtId="0" fontId="4" fillId="2" borderId="0" xfId="1" applyFont="1" applyAlignment="1">
      <alignment vertical="top" wrapText="1"/>
    </xf>
    <xf numFmtId="0" fontId="4" fillId="2" borderId="7" xfId="1" applyFont="1" applyBorder="1" applyAlignment="1">
      <alignment vertical="top" wrapText="1"/>
    </xf>
    <xf numFmtId="0" fontId="4" fillId="2" borderId="8" xfId="1" applyFont="1" applyBorder="1" applyAlignment="1">
      <alignment vertical="top" wrapText="1"/>
    </xf>
    <xf numFmtId="0" fontId="4" fillId="2" borderId="9" xfId="1" applyFont="1" applyBorder="1" applyAlignment="1">
      <alignment vertical="top" wrapText="1"/>
    </xf>
    <xf numFmtId="0" fontId="4" fillId="2" borderId="10" xfId="1" applyFont="1" applyBorder="1" applyAlignment="1">
      <alignment vertical="top" wrapText="1"/>
    </xf>
    <xf numFmtId="0" fontId="4" fillId="2" borderId="11" xfId="1" applyFont="1" applyBorder="1" applyAlignment="1">
      <alignment vertical="top" wrapText="1"/>
    </xf>
    <xf numFmtId="0" fontId="6" fillId="2" borderId="10" xfId="1" applyFont="1" applyBorder="1" applyAlignment="1">
      <alignment vertical="top" wrapText="1"/>
    </xf>
    <xf numFmtId="0" fontId="6" fillId="2" borderId="0" xfId="1" applyFont="1" applyAlignment="1">
      <alignment horizontal="right" vertical="top" wrapText="1"/>
    </xf>
    <xf numFmtId="0" fontId="6" fillId="2" borderId="12" xfId="1" applyFont="1" applyBorder="1" applyAlignment="1">
      <alignment vertical="top" wrapText="1"/>
    </xf>
    <xf numFmtId="0" fontId="6" fillId="2" borderId="0" xfId="1" applyFont="1" applyAlignment="1">
      <alignment vertical="top" wrapText="1"/>
    </xf>
    <xf numFmtId="0" fontId="6" fillId="2" borderId="11" xfId="1" applyFont="1" applyBorder="1" applyAlignment="1">
      <alignment vertical="top" wrapText="1"/>
    </xf>
    <xf numFmtId="0" fontId="5" fillId="2" borderId="10" xfId="1" applyFont="1" applyBorder="1" applyAlignment="1">
      <alignment vertical="top" wrapText="1"/>
    </xf>
    <xf numFmtId="0" fontId="5" fillId="2" borderId="11" xfId="1" applyFont="1" applyBorder="1" applyAlignment="1">
      <alignment vertical="top" wrapText="1"/>
    </xf>
    <xf numFmtId="0" fontId="5" fillId="2" borderId="0" xfId="1" applyFont="1" applyAlignment="1">
      <alignment vertical="top" wrapText="1"/>
    </xf>
    <xf numFmtId="0" fontId="7" fillId="5" borderId="13" xfId="1" applyFont="1" applyFill="1" applyBorder="1" applyAlignment="1">
      <alignment horizontal="center" vertical="top" wrapText="1"/>
    </xf>
    <xf numFmtId="0" fontId="7" fillId="6" borderId="13" xfId="1" applyFont="1" applyFill="1" applyBorder="1" applyAlignment="1">
      <alignment horizontal="center" vertical="top" wrapText="1"/>
    </xf>
    <xf numFmtId="0" fontId="7" fillId="7" borderId="13" xfId="1" applyFont="1" applyFill="1" applyBorder="1" applyAlignment="1">
      <alignment horizontal="center" vertical="top" wrapText="1"/>
    </xf>
    <xf numFmtId="0" fontId="7" fillId="8" borderId="13" xfId="1" applyFont="1" applyFill="1" applyBorder="1" applyAlignment="1">
      <alignment horizontal="center" vertical="top" wrapText="1"/>
    </xf>
    <xf numFmtId="0" fontId="4" fillId="2" borderId="10" xfId="1" applyFont="1" applyBorder="1" applyAlignment="1">
      <alignment horizontal="center" vertical="top" wrapText="1"/>
    </xf>
    <xf numFmtId="0" fontId="7" fillId="5" borderId="13" xfId="1" applyFont="1" applyFill="1" applyBorder="1" applyAlignment="1" applyProtection="1">
      <alignment horizontal="center" vertical="top" wrapText="1"/>
      <protection locked="0"/>
    </xf>
    <xf numFmtId="0" fontId="7" fillId="5" borderId="13" xfId="1" applyFont="1" applyFill="1" applyBorder="1" applyAlignment="1" applyProtection="1">
      <alignment horizontal="center" vertical="top" wrapText="1"/>
      <protection hidden="1"/>
    </xf>
    <xf numFmtId="0" fontId="4" fillId="2" borderId="11" xfId="1" applyFont="1" applyBorder="1" applyAlignment="1">
      <alignment horizontal="center" vertical="top" wrapText="1"/>
    </xf>
    <xf numFmtId="0" fontId="4" fillId="2" borderId="0" xfId="1" applyFont="1" applyAlignment="1">
      <alignment horizontal="center" vertical="top" wrapText="1"/>
    </xf>
    <xf numFmtId="0" fontId="5" fillId="2" borderId="10" xfId="1" applyFont="1" applyBorder="1" applyAlignment="1">
      <alignment horizontal="center" vertical="top" wrapText="1"/>
    </xf>
    <xf numFmtId="0" fontId="5" fillId="2" borderId="13" xfId="1" applyFont="1" applyBorder="1" applyAlignment="1">
      <alignment horizontal="center" vertical="top" wrapText="1"/>
    </xf>
    <xf numFmtId="9" fontId="5" fillId="2" borderId="13" xfId="2" applyFont="1" applyBorder="1" applyAlignment="1">
      <alignment horizontal="center" vertical="top" wrapText="1"/>
    </xf>
    <xf numFmtId="0" fontId="5" fillId="2" borderId="11" xfId="1" applyFont="1" applyBorder="1" applyAlignment="1">
      <alignment horizontal="center" vertical="top" wrapText="1"/>
    </xf>
    <xf numFmtId="0" fontId="5" fillId="2" borderId="0" xfId="1" applyFont="1" applyAlignment="1">
      <alignment horizontal="center" vertical="top" wrapText="1"/>
    </xf>
    <xf numFmtId="0" fontId="7" fillId="10" borderId="13" xfId="1" applyFont="1" applyFill="1" applyBorder="1" applyAlignment="1">
      <alignment horizontal="center" vertical="top" wrapText="1"/>
    </xf>
    <xf numFmtId="0" fontId="7" fillId="11" borderId="13" xfId="1" applyFont="1" applyFill="1" applyBorder="1" applyAlignment="1">
      <alignment horizontal="center" vertical="top" wrapText="1"/>
    </xf>
    <xf numFmtId="0" fontId="7" fillId="4" borderId="13" xfId="1" applyFont="1" applyFill="1" applyBorder="1" applyAlignment="1">
      <alignment horizontal="center" vertical="top" wrapText="1"/>
    </xf>
    <xf numFmtId="0" fontId="5" fillId="12" borderId="13" xfId="1" applyFont="1" applyFill="1" applyBorder="1" applyAlignment="1">
      <alignment horizontal="center" vertical="top" wrapText="1"/>
    </xf>
    <xf numFmtId="0" fontId="7" fillId="14" borderId="13" xfId="1" applyFont="1" applyFill="1" applyBorder="1" applyAlignment="1">
      <alignment horizontal="center" vertical="top" wrapText="1"/>
    </xf>
    <xf numFmtId="0" fontId="7" fillId="15" borderId="13" xfId="1" applyFont="1" applyFill="1" applyBorder="1" applyAlignment="1">
      <alignment horizontal="center" vertical="top" wrapText="1"/>
    </xf>
    <xf numFmtId="0" fontId="7" fillId="16" borderId="13" xfId="1" applyFont="1" applyFill="1" applyBorder="1" applyAlignment="1">
      <alignment horizontal="center" vertical="top" wrapText="1"/>
    </xf>
    <xf numFmtId="0" fontId="7" fillId="15" borderId="18" xfId="1" applyFont="1" applyFill="1" applyBorder="1" applyAlignment="1">
      <alignment horizontal="center" vertical="top" wrapText="1"/>
    </xf>
    <xf numFmtId="0" fontId="7" fillId="16" borderId="14" xfId="1" applyFont="1" applyFill="1" applyBorder="1" applyAlignment="1">
      <alignment horizontal="center" vertical="top" wrapText="1"/>
    </xf>
    <xf numFmtId="0" fontId="5" fillId="2" borderId="21" xfId="1" applyFont="1" applyBorder="1" applyAlignment="1">
      <alignment horizontal="center" vertical="top" wrapText="1"/>
    </xf>
    <xf numFmtId="0" fontId="4" fillId="2" borderId="0" xfId="1" applyFont="1" applyAlignment="1">
      <alignment vertical="top"/>
    </xf>
    <xf numFmtId="0" fontId="4" fillId="2" borderId="23" xfId="1" applyFont="1" applyBorder="1" applyAlignment="1">
      <alignment vertical="top" wrapText="1"/>
    </xf>
    <xf numFmtId="0" fontId="4" fillId="2" borderId="22" xfId="1" applyFont="1" applyBorder="1" applyAlignment="1">
      <alignment vertical="top" wrapText="1"/>
    </xf>
    <xf numFmtId="0" fontId="4" fillId="2" borderId="24" xfId="1" applyFont="1" applyBorder="1" applyAlignment="1">
      <alignment vertical="top" wrapText="1"/>
    </xf>
    <xf numFmtId="0" fontId="10" fillId="2" borderId="25" xfId="1" applyFont="1" applyBorder="1" applyAlignment="1">
      <alignment vertical="center"/>
    </xf>
    <xf numFmtId="0" fontId="4" fillId="2" borderId="0" xfId="1" applyFont="1" applyAlignment="1">
      <alignment horizontal="left" vertical="top" wrapText="1"/>
    </xf>
    <xf numFmtId="0" fontId="11" fillId="2" borderId="0" xfId="1" applyFont="1"/>
    <xf numFmtId="0" fontId="0" fillId="0" borderId="0" xfId="0" applyAlignment="1"/>
    <xf numFmtId="0" fontId="5" fillId="2" borderId="0" xfId="1" applyFont="1" applyAlignment="1">
      <alignment horizontal="left" vertical="top"/>
    </xf>
    <xf numFmtId="0" fontId="1" fillId="2" borderId="0" xfId="4"/>
    <xf numFmtId="164" fontId="0" fillId="0" borderId="0" xfId="3" applyNumberFormat="1" applyFont="1"/>
    <xf numFmtId="0" fontId="16" fillId="17" borderId="27" xfId="4" applyFont="1" applyFill="1" applyBorder="1" applyAlignment="1">
      <alignment horizontal="center"/>
    </xf>
    <xf numFmtId="0" fontId="13" fillId="2" borderId="0" xfId="1" applyFont="1" applyAlignment="1">
      <alignment horizontal="left" vertical="top"/>
    </xf>
    <xf numFmtId="0" fontId="14" fillId="2" borderId="26" xfId="1" applyFont="1" applyBorder="1" applyAlignment="1">
      <alignment horizontal="left" vertical="center"/>
    </xf>
    <xf numFmtId="0" fontId="14" fillId="2" borderId="0" xfId="1" applyFont="1" applyBorder="1" applyAlignment="1">
      <alignment horizontal="left" vertical="center"/>
    </xf>
    <xf numFmtId="0" fontId="10" fillId="2" borderId="26" xfId="1" applyFont="1" applyBorder="1" applyAlignment="1">
      <alignment horizontal="left" vertical="center"/>
    </xf>
    <xf numFmtId="0" fontId="10" fillId="2" borderId="0" xfId="1" applyFont="1" applyBorder="1" applyAlignment="1">
      <alignment horizontal="left" vertical="center"/>
    </xf>
    <xf numFmtId="0" fontId="10" fillId="9" borderId="26" xfId="1" applyFont="1" applyFill="1" applyBorder="1" applyAlignment="1">
      <alignment horizontal="left" vertical="center"/>
    </xf>
    <xf numFmtId="0" fontId="10" fillId="9" borderId="0" xfId="1" applyFont="1" applyFill="1" applyBorder="1" applyAlignment="1">
      <alignment horizontal="left" vertical="center"/>
    </xf>
    <xf numFmtId="0" fontId="12" fillId="2" borderId="26" xfId="1" applyFont="1" applyBorder="1" applyAlignment="1">
      <alignment horizontal="left" vertical="center"/>
    </xf>
    <xf numFmtId="0" fontId="12" fillId="2" borderId="0" xfId="1" applyFont="1" applyBorder="1" applyAlignment="1">
      <alignment horizontal="left" vertical="center"/>
    </xf>
    <xf numFmtId="0" fontId="5" fillId="2" borderId="19" xfId="1" applyFont="1" applyBorder="1" applyAlignment="1">
      <alignment horizontal="center" vertical="top" wrapText="1"/>
    </xf>
    <xf numFmtId="0" fontId="5" fillId="2" borderId="20" xfId="1" applyFont="1" applyBorder="1" applyAlignment="1">
      <alignment horizontal="center" vertical="top" wrapText="1"/>
    </xf>
    <xf numFmtId="0" fontId="7" fillId="14" borderId="13" xfId="1" applyFont="1" applyFill="1" applyBorder="1" applyAlignment="1">
      <alignment horizontal="center" vertical="top" wrapText="1"/>
    </xf>
    <xf numFmtId="0" fontId="7" fillId="7" borderId="13" xfId="1" applyFont="1" applyFill="1" applyBorder="1" applyAlignment="1">
      <alignment horizontal="center" vertical="top" wrapText="1"/>
    </xf>
    <xf numFmtId="0" fontId="7" fillId="8" borderId="13" xfId="1" applyFont="1" applyFill="1" applyBorder="1" applyAlignment="1">
      <alignment horizontal="center" vertical="top" wrapText="1"/>
    </xf>
    <xf numFmtId="0" fontId="5" fillId="14" borderId="13" xfId="1" applyFont="1" applyFill="1" applyBorder="1" applyAlignment="1">
      <alignment horizontal="center" vertical="center" wrapText="1"/>
    </xf>
    <xf numFmtId="0" fontId="6" fillId="15" borderId="13" xfId="1" applyFont="1" applyFill="1" applyBorder="1" applyAlignment="1">
      <alignment horizontal="center" vertical="top" wrapText="1"/>
    </xf>
    <xf numFmtId="0" fontId="6" fillId="11" borderId="13" xfId="1" applyFont="1" applyFill="1" applyBorder="1" applyAlignment="1">
      <alignment horizontal="center" vertical="top" wrapText="1"/>
    </xf>
    <xf numFmtId="0" fontId="6" fillId="16" borderId="13" xfId="1" applyFont="1" applyFill="1" applyBorder="1" applyAlignment="1">
      <alignment horizontal="center" vertical="top" wrapText="1"/>
    </xf>
    <xf numFmtId="0" fontId="7" fillId="15" borderId="13" xfId="1" applyFont="1" applyFill="1" applyBorder="1" applyAlignment="1">
      <alignment horizontal="center" vertical="top" wrapText="1"/>
    </xf>
    <xf numFmtId="0" fontId="7" fillId="11" borderId="13" xfId="1" applyFont="1" applyFill="1" applyBorder="1" applyAlignment="1">
      <alignment horizontal="center" vertical="top" wrapText="1"/>
    </xf>
    <xf numFmtId="0" fontId="7" fillId="16" borderId="13" xfId="1" applyFont="1" applyFill="1" applyBorder="1" applyAlignment="1">
      <alignment horizontal="center" vertical="top" wrapText="1"/>
    </xf>
    <xf numFmtId="0" fontId="7" fillId="15" borderId="16" xfId="1" applyFont="1" applyFill="1" applyBorder="1" applyAlignment="1">
      <alignment horizontal="center" vertical="top" wrapText="1"/>
    </xf>
    <xf numFmtId="0" fontId="7" fillId="15" borderId="17" xfId="1" applyFont="1" applyFill="1" applyBorder="1" applyAlignment="1">
      <alignment horizontal="center" vertical="top" wrapText="1"/>
    </xf>
    <xf numFmtId="0" fontId="7" fillId="15" borderId="14" xfId="1" applyFont="1" applyFill="1" applyBorder="1" applyAlignment="1">
      <alignment horizontal="center" vertical="top" wrapText="1"/>
    </xf>
    <xf numFmtId="0" fontId="7" fillId="15" borderId="15" xfId="1" applyFont="1" applyFill="1" applyBorder="1" applyAlignment="1">
      <alignment horizontal="center" vertical="top" wrapText="1"/>
    </xf>
    <xf numFmtId="0" fontId="7" fillId="10" borderId="13" xfId="1" applyFont="1" applyFill="1" applyBorder="1" applyAlignment="1">
      <alignment horizontal="center" vertical="top" wrapText="1"/>
    </xf>
    <xf numFmtId="0" fontId="9" fillId="13" borderId="13" xfId="1" applyFont="1" applyFill="1" applyBorder="1" applyAlignment="1">
      <alignment horizontal="center" vertical="top" wrapText="1"/>
    </xf>
    <xf numFmtId="0" fontId="6" fillId="14" borderId="13" xfId="1" applyFont="1" applyFill="1" applyBorder="1" applyAlignment="1">
      <alignment horizontal="center" vertical="top" wrapText="1"/>
    </xf>
    <xf numFmtId="0" fontId="6" fillId="9" borderId="13" xfId="1" applyFont="1" applyFill="1" applyBorder="1" applyAlignment="1">
      <alignment horizontal="center" vertical="top" wrapText="1"/>
    </xf>
    <xf numFmtId="0" fontId="8" fillId="9" borderId="13" xfId="1" applyFont="1" applyFill="1" applyBorder="1" applyAlignment="1">
      <alignment horizontal="center" vertical="top" wrapText="1"/>
    </xf>
    <xf numFmtId="0" fontId="8" fillId="4" borderId="13" xfId="1" applyFont="1" applyFill="1" applyBorder="1" applyAlignment="1">
      <alignment horizontal="center" vertical="top" wrapText="1"/>
    </xf>
    <xf numFmtId="0" fontId="8" fillId="8" borderId="13" xfId="1" applyFont="1" applyFill="1" applyBorder="1" applyAlignment="1">
      <alignment horizontal="center" vertical="top" wrapText="1"/>
    </xf>
    <xf numFmtId="0" fontId="5" fillId="2" borderId="0" xfId="1" applyFont="1" applyAlignment="1">
      <alignment horizontal="center" vertical="top" wrapText="1"/>
    </xf>
    <xf numFmtId="0" fontId="6" fillId="2" borderId="0" xfId="1" applyFont="1" applyAlignment="1">
      <alignment horizontal="right" vertical="top" wrapText="1"/>
    </xf>
    <xf numFmtId="0" fontId="5" fillId="4" borderId="13" xfId="1" applyFont="1" applyFill="1" applyBorder="1" applyAlignment="1">
      <alignment horizontal="center" vertical="top" wrapText="1"/>
    </xf>
    <xf numFmtId="0" fontId="5" fillId="5" borderId="13" xfId="1" applyFont="1" applyFill="1" applyBorder="1" applyAlignment="1">
      <alignment horizontal="center" vertical="top" wrapText="1"/>
    </xf>
    <xf numFmtId="0" fontId="5" fillId="6" borderId="13" xfId="1" applyFont="1" applyFill="1" applyBorder="1" applyAlignment="1">
      <alignment horizontal="center" vertical="top" wrapText="1"/>
    </xf>
    <xf numFmtId="0" fontId="5" fillId="7" borderId="13" xfId="1" applyFont="1" applyFill="1" applyBorder="1" applyAlignment="1">
      <alignment horizontal="center" vertical="top" wrapText="1"/>
    </xf>
    <xf numFmtId="0" fontId="5" fillId="8" borderId="13" xfId="1" applyFont="1" applyFill="1" applyBorder="1" applyAlignment="1">
      <alignment horizontal="center" vertical="top" wrapText="1"/>
    </xf>
    <xf numFmtId="0" fontId="7" fillId="5" borderId="14" xfId="1" applyFont="1" applyFill="1" applyBorder="1" applyAlignment="1">
      <alignment horizontal="center" vertical="top" wrapText="1"/>
    </xf>
    <xf numFmtId="0" fontId="7" fillId="5" borderId="15" xfId="1" applyFont="1" applyFill="1" applyBorder="1" applyAlignment="1">
      <alignment horizontal="center" vertical="top" wrapText="1"/>
    </xf>
    <xf numFmtId="0" fontId="7" fillId="6" borderId="14" xfId="1" applyFont="1" applyFill="1" applyBorder="1" applyAlignment="1">
      <alignment horizontal="center" vertical="top" wrapText="1"/>
    </xf>
    <xf numFmtId="0" fontId="7" fillId="6" borderId="15" xfId="1" applyFont="1" applyFill="1" applyBorder="1" applyAlignment="1">
      <alignment horizontal="center" vertical="top" wrapText="1"/>
    </xf>
    <xf numFmtId="0" fontId="7" fillId="7" borderId="14" xfId="1" applyFont="1" applyFill="1" applyBorder="1" applyAlignment="1">
      <alignment horizontal="center" vertical="top" wrapText="1"/>
    </xf>
    <xf numFmtId="0" fontId="7" fillId="7" borderId="15" xfId="1" applyFont="1" applyFill="1" applyBorder="1" applyAlignment="1">
      <alignment horizontal="center" vertical="top" wrapText="1"/>
    </xf>
    <xf numFmtId="0" fontId="6" fillId="2" borderId="13" xfId="1" applyFont="1" applyBorder="1" applyAlignment="1">
      <alignment horizontal="center" vertical="top" wrapText="1"/>
    </xf>
    <xf numFmtId="0" fontId="0" fillId="0" borderId="0" xfId="0" applyNumberFormat="1"/>
    <xf numFmtId="0" fontId="3" fillId="0" borderId="2" xfId="0" applyFont="1" applyBorder="1" applyAlignment="1">
      <alignment horizontal="left"/>
    </xf>
    <xf numFmtId="0" fontId="3" fillId="0" borderId="1" xfId="0" applyFont="1" applyBorder="1" applyAlignment="1">
      <alignment horizontal="left"/>
    </xf>
    <xf numFmtId="0" fontId="3" fillId="0" borderId="3" xfId="0" applyFont="1" applyBorder="1" applyAlignment="1">
      <alignment horizontal="left"/>
    </xf>
  </cellXfs>
  <cellStyles count="5">
    <cellStyle name="Normal" xfId="0" builtinId="0"/>
    <cellStyle name="Normal 2" xfId="1"/>
    <cellStyle name="Normal 3" xfId="4"/>
    <cellStyle name="Percent" xfId="3" builtinId="5"/>
    <cellStyle name="Percent 2" xfId="2"/>
  </cellStyles>
  <dxfs count="19">
    <dxf>
      <font>
        <b val="0"/>
        <i val="0"/>
        <strike val="0"/>
        <condense val="0"/>
        <extend val="0"/>
        <outline val="0"/>
        <shadow val="0"/>
        <u val="none"/>
        <vertAlign val="baseline"/>
        <sz val="11"/>
        <color indexed="8"/>
        <name val="Cambria"/>
        <scheme val="none"/>
      </font>
      <alignment horizontal="left" vertical="bottom" textRotation="0" wrapText="1" indent="0" justifyLastLine="0" shrinkToFit="0" readingOrder="0"/>
    </dxf>
    <dxf>
      <font>
        <b val="0"/>
        <i val="0"/>
        <strike val="0"/>
        <condense val="0"/>
        <extend val="0"/>
        <outline val="0"/>
        <shadow val="0"/>
        <u val="none"/>
        <vertAlign val="baseline"/>
        <sz val="11"/>
        <color indexed="8"/>
        <name val="Cambria"/>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8"/>
        <name val="Cambria"/>
        <scheme val="none"/>
      </font>
      <alignment horizontal="left"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indexed="17"/>
        </top>
      </border>
    </dxf>
    <dxf>
      <border outline="0">
        <left style="thin">
          <color indexed="17"/>
        </left>
        <right style="thin">
          <color indexed="17"/>
        </right>
        <top style="thin">
          <color indexed="17"/>
        </top>
        <bottom style="thin">
          <color indexed="17"/>
        </bottom>
      </border>
    </dxf>
    <dxf>
      <border outline="0">
        <bottom style="thin">
          <color indexed="17"/>
        </bottom>
      </border>
    </dxf>
    <dxf>
      <font>
        <b val="0"/>
        <i val="0"/>
        <strike val="0"/>
        <condense val="0"/>
        <extend val="0"/>
        <outline val="0"/>
        <shadow val="0"/>
        <u val="none"/>
        <vertAlign val="baseline"/>
        <sz val="11"/>
        <color indexed="8"/>
        <name val="Daytona"/>
        <scheme val="none"/>
      </font>
      <fill>
        <patternFill patternType="solid">
          <fgColor indexed="64"/>
          <bgColor indexed="22"/>
        </patternFill>
      </fill>
      <alignment horizontal="left" vertical="bottom" textRotation="0" wrapText="1" indent="0" justifyLastLine="0" shrinkToFit="0" readingOrder="0"/>
      <border diagonalUp="0" diagonalDown="0" outline="0">
        <left style="thin">
          <color indexed="17"/>
        </left>
        <right style="thin">
          <color indexed="17"/>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18" Type="http://schemas.openxmlformats.org/officeDocument/2006/relationships/powerPivotData" Target="model/item.data"/><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3.xml"/><Relationship Id="rId12" Type="http://schemas.microsoft.com/office/2007/relationships/slicerCache" Target="slicerCaches/slicerCache5.xml"/><Relationship Id="rId17" Type="http://schemas.openxmlformats.org/officeDocument/2006/relationships/sheetMetadata" Target="metadata.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4.xml"/><Relationship Id="rId24" Type="http://schemas.openxmlformats.org/officeDocument/2006/relationships/customXml" Target="../customXml/item5.xml"/><Relationship Id="rId32" Type="http://schemas.openxmlformats.org/officeDocument/2006/relationships/customXml" Target="../customXml/item13.xml"/><Relationship Id="rId5" Type="http://schemas.openxmlformats.org/officeDocument/2006/relationships/pivotCacheDefinition" Target="pivotCache/pivotCacheDefinition1.xml"/><Relationship Id="rId15" Type="http://schemas.openxmlformats.org/officeDocument/2006/relationships/styles" Target="style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microsoft.com/office/2007/relationships/slicerCache" Target="slicerCaches/slicerCache3.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59800077998513E-2"/>
          <c:y val="3.2188841201716736E-2"/>
          <c:w val="0.94606833259344869"/>
          <c:h val="0.61627013123507768"/>
        </c:manualLayout>
      </c:layout>
      <c:barChart>
        <c:barDir val="col"/>
        <c:grouping val="clustered"/>
        <c:varyColors val="0"/>
        <c:ser>
          <c:idx val="0"/>
          <c:order val="0"/>
          <c:spPr>
            <a:solidFill>
              <a:schemeClr val="accent1"/>
            </a:solidFill>
            <a:ln>
              <a:noFill/>
            </a:ln>
            <a:effectLst/>
          </c:spPr>
          <c:invertIfNegative val="0"/>
          <c:dLbls>
            <c:dLbl>
              <c:idx val="0"/>
              <c:layout/>
              <c:tx>
                <c:rich>
                  <a:bodyPr/>
                  <a:lstStyle/>
                  <a:p>
                    <a:fld id="{3E73834E-1907-4213-9895-E7D11C145D7F}" type="CELLRANGE">
                      <a:rPr lang="en-US"/>
                      <a:pPr/>
                      <a:t>[CELLRANGE]</a:t>
                    </a:fld>
                    <a:r>
                      <a:rPr lang="en-US" baseline="0"/>
                      <a:t>
</a:t>
                    </a:r>
                    <a:fld id="{5BC73334-8F0A-47A4-ADD0-E87AC77F86D2}"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E440-45A3-8117-8D1688F8B7C0}"/>
                </c:ext>
              </c:extLst>
            </c:dLbl>
            <c:dLbl>
              <c:idx val="1"/>
              <c:layout/>
              <c:tx>
                <c:rich>
                  <a:bodyPr/>
                  <a:lstStyle/>
                  <a:p>
                    <a:fld id="{EE230DA4-08D9-48D5-9F57-22BDAC9706BA}" type="CELLRANGE">
                      <a:rPr lang="en-US"/>
                      <a:pPr/>
                      <a:t>[CELLRANGE]</a:t>
                    </a:fld>
                    <a:r>
                      <a:rPr lang="en-US" baseline="0"/>
                      <a:t>
</a:t>
                    </a:r>
                    <a:fld id="{746E944B-7F72-4F70-A99F-09E0B8EADBC5}"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E440-45A3-8117-8D1688F8B7C0}"/>
                </c:ext>
              </c:extLst>
            </c:dLbl>
            <c:dLbl>
              <c:idx val="2"/>
              <c:layout/>
              <c:tx>
                <c:rich>
                  <a:bodyPr/>
                  <a:lstStyle/>
                  <a:p>
                    <a:fld id="{CEB2CB57-64AE-4E7B-9132-8B9CB186A275}" type="CELLRANGE">
                      <a:rPr lang="en-US"/>
                      <a:pPr/>
                      <a:t>[CELLRANGE]</a:t>
                    </a:fld>
                    <a:r>
                      <a:rPr lang="en-US" baseline="0"/>
                      <a:t>
</a:t>
                    </a:r>
                    <a:fld id="{4331813B-4521-4468-B2AF-502960081B87}"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E440-45A3-8117-8D1688F8B7C0}"/>
                </c:ext>
              </c:extLst>
            </c:dLbl>
            <c:dLbl>
              <c:idx val="3"/>
              <c:layout/>
              <c:tx>
                <c:rich>
                  <a:bodyPr/>
                  <a:lstStyle/>
                  <a:p>
                    <a:fld id="{20069DA3-C554-4FDA-B4DE-12B351F35CCD}" type="CELLRANGE">
                      <a:rPr lang="en-US"/>
                      <a:pPr/>
                      <a:t>[CELLRANGE]</a:t>
                    </a:fld>
                    <a:r>
                      <a:rPr lang="en-US" baseline="0"/>
                      <a:t>
</a:t>
                    </a:r>
                    <a:fld id="{07CC52AF-704C-4A33-99EB-497F1D1B1A29}"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F-E440-45A3-8117-8D1688F8B7C0}"/>
                </c:ext>
              </c:extLst>
            </c:dLbl>
            <c:dLbl>
              <c:idx val="4"/>
              <c:layout/>
              <c:tx>
                <c:rich>
                  <a:bodyPr/>
                  <a:lstStyle/>
                  <a:p>
                    <a:fld id="{53237BF3-58DE-45D9-AC1D-80467CECAC2D}" type="CELLRANGE">
                      <a:rPr lang="en-US"/>
                      <a:pPr/>
                      <a:t>[CELLRANGE]</a:t>
                    </a:fld>
                    <a:r>
                      <a:rPr lang="en-US" baseline="0"/>
                      <a:t>
</a:t>
                    </a:r>
                    <a:fld id="{3BE365B5-652B-41B9-A47C-BC8FE27C3CD7}"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3-E440-45A3-8117-8D1688F8B7C0}"/>
                </c:ext>
              </c:extLst>
            </c:dLbl>
            <c:dLbl>
              <c:idx val="5"/>
              <c:layout/>
              <c:tx>
                <c:rich>
                  <a:bodyPr/>
                  <a:lstStyle/>
                  <a:p>
                    <a:fld id="{3C24C227-7811-47D3-9A78-54BD4D950F7C}" type="CELLRANGE">
                      <a:rPr lang="en-US"/>
                      <a:pPr/>
                      <a:t>[CELLRANGE]</a:t>
                    </a:fld>
                    <a:r>
                      <a:rPr lang="en-US" baseline="0"/>
                      <a:t>
</a:t>
                    </a:r>
                    <a:fld id="{299BE173-1C65-49D1-A50F-315AA5A681B9}"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8-E440-45A3-8117-8D1688F8B7C0}"/>
                </c:ext>
              </c:extLst>
            </c:dLbl>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pivot!$L$5:$M$29</c15:sqref>
                  </c15:fullRef>
                </c:ext>
              </c:extLst>
              <c:f>(pivot!$L$5:$M$5,pivot!$L$9:$M$9,pivot!$L$13:$M$13,pivot!$L$17:$M$17,pivot!$L$21:$M$21,pivot!$L$26:$M$26)</c:f>
              <c:multiLvlStrCache>
                <c:ptCount val="6"/>
                <c:lvl>
                  <c:pt idx="0">
                    <c:v>Child Exclusively Breastfed</c:v>
                  </c:pt>
                  <c:pt idx="1">
                    <c:v>Child  consuming iron- rich [animal or fortified] foods</c:v>
                  </c:pt>
                  <c:pt idx="2">
                    <c:v>Children 6-23 months consumed atleast 4 food groups</c:v>
                  </c:pt>
                  <c:pt idx="3">
                    <c:v>Mother/  caregivers received nutrition counselling</c:v>
                  </c:pt>
                  <c:pt idx="4">
                    <c:v>Children 0-23 months on early initiation to breastfeeding</c:v>
                  </c:pt>
                  <c:pt idx="5">
                    <c:v>Children 0-23 months given prelacteal feeds [Form 1a,Q7]</c:v>
                  </c:pt>
                </c:lvl>
                <c:lvl>
                  <c:pt idx="0">
                    <c:v>Indicator 1: Children 0-5 months exclusively breastfed</c:v>
                  </c:pt>
                  <c:pt idx="1">
                    <c:v>Indicator 2:Children 6-23 months consuming iron- rich foods</c:v>
                  </c:pt>
                  <c:pt idx="2">
                    <c:v>Indicator 3:Children 6-23 months consuming atleast 4 food groups</c:v>
                  </c:pt>
                  <c:pt idx="3">
                    <c:v>Indicator 4: Mother or caregivers receiving nutrition counselling during home visit</c:v>
                  </c:pt>
                  <c:pt idx="4">
                    <c:v>Indicator 5: Early Initiation of  breastfeeding. (Children 0-23 months)</c:v>
                  </c:pt>
                  <c:pt idx="5">
                    <c:v>Indicator 6: Those who received a Pre lacteal feed (Children 0-23 months)</c:v>
                  </c:pt>
                </c:lvl>
              </c:multiLvlStrCache>
            </c:multiLvlStrRef>
          </c:cat>
          <c:val>
            <c:numRef>
              <c:extLst>
                <c:ext xmlns:c15="http://schemas.microsoft.com/office/drawing/2012/chart" uri="{02D57815-91ED-43cb-92C2-25804820EDAC}">
                  <c15:fullRef>
                    <c15:sqref>pivot!$O$5:$O$29</c15:sqref>
                  </c15:fullRef>
                </c:ext>
              </c:extLst>
              <c:f>(pivot!$O$5,pivot!$O$9,pivot!$O$13,pivot!$O$17,pivot!$O$21,pivot!$O$26)</c:f>
              <c:numCache>
                <c:formatCode>General</c:formatCode>
                <c:ptCount val="6"/>
                <c:pt idx="0">
                  <c:v>1646</c:v>
                </c:pt>
                <c:pt idx="1">
                  <c:v>4775</c:v>
                </c:pt>
                <c:pt idx="2">
                  <c:v>4791</c:v>
                </c:pt>
                <c:pt idx="3">
                  <c:v>6747</c:v>
                </c:pt>
                <c:pt idx="4">
                  <c:v>6214</c:v>
                </c:pt>
                <c:pt idx="5">
                  <c:v>1329</c:v>
                </c:pt>
              </c:numCache>
            </c:numRef>
          </c:val>
          <c:extLst>
            <c:ext xmlns:c15="http://schemas.microsoft.com/office/drawing/2012/chart" uri="{02D57815-91ED-43cb-92C2-25804820EDAC}">
              <c15:datalabelsRange>
                <c15:f>pivot!$P$8:$P$29</c15:f>
                <c15:dlblRangeCache>
                  <c:ptCount val="22"/>
                  <c:pt idx="0">
                    <c:v>95.8%</c:v>
                  </c:pt>
                  <c:pt idx="4">
                    <c:v>91.8%</c:v>
                  </c:pt>
                  <c:pt idx="8">
                    <c:v>92.2%</c:v>
                  </c:pt>
                  <c:pt idx="12">
                    <c:v>98.3%</c:v>
                  </c:pt>
                  <c:pt idx="17">
                    <c:v>87.5%</c:v>
                  </c:pt>
                  <c:pt idx="21">
                    <c:v>22.4%</c:v>
                  </c:pt>
                </c15:dlblRangeCache>
              </c15:datalabelsRange>
            </c:ext>
            <c:ext xmlns:c15="http://schemas.microsoft.com/office/drawing/2012/chart" uri="{02D57815-91ED-43cb-92C2-25804820EDAC}">
              <c15:categoryFilterExceptions>
                <c15:categoryFilterException>
                  <c15:sqref>pivot!$O$6</c15:sqref>
                  <c15:dLbl>
                    <c:idx val="0"/>
                    <c:tx>
                      <c:rich>
                        <a:bodyPr/>
                        <a:lstStyle/>
                        <a:p>
                          <a:fld id="{BAFE22EF-7B44-4C5B-8FE7-FCE978BB3774}" type="CELLRANGE">
                            <a:rPr lang="en-US"/>
                            <a:pPr/>
                            <a:t>[CELLRANGE]</a:t>
                          </a:fld>
                          <a:endParaRPr lang="en-US" baseline="0"/>
                        </a:p>
                        <a:p>
                          <a:fld id="{BFE77A31-6126-4C3C-BF2E-2433519F04F8}" type="VALUE">
                            <a:rPr lang="en-US"/>
                            <a:pPr/>
                            <a:t>[VALUE]</a:t>
                          </a:fld>
                          <a:endParaRPr lang="en-US"/>
                        </a:p>
                      </c:rich>
                    </c:tx>
                    <c:dLblPos val="outEnd"/>
                    <c:showLegendKey val="0"/>
                    <c:showVal val="1"/>
                    <c:showCatName val="0"/>
                    <c:showSerName val="0"/>
                    <c:showPercent val="0"/>
                    <c:showBubbleSize val="0"/>
                    <c:separator>
</c:separator>
                    <c:extLst>
                      <c:ext uri="{CE6537A1-D6FC-4f65-9D91-7224C49458BB}">
                        <c15:dlblFieldTable/>
                        <c15:showDataLabelsRange val="1"/>
                      </c:ext>
                      <c:ext xmlns:c16="http://schemas.microsoft.com/office/drawing/2014/chart" uri="{C3380CC4-5D6E-409C-BE32-E72D297353CC}">
                        <c16:uniqueId val="{00000000-E3E6-432F-999F-79AF2AF2CC83}"/>
                      </c:ext>
                    </c:extLst>
                  </c15:dLbl>
                </c15:categoryFilterException>
                <c15:categoryFilterException>
                  <c15:sqref>pivot!$O$8</c15:sqref>
                  <c15:dLbl>
                    <c:idx val="0"/>
                    <c:tx>
                      <c:rich>
                        <a:bodyPr/>
                        <a:lstStyle/>
                        <a:p>
                          <a:fld id="{27B260F2-4C0F-405C-95D3-95D4C4C696BC}" type="CELLRANGE">
                            <a:rPr lang="en-US"/>
                            <a:pPr/>
                            <a:t>[CELLRANGE]</a:t>
                          </a:fld>
                          <a:endParaRPr lang="en-US" baseline="0"/>
                        </a:p>
                        <a:p>
                          <a:fld id="{BD6996AE-638E-4301-8067-49955C34AD50}" type="VALUE">
                            <a:rPr lang="en-US"/>
                            <a:pPr/>
                            <a:t>[VALUE]</a:t>
                          </a:fld>
                          <a:endParaRPr lang="en-US"/>
                        </a:p>
                      </c:rich>
                    </c:tx>
                    <c:dLblPos val="outEnd"/>
                    <c:showLegendKey val="0"/>
                    <c:showVal val="1"/>
                    <c:showCatName val="0"/>
                    <c:showSerName val="0"/>
                    <c:showPercent val="0"/>
                    <c:showBubbleSize val="0"/>
                    <c:separator>
</c:separator>
                    <c:extLst>
                      <c:ext uri="{CE6537A1-D6FC-4f65-9D91-7224C49458BB}">
                        <c15:dlblFieldTable/>
                        <c15:showDataLabelsRange val="1"/>
                      </c:ext>
                      <c:ext xmlns:c16="http://schemas.microsoft.com/office/drawing/2014/chart" uri="{C3380CC4-5D6E-409C-BE32-E72D297353CC}">
                        <c16:uniqueId val="{00000001-E3E6-432F-999F-79AF2AF2CC83}"/>
                      </c:ext>
                    </c:extLst>
                  </c15:dLbl>
                </c15:categoryFilterException>
                <c15:categoryFilterException>
                  <c15:sqref>pivot!$O$10</c15:sqref>
                  <c15:dLbl>
                    <c:idx val="1"/>
                    <c:tx>
                      <c:rich>
                        <a:bodyPr/>
                        <a:lstStyle/>
                        <a:p>
                          <a:fld id="{8EC909EA-98AF-4DBC-A6DB-AE78BF04E773}" type="CELLRANGE">
                            <a:rPr lang="en-US"/>
                            <a:pPr/>
                            <a:t>[CELLRANGE]</a:t>
                          </a:fld>
                          <a:endParaRPr lang="en-US" baseline="0"/>
                        </a:p>
                        <a:p>
                          <a:fld id="{2605EE56-5BAE-40B2-9587-F55B6FEBF440}" type="VALUE">
                            <a:rPr lang="en-US"/>
                            <a:pPr/>
                            <a:t>[VALUE]</a:t>
                          </a:fld>
                          <a:endParaRPr lang="en-US"/>
                        </a:p>
                      </c:rich>
                    </c:tx>
                    <c:dLblPos val="outEnd"/>
                    <c:showLegendKey val="0"/>
                    <c:showVal val="1"/>
                    <c:showCatName val="0"/>
                    <c:showSerName val="0"/>
                    <c:showPercent val="0"/>
                    <c:showBubbleSize val="0"/>
                    <c:separator>
</c:separator>
                    <c:extLst>
                      <c:ext uri="{CE6537A1-D6FC-4f65-9D91-7224C49458BB}">
                        <c15:dlblFieldTable/>
                        <c15:showDataLabelsRange val="1"/>
                      </c:ext>
                      <c:ext xmlns:c16="http://schemas.microsoft.com/office/drawing/2014/chart" uri="{C3380CC4-5D6E-409C-BE32-E72D297353CC}">
                        <c16:uniqueId val="{00000002-E3E6-432F-999F-79AF2AF2CC83}"/>
                      </c:ext>
                    </c:extLst>
                  </c15:dLbl>
                </c15:categoryFilterException>
                <c15:categoryFilterException>
                  <c15:sqref>pivot!$O$12</c15:sqref>
                  <c15:dLbl>
                    <c:idx val="1"/>
                    <c:tx>
                      <c:rich>
                        <a:bodyPr/>
                        <a:lstStyle/>
                        <a:p>
                          <a:fld id="{E456B8B6-FF8E-45A0-97C8-8C54BDF49D27}" type="CELLRANGE">
                            <a:rPr lang="en-US"/>
                            <a:pPr/>
                            <a:t>[CELLRANGE]</a:t>
                          </a:fld>
                          <a:endParaRPr lang="en-US" baseline="0"/>
                        </a:p>
                        <a:p>
                          <a:fld id="{D70851AD-1530-47F5-A887-59BA5C3589D6}" type="VALUE">
                            <a:rPr lang="en-US"/>
                            <a:pPr/>
                            <a:t>[VALUE]</a:t>
                          </a:fld>
                          <a:endParaRPr lang="en-US"/>
                        </a:p>
                      </c:rich>
                    </c:tx>
                    <c:dLblPos val="outEnd"/>
                    <c:showLegendKey val="0"/>
                    <c:showVal val="1"/>
                    <c:showCatName val="0"/>
                    <c:showSerName val="0"/>
                    <c:showPercent val="0"/>
                    <c:showBubbleSize val="0"/>
                    <c:separator>
</c:separator>
                    <c:extLst>
                      <c:ext uri="{CE6537A1-D6FC-4f65-9D91-7224C49458BB}">
                        <c15:dlblFieldTable/>
                        <c15:showDataLabelsRange val="1"/>
                      </c:ext>
                      <c:ext xmlns:c16="http://schemas.microsoft.com/office/drawing/2014/chart" uri="{C3380CC4-5D6E-409C-BE32-E72D297353CC}">
                        <c16:uniqueId val="{00000003-E3E6-432F-999F-79AF2AF2CC83}"/>
                      </c:ext>
                    </c:extLst>
                  </c15:dLbl>
                </c15:categoryFilterException>
                <c15:categoryFilterException>
                  <c15:sqref>pivot!$O$14</c15:sqref>
                  <c15:dLbl>
                    <c:idx val="2"/>
                    <c:tx>
                      <c:rich>
                        <a:bodyPr/>
                        <a:lstStyle/>
                        <a:p>
                          <a:fld id="{11CB154D-16CE-4C91-BD16-4B3C1F16C542}" type="CELLRANGE">
                            <a:rPr lang="en-US"/>
                            <a:pPr/>
                            <a:t>[CELLRANGE]</a:t>
                          </a:fld>
                          <a:endParaRPr lang="en-US" baseline="0"/>
                        </a:p>
                        <a:p>
                          <a:fld id="{651B3845-C245-41D2-A9C9-8E25C19F4B92}" type="VALUE">
                            <a:rPr lang="en-US"/>
                            <a:pPr/>
                            <a:t>[VALUE]</a:t>
                          </a:fld>
                          <a:endParaRPr lang="en-US"/>
                        </a:p>
                      </c:rich>
                    </c:tx>
                    <c:dLblPos val="outEnd"/>
                    <c:showLegendKey val="0"/>
                    <c:showVal val="1"/>
                    <c:showCatName val="0"/>
                    <c:showSerName val="0"/>
                    <c:showPercent val="0"/>
                    <c:showBubbleSize val="0"/>
                    <c:separator>
</c:separator>
                    <c:extLst>
                      <c:ext uri="{CE6537A1-D6FC-4f65-9D91-7224C49458BB}">
                        <c15:dlblFieldTable/>
                        <c15:showDataLabelsRange val="1"/>
                      </c:ext>
                      <c:ext xmlns:c16="http://schemas.microsoft.com/office/drawing/2014/chart" uri="{C3380CC4-5D6E-409C-BE32-E72D297353CC}">
                        <c16:uniqueId val="{00000004-E3E6-432F-999F-79AF2AF2CC83}"/>
                      </c:ext>
                    </c:extLst>
                  </c15:dLbl>
                </c15:categoryFilterException>
                <c15:categoryFilterException>
                  <c15:sqref>pivot!$O$16</c15:sqref>
                  <c15:dLbl>
                    <c:idx val="2"/>
                    <c:tx>
                      <c:rich>
                        <a:bodyPr/>
                        <a:lstStyle/>
                        <a:p>
                          <a:fld id="{24E651EC-49CD-4329-BDA0-6885EEE9C827}" type="CELLRANGE">
                            <a:rPr lang="en-US"/>
                            <a:pPr/>
                            <a:t>[CELLRANGE]</a:t>
                          </a:fld>
                          <a:endParaRPr lang="en-US" baseline="0"/>
                        </a:p>
                        <a:p>
                          <a:fld id="{CE5912CB-B3EE-4A88-8651-D16B0E73C248}" type="VALUE">
                            <a:rPr lang="en-US"/>
                            <a:pPr/>
                            <a:t>[VALUE]</a:t>
                          </a:fld>
                          <a:endParaRPr lang="en-US"/>
                        </a:p>
                      </c:rich>
                    </c:tx>
                    <c:dLblPos val="outEnd"/>
                    <c:showLegendKey val="0"/>
                    <c:showVal val="1"/>
                    <c:showCatName val="0"/>
                    <c:showSerName val="0"/>
                    <c:showPercent val="0"/>
                    <c:showBubbleSize val="0"/>
                    <c:separator>
</c:separator>
                    <c:extLst>
                      <c:ext uri="{CE6537A1-D6FC-4f65-9D91-7224C49458BB}">
                        <c15:dlblFieldTable/>
                        <c15:showDataLabelsRange val="1"/>
                      </c:ext>
                      <c:ext xmlns:c16="http://schemas.microsoft.com/office/drawing/2014/chart" uri="{C3380CC4-5D6E-409C-BE32-E72D297353CC}">
                        <c16:uniqueId val="{00000005-E3E6-432F-999F-79AF2AF2CC83}"/>
                      </c:ext>
                    </c:extLst>
                  </c15:dLbl>
                </c15:categoryFilterException>
              </c15:categoryFilterExceptions>
            </c:ext>
            <c:ext xmlns:c16="http://schemas.microsoft.com/office/drawing/2014/chart" uri="{C3380CC4-5D6E-409C-BE32-E72D297353CC}">
              <c16:uniqueId val="{00000006-E440-45A3-8117-8D1688F8B7C0}"/>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pivot!$L$5:$M$29</c15:sqref>
                  </c15:fullRef>
                </c:ext>
              </c:extLst>
              <c:f>(pivot!$L$5:$M$5,pivot!$L$9:$M$9,pivot!$L$13:$M$13,pivot!$L$17:$M$17,pivot!$L$21:$M$21,pivot!$L$26:$M$26)</c:f>
              <c:multiLvlStrCache>
                <c:ptCount val="6"/>
                <c:lvl>
                  <c:pt idx="0">
                    <c:v>Child Exclusively Breastfed</c:v>
                  </c:pt>
                  <c:pt idx="1">
                    <c:v>Child  consuming iron- rich [animal or fortified] foods</c:v>
                  </c:pt>
                  <c:pt idx="2">
                    <c:v>Children 6-23 months consumed atleast 4 food groups</c:v>
                  </c:pt>
                  <c:pt idx="3">
                    <c:v>Mother/  caregivers received nutrition counselling</c:v>
                  </c:pt>
                  <c:pt idx="4">
                    <c:v>Children 0-23 months on early initiation to breastfeeding</c:v>
                  </c:pt>
                  <c:pt idx="5">
                    <c:v>Children 0-23 months given prelacteal feeds [Form 1a,Q7]</c:v>
                  </c:pt>
                </c:lvl>
                <c:lvl>
                  <c:pt idx="0">
                    <c:v>Indicator 1: Children 0-5 months exclusively breastfed</c:v>
                  </c:pt>
                  <c:pt idx="1">
                    <c:v>Indicator 2:Children 6-23 months consuming iron- rich foods</c:v>
                  </c:pt>
                  <c:pt idx="2">
                    <c:v>Indicator 3:Children 6-23 months consuming atleast 4 food groups</c:v>
                  </c:pt>
                  <c:pt idx="3">
                    <c:v>Indicator 4: Mother or caregivers receiving nutrition counselling during home visit</c:v>
                  </c:pt>
                  <c:pt idx="4">
                    <c:v>Indicator 5: Early Initiation of  breastfeeding. (Children 0-23 months)</c:v>
                  </c:pt>
                  <c:pt idx="5">
                    <c:v>Indicator 6: Those who received a Pre lacteal feed (Children 0-23 months)</c:v>
                  </c:pt>
                </c:lvl>
              </c:multiLvlStrCache>
            </c:multiLvlStrRef>
          </c:cat>
          <c:val>
            <c:numRef>
              <c:extLst>
                <c:ext xmlns:c15="http://schemas.microsoft.com/office/drawing/2012/chart" uri="{02D57815-91ED-43cb-92C2-25804820EDAC}">
                  <c15:fullRef>
                    <c15:sqref>pivot!$P$5:$P$29</c15:sqref>
                  </c15:fullRef>
                </c:ext>
              </c:extLst>
              <c:f>(pivot!$P$5,pivot!$P$9,pivot!$P$13,pivot!$P$17,pivot!$P$21,pivot!$P$26)</c:f>
              <c:numCache>
                <c:formatCode>General</c:formatCode>
                <c:ptCount val="6"/>
              </c:numCache>
            </c:numRef>
          </c:val>
          <c:extLst>
            <c:ext xmlns:c16="http://schemas.microsoft.com/office/drawing/2014/chart" uri="{C3380CC4-5D6E-409C-BE32-E72D297353CC}">
              <c16:uniqueId val="{0000000E-E440-45A3-8117-8D1688F8B7C0}"/>
            </c:ext>
          </c:extLst>
        </c:ser>
        <c:dLbls>
          <c:dLblPos val="outEnd"/>
          <c:showLegendKey val="0"/>
          <c:showVal val="1"/>
          <c:showCatName val="0"/>
          <c:showSerName val="0"/>
          <c:showPercent val="0"/>
          <c:showBubbleSize val="0"/>
        </c:dLbls>
        <c:gapWidth val="30"/>
        <c:axId val="384854272"/>
        <c:axId val="384861312"/>
      </c:barChart>
      <c:catAx>
        <c:axId val="38485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384861312"/>
        <c:crosses val="autoZero"/>
        <c:auto val="1"/>
        <c:lblAlgn val="ctr"/>
        <c:lblOffset val="100"/>
        <c:noMultiLvlLbl val="0"/>
      </c:catAx>
      <c:valAx>
        <c:axId val="384861312"/>
        <c:scaling>
          <c:orientation val="minMax"/>
        </c:scaling>
        <c:delete val="1"/>
        <c:axPos val="l"/>
        <c:numFmt formatCode="General" sourceLinked="1"/>
        <c:majorTickMark val="none"/>
        <c:minorTickMark val="none"/>
        <c:tickLblPos val="nextTo"/>
        <c:crossAx val="3848542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100">
          <a:latin typeface="Avenir Next LT Pro" panose="020B05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216243291632379E-2"/>
          <c:y val="3.2188877111229433E-2"/>
          <c:w val="0.94606833259344869"/>
          <c:h val="0.57572176267989128"/>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pivot!$L$26:$M$34</c15:sqref>
                  </c15:fullRef>
                </c:ext>
              </c:extLst>
              <c:f>(pivot!$L$26:$M$26,pivot!$L$30:$M$32)</c:f>
              <c:multiLvlStrCache>
                <c:ptCount val="4"/>
                <c:lvl>
                  <c:pt idx="0">
                    <c:v>Children 0-23 months given prelacteal feeds [Form 1a,Q7]</c:v>
                  </c:pt>
                  <c:pt idx="1">
                    <c:v>Number of males</c:v>
                  </c:pt>
                  <c:pt idx="2">
                    <c:v>Number of females</c:v>
                  </c:pt>
                  <c:pt idx="3">
                    <c:v>Total number of children, age 0-23 months, reached  with BFCI in the reporting  month</c:v>
                  </c:pt>
                </c:lvl>
                <c:lvl>
                  <c:pt idx="0">
                    <c:v>Indicator 6: Those who received a Pre lacteal feed (Children 0-23 months)</c:v>
                  </c:pt>
                  <c:pt idx="1">
                    <c:v>Indicator 7: Gender dissagregation</c:v>
                  </c:pt>
                  <c:pt idx="2">
                    <c:v>Indicator 7: Gender dissagregation</c:v>
                  </c:pt>
                  <c:pt idx="3">
                    <c:v>Indicator 8. BFCI coverage for children 0-23 months</c:v>
                  </c:pt>
                </c:lvl>
              </c:multiLvlStrCache>
            </c:multiLvlStrRef>
          </c:cat>
          <c:val>
            <c:numRef>
              <c:extLst>
                <c:ext xmlns:c15="http://schemas.microsoft.com/office/drawing/2012/chart" uri="{02D57815-91ED-43cb-92C2-25804820EDAC}">
                  <c15:fullRef>
                    <c15:sqref>pivot!$O$26:$O$34</c15:sqref>
                  </c15:fullRef>
                </c:ext>
              </c:extLst>
              <c:f>(pivot!$O$26,pivot!$O$30:$O$32)</c:f>
              <c:numCache>
                <c:formatCode>General</c:formatCode>
                <c:ptCount val="4"/>
                <c:pt idx="0">
                  <c:v>1329</c:v>
                </c:pt>
                <c:pt idx="1">
                  <c:v>2396</c:v>
                </c:pt>
                <c:pt idx="2">
                  <c:v>2949</c:v>
                </c:pt>
                <c:pt idx="3">
                  <c:v>7195</c:v>
                </c:pt>
              </c:numCache>
            </c:numRef>
          </c:val>
          <c:extLst>
            <c:ext xmlns:c16="http://schemas.microsoft.com/office/drawing/2014/chart" uri="{C3380CC4-5D6E-409C-BE32-E72D297353CC}">
              <c16:uniqueId val="{00000000-E56B-4D44-AF96-9EC1EBA44F6B}"/>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pivot!$L$26:$M$34</c15:sqref>
                  </c15:fullRef>
                </c:ext>
              </c:extLst>
              <c:f>(pivot!$L$26:$M$26,pivot!$L$30:$M$32)</c:f>
              <c:multiLvlStrCache>
                <c:ptCount val="4"/>
                <c:lvl>
                  <c:pt idx="0">
                    <c:v>Children 0-23 months given prelacteal feeds [Form 1a,Q7]</c:v>
                  </c:pt>
                  <c:pt idx="1">
                    <c:v>Number of males</c:v>
                  </c:pt>
                  <c:pt idx="2">
                    <c:v>Number of females</c:v>
                  </c:pt>
                  <c:pt idx="3">
                    <c:v>Total number of children, age 0-23 months, reached  with BFCI in the reporting  month</c:v>
                  </c:pt>
                </c:lvl>
                <c:lvl>
                  <c:pt idx="0">
                    <c:v>Indicator 6: Those who received a Pre lacteal feed (Children 0-23 months)</c:v>
                  </c:pt>
                  <c:pt idx="1">
                    <c:v>Indicator 7: Gender dissagregation</c:v>
                  </c:pt>
                  <c:pt idx="2">
                    <c:v>Indicator 7: Gender dissagregation</c:v>
                  </c:pt>
                  <c:pt idx="3">
                    <c:v>Indicator 8. BFCI coverage for children 0-23 months</c:v>
                  </c:pt>
                </c:lvl>
              </c:multiLvlStrCache>
            </c:multiLvlStrRef>
          </c:cat>
          <c:val>
            <c:numRef>
              <c:extLst>
                <c:ext xmlns:c15="http://schemas.microsoft.com/office/drawing/2012/chart" uri="{02D57815-91ED-43cb-92C2-25804820EDAC}">
                  <c15:fullRef>
                    <c15:sqref>pivot!$P$26:$P$34</c15:sqref>
                  </c15:fullRef>
                </c:ext>
              </c:extLst>
              <c:f>(pivot!$P$26,pivot!$P$30:$P$32)</c:f>
              <c:numCache>
                <c:formatCode>General</c:formatCode>
                <c:ptCount val="4"/>
              </c:numCache>
            </c:numRef>
          </c:val>
          <c:extLst>
            <c:ext xmlns:c16="http://schemas.microsoft.com/office/drawing/2014/chart" uri="{C3380CC4-5D6E-409C-BE32-E72D297353CC}">
              <c16:uniqueId val="{00000001-E56B-4D44-AF96-9EC1EBA44F6B}"/>
            </c:ext>
          </c:extLst>
        </c:ser>
        <c:dLbls>
          <c:dLblPos val="outEnd"/>
          <c:showLegendKey val="0"/>
          <c:showVal val="1"/>
          <c:showCatName val="0"/>
          <c:showSerName val="0"/>
          <c:showPercent val="0"/>
          <c:showBubbleSize val="0"/>
        </c:dLbls>
        <c:gapWidth val="30"/>
        <c:axId val="386277376"/>
        <c:axId val="386280064"/>
      </c:barChart>
      <c:catAx>
        <c:axId val="38627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386280064"/>
        <c:crosses val="autoZero"/>
        <c:auto val="1"/>
        <c:lblAlgn val="ctr"/>
        <c:lblOffset val="100"/>
        <c:noMultiLvlLbl val="0"/>
      </c:catAx>
      <c:valAx>
        <c:axId val="386280064"/>
        <c:scaling>
          <c:orientation val="minMax"/>
        </c:scaling>
        <c:delete val="1"/>
        <c:axPos val="l"/>
        <c:numFmt formatCode="General" sourceLinked="1"/>
        <c:majorTickMark val="none"/>
        <c:minorTickMark val="none"/>
        <c:tickLblPos val="nextTo"/>
        <c:crossAx val="3862773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100">
          <a:latin typeface="Avenir Next LT Pro" panose="020B05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59800077998513E-2"/>
          <c:y val="3.2188841201716736E-2"/>
          <c:w val="0.94606833259344869"/>
          <c:h val="0.66300104461021303"/>
        </c:manualLayout>
      </c:layout>
      <c:barChart>
        <c:barDir val="col"/>
        <c:grouping val="clustered"/>
        <c:varyColors val="0"/>
        <c:ser>
          <c:idx val="0"/>
          <c:order val="0"/>
          <c:spPr>
            <a:solidFill>
              <a:schemeClr val="accent1"/>
            </a:solidFill>
            <a:ln>
              <a:noFill/>
            </a:ln>
            <a:effectLst/>
          </c:spPr>
          <c:invertIfNegative val="0"/>
          <c:dLbls>
            <c:dLbl>
              <c:idx val="0"/>
              <c:layout/>
              <c:tx>
                <c:rich>
                  <a:bodyPr/>
                  <a:lstStyle/>
                  <a:p>
                    <a:fld id="{E2810DB2-3F1E-41E4-950C-769301347136}" type="CELLRANGE">
                      <a:rPr lang="en-US"/>
                      <a:pPr/>
                      <a:t>[CELLRANGE]</a:t>
                    </a:fld>
                    <a:r>
                      <a:rPr lang="en-US" baseline="0"/>
                      <a:t>
</a:t>
                    </a:r>
                    <a:fld id="{F22E6B88-B12B-4648-99F1-39C56C4958F4}"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4BCE-46FF-BF09-1091FBF00844}"/>
                </c:ext>
              </c:extLst>
            </c:dLbl>
            <c:dLbl>
              <c:idx val="1"/>
              <c:layout/>
              <c:tx>
                <c:rich>
                  <a:bodyPr/>
                  <a:lstStyle/>
                  <a:p>
                    <a:fld id="{70A8D243-6FB9-4AA3-861F-25F46D117962}" type="CELLRANGE">
                      <a:rPr lang="en-US"/>
                      <a:pPr/>
                      <a:t>[CELLRANGE]</a:t>
                    </a:fld>
                    <a:r>
                      <a:rPr lang="en-US" baseline="0"/>
                      <a:t>
</a:t>
                    </a:r>
                    <a:fld id="{5CF10686-505A-4EBE-A8FF-DFB78D0A61F3}"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4BCE-46FF-BF09-1091FBF00844}"/>
                </c:ext>
              </c:extLst>
            </c:dLbl>
            <c:dLbl>
              <c:idx val="2"/>
              <c:layout/>
              <c:tx>
                <c:rich>
                  <a:bodyPr/>
                  <a:lstStyle/>
                  <a:p>
                    <a:fld id="{CA55ED55-4F2A-43CF-B397-0379D9D46FE7}" type="CELLRANGE">
                      <a:rPr lang="en-US"/>
                      <a:pPr/>
                      <a:t>[CELLRANGE]</a:t>
                    </a:fld>
                    <a:r>
                      <a:rPr lang="en-US" baseline="0"/>
                      <a:t>
</a:t>
                    </a:r>
                    <a:fld id="{ACA53F08-039F-42AA-B2AA-FC226447182F}"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D-4BCE-46FF-BF09-1091FBF00844}"/>
                </c:ext>
              </c:extLst>
            </c:dLbl>
            <c:dLbl>
              <c:idx val="3"/>
              <c:layout/>
              <c:tx>
                <c:rich>
                  <a:bodyPr/>
                  <a:lstStyle/>
                  <a:p>
                    <a:fld id="{4324CD53-DDCC-44F2-BC2A-82BA3846CD2B}" type="CELLRANGE">
                      <a:rPr lang="en-US"/>
                      <a:pPr/>
                      <a:t>[CELLRANGE]</a:t>
                    </a:fld>
                    <a:r>
                      <a:rPr lang="en-US" baseline="0"/>
                      <a:t>
</a:t>
                    </a:r>
                    <a:fld id="{E3C7E9F0-404A-48FC-85B6-4A5C773CD43C}"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1-4BCE-46FF-BF09-1091FBF00844}"/>
                </c:ext>
              </c:extLst>
            </c:dLbl>
            <c:dLbl>
              <c:idx val="4"/>
              <c:layout/>
              <c:tx>
                <c:rich>
                  <a:bodyPr/>
                  <a:lstStyle/>
                  <a:p>
                    <a:fld id="{D34FD9CB-43AC-41E3-AF64-8B42A248CE19}" type="CELLRANGE">
                      <a:rPr lang="en-US"/>
                      <a:pPr/>
                      <a:t>[CELLRANGE]</a:t>
                    </a:fld>
                    <a:r>
                      <a:rPr lang="en-US" baseline="0"/>
                      <a:t>
</a:t>
                    </a:r>
                    <a:fld id="{9C9AB222-F423-4DF0-9265-50E957352DB9}"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5-4BCE-46FF-BF09-1091FBF00844}"/>
                </c:ext>
              </c:extLst>
            </c:dLbl>
            <c:dLbl>
              <c:idx val="5"/>
              <c:layout/>
              <c:tx>
                <c:rich>
                  <a:bodyPr/>
                  <a:lstStyle/>
                  <a:p>
                    <a:fld id="{560AD457-4059-4AEC-A278-C4B926E6FD48}" type="CELLRANGE">
                      <a:rPr lang="en-US"/>
                      <a:pPr/>
                      <a:t>[CELLRANGE]</a:t>
                    </a:fld>
                    <a:r>
                      <a:rPr lang="en-US" baseline="0"/>
                      <a:t>
</a:t>
                    </a:r>
                    <a:fld id="{0E44ADE3-BC37-4AE7-9441-3B14CA93A1E2}"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9-4BCE-46FF-BF09-1091FBF00844}"/>
                </c:ext>
              </c:extLst>
            </c:dLbl>
            <c:dLbl>
              <c:idx val="6"/>
              <c:layout/>
              <c:tx>
                <c:rich>
                  <a:bodyPr/>
                  <a:lstStyle/>
                  <a:p>
                    <a:fld id="{A752B717-62BE-4BC6-9DA1-607C4902ACFF}" type="CELLRANGE">
                      <a:rPr lang="en-US"/>
                      <a:pPr/>
                      <a:t>[CELLRANGE]</a:t>
                    </a:fld>
                    <a:r>
                      <a:rPr lang="en-US" baseline="0"/>
                      <a:t>
</a:t>
                    </a:r>
                    <a:fld id="{12BD3F62-F0F6-457C-A371-FA1A9B085995}" type="VALUE">
                      <a:rPr lang="en-US" baseline="0"/>
                      <a:pPr/>
                      <a:t>[VALUE]</a:t>
                    </a:fld>
                    <a:endParaRPr lang="en-US" baseline="0"/>
                  </a:p>
                </c:rich>
              </c:tx>
              <c:dLblPos val="outEnd"/>
              <c:showLegendKey val="0"/>
              <c:showVal val="1"/>
              <c:showCatName val="0"/>
              <c:showSerName val="0"/>
              <c:showPercent val="0"/>
              <c:showBubbleSize val="0"/>
              <c:separator>
</c:separator>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C-4BCE-46FF-BF09-1091FBF00844}"/>
                </c:ext>
              </c:extLst>
            </c:dLbl>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pivot!$L$35:$M$61</c15:sqref>
                  </c15:fullRef>
                </c:ext>
              </c:extLst>
              <c:f>(pivot!$L$37:$M$37,pivot!$L$41:$M$41,pivot!$L$45:$M$45,pivot!$L$49:$M$49,pivot!$L$53:$M$53,pivot!$L$57:$M$57,pivot!$L$60:$M$60)</c:f>
              <c:multiLvlStrCache>
                <c:ptCount val="7"/>
                <c:lvl>
                  <c:pt idx="0">
                    <c:v>Total PLW screened for malnutrition</c:v>
                  </c:pt>
                  <c:pt idx="1">
                    <c:v>Total number of pregnant women</c:v>
                  </c:pt>
                  <c:pt idx="2">
                    <c:v>Total Pregnant women</c:v>
                  </c:pt>
                  <c:pt idx="3">
                    <c:v>Total Pregnant and lactating women</c:v>
                  </c:pt>
                  <c:pt idx="4">
                    <c:v>Total Pregnant and lactating women in BFCI</c:v>
                  </c:pt>
                  <c:pt idx="5">
                    <c:v>Total Pregnant and lactating women in BFCI</c:v>
                  </c:pt>
                  <c:pt idx="6">
                    <c:v>Total number of pregnant and lactating women in this Community health Unit mapped for BFCI, [data from CHS report- ensure the CHS report is updated]</c:v>
                  </c:pt>
                </c:lvl>
                <c:lvl>
                  <c:pt idx="0">
                    <c:v>Indicator 1:Proportion of Pregnant and lactating women malnourished</c:v>
                  </c:pt>
                  <c:pt idx="1">
                    <c:v>Indicator 2: Proportion of pregnant women who had IFAS</c:v>
                  </c:pt>
                  <c:pt idx="2">
                    <c:v>Indicator 3: Consumption of IFAS among pregnant women</c:v>
                  </c:pt>
                  <c:pt idx="3">
                    <c:v>Indicator 4: Proportion of pregnant and lactating women consuming at least 5 food groups in a day.</c:v>
                  </c:pt>
                  <c:pt idx="4">
                    <c:v>Indicator 5:Proportion of pregnant and lactating women consuming the recommended number of meals per day</c:v>
                  </c:pt>
                  <c:pt idx="5">
                    <c:v>Indicator 6:Pregnant and lactating women receiving nutrition counselling during home visit</c:v>
                  </c:pt>
                  <c:pt idx="6">
                    <c:v>Indicator 7: Proxy BFCI Coverage for Pregnant and lactating women</c:v>
                  </c:pt>
                </c:lvl>
              </c:multiLvlStrCache>
            </c:multiLvlStrRef>
          </c:cat>
          <c:val>
            <c:numRef>
              <c:extLst>
                <c:ext xmlns:c15="http://schemas.microsoft.com/office/drawing/2012/chart" uri="{02D57815-91ED-43cb-92C2-25804820EDAC}">
                  <c15:fullRef>
                    <c15:sqref>pivot!$O$35:$O$61</c15:sqref>
                  </c15:fullRef>
                </c:ext>
              </c:extLst>
              <c:f>(pivot!$O$37,pivot!$O$41,pivot!$O$45,pivot!$O$49,pivot!$O$53,pivot!$O$57,pivot!$O$60)</c:f>
              <c:numCache>
                <c:formatCode>General</c:formatCode>
                <c:ptCount val="7"/>
                <c:pt idx="0">
                  <c:v>2695</c:v>
                </c:pt>
                <c:pt idx="1">
                  <c:v>1321</c:v>
                </c:pt>
                <c:pt idx="2">
                  <c:v>1529</c:v>
                </c:pt>
                <c:pt idx="3">
                  <c:v>5809</c:v>
                </c:pt>
                <c:pt idx="4">
                  <c:v>6166</c:v>
                </c:pt>
                <c:pt idx="5">
                  <c:v>6083</c:v>
                </c:pt>
                <c:pt idx="6">
                  <c:v>9087</c:v>
                </c:pt>
              </c:numCache>
            </c:numRef>
          </c:val>
          <c:extLst>
            <c:ext xmlns:c15="http://schemas.microsoft.com/office/drawing/2012/chart" uri="{02D57815-91ED-43cb-92C2-25804820EDAC}">
              <c15:datalabelsRange>
                <c15:f>pivot!$P$36:$P$61</c15:f>
                <c15:dlblRangeCache>
                  <c:ptCount val="26"/>
                  <c:pt idx="2">
                    <c:v>11.1%</c:v>
                  </c:pt>
                  <c:pt idx="6">
                    <c:v>73.4%</c:v>
                  </c:pt>
                  <c:pt idx="10">
                    <c:v>76.7%</c:v>
                  </c:pt>
                  <c:pt idx="14">
                    <c:v>93.3%</c:v>
                  </c:pt>
                  <c:pt idx="18">
                    <c:v>91.1%</c:v>
                  </c:pt>
                  <c:pt idx="22">
                    <c:v>100.0%</c:v>
                  </c:pt>
                  <c:pt idx="25">
                    <c:v>67.0%</c:v>
                  </c:pt>
                </c15:dlblRangeCache>
              </c15:datalabelsRange>
            </c:ext>
            <c:ext xmlns:c15="http://schemas.microsoft.com/office/drawing/2012/chart" uri="{02D57815-91ED-43cb-92C2-25804820EDAC}">
              <c15:categoryFilterExceptions>
                <c15:categoryFilterException>
                  <c15:sqref>pivot!$O$36</c15:sqref>
                  <c15:dLbl>
                    <c:idx val="-1"/>
                    <c:tx>
                      <c:rich>
                        <a:bodyPr/>
                        <a:lstStyle/>
                        <a:p>
                          <a:fld id="{3F4B005A-DC84-439A-BC5B-189D3F2DBF2A}" type="CELLRANGE">
                            <a:rPr lang="en-US"/>
                            <a:pPr/>
                            <a:t>[CELLRANGE]</a:t>
                          </a:fld>
                          <a:endParaRPr lang="en-US" baseline="0"/>
                        </a:p>
                        <a:p>
                          <a:fld id="{F9E3C51C-12DC-4236-945E-D8CB07279541}" type="VALUE">
                            <a:rPr lang="en-US"/>
                            <a:pPr/>
                            <a:t>[VALUE]</a:t>
                          </a:fld>
                          <a:endParaRPr lang="en-US"/>
                        </a:p>
                      </c:rich>
                    </c:tx>
                    <c:dLblPos val="outEnd"/>
                    <c:showLegendKey val="0"/>
                    <c:showVal val="1"/>
                    <c:showCatName val="0"/>
                    <c:showSerName val="0"/>
                    <c:showPercent val="0"/>
                    <c:showBubbleSize val="0"/>
                    <c:separator>
</c:separator>
                    <c:extLst>
                      <c:ext uri="{CE6537A1-D6FC-4f65-9D91-7224C49458BB}">
                        <c15:dlblFieldTable/>
                        <c15:showDataLabelsRange val="1"/>
                      </c:ext>
                      <c:ext xmlns:c16="http://schemas.microsoft.com/office/drawing/2014/chart" uri="{C3380CC4-5D6E-409C-BE32-E72D297353CC}">
                        <c16:uniqueId val="{00000000-0456-47DE-9772-63D21370F1E7}"/>
                      </c:ext>
                    </c:extLst>
                  </c15:dLbl>
                </c15:categoryFilterException>
                <c15:categoryFilterException>
                  <c15:sqref>pivot!$O$38</c15:sqref>
                  <c15:dLbl>
                    <c:idx val="0"/>
                    <c:tx>
                      <c:rich>
                        <a:bodyPr/>
                        <a:lstStyle/>
                        <a:p>
                          <a:fld id="{B49918DE-47D2-4E3D-839E-587E278470A8}" type="CELLRANGE">
                            <a:rPr lang="en-US"/>
                            <a:pPr/>
                            <a:t>[CELLRANGE]</a:t>
                          </a:fld>
                          <a:endParaRPr lang="en-US" baseline="0"/>
                        </a:p>
                        <a:p>
                          <a:fld id="{A00867FC-72A0-4F31-AB56-D9FF764041A3}" type="VALUE">
                            <a:rPr lang="en-US"/>
                            <a:pPr/>
                            <a:t>[VALUE]</a:t>
                          </a:fld>
                          <a:endParaRPr lang="en-US"/>
                        </a:p>
                      </c:rich>
                    </c:tx>
                    <c:dLblPos val="outEnd"/>
                    <c:showLegendKey val="0"/>
                    <c:showVal val="1"/>
                    <c:showCatName val="0"/>
                    <c:showSerName val="0"/>
                    <c:showPercent val="0"/>
                    <c:showBubbleSize val="0"/>
                    <c:separator>
</c:separator>
                    <c:extLst>
                      <c:ext uri="{CE6537A1-D6FC-4f65-9D91-7224C49458BB}">
                        <c15:dlblFieldTable/>
                        <c15:showDataLabelsRange val="1"/>
                      </c:ext>
                      <c:ext xmlns:c16="http://schemas.microsoft.com/office/drawing/2014/chart" uri="{C3380CC4-5D6E-409C-BE32-E72D297353CC}">
                        <c16:uniqueId val="{00000001-0456-47DE-9772-63D21370F1E7}"/>
                      </c:ext>
                    </c:extLst>
                  </c15:dLbl>
                </c15:categoryFilterException>
                <c15:categoryFilterException>
                  <c15:sqref>pivot!$O$40</c15:sqref>
                  <c15:dLbl>
                    <c:idx val="0"/>
                    <c:tx>
                      <c:rich>
                        <a:bodyPr/>
                        <a:lstStyle/>
                        <a:p>
                          <a:fld id="{3D812433-B737-4DB7-BE93-ABAB3C4C7C19}" type="CELLRANGE">
                            <a:rPr lang="en-US"/>
                            <a:pPr/>
                            <a:t>[CELLRANGE]</a:t>
                          </a:fld>
                          <a:endParaRPr lang="en-US" baseline="0"/>
                        </a:p>
                        <a:p>
                          <a:fld id="{168DC2CB-68E8-4DA9-8C58-CB0D09AA3DF7}" type="VALUE">
                            <a:rPr lang="en-US"/>
                            <a:pPr/>
                            <a:t>[VALUE]</a:t>
                          </a:fld>
                          <a:endParaRPr lang="en-US"/>
                        </a:p>
                      </c:rich>
                    </c:tx>
                    <c:dLblPos val="outEnd"/>
                    <c:showLegendKey val="0"/>
                    <c:showVal val="1"/>
                    <c:showCatName val="0"/>
                    <c:showSerName val="0"/>
                    <c:showPercent val="0"/>
                    <c:showBubbleSize val="0"/>
                    <c:separator>
</c:separator>
                    <c:extLst>
                      <c:ext uri="{CE6537A1-D6FC-4f65-9D91-7224C49458BB}">
                        <c15:dlblFieldTable/>
                        <c15:showDataLabelsRange val="1"/>
                      </c:ext>
                      <c:ext xmlns:c16="http://schemas.microsoft.com/office/drawing/2014/chart" uri="{C3380CC4-5D6E-409C-BE32-E72D297353CC}">
                        <c16:uniqueId val="{00000002-0456-47DE-9772-63D21370F1E7}"/>
                      </c:ext>
                    </c:extLst>
                  </c15:dLbl>
                </c15:categoryFilterException>
                <c15:categoryFilterException>
                  <c15:sqref>pivot!$O$42</c15:sqref>
                  <c15:dLbl>
                    <c:idx val="1"/>
                    <c:tx>
                      <c:rich>
                        <a:bodyPr/>
                        <a:lstStyle/>
                        <a:p>
                          <a:fld id="{D3E1C5D2-B6FB-4844-A50C-45FB9434C1D4}" type="CELLRANGE">
                            <a:rPr lang="en-US"/>
                            <a:pPr/>
                            <a:t>[CELLRANGE]</a:t>
                          </a:fld>
                          <a:endParaRPr lang="en-US" baseline="0"/>
                        </a:p>
                        <a:p>
                          <a:fld id="{8046F65A-964F-4B59-95E8-2DB3612FDAFE}" type="VALUE">
                            <a:rPr lang="en-US"/>
                            <a:pPr/>
                            <a:t>[VALUE]</a:t>
                          </a:fld>
                          <a:endParaRPr lang="en-US"/>
                        </a:p>
                      </c:rich>
                    </c:tx>
                    <c:dLblPos val="outEnd"/>
                    <c:showLegendKey val="0"/>
                    <c:showVal val="1"/>
                    <c:showCatName val="0"/>
                    <c:showSerName val="0"/>
                    <c:showPercent val="0"/>
                    <c:showBubbleSize val="0"/>
                    <c:separator>
</c:separator>
                    <c:extLst>
                      <c:ext uri="{CE6537A1-D6FC-4f65-9D91-7224C49458BB}">
                        <c15:dlblFieldTable/>
                        <c15:showDataLabelsRange val="1"/>
                      </c:ext>
                      <c:ext xmlns:c16="http://schemas.microsoft.com/office/drawing/2014/chart" uri="{C3380CC4-5D6E-409C-BE32-E72D297353CC}">
                        <c16:uniqueId val="{00000003-0456-47DE-9772-63D21370F1E7}"/>
                      </c:ext>
                    </c:extLst>
                  </c15:dLbl>
                </c15:categoryFilterException>
                <c15:categoryFilterException>
                  <c15:sqref>pivot!$O$44</c15:sqref>
                  <c15:dLbl>
                    <c:idx val="1"/>
                    <c:tx>
                      <c:rich>
                        <a:bodyPr/>
                        <a:lstStyle/>
                        <a:p>
                          <a:fld id="{13F1D71F-F02F-4F28-91E5-C5D695D6AAAD}" type="CELLRANGE">
                            <a:rPr lang="en-US"/>
                            <a:pPr/>
                            <a:t>[CELLRANGE]</a:t>
                          </a:fld>
                          <a:endParaRPr lang="en-US" baseline="0"/>
                        </a:p>
                        <a:p>
                          <a:fld id="{EA6C50DC-2EAE-463C-B479-ACDD5C5DFB50}" type="VALUE">
                            <a:rPr lang="en-US"/>
                            <a:pPr/>
                            <a:t>[VALUE]</a:t>
                          </a:fld>
                          <a:endParaRPr lang="en-US"/>
                        </a:p>
                      </c:rich>
                    </c:tx>
                    <c:dLblPos val="outEnd"/>
                    <c:showLegendKey val="0"/>
                    <c:showVal val="1"/>
                    <c:showCatName val="0"/>
                    <c:showSerName val="0"/>
                    <c:showPercent val="0"/>
                    <c:showBubbleSize val="0"/>
                    <c:separator>
</c:separator>
                    <c:extLst>
                      <c:ext uri="{CE6537A1-D6FC-4f65-9D91-7224C49458BB}">
                        <c15:dlblFieldTable/>
                        <c15:showDataLabelsRange val="1"/>
                      </c:ext>
                      <c:ext xmlns:c16="http://schemas.microsoft.com/office/drawing/2014/chart" uri="{C3380CC4-5D6E-409C-BE32-E72D297353CC}">
                        <c16:uniqueId val="{00000004-0456-47DE-9772-63D21370F1E7}"/>
                      </c:ext>
                    </c:extLst>
                  </c15:dLbl>
                </c15:categoryFilterException>
                <c15:categoryFilterException>
                  <c15:sqref>pivot!$O$46</c15:sqref>
                  <c15:dLbl>
                    <c:idx val="2"/>
                    <c:tx>
                      <c:rich>
                        <a:bodyPr/>
                        <a:lstStyle/>
                        <a:p>
                          <a:fld id="{02C5D3D0-F809-4896-9168-99AA1713CEC2}" type="CELLRANGE">
                            <a:rPr lang="en-US"/>
                            <a:pPr/>
                            <a:t>[CELLRANGE]</a:t>
                          </a:fld>
                          <a:endParaRPr lang="en-US" baseline="0"/>
                        </a:p>
                        <a:p>
                          <a:fld id="{32EADE65-3F36-420B-92EB-0900778928C0}" type="VALUE">
                            <a:rPr lang="en-US"/>
                            <a:pPr/>
                            <a:t>[VALUE]</a:t>
                          </a:fld>
                          <a:endParaRPr lang="en-US"/>
                        </a:p>
                      </c:rich>
                    </c:tx>
                    <c:dLblPos val="outEnd"/>
                    <c:showLegendKey val="0"/>
                    <c:showVal val="1"/>
                    <c:showCatName val="0"/>
                    <c:showSerName val="0"/>
                    <c:showPercent val="0"/>
                    <c:showBubbleSize val="0"/>
                    <c:separator>
</c:separator>
                    <c:extLst>
                      <c:ext uri="{CE6537A1-D6FC-4f65-9D91-7224C49458BB}">
                        <c15:dlblFieldTable/>
                        <c15:showDataLabelsRange val="1"/>
                      </c:ext>
                      <c:ext xmlns:c16="http://schemas.microsoft.com/office/drawing/2014/chart" uri="{C3380CC4-5D6E-409C-BE32-E72D297353CC}">
                        <c16:uniqueId val="{00000005-0456-47DE-9772-63D21370F1E7}"/>
                      </c:ext>
                    </c:extLst>
                  </c15:dLbl>
                </c15:categoryFilterException>
                <c15:categoryFilterException>
                  <c15:sqref>pivot!$O$48</c15:sqref>
                  <c15:dLbl>
                    <c:idx val="2"/>
                    <c:tx>
                      <c:rich>
                        <a:bodyPr/>
                        <a:lstStyle/>
                        <a:p>
                          <a:fld id="{477074A6-EAD6-491C-810B-9EF402EA486B}" type="CELLRANGE">
                            <a:rPr lang="en-US"/>
                            <a:pPr/>
                            <a:t>[CELLRANGE]</a:t>
                          </a:fld>
                          <a:endParaRPr lang="en-US" baseline="0"/>
                        </a:p>
                        <a:p>
                          <a:fld id="{46E9B659-0F57-4FBE-A643-850578DC4283}" type="VALUE">
                            <a:rPr lang="en-US"/>
                            <a:pPr/>
                            <a:t>[VALUE]</a:t>
                          </a:fld>
                          <a:endParaRPr lang="en-US"/>
                        </a:p>
                      </c:rich>
                    </c:tx>
                    <c:dLblPos val="outEnd"/>
                    <c:showLegendKey val="0"/>
                    <c:showVal val="1"/>
                    <c:showCatName val="0"/>
                    <c:showSerName val="0"/>
                    <c:showPercent val="0"/>
                    <c:showBubbleSize val="0"/>
                    <c:separator>
</c:separator>
                    <c:extLst>
                      <c:ext uri="{CE6537A1-D6FC-4f65-9D91-7224C49458BB}">
                        <c15:dlblFieldTable/>
                        <c15:showDataLabelsRange val="1"/>
                      </c:ext>
                      <c:ext xmlns:c16="http://schemas.microsoft.com/office/drawing/2014/chart" uri="{C3380CC4-5D6E-409C-BE32-E72D297353CC}">
                        <c16:uniqueId val="{00000006-0456-47DE-9772-63D21370F1E7}"/>
                      </c:ext>
                    </c:extLst>
                  </c15:dLbl>
                </c15:categoryFilterException>
              </c15:categoryFilterExceptions>
            </c:ext>
            <c:ext xmlns:c16="http://schemas.microsoft.com/office/drawing/2014/chart" uri="{C3380CC4-5D6E-409C-BE32-E72D297353CC}">
              <c16:uniqueId val="{00000007-4BCE-46FF-BF09-1091FBF00844}"/>
            </c:ext>
          </c:extLst>
        </c:ser>
        <c: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pivot!$L$35:$M$61</c15:sqref>
                  </c15:fullRef>
                </c:ext>
              </c:extLst>
              <c:f>(pivot!$L$37:$M$37,pivot!$L$41:$M$41,pivot!$L$45:$M$45,pivot!$L$49:$M$49,pivot!$L$53:$M$53,pivot!$L$57:$M$57,pivot!$L$60:$M$60)</c:f>
              <c:multiLvlStrCache>
                <c:ptCount val="7"/>
                <c:lvl>
                  <c:pt idx="0">
                    <c:v>Total PLW screened for malnutrition</c:v>
                  </c:pt>
                  <c:pt idx="1">
                    <c:v>Total number of pregnant women</c:v>
                  </c:pt>
                  <c:pt idx="2">
                    <c:v>Total Pregnant women</c:v>
                  </c:pt>
                  <c:pt idx="3">
                    <c:v>Total Pregnant and lactating women</c:v>
                  </c:pt>
                  <c:pt idx="4">
                    <c:v>Total Pregnant and lactating women in BFCI</c:v>
                  </c:pt>
                  <c:pt idx="5">
                    <c:v>Total Pregnant and lactating women in BFCI</c:v>
                  </c:pt>
                  <c:pt idx="6">
                    <c:v>Total number of pregnant and lactating women in this Community health Unit mapped for BFCI, [data from CHS report- ensure the CHS report is updated]</c:v>
                  </c:pt>
                </c:lvl>
                <c:lvl>
                  <c:pt idx="0">
                    <c:v>Indicator 1:Proportion of Pregnant and lactating women malnourished</c:v>
                  </c:pt>
                  <c:pt idx="1">
                    <c:v>Indicator 2: Proportion of pregnant women who had IFAS</c:v>
                  </c:pt>
                  <c:pt idx="2">
                    <c:v>Indicator 3: Consumption of IFAS among pregnant women</c:v>
                  </c:pt>
                  <c:pt idx="3">
                    <c:v>Indicator 4: Proportion of pregnant and lactating women consuming at least 5 food groups in a day.</c:v>
                  </c:pt>
                  <c:pt idx="4">
                    <c:v>Indicator 5:Proportion of pregnant and lactating women consuming the recommended number of meals per day</c:v>
                  </c:pt>
                  <c:pt idx="5">
                    <c:v>Indicator 6:Pregnant and lactating women receiving nutrition counselling during home visit</c:v>
                  </c:pt>
                  <c:pt idx="6">
                    <c:v>Indicator 7: Proxy BFCI Coverage for Pregnant and lactating women</c:v>
                  </c:pt>
                </c:lvl>
              </c:multiLvlStrCache>
            </c:multiLvlStrRef>
          </c:cat>
          <c:val>
            <c:numRef>
              <c:extLst>
                <c:ext xmlns:c15="http://schemas.microsoft.com/office/drawing/2012/chart" uri="{02D57815-91ED-43cb-92C2-25804820EDAC}">
                  <c15:fullRef>
                    <c15:sqref>pivot!$P$35:$P$61</c15:sqref>
                  </c15:fullRef>
                </c:ext>
              </c:extLst>
              <c:f>(pivot!$P$37,pivot!$P$41,pivot!$P$45,pivot!$P$49,pivot!$P$53,pivot!$P$57,pivot!$P$60)</c:f>
              <c:numCache>
                <c:formatCode>General</c:formatCode>
                <c:ptCount val="7"/>
              </c:numCache>
            </c:numRef>
          </c:val>
          <c:extLst>
            <c:ext xmlns:c16="http://schemas.microsoft.com/office/drawing/2014/chart" uri="{C3380CC4-5D6E-409C-BE32-E72D297353CC}">
              <c16:uniqueId val="{00000010-4BCE-46FF-BF09-1091FBF00844}"/>
            </c:ext>
          </c:extLst>
        </c:ser>
        <c:dLbls>
          <c:dLblPos val="outEnd"/>
          <c:showLegendKey val="0"/>
          <c:showVal val="1"/>
          <c:showCatName val="0"/>
          <c:showSerName val="0"/>
          <c:showPercent val="0"/>
          <c:showBubbleSize val="0"/>
        </c:dLbls>
        <c:gapWidth val="30"/>
        <c:axId val="386322816"/>
        <c:axId val="386325504"/>
      </c:barChart>
      <c:catAx>
        <c:axId val="38632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386325504"/>
        <c:crosses val="autoZero"/>
        <c:auto val="1"/>
        <c:lblAlgn val="ctr"/>
        <c:lblOffset val="100"/>
        <c:noMultiLvlLbl val="0"/>
      </c:catAx>
      <c:valAx>
        <c:axId val="386325504"/>
        <c:scaling>
          <c:orientation val="minMax"/>
        </c:scaling>
        <c:delete val="1"/>
        <c:axPos val="l"/>
        <c:numFmt formatCode="General" sourceLinked="1"/>
        <c:majorTickMark val="none"/>
        <c:minorTickMark val="none"/>
        <c:tickLblPos val="nextTo"/>
        <c:crossAx val="3863228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a:latin typeface="Avenir Next LT Pro" panose="020B0504020202020204" pitchFamily="34"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2</xdr:row>
      <xdr:rowOff>53396</xdr:rowOff>
    </xdr:from>
    <xdr:to>
      <xdr:col>21</xdr:col>
      <xdr:colOff>103909</xdr:colOff>
      <xdr:row>20</xdr:row>
      <xdr:rowOff>280146</xdr:rowOff>
    </xdr:to>
    <xdr:graphicFrame macro="">
      <xdr:nvGraphicFramePr>
        <xdr:cNvPr id="2" name="Chart 1">
          <a:extLst>
            <a:ext uri="{FF2B5EF4-FFF2-40B4-BE49-F238E27FC236}">
              <a16:creationId xmlns:a16="http://schemas.microsoft.com/office/drawing/2014/main" id="{916E82FF-2B02-41F6-B181-53FC7264E8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10086</xdr:colOff>
      <xdr:row>2</xdr:row>
      <xdr:rowOff>45507</xdr:rowOff>
    </xdr:from>
    <xdr:to>
      <xdr:col>37</xdr:col>
      <xdr:colOff>91335</xdr:colOff>
      <xdr:row>21</xdr:row>
      <xdr:rowOff>9337</xdr:rowOff>
    </xdr:to>
    <xdr:graphicFrame macro="">
      <xdr:nvGraphicFramePr>
        <xdr:cNvPr id="3" name="Chart 2">
          <a:extLst>
            <a:ext uri="{FF2B5EF4-FFF2-40B4-BE49-F238E27FC236}">
              <a16:creationId xmlns:a16="http://schemas.microsoft.com/office/drawing/2014/main" id="{3E8E3576-185F-4FE0-A368-609D25507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102721</xdr:colOff>
      <xdr:row>23</xdr:row>
      <xdr:rowOff>86947</xdr:rowOff>
    </xdr:from>
    <xdr:to>
      <xdr:col>37</xdr:col>
      <xdr:colOff>102720</xdr:colOff>
      <xdr:row>43</xdr:row>
      <xdr:rowOff>58412</xdr:rowOff>
    </xdr:to>
    <xdr:graphicFrame macro="">
      <xdr:nvGraphicFramePr>
        <xdr:cNvPr id="4" name="Chart 3">
          <a:extLst>
            <a:ext uri="{FF2B5EF4-FFF2-40B4-BE49-F238E27FC236}">
              <a16:creationId xmlns:a16="http://schemas.microsoft.com/office/drawing/2014/main" id="{37365C4B-A51B-404C-834F-B565E3604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37</xdr:col>
      <xdr:colOff>221815</xdr:colOff>
      <xdr:row>1</xdr:row>
      <xdr:rowOff>274007</xdr:rowOff>
    </xdr:from>
    <xdr:to>
      <xdr:col>49</xdr:col>
      <xdr:colOff>393011</xdr:colOff>
      <xdr:row>33</xdr:row>
      <xdr:rowOff>201592</xdr:rowOff>
    </xdr:to>
    <xdr:grpSp>
      <xdr:nvGrpSpPr>
        <xdr:cNvPr id="18" name="Group 17">
          <a:extLst>
            <a:ext uri="{FF2B5EF4-FFF2-40B4-BE49-F238E27FC236}">
              <a16:creationId xmlns:a16="http://schemas.microsoft.com/office/drawing/2014/main" id="{78AED094-6996-42BD-A4AE-780C02267F6E}"/>
            </a:ext>
          </a:extLst>
        </xdr:cNvPr>
        <xdr:cNvGrpSpPr/>
      </xdr:nvGrpSpPr>
      <xdr:grpSpPr>
        <a:xfrm>
          <a:off x="15787253" y="369257"/>
          <a:ext cx="5314696" cy="9619273"/>
          <a:chOff x="14979041" y="326198"/>
          <a:chExt cx="5025032" cy="9791831"/>
        </a:xfrm>
      </xdr:grpSpPr>
      <xdr:grpSp>
        <xdr:nvGrpSpPr>
          <xdr:cNvPr id="19" name="Group 18">
            <a:extLst>
              <a:ext uri="{FF2B5EF4-FFF2-40B4-BE49-F238E27FC236}">
                <a16:creationId xmlns:a16="http://schemas.microsoft.com/office/drawing/2014/main" id="{E6222F77-A464-FD23-F7FC-A796977FB0BD}"/>
              </a:ext>
            </a:extLst>
          </xdr:cNvPr>
          <xdr:cNvGrpSpPr/>
        </xdr:nvGrpSpPr>
        <xdr:grpSpPr>
          <a:xfrm>
            <a:off x="14979041" y="326198"/>
            <a:ext cx="5025032" cy="7261225"/>
            <a:chOff x="14033500" y="158750"/>
            <a:chExt cx="5025032" cy="7261225"/>
          </a:xfrm>
        </xdr:grpSpPr>
        <mc:AlternateContent xmlns:mc="http://schemas.openxmlformats.org/markup-compatibility/2006" xmlns:a14="http://schemas.microsoft.com/office/drawing/2010/main">
          <mc:Choice Requires="a14">
            <xdr:graphicFrame macro="">
              <xdr:nvGraphicFramePr>
                <xdr:cNvPr id="21" name="County 3">
                  <a:extLst>
                    <a:ext uri="{FF2B5EF4-FFF2-40B4-BE49-F238E27FC236}">
                      <a16:creationId xmlns:a16="http://schemas.microsoft.com/office/drawing/2014/main" id="{2B229704-0C16-C152-118A-1EFEA3D8F33E}"/>
                    </a:ext>
                  </a:extLst>
                </xdr:cNvPr>
                <xdr:cNvGraphicFramePr/>
              </xdr:nvGraphicFramePr>
              <xdr:xfrm>
                <a:off x="14044083" y="158750"/>
                <a:ext cx="4991532" cy="666750"/>
              </xdr:xfrm>
              <a:graphic>
                <a:graphicData uri="http://schemas.microsoft.com/office/drawing/2010/slicer">
                  <sle:slicer xmlns:sle="http://schemas.microsoft.com/office/drawing/2010/slicer" name="County 3"/>
                </a:graphicData>
              </a:graphic>
            </xdr:graphicFrame>
          </mc:Choice>
          <mc:Fallback xmlns="">
            <xdr:sp macro="" textlink="">
              <xdr:nvSpPr>
                <xdr:cNvPr id="0" name=""/>
                <xdr:cNvSpPr>
                  <a:spLocks noTextEdit="1"/>
                </xdr:cNvSpPr>
              </xdr:nvSpPr>
              <xdr:spPr>
                <a:xfrm>
                  <a:off x="14911336" y="365343"/>
                  <a:ext cx="4991532"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2" name="Facility 4">
                  <a:extLst>
                    <a:ext uri="{FF2B5EF4-FFF2-40B4-BE49-F238E27FC236}">
                      <a16:creationId xmlns:a16="http://schemas.microsoft.com/office/drawing/2014/main" id="{3CC1D308-5B70-4568-AE4B-1F1F7C129FD7}"/>
                    </a:ext>
                  </a:extLst>
                </xdr:cNvPr>
                <xdr:cNvGraphicFramePr/>
              </xdr:nvGraphicFramePr>
              <xdr:xfrm>
                <a:off x="14055723" y="3128430"/>
                <a:ext cx="4973110" cy="1718737"/>
              </xdr:xfrm>
              <a:graphic>
                <a:graphicData uri="http://schemas.microsoft.com/office/drawing/2010/slicer">
                  <sle:slicer xmlns:sle="http://schemas.microsoft.com/office/drawing/2010/slicer" name="Facility 4"/>
                </a:graphicData>
              </a:graphic>
            </xdr:graphicFrame>
          </mc:Choice>
          <mc:Fallback xmlns="">
            <xdr:sp macro="" textlink="">
              <xdr:nvSpPr>
                <xdr:cNvPr id="0" name=""/>
                <xdr:cNvSpPr>
                  <a:spLocks noTextEdit="1"/>
                </xdr:cNvSpPr>
              </xdr:nvSpPr>
              <xdr:spPr>
                <a:xfrm>
                  <a:off x="14922976" y="3335023"/>
                  <a:ext cx="4973110" cy="17187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3" name="sub-county 4">
                  <a:extLst>
                    <a:ext uri="{FF2B5EF4-FFF2-40B4-BE49-F238E27FC236}">
                      <a16:creationId xmlns:a16="http://schemas.microsoft.com/office/drawing/2014/main" id="{E7F34A9C-0670-641E-C4CA-2E93AE8A11E1}"/>
                    </a:ext>
                  </a:extLst>
                </xdr:cNvPr>
                <xdr:cNvGraphicFramePr/>
              </xdr:nvGraphicFramePr>
              <xdr:xfrm>
                <a:off x="14033500" y="744749"/>
                <a:ext cx="5025032" cy="2264834"/>
              </xdr:xfrm>
              <a:graphic>
                <a:graphicData uri="http://schemas.microsoft.com/office/drawing/2010/slicer">
                  <sle:slicer xmlns:sle="http://schemas.microsoft.com/office/drawing/2010/slicer" name="sub-county 4"/>
                </a:graphicData>
              </a:graphic>
            </xdr:graphicFrame>
          </mc:Choice>
          <mc:Fallback xmlns="">
            <xdr:sp macro="" textlink="">
              <xdr:nvSpPr>
                <xdr:cNvPr id="0" name=""/>
                <xdr:cNvSpPr>
                  <a:spLocks noTextEdit="1"/>
                </xdr:cNvSpPr>
              </xdr:nvSpPr>
              <xdr:spPr>
                <a:xfrm>
                  <a:off x="14900753" y="951342"/>
                  <a:ext cx="5025032" cy="2264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4" name="Community Unit 4">
                  <a:extLst>
                    <a:ext uri="{FF2B5EF4-FFF2-40B4-BE49-F238E27FC236}">
                      <a16:creationId xmlns:a16="http://schemas.microsoft.com/office/drawing/2014/main" id="{35D7CE51-59C2-F047-8F24-1B7F9442E626}"/>
                    </a:ext>
                  </a:extLst>
                </xdr:cNvPr>
                <xdr:cNvGraphicFramePr/>
              </xdr:nvGraphicFramePr>
              <xdr:xfrm>
                <a:off x="14044082" y="4895850"/>
                <a:ext cx="4974781" cy="2524125"/>
              </xdr:xfrm>
              <a:graphic>
                <a:graphicData uri="http://schemas.microsoft.com/office/drawing/2010/slicer">
                  <sle:slicer xmlns:sle="http://schemas.microsoft.com/office/drawing/2010/slicer" name="Community Unit 4"/>
                </a:graphicData>
              </a:graphic>
            </xdr:graphicFrame>
          </mc:Choice>
          <mc:Fallback xmlns="">
            <xdr:sp macro="" textlink="">
              <xdr:nvSpPr>
                <xdr:cNvPr id="0" name=""/>
                <xdr:cNvSpPr>
                  <a:spLocks noTextEdit="1"/>
                </xdr:cNvSpPr>
              </xdr:nvSpPr>
              <xdr:spPr>
                <a:xfrm>
                  <a:off x="14911335" y="5102443"/>
                  <a:ext cx="497478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mc:AlternateContent xmlns:mc="http://schemas.openxmlformats.org/markup-compatibility/2006" xmlns:a14="http://schemas.microsoft.com/office/drawing/2010/main">
        <mc:Choice Requires="a14">
          <xdr:graphicFrame macro="">
            <xdr:nvGraphicFramePr>
              <xdr:cNvPr id="20" name="yearmonth 2">
                <a:extLst>
                  <a:ext uri="{FF2B5EF4-FFF2-40B4-BE49-F238E27FC236}">
                    <a16:creationId xmlns:a16="http://schemas.microsoft.com/office/drawing/2014/main" id="{B88A41D1-6380-7649-3DC9-262A2824F958}"/>
                  </a:ext>
                </a:extLst>
              </xdr:cNvPr>
              <xdr:cNvGraphicFramePr/>
            </xdr:nvGraphicFramePr>
            <xdr:xfrm>
              <a:off x="14992088" y="7593904"/>
              <a:ext cx="4984315" cy="2524125"/>
            </xdr:xfrm>
            <a:graphic>
              <a:graphicData uri="http://schemas.microsoft.com/office/drawing/2010/slicer">
                <sle:slicer xmlns:sle="http://schemas.microsoft.com/office/drawing/2010/slicer" name="yearmonth 2"/>
              </a:graphicData>
            </a:graphic>
          </xdr:graphicFrame>
        </mc:Choice>
        <mc:Fallback xmlns="">
          <xdr:sp macro="" textlink="">
            <xdr:nvSpPr>
              <xdr:cNvPr id="0" name=""/>
              <xdr:cNvSpPr>
                <a:spLocks noTextEdit="1"/>
              </xdr:cNvSpPr>
            </xdr:nvSpPr>
            <xdr:spPr>
              <a:xfrm>
                <a:off x="14913800" y="7633049"/>
                <a:ext cx="498431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c:userShapes xmlns:c="http://schemas.openxmlformats.org/drawingml/2006/chart">
  <cdr:relSizeAnchor xmlns:cdr="http://schemas.openxmlformats.org/drawingml/2006/chartDrawing">
    <cdr:from>
      <cdr:x>0.43819</cdr:x>
      <cdr:y>0.0105</cdr:y>
    </cdr:from>
    <cdr:to>
      <cdr:x>0.44002</cdr:x>
      <cdr:y>1</cdr:y>
    </cdr:to>
    <cdr:cxnSp macro="">
      <cdr:nvCxnSpPr>
        <cdr:cNvPr id="2" name="Straight Connector 1">
          <a:extLst xmlns:a="http://schemas.openxmlformats.org/drawingml/2006/main">
            <a:ext uri="{FF2B5EF4-FFF2-40B4-BE49-F238E27FC236}">
              <a16:creationId xmlns:a16="http://schemas.microsoft.com/office/drawing/2014/main" id="{13BE5EEF-7CC6-41C8-BE06-29F2FB27EEA5}"/>
            </a:ext>
          </a:extLst>
        </cdr:cNvPr>
        <cdr:cNvCxnSpPr/>
      </cdr:nvCxnSpPr>
      <cdr:spPr>
        <a:xfrm xmlns:a="http://schemas.openxmlformats.org/drawingml/2006/main" flipH="1">
          <a:off x="6686177" y="62465"/>
          <a:ext cx="28014" cy="5885471"/>
        </a:xfrm>
        <a:prstGeom xmlns:a="http://schemas.openxmlformats.org/drawingml/2006/main" prst="line">
          <a:avLst/>
        </a:prstGeom>
        <a:ln xmlns:a="http://schemas.openxmlformats.org/drawingml/2006/main" w="34925"/>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editAs="oneCell">
    <xdr:from>
      <xdr:col>32</xdr:col>
      <xdr:colOff>45508</xdr:colOff>
      <xdr:row>0</xdr:row>
      <xdr:rowOff>0</xdr:rowOff>
    </xdr:from>
    <xdr:to>
      <xdr:col>35</xdr:col>
      <xdr:colOff>96308</xdr:colOff>
      <xdr:row>13</xdr:row>
      <xdr:rowOff>153458</xdr:rowOff>
    </xdr:to>
    <mc:AlternateContent xmlns:mc="http://schemas.openxmlformats.org/markup-compatibility/2006" xmlns:a14="http://schemas.microsoft.com/office/drawing/2010/main">
      <mc:Choice Requires="a14">
        <xdr:graphicFrame macro="">
          <xdr:nvGraphicFramePr>
            <xdr:cNvPr id="3" name="sub-county">
              <a:extLst>
                <a:ext uri="{FF2B5EF4-FFF2-40B4-BE49-F238E27FC236}">
                  <a16:creationId xmlns:a16="http://schemas.microsoft.com/office/drawing/2014/main" id="{E789D5F1-7B17-4926-B1FD-A5BD3686CA6F}"/>
                </a:ext>
              </a:extLst>
            </xdr:cNvPr>
            <xdr:cNvGraphicFramePr/>
          </xdr:nvGraphicFramePr>
          <xdr:xfrm>
            <a:off x="0" y="0"/>
            <a:ext cx="0" cy="0"/>
          </xdr:xfrm>
          <a:graphic>
            <a:graphicData uri="http://schemas.microsoft.com/office/drawing/2010/slicer">
              <sle:slicer xmlns:sle="http://schemas.microsoft.com/office/drawing/2010/slicer" name="sub-county"/>
            </a:graphicData>
          </a:graphic>
        </xdr:graphicFrame>
      </mc:Choice>
      <mc:Fallback xmlns="">
        <xdr:sp macro="" textlink="">
          <xdr:nvSpPr>
            <xdr:cNvPr id="0" name=""/>
            <xdr:cNvSpPr>
              <a:spLocks noTextEdit="1"/>
            </xdr:cNvSpPr>
          </xdr:nvSpPr>
          <xdr:spPr>
            <a:xfrm>
              <a:off x="20968758" y="0"/>
              <a:ext cx="1828800" cy="27252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9525</xdr:colOff>
      <xdr:row>4</xdr:row>
      <xdr:rowOff>14817</xdr:rowOff>
    </xdr:from>
    <xdr:to>
      <xdr:col>34</xdr:col>
      <xdr:colOff>60325</xdr:colOff>
      <xdr:row>16</xdr:row>
      <xdr:rowOff>446616</xdr:rowOff>
    </xdr:to>
    <mc:AlternateContent xmlns:mc="http://schemas.openxmlformats.org/markup-compatibility/2006" xmlns:a14="http://schemas.microsoft.com/office/drawing/2010/main">
      <mc:Choice Requires="a14">
        <xdr:graphicFrame macro="">
          <xdr:nvGraphicFramePr>
            <xdr:cNvPr id="5" name="Community Unit">
              <a:extLst>
                <a:ext uri="{FF2B5EF4-FFF2-40B4-BE49-F238E27FC236}">
                  <a16:creationId xmlns:a16="http://schemas.microsoft.com/office/drawing/2014/main" id="{0FE16187-EE53-474F-ADD2-0BC5945304F3}"/>
                </a:ext>
              </a:extLst>
            </xdr:cNvPr>
            <xdr:cNvGraphicFramePr/>
          </xdr:nvGraphicFramePr>
          <xdr:xfrm>
            <a:off x="0" y="0"/>
            <a:ext cx="0" cy="0"/>
          </xdr:xfrm>
          <a:graphic>
            <a:graphicData uri="http://schemas.microsoft.com/office/drawing/2010/slicer">
              <sle:slicer xmlns:sle="http://schemas.microsoft.com/office/drawing/2010/slicer" name="Community Unit"/>
            </a:graphicData>
          </a:graphic>
        </xdr:graphicFrame>
      </mc:Choice>
      <mc:Fallback xmlns="">
        <xdr:sp macro="" textlink="">
          <xdr:nvSpPr>
            <xdr:cNvPr id="0" name=""/>
            <xdr:cNvSpPr>
              <a:spLocks noTextEdit="1"/>
            </xdr:cNvSpPr>
          </xdr:nvSpPr>
          <xdr:spPr>
            <a:xfrm>
              <a:off x="20340108" y="582083"/>
              <a:ext cx="1828800" cy="34522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116417</xdr:colOff>
      <xdr:row>0</xdr:row>
      <xdr:rowOff>127000</xdr:rowOff>
    </xdr:from>
    <xdr:to>
      <xdr:col>28</xdr:col>
      <xdr:colOff>421283</xdr:colOff>
      <xdr:row>31</xdr:row>
      <xdr:rowOff>118664</xdr:rowOff>
    </xdr:to>
    <xdr:grpSp>
      <xdr:nvGrpSpPr>
        <xdr:cNvPr id="9" name="Group 8">
          <a:extLst>
            <a:ext uri="{FF2B5EF4-FFF2-40B4-BE49-F238E27FC236}">
              <a16:creationId xmlns:a16="http://schemas.microsoft.com/office/drawing/2014/main" id="{F2CB52C9-A991-4F13-BF70-B8C9E0A5A760}"/>
            </a:ext>
          </a:extLst>
        </xdr:cNvPr>
        <xdr:cNvGrpSpPr/>
      </xdr:nvGrpSpPr>
      <xdr:grpSpPr>
        <a:xfrm>
          <a:off x="14903589" y="127000"/>
          <a:ext cx="5340625" cy="9352710"/>
          <a:chOff x="14979041" y="326198"/>
          <a:chExt cx="5025032" cy="9791831"/>
        </a:xfrm>
      </xdr:grpSpPr>
      <xdr:grpSp>
        <xdr:nvGrpSpPr>
          <xdr:cNvPr id="10" name="Group 9">
            <a:extLst>
              <a:ext uri="{FF2B5EF4-FFF2-40B4-BE49-F238E27FC236}">
                <a16:creationId xmlns:a16="http://schemas.microsoft.com/office/drawing/2014/main" id="{6EC8E5C1-C9F9-320A-C3EF-7F9F244CF76F}"/>
              </a:ext>
            </a:extLst>
          </xdr:cNvPr>
          <xdr:cNvGrpSpPr/>
        </xdr:nvGrpSpPr>
        <xdr:grpSpPr>
          <a:xfrm>
            <a:off x="14979041" y="326198"/>
            <a:ext cx="5025032" cy="7261225"/>
            <a:chOff x="14033500" y="158750"/>
            <a:chExt cx="5025032" cy="7261225"/>
          </a:xfrm>
        </xdr:grpSpPr>
        <mc:AlternateContent xmlns:mc="http://schemas.openxmlformats.org/markup-compatibility/2006" xmlns:a14="http://schemas.microsoft.com/office/drawing/2010/main">
          <mc:Choice Requires="a14">
            <xdr:graphicFrame macro="">
              <xdr:nvGraphicFramePr>
                <xdr:cNvPr id="12" name="County 2">
                  <a:extLst>
                    <a:ext uri="{FF2B5EF4-FFF2-40B4-BE49-F238E27FC236}">
                      <a16:creationId xmlns:a16="http://schemas.microsoft.com/office/drawing/2014/main" id="{3A2FB46D-F762-419B-0ABD-94A3CE4ACA5C}"/>
                    </a:ext>
                  </a:extLst>
                </xdr:cNvPr>
                <xdr:cNvGraphicFramePr/>
              </xdr:nvGraphicFramePr>
              <xdr:xfrm>
                <a:off x="14044083" y="158750"/>
                <a:ext cx="4991532" cy="666750"/>
              </xdr:xfrm>
              <a:graphic>
                <a:graphicData uri="http://schemas.microsoft.com/office/drawing/2010/slicer">
                  <sle:slicer xmlns:sle="http://schemas.microsoft.com/office/drawing/2010/slicer" name="County 2"/>
                </a:graphicData>
              </a:graphic>
            </xdr:graphicFrame>
          </mc:Choice>
          <mc:Fallback xmlns="">
            <xdr:sp macro="" textlink="">
              <xdr:nvSpPr>
                <xdr:cNvPr id="0" name=""/>
                <xdr:cNvSpPr>
                  <a:spLocks noTextEdit="1"/>
                </xdr:cNvSpPr>
              </xdr:nvSpPr>
              <xdr:spPr>
                <a:xfrm>
                  <a:off x="13959417" y="127000"/>
                  <a:ext cx="4991532"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3" name="Facility 3">
                  <a:extLst>
                    <a:ext uri="{FF2B5EF4-FFF2-40B4-BE49-F238E27FC236}">
                      <a16:creationId xmlns:a16="http://schemas.microsoft.com/office/drawing/2014/main" id="{8B97CADC-6769-66B7-D862-BCC491F4847E}"/>
                    </a:ext>
                  </a:extLst>
                </xdr:cNvPr>
                <xdr:cNvGraphicFramePr/>
              </xdr:nvGraphicFramePr>
              <xdr:xfrm>
                <a:off x="14055723" y="3128430"/>
                <a:ext cx="4973110" cy="1718737"/>
              </xdr:xfrm>
              <a:graphic>
                <a:graphicData uri="http://schemas.microsoft.com/office/drawing/2010/slicer">
                  <sle:slicer xmlns:sle="http://schemas.microsoft.com/office/drawing/2010/slicer" name="Facility 3"/>
                </a:graphicData>
              </a:graphic>
            </xdr:graphicFrame>
          </mc:Choice>
          <mc:Fallback xmlns="">
            <xdr:sp macro="" textlink="">
              <xdr:nvSpPr>
                <xdr:cNvPr id="0" name=""/>
                <xdr:cNvSpPr>
                  <a:spLocks noTextEdit="1"/>
                </xdr:cNvSpPr>
              </xdr:nvSpPr>
              <xdr:spPr>
                <a:xfrm>
                  <a:off x="13971057" y="3096680"/>
                  <a:ext cx="4973110" cy="17187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4" name="sub-county 3">
                  <a:extLst>
                    <a:ext uri="{FF2B5EF4-FFF2-40B4-BE49-F238E27FC236}">
                      <a16:creationId xmlns:a16="http://schemas.microsoft.com/office/drawing/2014/main" id="{B11C4600-0FFA-BA87-B7B4-7B54BEA5314D}"/>
                    </a:ext>
                  </a:extLst>
                </xdr:cNvPr>
                <xdr:cNvGraphicFramePr/>
              </xdr:nvGraphicFramePr>
              <xdr:xfrm>
                <a:off x="14033500" y="744749"/>
                <a:ext cx="5025032" cy="2264834"/>
              </xdr:xfrm>
              <a:graphic>
                <a:graphicData uri="http://schemas.microsoft.com/office/drawing/2010/slicer">
                  <sle:slicer xmlns:sle="http://schemas.microsoft.com/office/drawing/2010/slicer" name="sub-county 3"/>
                </a:graphicData>
              </a:graphic>
            </xdr:graphicFrame>
          </mc:Choice>
          <mc:Fallback xmlns="">
            <xdr:sp macro="" textlink="">
              <xdr:nvSpPr>
                <xdr:cNvPr id="0" name=""/>
                <xdr:cNvSpPr>
                  <a:spLocks noTextEdit="1"/>
                </xdr:cNvSpPr>
              </xdr:nvSpPr>
              <xdr:spPr>
                <a:xfrm>
                  <a:off x="13948834" y="712999"/>
                  <a:ext cx="5025032" cy="2264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5" name="Community Unit 3">
                  <a:extLst>
                    <a:ext uri="{FF2B5EF4-FFF2-40B4-BE49-F238E27FC236}">
                      <a16:creationId xmlns:a16="http://schemas.microsoft.com/office/drawing/2014/main" id="{4A826682-4179-3AFE-7B81-EE7D7C466E55}"/>
                    </a:ext>
                  </a:extLst>
                </xdr:cNvPr>
                <xdr:cNvGraphicFramePr/>
              </xdr:nvGraphicFramePr>
              <xdr:xfrm>
                <a:off x="14044082" y="4895850"/>
                <a:ext cx="4974781" cy="2524125"/>
              </xdr:xfrm>
              <a:graphic>
                <a:graphicData uri="http://schemas.microsoft.com/office/drawing/2010/slicer">
                  <sle:slicer xmlns:sle="http://schemas.microsoft.com/office/drawing/2010/slicer" name="Community Unit 3"/>
                </a:graphicData>
              </a:graphic>
            </xdr:graphicFrame>
          </mc:Choice>
          <mc:Fallback xmlns="">
            <xdr:sp macro="" textlink="">
              <xdr:nvSpPr>
                <xdr:cNvPr id="0" name=""/>
                <xdr:cNvSpPr>
                  <a:spLocks noTextEdit="1"/>
                </xdr:cNvSpPr>
              </xdr:nvSpPr>
              <xdr:spPr>
                <a:xfrm>
                  <a:off x="13959416" y="4864100"/>
                  <a:ext cx="497478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mc:AlternateContent xmlns:mc="http://schemas.openxmlformats.org/markup-compatibility/2006" xmlns:a14="http://schemas.microsoft.com/office/drawing/2010/main">
        <mc:Choice Requires="a14">
          <xdr:graphicFrame macro="">
            <xdr:nvGraphicFramePr>
              <xdr:cNvPr id="11" name="yearmonth 1">
                <a:extLst>
                  <a:ext uri="{FF2B5EF4-FFF2-40B4-BE49-F238E27FC236}">
                    <a16:creationId xmlns:a16="http://schemas.microsoft.com/office/drawing/2014/main" id="{8B5E2184-91A4-D9D9-7131-F8B7896B7BB5}"/>
                  </a:ext>
                </a:extLst>
              </xdr:cNvPr>
              <xdr:cNvGraphicFramePr/>
            </xdr:nvGraphicFramePr>
            <xdr:xfrm>
              <a:off x="14992088" y="7593904"/>
              <a:ext cx="4984315" cy="2524125"/>
            </xdr:xfrm>
            <a:graphic>
              <a:graphicData uri="http://schemas.microsoft.com/office/drawing/2010/slicer">
                <sle:slicer xmlns:sle="http://schemas.microsoft.com/office/drawing/2010/slicer" name="yearmonth 1"/>
              </a:graphicData>
            </a:graphic>
          </xdr:graphicFrame>
        </mc:Choice>
        <mc:Fallback xmlns="">
          <xdr:sp macro="" textlink="">
            <xdr:nvSpPr>
              <xdr:cNvPr id="0" name=""/>
              <xdr:cNvSpPr>
                <a:spLocks noTextEdit="1"/>
              </xdr:cNvSpPr>
            </xdr:nvSpPr>
            <xdr:spPr>
              <a:xfrm>
                <a:off x="13961881" y="7394706"/>
                <a:ext cx="498431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pivotCacheDefinition1.xml><?xml version="1.0" encoding="utf-8"?>
<pivotCacheDefinition xmlns="http://schemas.openxmlformats.org/spreadsheetml/2006/main" xmlns:r="http://schemas.openxmlformats.org/officeDocument/2006/relationships" saveData="0" refreshOnLoad="1" refreshedBy="Emmanuel Kaunda" refreshedDate="45371.78283935185" backgroundQuery="1" createdVersion="6" refreshedVersion="6" minRefreshableVersion="3" recordCount="0" supportSubquery="1" supportAdvancedDrill="1">
  <cacheSource type="external" connectionId="13"/>
  <cacheFields count="6">
    <cacheField name="[BFCI_Raw].[Main Section].[Main Section]" caption="Main Section" numFmtId="0" hierarchy="7" level="1">
      <sharedItems count="3">
        <s v="Section 1: Individual Child summary for BFCI Form 1a"/>
        <s v="Section 2:Maternal summary for BFCI form 1b: [Part B]"/>
        <s v="Section 1b:Maternal summary for BFCI form 1b: [Part B]"/>
      </sharedItems>
    </cacheField>
    <cacheField name="[BFCI_Raw].[Section].[Section]" caption="Section" numFmtId="0" hierarchy="8" level="1">
      <sharedItems count="31">
        <s v="Child Exclusively Breastfed"/>
        <s v="Total 0-5 Months"/>
        <s v="%"/>
        <s v="Child  consuming iron- rich [animal or fortified] foods"/>
        <s v="Total 6-23 months"/>
        <s v="Children 6-23 months consumed atleast 4 food groups"/>
        <s v="Total children 6-23 months"/>
        <s v="Mother/  caregivers received nutrition counselling"/>
        <s v="Total mother/ caregivers in BFCI"/>
        <s v="Children 0-23 months on early initiation to breastfeeding"/>
        <s v="Total children 0-23 months in BFCI"/>
        <s v="Children 0-23 months given prelacteal feeds [Form 1a,Q7]"/>
        <s v="Number of males"/>
        <s v="Number of females"/>
        <s v="Total number of children, age 0-23 months, reached  with BFCI in the reporting  month"/>
        <s v="Total number of children in this Community health Unit age 0-23 months mapped for BFCI, [data from CHS report- ensure the CHS report is updated]"/>
        <s v="Proportion of children 0-23 months being reached with BFCI [coverage]"/>
        <s v="Pregnant and lactating women malnourished [Form 1b,Q9]"/>
        <s v="Total PLW screened for malnutrition"/>
        <s v="Pregnant women who had IFAS [Form 1b,Q10]"/>
        <s v="Total number of pregnant women"/>
        <s v="Pregnant Women who consumed  IFAS for 15 days or more [Form 1b,Q11b]"/>
        <s v="Total Pregnant women"/>
        <s v="Pregnant and lactating women consuming 5 or more food groups in a day"/>
        <s v="Total Pregnant and lactating women"/>
        <s v="Pregnant and lactating women consuming the recommended number of meals per day"/>
        <s v="Total Pregnant and lactating women in BFCI"/>
        <s v="Pregnant and lactating women received nutrition counselling [Form 1b,Q16 for all pregnant and lactating women in BFCI]"/>
        <s v="Pregnant and lactating women received nutrition counselling [Form 1b,Q16 for all pregnant and lactating women in BFCI ]"/>
        <s v="Total number of pregnant and lactating women in this Community health Unit mapped for BFCI, [data from CHS report- ensure the CHS report is updated]"/>
        <s v="Percentage of pregnant and lactating women &amp; caregivers with children less than 2 years who received BFCI services [coverage]"/>
      </sharedItems>
    </cacheField>
    <cacheField name="[BFCI_Raw].[Sub Section].[Sub Section]" caption="Sub Section" numFmtId="0" hierarchy="9" level="1">
      <sharedItems count="15">
        <s v="Indicator 1: Children 0-5 months exclusively breastfed"/>
        <s v="Indicator 2:Children 6-23 months consuming iron- rich foods"/>
        <s v="Indicator 3:Children 6-23 months consuming atleast 4 food groups"/>
        <s v="Indicator 4: Mother or caregivers receiving nutrition counselling during home visit"/>
        <s v="Indicator 5: Early Initiation of  breastfeeding. (Children 0-23 months)"/>
        <s v="Indicator 6: Those who received a Pre lacteal feed (Children 0-23 months)"/>
        <s v="Indicator 7: Gender dissagregation"/>
        <s v="Indicator 8. BFCI coverage for children 0-23 months"/>
        <s v="Indicator 1:Proportion of Pregnant and lactating women malnourished"/>
        <s v="Indicator 2: Proportion of pregnant women who had IFAS"/>
        <s v="Indicator 3: Consumption of IFAS among pregnant women"/>
        <s v="Indicator 4: Proportion of pregnant and lactating women consuming at least 5 food groups in a day."/>
        <s v="Indicator 5:Proportion of pregnant and lactating women consuming the recommended number of meals per day"/>
        <s v="Indicator 6:Pregnant and lactating women receiving nutrition counselling during home visit"/>
        <s v="Indicator 7: Proxy BFCI Coverage for Pregnant and lactating women"/>
      </sharedItems>
    </cacheField>
    <cacheField name="[BFCI_Raw].[Order].[Order]" caption="Order" numFmtId="0" hierarchy="11" level="1">
      <sharedItems containsSemiMixedTypes="0" containsString="0" containsNumber="1" containsInteger="1" minValue="1" maxValue="57" count="5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sharedItems>
      <extLst>
        <ext xmlns:x15="http://schemas.microsoft.com/office/spreadsheetml/2010/11/main" uri="{4F2E5C28-24EA-4eb8-9CBF-B6C8F9C3D259}">
          <x15:cachedUniqueNames>
            <x15:cachedUniqueName index="0" name="[BFCI_Raw].[Order].&amp;[1]"/>
            <x15:cachedUniqueName index="1" name="[BFCI_Raw].[Order].&amp;[2]"/>
            <x15:cachedUniqueName index="2" name="[BFCI_Raw].[Order].&amp;[3]"/>
            <x15:cachedUniqueName index="3" name="[BFCI_Raw].[Order].&amp;[4]"/>
            <x15:cachedUniqueName index="4" name="[BFCI_Raw].[Order].&amp;[5]"/>
            <x15:cachedUniqueName index="5" name="[BFCI_Raw].[Order].&amp;[6]"/>
            <x15:cachedUniqueName index="6" name="[BFCI_Raw].[Order].&amp;[7]"/>
            <x15:cachedUniqueName index="7" name="[BFCI_Raw].[Order].&amp;[8]"/>
            <x15:cachedUniqueName index="8" name="[BFCI_Raw].[Order].&amp;[9]"/>
            <x15:cachedUniqueName index="9" name="[BFCI_Raw].[Order].&amp;[10]"/>
            <x15:cachedUniqueName index="10" name="[BFCI_Raw].[Order].&amp;[11]"/>
            <x15:cachedUniqueName index="11" name="[BFCI_Raw].[Order].&amp;[12]"/>
            <x15:cachedUniqueName index="12" name="[BFCI_Raw].[Order].&amp;[13]"/>
            <x15:cachedUniqueName index="13" name="[BFCI_Raw].[Order].&amp;[14]"/>
            <x15:cachedUniqueName index="14" name="[BFCI_Raw].[Order].&amp;[15]"/>
            <x15:cachedUniqueName index="15" name="[BFCI_Raw].[Order].&amp;[16]"/>
            <x15:cachedUniqueName index="16" name="[BFCI_Raw].[Order].&amp;[17]"/>
            <x15:cachedUniqueName index="17" name="[BFCI_Raw].[Order].&amp;[18]"/>
            <x15:cachedUniqueName index="18" name="[BFCI_Raw].[Order].&amp;[19]"/>
            <x15:cachedUniqueName index="19" name="[BFCI_Raw].[Order].&amp;[20]"/>
            <x15:cachedUniqueName index="20" name="[BFCI_Raw].[Order].&amp;[21]"/>
            <x15:cachedUniqueName index="21" name="[BFCI_Raw].[Order].&amp;[22]"/>
            <x15:cachedUniqueName index="22" name="[BFCI_Raw].[Order].&amp;[23]"/>
            <x15:cachedUniqueName index="23" name="[BFCI_Raw].[Order].&amp;[24]"/>
            <x15:cachedUniqueName index="24" name="[BFCI_Raw].[Order].&amp;[25]"/>
            <x15:cachedUniqueName index="25" name="[BFCI_Raw].[Order].&amp;[26]"/>
            <x15:cachedUniqueName index="26" name="[BFCI_Raw].[Order].&amp;[27]"/>
            <x15:cachedUniqueName index="27" name="[BFCI_Raw].[Order].&amp;[28]"/>
            <x15:cachedUniqueName index="28" name="[BFCI_Raw].[Order].&amp;[29]"/>
            <x15:cachedUniqueName index="29" name="[BFCI_Raw].[Order].&amp;[30]"/>
            <x15:cachedUniqueName index="30" name="[BFCI_Raw].[Order].&amp;[31]"/>
            <x15:cachedUniqueName index="31" name="[BFCI_Raw].[Order].&amp;[32]"/>
            <x15:cachedUniqueName index="32" name="[BFCI_Raw].[Order].&amp;[33]"/>
            <x15:cachedUniqueName index="33" name="[BFCI_Raw].[Order].&amp;[34]"/>
            <x15:cachedUniqueName index="34" name="[BFCI_Raw].[Order].&amp;[35]"/>
            <x15:cachedUniqueName index="35" name="[BFCI_Raw].[Order].&amp;[36]"/>
            <x15:cachedUniqueName index="36" name="[BFCI_Raw].[Order].&amp;[37]"/>
            <x15:cachedUniqueName index="37" name="[BFCI_Raw].[Order].&amp;[38]"/>
            <x15:cachedUniqueName index="38" name="[BFCI_Raw].[Order].&amp;[39]"/>
            <x15:cachedUniqueName index="39" name="[BFCI_Raw].[Order].&amp;[40]"/>
            <x15:cachedUniqueName index="40" name="[BFCI_Raw].[Order].&amp;[41]"/>
            <x15:cachedUniqueName index="41" name="[BFCI_Raw].[Order].&amp;[42]"/>
            <x15:cachedUniqueName index="42" name="[BFCI_Raw].[Order].&amp;[43]"/>
            <x15:cachedUniqueName index="43" name="[BFCI_Raw].[Order].&amp;[44]"/>
            <x15:cachedUniqueName index="44" name="[BFCI_Raw].[Order].&amp;[45]"/>
            <x15:cachedUniqueName index="45" name="[BFCI_Raw].[Order].&amp;[46]"/>
            <x15:cachedUniqueName index="46" name="[BFCI_Raw].[Order].&amp;[47]"/>
            <x15:cachedUniqueName index="47" name="[BFCI_Raw].[Order].&amp;[48]"/>
            <x15:cachedUniqueName index="48" name="[BFCI_Raw].[Order].&amp;[49]"/>
            <x15:cachedUniqueName index="49" name="[BFCI_Raw].[Order].&amp;[50]"/>
            <x15:cachedUniqueName index="50" name="[BFCI_Raw].[Order].&amp;[51]"/>
            <x15:cachedUniqueName index="51" name="[BFCI_Raw].[Order].&amp;[52]"/>
            <x15:cachedUniqueName index="52" name="[BFCI_Raw].[Order].&amp;[53]"/>
            <x15:cachedUniqueName index="53" name="[BFCI_Raw].[Order].&amp;[54]"/>
            <x15:cachedUniqueName index="54" name="[BFCI_Raw].[Order].&amp;[55]"/>
            <x15:cachedUniqueName index="55" name="[BFCI_Raw].[Order].&amp;[56]"/>
            <x15:cachedUniqueName index="56" name="[BFCI_Raw].[Order].&amp;[57]"/>
          </x15:cachedUniqueNames>
        </ext>
      </extLst>
    </cacheField>
    <cacheField name="[BFCI_Raw].[Indicator].[Indicator]" caption="Indicator" numFmtId="0" hierarchy="10" level="1">
      <sharedItems count="11">
        <s v="Y"/>
        <s v="N"/>
        <s v="Y+N"/>
        <s v="%"/>
        <s v="DK"/>
        <s v="Y+N+DK"/>
        <s v="M"/>
        <s v="F"/>
        <s v="T"/>
        <s v="U"/>
        <s v="T/U*100"/>
      </sharedItems>
    </cacheField>
    <cacheField name="[Measures].[Sum of Value]" caption="Sum of Value" numFmtId="0" hierarchy="29" level="32767"/>
  </cacheFields>
  <cacheHierarchies count="30">
    <cacheHierarchy uniqueName="[BFCI_Raw].[County]" caption="County" attribute="1" defaultMemberUniqueName="[BFCI_Raw].[County].[All]" allUniqueName="[BFCI_Raw].[County].[All]" dimensionUniqueName="[BFCI_Raw]" displayFolder="" count="2" memberValueDatatype="130" unbalanced="0"/>
    <cacheHierarchy uniqueName="[BFCI_Raw].[sub-county]" caption="sub-county" attribute="1" defaultMemberUniqueName="[BFCI_Raw].[sub-county].[All]" allUniqueName="[BFCI_Raw].[sub-county].[All]" dimensionUniqueName="[BFCI_Raw]" displayFolder="" count="2" memberValueDatatype="130" unbalanced="0"/>
    <cacheHierarchy uniqueName="[BFCI_Raw].[Facility]" caption="Facility" attribute="1" defaultMemberUniqueName="[BFCI_Raw].[Facility].[All]" allUniqueName="[BFCI_Raw].[Facility].[All]" dimensionUniqueName="[BFCI_Raw]" displayFolder="" count="2" memberValueDatatype="130" unbalanced="0"/>
    <cacheHierarchy uniqueName="[BFCI_Raw].[Community Unit]" caption="Community Unit" attribute="1" defaultMemberUniqueName="[BFCI_Raw].[Community Unit].[All]" allUniqueName="[BFCI_Raw].[Community Unit].[All]" dimensionUniqueName="[BFCI_Raw]" displayFolder="" count="2" memberValueDatatype="130" unbalanced="0"/>
    <cacheHierarchy uniqueName="[BFCI_Raw].[Month]" caption="Month" attribute="1" defaultMemberUniqueName="[BFCI_Raw].[Month].[All]" allUniqueName="[BFCI_Raw].[Month].[All]" dimensionUniqueName="[BFCI_Raw]" displayFolder="" count="0" memberValueDatatype="130" unbalanced="0"/>
    <cacheHierarchy uniqueName="[BFCI_Raw].[yearmonth]" caption="yearmonth" attribute="1" defaultMemberUniqueName="[BFCI_Raw].[yearmonth].[All]" allUniqueName="[BFCI_Raw].[yearmonth].[All]" dimensionUniqueName="[BFCI_Raw]" displayFolder="" count="2" memberValueDatatype="20" unbalanced="0"/>
    <cacheHierarchy uniqueName="[BFCI_Raw].[MflCode]" caption="MflCode" attribute="1" defaultMemberUniqueName="[BFCI_Raw].[MflCode].[All]" allUniqueName="[BFCI_Raw].[MflCode].[All]" dimensionUniqueName="[BFCI_Raw]" displayFolder="" count="0" memberValueDatatype="20" unbalanced="0"/>
    <cacheHierarchy uniqueName="[BFCI_Raw].[Main Section]" caption="Main Section" attribute="1" defaultMemberUniqueName="[BFCI_Raw].[Main Section].[All]" allUniqueName="[BFCI_Raw].[Main Section].[All]" dimensionUniqueName="[BFCI_Raw]" displayFolder="" count="2" memberValueDatatype="130" unbalanced="0">
      <fieldsUsage count="2">
        <fieldUsage x="-1"/>
        <fieldUsage x="0"/>
      </fieldsUsage>
    </cacheHierarchy>
    <cacheHierarchy uniqueName="[BFCI_Raw].[Section]" caption="Section" attribute="1" defaultMemberUniqueName="[BFCI_Raw].[Section].[All]" allUniqueName="[BFCI_Raw].[Section].[All]" dimensionUniqueName="[BFCI_Raw]" displayFolder="" count="2" memberValueDatatype="130" unbalanced="0">
      <fieldsUsage count="2">
        <fieldUsage x="-1"/>
        <fieldUsage x="1"/>
      </fieldsUsage>
    </cacheHierarchy>
    <cacheHierarchy uniqueName="[BFCI_Raw].[Sub Section]" caption="Sub Section" attribute="1" defaultMemberUniqueName="[BFCI_Raw].[Sub Section].[All]" allUniqueName="[BFCI_Raw].[Sub Section].[All]" dimensionUniqueName="[BFCI_Raw]" displayFolder="" count="2" memberValueDatatype="130" unbalanced="0">
      <fieldsUsage count="2">
        <fieldUsage x="-1"/>
        <fieldUsage x="2"/>
      </fieldsUsage>
    </cacheHierarchy>
    <cacheHierarchy uniqueName="[BFCI_Raw].[Indicator]" caption="Indicator" attribute="1" defaultMemberUniqueName="[BFCI_Raw].[Indicator].[All]" allUniqueName="[BFCI_Raw].[Indicator].[All]" dimensionUniqueName="[BFCI_Raw]" displayFolder="" count="2" memberValueDatatype="130" unbalanced="0">
      <fieldsUsage count="2">
        <fieldUsage x="-1"/>
        <fieldUsage x="4"/>
      </fieldsUsage>
    </cacheHierarchy>
    <cacheHierarchy uniqueName="[BFCI_Raw].[Order]" caption="Order" attribute="1" defaultMemberUniqueName="[BFCI_Raw].[Order].[All]" allUniqueName="[BFCI_Raw].[Order].[All]" dimensionUniqueName="[BFCI_Raw]" displayFolder="" count="2" memberValueDatatype="20" unbalanced="0">
      <fieldsUsage count="2">
        <fieldUsage x="-1"/>
        <fieldUsage x="3"/>
      </fieldsUsage>
    </cacheHierarchy>
    <cacheHierarchy uniqueName="[BFCI_Raw].[Is a percentage indicator]" caption="Is a percentage indicator" attribute="1" defaultMemberUniqueName="[BFCI_Raw].[Is a percentage indicator].[All]" allUniqueName="[BFCI_Raw].[Is a percentage indicator].[All]" dimensionUniqueName="[BFCI_Raw]" displayFolder="" count="0" memberValueDatatype="20" unbalanced="0"/>
    <cacheHierarchy uniqueName="[BFCI_Raw].[Value]" caption="Value" attribute="1" defaultMemberUniqueName="[BFCI_Raw].[Value].[All]" allUniqueName="[BFCI_Raw].[Value].[All]" dimensionUniqueName="[BFCI_Raw]" displayFolder="" count="0" memberValueDatatype="20" unbalanced="0"/>
    <cacheHierarchy uniqueName="[Query].[Month]" caption="Month" attribute="1" defaultMemberUniqueName="[Query].[Month].[All]" allUniqueName="[Query].[Month].[All]" dimensionUniqueName="[Query]" displayFolder="" count="0" memberValueDatatype="130" unbalanced="0"/>
    <cacheHierarchy uniqueName="[Query].[Sub County]" caption="Sub County" attribute="1" defaultMemberUniqueName="[Query].[Sub County].[All]" allUniqueName="[Query].[Sub County].[All]" dimensionUniqueName="[Query]" displayFolder="" count="0" memberValueDatatype="130" unbalanced="0"/>
    <cacheHierarchy uniqueName="[Query].[Ward]" caption="Ward" attribute="1" defaultMemberUniqueName="[Query].[Ward].[All]" allUniqueName="[Query].[Ward].[All]" dimensionUniqueName="[Query]" displayFolder="" count="0" memberValueDatatype="130" unbalanced="0"/>
    <cacheHierarchy uniqueName="[Query].[Facility]" caption="Facility" attribute="1" defaultMemberUniqueName="[Query].[Facility].[All]" allUniqueName="[Query].[Facility].[All]" dimensionUniqueName="[Query]" displayFolder="" count="0" memberValueDatatype="130" unbalanced="0"/>
    <cacheHierarchy uniqueName="[Query].[CU]" caption="CU" attribute="1" defaultMemberUniqueName="[Query].[CU].[All]" allUniqueName="[Query].[CU].[All]" dimensionUniqueName="[Query]" displayFolder="" count="0" memberValueDatatype="130" unbalanced="0"/>
    <cacheHierarchy uniqueName="[Query].[Section]" caption="Section" attribute="1" defaultMemberUniqueName="[Query].[Section].[All]" allUniqueName="[Query].[Section].[All]" dimensionUniqueName="[Query]" displayFolder="" count="0" memberValueDatatype="130" unbalanced="0"/>
    <cacheHierarchy uniqueName="[Query].[indicator]" caption="indicator" attribute="1" defaultMemberUniqueName="[Query].[indicator].[All]" allUniqueName="[Query].[indicator].[All]" dimensionUniqueName="[Query]" displayFolder="" count="0" memberValueDatatype="130" unbalanced="0"/>
    <cacheHierarchy uniqueName="[Query].[Category]" caption="Category" attribute="1" defaultMemberUniqueName="[Query].[Category].[All]" allUniqueName="[Query].[Category].[All]" dimensionUniqueName="[Query]" displayFolder="" count="0" memberValueDatatype="130" unbalanced="0"/>
    <cacheHierarchy uniqueName="[Query].[Y/N]" caption="Y/N" attribute="1" defaultMemberUniqueName="[Query].[Y/N].[All]" allUniqueName="[Query].[Y/N].[All]" dimensionUniqueName="[Query]" displayFolder="" count="0" memberValueDatatype="130" unbalanced="0"/>
    <cacheHierarchy uniqueName="[Query].[Total]" caption="Total" attribute="1" defaultMemberUniqueName="[Query].[Total].[All]" allUniqueName="[Query].[Total].[All]" dimensionUniqueName="[Query]" displayFolder="" count="0" memberValueDatatype="5" unbalanced="0"/>
    <cacheHierarchy uniqueName="[Measures].[__XL_Count Table1]" caption="__XL_Count Table1" measure="1" displayFolder="" measureGroup="BFCI_Raw" count="0" hidden="1"/>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Count of Value]" caption="Count of Value" measure="1" displayFolder="" measureGroup="BFCI_Raw" count="0" hidden="1">
      <extLst>
        <ext xmlns:x15="http://schemas.microsoft.com/office/spreadsheetml/2010/11/main" uri="{B97F6D7D-B522-45F9-BDA1-12C45D357490}">
          <x15:cacheHierarchy aggregatedColumn="13"/>
        </ext>
      </extLst>
    </cacheHierarchy>
    <cacheHierarchy uniqueName="[Measures].[Sum of Total]" caption="Sum of Total" measure="1" displayFolder="" measureGroup="Query" count="0" hidden="1">
      <extLst>
        <ext xmlns:x15="http://schemas.microsoft.com/office/spreadsheetml/2010/11/main" uri="{B97F6D7D-B522-45F9-BDA1-12C45D357490}">
          <x15:cacheHierarchy aggregatedColumn="23"/>
        </ext>
      </extLst>
    </cacheHierarchy>
    <cacheHierarchy uniqueName="[Measures].[Sum of Value]" caption="Sum of Value" measure="1" displayFolder="" measureGroup="BFCI_Raw" count="0" oneField="1" hidden="1">
      <fieldsUsage count="1">
        <fieldUsage x="5"/>
      </fieldsUsage>
      <extLst>
        <ext xmlns:x15="http://schemas.microsoft.com/office/spreadsheetml/2010/11/main" uri="{B97F6D7D-B522-45F9-BDA1-12C45D357490}">
          <x15:cacheHierarchy aggregatedColumn="13"/>
        </ext>
      </extLst>
    </cacheHierarchy>
  </cacheHierarchies>
  <kpis count="0"/>
  <dimensions count="3">
    <dimension name="BFCI_Raw" uniqueName="[BFCI_Raw]" caption="BFCI_Raw"/>
    <dimension measure="1" name="Measures" uniqueName="[Measures]" caption="Measures"/>
    <dimension name="Query" uniqueName="[Query]" caption="Query"/>
  </dimensions>
  <measureGroups count="2">
    <measureGroup name="BFCI_Raw" caption="BFCI_Raw"/>
    <measureGroup name="Query" caption="Query"/>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OnLoad="1" refreshedBy="Emmanuel Kaunda" refreshedDate="45371.782699421296" backgroundQuery="1" createdVersion="6" refreshedVersion="6" minRefreshableVersion="3" recordCount="0" supportSubquery="1" supportAdvancedDrill="1">
  <cacheSource type="external" connectionId="13"/>
  <cacheFields count="6">
    <cacheField name="[BFCI_Raw].[County].[County]" caption="County" numFmtId="0" level="1">
      <sharedItems containsSemiMixedTypes="0" containsNonDate="0" containsString="0"/>
    </cacheField>
    <cacheField name="[BFCI_Raw].[sub-county].[sub-county]" caption="sub-county" numFmtId="0" hierarchy="1" level="1">
      <sharedItems containsSemiMixedTypes="0" containsNonDate="0" containsString="0"/>
    </cacheField>
    <cacheField name="[BFCI_Raw].[Facility].[Facility]" caption="Facility" numFmtId="0" hierarchy="2" level="1">
      <sharedItems containsSemiMixedTypes="0" containsNonDate="0" containsString="0"/>
    </cacheField>
    <cacheField name="[BFCI_Raw].[Community Unit].[Community Unit]" caption="Community Unit" numFmtId="0" hierarchy="3" level="1">
      <sharedItems containsSemiMixedTypes="0" containsNonDate="0" containsString="0"/>
    </cacheField>
    <cacheField name="[BFCI_Raw].[yearmonth].[yearmonth]" caption="yearmonth" numFmtId="0" hierarchy="5" level="1">
      <sharedItems containsSemiMixedTypes="0" containsNonDate="0" containsString="0"/>
    </cacheField>
    <cacheField name="[BFCI_Raw].[MflCode].[MflCode]" caption="MflCode" numFmtId="0" hierarchy="6" level="1">
      <sharedItems containsSemiMixedTypes="0" containsNonDate="0" containsString="0"/>
    </cacheField>
  </cacheFields>
  <cacheHierarchies count="30">
    <cacheHierarchy uniqueName="[BFCI_Raw].[County]" caption="County" attribute="1" defaultMemberUniqueName="[BFCI_Raw].[County].[All]" allUniqueName="[BFCI_Raw].[County].[All]" dimensionUniqueName="[BFCI_Raw]" displayFolder="" count="2" memberValueDatatype="130" unbalanced="0">
      <fieldsUsage count="2">
        <fieldUsage x="-1"/>
        <fieldUsage x="0"/>
      </fieldsUsage>
    </cacheHierarchy>
    <cacheHierarchy uniqueName="[BFCI_Raw].[sub-county]" caption="sub-county" attribute="1" defaultMemberUniqueName="[BFCI_Raw].[sub-county].[All]" allUniqueName="[BFCI_Raw].[sub-county].[All]" dimensionUniqueName="[BFCI_Raw]" displayFolder="" count="2" memberValueDatatype="130" unbalanced="0">
      <fieldsUsage count="2">
        <fieldUsage x="-1"/>
        <fieldUsage x="1"/>
      </fieldsUsage>
    </cacheHierarchy>
    <cacheHierarchy uniqueName="[BFCI_Raw].[Facility]" caption="Facility" attribute="1" defaultMemberUniqueName="[BFCI_Raw].[Facility].[All]" allUniqueName="[BFCI_Raw].[Facility].[All]" dimensionUniqueName="[BFCI_Raw]" displayFolder="" count="2" memberValueDatatype="130" unbalanced="0">
      <fieldsUsage count="2">
        <fieldUsage x="-1"/>
        <fieldUsage x="2"/>
      </fieldsUsage>
    </cacheHierarchy>
    <cacheHierarchy uniqueName="[BFCI_Raw].[Community Unit]" caption="Community Unit" attribute="1" defaultMemberUniqueName="[BFCI_Raw].[Community Unit].[All]" allUniqueName="[BFCI_Raw].[Community Unit].[All]" dimensionUniqueName="[BFCI_Raw]" displayFolder="" count="2" memberValueDatatype="130" unbalanced="0">
      <fieldsUsage count="2">
        <fieldUsage x="-1"/>
        <fieldUsage x="3"/>
      </fieldsUsage>
    </cacheHierarchy>
    <cacheHierarchy uniqueName="[BFCI_Raw].[Month]" caption="Month" attribute="1" defaultMemberUniqueName="[BFCI_Raw].[Month].[All]" allUniqueName="[BFCI_Raw].[Month].[All]" dimensionUniqueName="[BFCI_Raw]" displayFolder="" count="0" memberValueDatatype="130" unbalanced="0"/>
    <cacheHierarchy uniqueName="[BFCI_Raw].[yearmonth]" caption="yearmonth" attribute="1" defaultMemberUniqueName="[BFCI_Raw].[yearmonth].[All]" allUniqueName="[BFCI_Raw].[yearmonth].[All]" dimensionUniqueName="[BFCI_Raw]" displayFolder="" count="2" memberValueDatatype="20" unbalanced="0">
      <fieldsUsage count="2">
        <fieldUsage x="-1"/>
        <fieldUsage x="4"/>
      </fieldsUsage>
    </cacheHierarchy>
    <cacheHierarchy uniqueName="[BFCI_Raw].[MflCode]" caption="MflCode" attribute="1" defaultMemberUniqueName="[BFCI_Raw].[MflCode].[All]" allUniqueName="[BFCI_Raw].[MflCode].[All]" dimensionUniqueName="[BFCI_Raw]" displayFolder="" count="2" memberValueDatatype="20" unbalanced="0">
      <fieldsUsage count="2">
        <fieldUsage x="-1"/>
        <fieldUsage x="5"/>
      </fieldsUsage>
    </cacheHierarchy>
    <cacheHierarchy uniqueName="[BFCI_Raw].[Main Section]" caption="Main Section" attribute="1" defaultMemberUniqueName="[BFCI_Raw].[Main Section].[All]" allUniqueName="[BFCI_Raw].[Main Section].[All]" dimensionUniqueName="[BFCI_Raw]" displayFolder="" count="0" memberValueDatatype="130" unbalanced="0"/>
    <cacheHierarchy uniqueName="[BFCI_Raw].[Section]" caption="Section" attribute="1" defaultMemberUniqueName="[BFCI_Raw].[Section].[All]" allUniqueName="[BFCI_Raw].[Section].[All]" dimensionUniqueName="[BFCI_Raw]" displayFolder="" count="0" memberValueDatatype="130" unbalanced="0"/>
    <cacheHierarchy uniqueName="[BFCI_Raw].[Sub Section]" caption="Sub Section" attribute="1" defaultMemberUniqueName="[BFCI_Raw].[Sub Section].[All]" allUniqueName="[BFCI_Raw].[Sub Section].[All]" dimensionUniqueName="[BFCI_Raw]" displayFolder="" count="0" memberValueDatatype="130" unbalanced="0"/>
    <cacheHierarchy uniqueName="[BFCI_Raw].[Indicator]" caption="Indicator" attribute="1" defaultMemberUniqueName="[BFCI_Raw].[Indicator].[All]" allUniqueName="[BFCI_Raw].[Indicator].[All]" dimensionUniqueName="[BFCI_Raw]" displayFolder="" count="0" memberValueDatatype="130" unbalanced="0"/>
    <cacheHierarchy uniqueName="[BFCI_Raw].[Order]" caption="Order" attribute="1" defaultMemberUniqueName="[BFCI_Raw].[Order].[All]" allUniqueName="[BFCI_Raw].[Order].[All]" dimensionUniqueName="[BFCI_Raw]" displayFolder="" count="0" memberValueDatatype="20" unbalanced="0"/>
    <cacheHierarchy uniqueName="[BFCI_Raw].[Is a percentage indicator]" caption="Is a percentage indicator" attribute="1" defaultMemberUniqueName="[BFCI_Raw].[Is a percentage indicator].[All]" allUniqueName="[BFCI_Raw].[Is a percentage indicator].[All]" dimensionUniqueName="[BFCI_Raw]" displayFolder="" count="0" memberValueDatatype="20" unbalanced="0"/>
    <cacheHierarchy uniqueName="[BFCI_Raw].[Value]" caption="Value" attribute="1" defaultMemberUniqueName="[BFCI_Raw].[Value].[All]" allUniqueName="[BFCI_Raw].[Value].[All]" dimensionUniqueName="[BFCI_Raw]" displayFolder="" count="0" memberValueDatatype="20" unbalanced="0"/>
    <cacheHierarchy uniqueName="[Query].[Month]" caption="Month" attribute="1" defaultMemberUniqueName="[Query].[Month].[All]" allUniqueName="[Query].[Month].[All]" dimensionUniqueName="[Query]" displayFolder="" count="0" memberValueDatatype="130" unbalanced="0"/>
    <cacheHierarchy uniqueName="[Query].[Sub County]" caption="Sub County" attribute="1" defaultMemberUniqueName="[Query].[Sub County].[All]" allUniqueName="[Query].[Sub County].[All]" dimensionUniqueName="[Query]" displayFolder="" count="0" memberValueDatatype="130" unbalanced="0"/>
    <cacheHierarchy uniqueName="[Query].[Ward]" caption="Ward" attribute="1" defaultMemberUniqueName="[Query].[Ward].[All]" allUniqueName="[Query].[Ward].[All]" dimensionUniqueName="[Query]" displayFolder="" count="0" memberValueDatatype="130" unbalanced="0"/>
    <cacheHierarchy uniqueName="[Query].[Facility]" caption="Facility" attribute="1" defaultMemberUniqueName="[Query].[Facility].[All]" allUniqueName="[Query].[Facility].[All]" dimensionUniqueName="[Query]" displayFolder="" count="0" memberValueDatatype="130" unbalanced="0"/>
    <cacheHierarchy uniqueName="[Query].[CU]" caption="CU" attribute="1" defaultMemberUniqueName="[Query].[CU].[All]" allUniqueName="[Query].[CU].[All]" dimensionUniqueName="[Query]" displayFolder="" count="0" memberValueDatatype="130" unbalanced="0"/>
    <cacheHierarchy uniqueName="[Query].[Section]" caption="Section" attribute="1" defaultMemberUniqueName="[Query].[Section].[All]" allUniqueName="[Query].[Section].[All]" dimensionUniqueName="[Query]" displayFolder="" count="0" memberValueDatatype="130" unbalanced="0"/>
    <cacheHierarchy uniqueName="[Query].[indicator]" caption="indicator" attribute="1" defaultMemberUniqueName="[Query].[indicator].[All]" allUniqueName="[Query].[indicator].[All]" dimensionUniqueName="[Query]" displayFolder="" count="0" memberValueDatatype="130" unbalanced="0"/>
    <cacheHierarchy uniqueName="[Query].[Category]" caption="Category" attribute="1" defaultMemberUniqueName="[Query].[Category].[All]" allUniqueName="[Query].[Category].[All]" dimensionUniqueName="[Query]" displayFolder="" count="0" memberValueDatatype="130" unbalanced="0"/>
    <cacheHierarchy uniqueName="[Query].[Y/N]" caption="Y/N" attribute="1" defaultMemberUniqueName="[Query].[Y/N].[All]" allUniqueName="[Query].[Y/N].[All]" dimensionUniqueName="[Query]" displayFolder="" count="0" memberValueDatatype="130" unbalanced="0"/>
    <cacheHierarchy uniqueName="[Query].[Total]" caption="Total" attribute="1" defaultMemberUniqueName="[Query].[Total].[All]" allUniqueName="[Query].[Total].[All]" dimensionUniqueName="[Query]" displayFolder="" count="0" memberValueDatatype="5" unbalanced="0"/>
    <cacheHierarchy uniqueName="[Measures].[__XL_Count Table1]" caption="__XL_Count Table1" measure="1" displayFolder="" measureGroup="BFCI_Raw" count="0" hidden="1"/>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Count of Value]" caption="Count of Value" measure="1" displayFolder="" measureGroup="BFCI_Raw" count="0" hidden="1">
      <extLst>
        <ext xmlns:x15="http://schemas.microsoft.com/office/spreadsheetml/2010/11/main" uri="{B97F6D7D-B522-45F9-BDA1-12C45D357490}">
          <x15:cacheHierarchy aggregatedColumn="13"/>
        </ext>
      </extLst>
    </cacheHierarchy>
    <cacheHierarchy uniqueName="[Measures].[Sum of Total]" caption="Sum of Total" measure="1" displayFolder="" measureGroup="Query" count="0" hidden="1">
      <extLst>
        <ext xmlns:x15="http://schemas.microsoft.com/office/spreadsheetml/2010/11/main" uri="{B97F6D7D-B522-45F9-BDA1-12C45D357490}">
          <x15:cacheHierarchy aggregatedColumn="23"/>
        </ext>
      </extLst>
    </cacheHierarchy>
    <cacheHierarchy uniqueName="[Measures].[Sum of Value]" caption="Sum of Value" measure="1" displayFolder="" measureGroup="BFCI_Raw" count="0" hidden="1">
      <extLst>
        <ext xmlns:x15="http://schemas.microsoft.com/office/spreadsheetml/2010/11/main" uri="{B97F6D7D-B522-45F9-BDA1-12C45D357490}">
          <x15:cacheHierarchy aggregatedColumn="13"/>
        </ext>
      </extLst>
    </cacheHierarchy>
  </cacheHierarchies>
  <kpis count="0"/>
  <dimensions count="3">
    <dimension name="BFCI_Raw" uniqueName="[BFCI_Raw]" caption="BFCI_Raw"/>
    <dimension measure="1" name="Measures" uniqueName="[Measures]" caption="Measures"/>
    <dimension name="Query" uniqueName="[Query]" caption="Query"/>
  </dimensions>
  <measureGroups count="2">
    <measureGroup name="BFCI_Raw" caption="BFCI_Raw"/>
    <measureGroup name="Query" caption="Query"/>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Emmanuel Kaunda" refreshedDate="45371.782695254631" backgroundQuery="1" createdVersion="3" refreshedVersion="6" minRefreshableVersion="3" recordCount="0" supportSubquery="1" supportAdvancedDrill="1">
  <cacheSource type="external" connectionId="13">
    <extLst>
      <ext xmlns:x14="http://schemas.microsoft.com/office/spreadsheetml/2009/9/main" uri="{F057638F-6D5F-4e77-A914-E7F072B9BCA8}">
        <x14:sourceConnection name="ThisWorkbookDataModel"/>
      </ext>
    </extLst>
  </cacheSource>
  <cacheFields count="0"/>
  <cacheHierarchies count="29">
    <cacheHierarchy uniqueName="[BFCI_Raw].[County]" caption="County" attribute="1" defaultMemberUniqueName="[BFCI_Raw].[County].[All]" allUniqueName="[BFCI_Raw].[County].[All]" dimensionUniqueName="[BFCI_Raw]" displayFolder="" count="2" memberValueDatatype="130" unbalanced="0"/>
    <cacheHierarchy uniqueName="[BFCI_Raw].[sub-county]" caption="sub-county" attribute="1" defaultMemberUniqueName="[BFCI_Raw].[sub-county].[All]" allUniqueName="[BFCI_Raw].[sub-county].[All]" dimensionUniqueName="[BFCI_Raw]" displayFolder="" count="2" memberValueDatatype="130" unbalanced="0"/>
    <cacheHierarchy uniqueName="[BFCI_Raw].[Facility]" caption="Facility" attribute="1" defaultMemberUniqueName="[BFCI_Raw].[Facility].[All]" allUniqueName="[BFCI_Raw].[Facility].[All]" dimensionUniqueName="[BFCI_Raw]" displayFolder="" count="2" memberValueDatatype="130" unbalanced="0"/>
    <cacheHierarchy uniqueName="[BFCI_Raw].[Community Unit]" caption="Community Unit" attribute="1" defaultMemberUniqueName="[BFCI_Raw].[Community Unit].[All]" allUniqueName="[BFCI_Raw].[Community Unit].[All]" dimensionUniqueName="[BFCI_Raw]" displayFolder="" count="2" memberValueDatatype="130" unbalanced="0"/>
    <cacheHierarchy uniqueName="[BFCI_Raw].[Month]" caption="Month" attribute="1" defaultMemberUniqueName="[BFCI_Raw].[Month].[All]" allUniqueName="[BFCI_Raw].[Month].[All]" dimensionUniqueName="[BFCI_Raw]" displayFolder="" count="0" memberValueDatatype="130" unbalanced="0"/>
    <cacheHierarchy uniqueName="[BFCI_Raw].[yearmonth]" caption="yearmonth" attribute="1" defaultMemberUniqueName="[BFCI_Raw].[yearmonth].[All]" allUniqueName="[BFCI_Raw].[yearmonth].[All]" dimensionUniqueName="[BFCI_Raw]" displayFolder="" count="2" memberValueDatatype="20" unbalanced="0"/>
    <cacheHierarchy uniqueName="[BFCI_Raw].[MflCode]" caption="MflCode" attribute="1" defaultMemberUniqueName="[BFCI_Raw].[MflCode].[All]" allUniqueName="[BFCI_Raw].[MflCode].[All]" dimensionUniqueName="[BFCI_Raw]" displayFolder="" count="0" memberValueDatatype="20" unbalanced="0"/>
    <cacheHierarchy uniqueName="[BFCI_Raw].[Main Section]" caption="Main Section" attribute="1" defaultMemberUniqueName="[BFCI_Raw].[Main Section].[All]" allUniqueName="[BFCI_Raw].[Main Section].[All]" dimensionUniqueName="[BFCI_Raw]" displayFolder="" count="0" memberValueDatatype="130" unbalanced="0"/>
    <cacheHierarchy uniqueName="[BFCI_Raw].[Section]" caption="Section" attribute="1" defaultMemberUniqueName="[BFCI_Raw].[Section].[All]" allUniqueName="[BFCI_Raw].[Section].[All]" dimensionUniqueName="[BFCI_Raw]" displayFolder="" count="0" memberValueDatatype="130" unbalanced="0"/>
    <cacheHierarchy uniqueName="[BFCI_Raw].[Sub Section]" caption="Sub Section" attribute="1" defaultMemberUniqueName="[BFCI_Raw].[Sub Section].[All]" allUniqueName="[BFCI_Raw].[Sub Section].[All]" dimensionUniqueName="[BFCI_Raw]" displayFolder="" count="0" memberValueDatatype="130" unbalanced="0"/>
    <cacheHierarchy uniqueName="[BFCI_Raw].[Indicator]" caption="Indicator" attribute="1" defaultMemberUniqueName="[BFCI_Raw].[Indicator].[All]" allUniqueName="[BFCI_Raw].[Indicator].[All]" dimensionUniqueName="[BFCI_Raw]" displayFolder="" count="0" memberValueDatatype="130" unbalanced="0"/>
    <cacheHierarchy uniqueName="[BFCI_Raw].[Order]" caption="Order" attribute="1" defaultMemberUniqueName="[BFCI_Raw].[Order].[All]" allUniqueName="[BFCI_Raw].[Order].[All]" dimensionUniqueName="[BFCI_Raw]" displayFolder="" count="0" memberValueDatatype="20" unbalanced="0"/>
    <cacheHierarchy uniqueName="[BFCI_Raw].[Is a percentage indicator]" caption="Is a percentage indicator" attribute="1" defaultMemberUniqueName="[BFCI_Raw].[Is a percentage indicator].[All]" allUniqueName="[BFCI_Raw].[Is a percentage indicator].[All]" dimensionUniqueName="[BFCI_Raw]" displayFolder="" count="0" memberValueDatatype="20" unbalanced="0"/>
    <cacheHierarchy uniqueName="[BFCI_Raw].[Value]" caption="Value" attribute="1" defaultMemberUniqueName="[BFCI_Raw].[Value].[All]" allUniqueName="[BFCI_Raw].[Value].[All]" dimensionUniqueName="[BFCI_Raw]" displayFolder="" count="0" memberValueDatatype="20" unbalanced="0"/>
    <cacheHierarchy uniqueName="[Query].[Month]" caption="Month" attribute="1" defaultMemberUniqueName="[Query].[Month].[All]" allUniqueName="[Query].[Month].[All]" dimensionUniqueName="[Query]" displayFolder="" count="0" memberValueDatatype="130" unbalanced="0"/>
    <cacheHierarchy uniqueName="[Query].[Sub County]" caption="Sub County" attribute="1" defaultMemberUniqueName="[Query].[Sub County].[All]" allUniqueName="[Query].[Sub County].[All]" dimensionUniqueName="[Query]" displayFolder="" count="0" memberValueDatatype="130" unbalanced="0"/>
    <cacheHierarchy uniqueName="[Query].[Ward]" caption="Ward" attribute="1" defaultMemberUniqueName="[Query].[Ward].[All]" allUniqueName="[Query].[Ward].[All]" dimensionUniqueName="[Query]" displayFolder="" count="0" memberValueDatatype="130" unbalanced="0"/>
    <cacheHierarchy uniqueName="[Query].[Facility]" caption="Facility" attribute="1" defaultMemberUniqueName="[Query].[Facility].[All]" allUniqueName="[Query].[Facility].[All]" dimensionUniqueName="[Query]" displayFolder="" count="0" memberValueDatatype="130" unbalanced="0"/>
    <cacheHierarchy uniqueName="[Query].[CU]" caption="CU" attribute="1" defaultMemberUniqueName="[Query].[CU].[All]" allUniqueName="[Query].[CU].[All]" dimensionUniqueName="[Query]" displayFolder="" count="0" memberValueDatatype="130" unbalanced="0"/>
    <cacheHierarchy uniqueName="[Query].[Section]" caption="Section" attribute="1" defaultMemberUniqueName="[Query].[Section].[All]" allUniqueName="[Query].[Section].[All]" dimensionUniqueName="[Query]" displayFolder="" count="0" memberValueDatatype="130" unbalanced="0"/>
    <cacheHierarchy uniqueName="[Query].[indicator]" caption="indicator" attribute="1" defaultMemberUniqueName="[Query].[indicator].[All]" allUniqueName="[Query].[indicator].[All]" dimensionUniqueName="[Query]" displayFolder="" count="0" memberValueDatatype="130" unbalanced="0"/>
    <cacheHierarchy uniqueName="[Query].[Category]" caption="Category" attribute="1" defaultMemberUniqueName="[Query].[Category].[All]" allUniqueName="[Query].[Category].[All]" dimensionUniqueName="[Query]" displayFolder="" count="0" memberValueDatatype="130" unbalanced="0"/>
    <cacheHierarchy uniqueName="[Query].[Y/N]" caption="Y/N" attribute="1" defaultMemberUniqueName="[Query].[Y/N].[All]" allUniqueName="[Query].[Y/N].[All]" dimensionUniqueName="[Query]" displayFolder="" count="0" memberValueDatatype="130" unbalanced="0"/>
    <cacheHierarchy uniqueName="[Query].[Total]" caption="Total" attribute="1" defaultMemberUniqueName="[Query].[Total].[All]" allUniqueName="[Query].[Total].[All]" dimensionUniqueName="[Query]" displayFolder="" count="0" memberValueDatatype="5" unbalanced="0"/>
    <cacheHierarchy uniqueName="[Measures].[__XL_Count Table1]" caption="__XL_Count Table1" measure="1" displayFolder="" measureGroup="BFCI_Raw" count="0" hidden="1"/>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Count of Value]" caption="Count of Value" measure="1" displayFolder="" measureGroup="BFCI_Raw" count="0" hidden="1">
      <extLst>
        <ext xmlns:x15="http://schemas.microsoft.com/office/spreadsheetml/2010/11/main" uri="{B97F6D7D-B522-45F9-BDA1-12C45D357490}">
          <x15:cacheHierarchy aggregatedColumn="13"/>
        </ext>
      </extLst>
    </cacheHierarchy>
    <cacheHierarchy uniqueName="[Measures].[Sum of Total]" caption="Sum of Total" measure="1" displayFolder="" measureGroup="Query"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35631638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5" cacheId="142" applyNumberFormats="0" applyBorderFormats="0" applyFontFormats="0" applyPatternFormats="0" applyAlignmentFormats="0" applyWidthHeightFormats="1" dataCaption="Values" tag="4cefa29d-08a6-4363-aa12-30613ed85ab2" updatedVersion="6" minRefreshableVersion="3" useAutoFormatting="1" rowGrandTotals="0" colGrandTotals="0" itemPrintTitles="1" createdVersion="6" indent="0" showEmptyRow="1" showEmptyCol="1" compact="0" compactData="0" gridDropZones="1" multipleFieldFilters="0">
  <location ref="A3:F61" firstHeaderRow="2" firstDataRow="2" firstDataCol="5"/>
  <pivotFields count="6">
    <pivotField axis="axisRow" compact="0" allDrilled="1" outline="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15">
        <item x="0"/>
        <item x="1"/>
        <item x="2"/>
        <item x="3"/>
        <item x="4"/>
        <item x="5"/>
        <item x="6"/>
        <item x="7"/>
        <item x="8"/>
        <item x="9"/>
        <item x="10"/>
        <item x="11"/>
        <item x="12"/>
        <item x="13"/>
        <item x="14"/>
      </items>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s>
      <extLst>
        <ext xmlns:x14="http://schemas.microsoft.com/office/spreadsheetml/2009/9/main" uri="{2946ED86-A175-432a-8AC1-64E0C546D7DE}">
          <x14:pivotField fillDownLabels="1"/>
        </ext>
      </extLst>
    </pivotField>
    <pivotField axis="axisRow" compact="0" allDrilled="1" outline="0" showAll="0" dataSourceSort="1" defaultAttributeDrillState="1">
      <items count="12">
        <item x="0"/>
        <item x="1"/>
        <item x="2"/>
        <item x="3"/>
        <item x="4"/>
        <item x="5"/>
        <item x="6"/>
        <item x="7"/>
        <item x="8"/>
        <item x="9"/>
        <item x="10"/>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s>
  <rowFields count="5">
    <field x="3"/>
    <field x="0"/>
    <field x="2"/>
    <field x="1"/>
    <field x="4"/>
  </rowFields>
  <rowItems count="57">
    <i>
      <x/>
      <x/>
      <x/>
      <x/>
      <x/>
    </i>
    <i>
      <x v="1"/>
      <x/>
      <x/>
      <x/>
      <x v="1"/>
    </i>
    <i>
      <x v="2"/>
      <x/>
      <x/>
      <x v="1"/>
      <x v="2"/>
    </i>
    <i>
      <x v="3"/>
      <x/>
      <x/>
      <x v="2"/>
      <x v="3"/>
    </i>
    <i>
      <x v="4"/>
      <x/>
      <x v="1"/>
      <x v="3"/>
      <x/>
    </i>
    <i>
      <x v="5"/>
      <x/>
      <x v="1"/>
      <x v="3"/>
      <x v="1"/>
    </i>
    <i>
      <x v="6"/>
      <x/>
      <x v="1"/>
      <x v="4"/>
      <x v="2"/>
    </i>
    <i>
      <x v="7"/>
      <x/>
      <x v="1"/>
      <x v="2"/>
      <x v="3"/>
    </i>
    <i>
      <x v="8"/>
      <x/>
      <x v="2"/>
      <x v="5"/>
      <x/>
    </i>
    <i>
      <x v="9"/>
      <x/>
      <x v="2"/>
      <x v="5"/>
      <x v="1"/>
    </i>
    <i>
      <x v="10"/>
      <x/>
      <x v="2"/>
      <x v="6"/>
      <x v="2"/>
    </i>
    <i>
      <x v="11"/>
      <x/>
      <x v="2"/>
      <x v="2"/>
      <x v="3"/>
    </i>
    <i>
      <x v="12"/>
      <x/>
      <x v="3"/>
      <x v="7"/>
      <x/>
    </i>
    <i>
      <x v="13"/>
      <x/>
      <x v="3"/>
      <x v="7"/>
      <x v="1"/>
    </i>
    <i>
      <x v="14"/>
      <x/>
      <x v="3"/>
      <x v="8"/>
      <x v="2"/>
    </i>
    <i>
      <x v="15"/>
      <x/>
      <x v="3"/>
      <x v="2"/>
      <x v="3"/>
    </i>
    <i>
      <x v="16"/>
      <x/>
      <x v="4"/>
      <x v="9"/>
      <x/>
    </i>
    <i>
      <x v="17"/>
      <x/>
      <x v="4"/>
      <x v="9"/>
      <x v="1"/>
    </i>
    <i>
      <x v="18"/>
      <x/>
      <x v="4"/>
      <x v="9"/>
      <x v="4"/>
    </i>
    <i>
      <x v="19"/>
      <x/>
      <x v="4"/>
      <x v="10"/>
      <x v="5"/>
    </i>
    <i>
      <x v="20"/>
      <x/>
      <x v="4"/>
      <x v="2"/>
      <x v="3"/>
    </i>
    <i>
      <x v="21"/>
      <x/>
      <x v="5"/>
      <x v="11"/>
      <x/>
    </i>
    <i>
      <x v="22"/>
      <x/>
      <x v="5"/>
      <x v="11"/>
      <x v="1"/>
    </i>
    <i>
      <x v="23"/>
      <x/>
      <x v="5"/>
      <x v="10"/>
      <x v="2"/>
    </i>
    <i>
      <x v="24"/>
      <x/>
      <x v="5"/>
      <x v="2"/>
      <x v="3"/>
    </i>
    <i>
      <x v="25"/>
      <x/>
      <x v="6"/>
      <x v="12"/>
      <x v="6"/>
    </i>
    <i>
      <x v="26"/>
      <x/>
      <x v="6"/>
      <x v="13"/>
      <x v="7"/>
    </i>
    <i>
      <x v="27"/>
      <x/>
      <x v="7"/>
      <x v="14"/>
      <x v="8"/>
    </i>
    <i>
      <x v="28"/>
      <x/>
      <x v="7"/>
      <x v="15"/>
      <x v="9"/>
    </i>
    <i>
      <x v="29"/>
      <x/>
      <x v="7"/>
      <x v="16"/>
      <x v="10"/>
    </i>
    <i>
      <x v="30"/>
      <x v="1"/>
      <x v="8"/>
      <x v="17"/>
      <x/>
    </i>
    <i>
      <x v="31"/>
      <x v="1"/>
      <x v="8"/>
      <x v="17"/>
      <x v="1"/>
    </i>
    <i>
      <x v="32"/>
      <x v="1"/>
      <x v="8"/>
      <x v="18"/>
      <x v="2"/>
    </i>
    <i>
      <x v="33"/>
      <x v="1"/>
      <x v="8"/>
      <x v="2"/>
      <x v="3"/>
    </i>
    <i>
      <x v="34"/>
      <x v="1"/>
      <x v="9"/>
      <x v="19"/>
      <x/>
    </i>
    <i>
      <x v="35"/>
      <x v="1"/>
      <x v="9"/>
      <x v="19"/>
      <x v="1"/>
    </i>
    <i>
      <x v="36"/>
      <x v="1"/>
      <x v="9"/>
      <x v="20"/>
      <x v="2"/>
    </i>
    <i>
      <x v="37"/>
      <x v="1"/>
      <x v="9"/>
      <x v="2"/>
      <x v="3"/>
    </i>
    <i>
      <x v="38"/>
      <x v="1"/>
      <x v="10"/>
      <x v="21"/>
      <x/>
    </i>
    <i>
      <x v="39"/>
      <x v="1"/>
      <x v="10"/>
      <x v="21"/>
      <x v="1"/>
    </i>
    <i>
      <x v="40"/>
      <x v="1"/>
      <x v="10"/>
      <x v="22"/>
      <x v="2"/>
    </i>
    <i>
      <x v="41"/>
      <x v="1"/>
      <x v="10"/>
      <x v="2"/>
      <x v="3"/>
    </i>
    <i>
      <x v="42"/>
      <x v="2"/>
      <x v="11"/>
      <x v="23"/>
      <x/>
    </i>
    <i>
      <x v="43"/>
      <x v="2"/>
      <x v="11"/>
      <x v="23"/>
      <x v="1"/>
    </i>
    <i>
      <x v="44"/>
      <x v="2"/>
      <x v="11"/>
      <x v="24"/>
      <x v="2"/>
    </i>
    <i>
      <x v="45"/>
      <x v="2"/>
      <x v="11"/>
      <x v="2"/>
      <x v="3"/>
    </i>
    <i>
      <x v="46"/>
      <x v="2"/>
      <x v="12"/>
      <x v="25"/>
      <x/>
    </i>
    <i>
      <x v="47"/>
      <x v="2"/>
      <x v="12"/>
      <x v="25"/>
      <x v="1"/>
    </i>
    <i>
      <x v="48"/>
      <x v="2"/>
      <x v="12"/>
      <x v="26"/>
      <x v="2"/>
    </i>
    <i>
      <x v="49"/>
      <x v="2"/>
      <x v="12"/>
      <x v="2"/>
      <x v="3"/>
    </i>
    <i>
      <x v="50"/>
      <x v="2"/>
      <x v="13"/>
      <x v="27"/>
      <x/>
    </i>
    <i>
      <x v="51"/>
      <x v="2"/>
      <x v="13"/>
      <x v="27"/>
      <x v="1"/>
    </i>
    <i>
      <x v="52"/>
      <x v="2"/>
      <x v="13"/>
      <x v="26"/>
      <x v="2"/>
    </i>
    <i>
      <x v="53"/>
      <x v="2"/>
      <x v="13"/>
      <x v="2"/>
      <x v="3"/>
    </i>
    <i>
      <x v="54"/>
      <x v="2"/>
      <x v="14"/>
      <x v="28"/>
      <x v="8"/>
    </i>
    <i>
      <x v="55"/>
      <x v="2"/>
      <x v="14"/>
      <x v="29"/>
      <x v="9"/>
    </i>
    <i>
      <x v="56"/>
      <x v="2"/>
      <x v="14"/>
      <x v="30"/>
      <x v="10"/>
    </i>
  </rowItems>
  <colItems count="1">
    <i/>
  </colItems>
  <dataFields count="1">
    <dataField name=" Value" fld="5" baseField="4" baseItem="0"/>
  </dataFields>
  <pivotHierarchies count="30">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5">
    <rowHierarchyUsage hierarchyUsage="11"/>
    <rowHierarchyUsage hierarchyUsage="7"/>
    <rowHierarchyUsage hierarchyUsage="9"/>
    <rowHierarchyUsage hierarchyUsage="8"/>
    <rowHierarchyUsage hierarchyUsage="10"/>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sourceDataName="WorksheetConnection_IMIS_Adhoc_Query_2024_02_2210_36_25_738.xlsx!Table1">
        <x15:activeTabTopLevelEntity name="[BFCI_Raw]"/>
      </x15:pivotTableUISettings>
    </ext>
  </extLst>
</pivotTableDefinition>
</file>

<file path=xl/pivotTables/pivotTable2.xml><?xml version="1.0" encoding="utf-8"?>
<pivotTableDefinition xmlns="http://schemas.openxmlformats.org/spreadsheetml/2006/main" name="PivotTable1" cacheId="140" applyNumberFormats="0" applyBorderFormats="0" applyFontFormats="0" applyPatternFormats="0" applyAlignmentFormats="0" applyWidthHeightFormats="1" dataCaption="Values" tag="f77d3256-6f28-4ea9-91dc-edfb74070922" updatedVersion="6" minRefreshableVersion="3" useAutoFormatting="1" rowGrandTotals="0" colGrandTotals="0" itemPrintTitles="1" createdVersion="6" indent="0" showEmptyRow="1" showEmptyCol="1" compact="0" compactData="0" gridDropZones="1" multipleFieldFilters="0">
  <location ref="X8:AD21" firstHeaderRow="1" firstDataRow="1" firstDataCol="1" rowPageCount="6" colPageCount="1"/>
  <pivotFields count="6">
    <pivotField axis="axisPage" compact="0" allDrilled="1" outline="0" showAll="0" dataSourceSort="1" defaultAttributeDrillState="1">
      <items count="1">
        <item t="default"/>
      </items>
      <extLst>
        <ext xmlns:x14="http://schemas.microsoft.com/office/spreadsheetml/2009/9/main" uri="{2946ED86-A175-432a-8AC1-64E0C546D7DE}">
          <x14:pivotField fillDownLabels="1"/>
        </ext>
      </extLst>
    </pivotField>
    <pivotField axis="axisPage" compact="0" allDrilled="1" outline="0" showAll="0" dataSourceSort="1" defaultAttributeDrillState="1">
      <items count="1">
        <item t="default"/>
      </items>
      <extLst>
        <ext xmlns:x14="http://schemas.microsoft.com/office/spreadsheetml/2009/9/main" uri="{2946ED86-A175-432a-8AC1-64E0C546D7DE}">
          <x14:pivotField fillDownLabels="1"/>
        </ext>
      </extLst>
    </pivotField>
    <pivotField axis="axisPage" compact="0" allDrilled="1" outline="0" showAll="0" dataSourceSort="1" defaultAttributeDrillState="1">
      <items count="1">
        <item t="default"/>
      </items>
      <extLst>
        <ext xmlns:x14="http://schemas.microsoft.com/office/spreadsheetml/2009/9/main" uri="{2946ED86-A175-432a-8AC1-64E0C546D7DE}">
          <x14:pivotField fillDownLabels="1"/>
        </ext>
      </extLst>
    </pivotField>
    <pivotField axis="axisPage" compact="0" allDrilled="1" outline="0" showAll="0" dataSourceSort="1" defaultAttributeDrillState="1">
      <items count="1">
        <item t="default"/>
      </items>
      <extLst>
        <ext xmlns:x14="http://schemas.microsoft.com/office/spreadsheetml/2009/9/main" uri="{2946ED86-A175-432a-8AC1-64E0C546D7DE}">
          <x14:pivotField fillDownLabels="1"/>
        </ext>
      </extLst>
    </pivotField>
    <pivotField axis="axisPage" compact="0" allDrilled="1" outline="0" showAll="0" dataSourceSort="1" defaultAttributeDrillState="1">
      <items count="1">
        <item t="default"/>
      </items>
      <extLst>
        <ext xmlns:x14="http://schemas.microsoft.com/office/spreadsheetml/2009/9/main" uri="{2946ED86-A175-432a-8AC1-64E0C546D7DE}">
          <x14:pivotField fillDownLabels="1"/>
        </ext>
      </extLst>
    </pivotField>
    <pivotField axis="axisPage" compact="0" allDrilled="1" outline="0" showAll="0" dataSourceSort="1" defaultAttributeDrillState="1">
      <items count="1">
        <item t="default"/>
      </items>
      <extLst>
        <ext xmlns:x14="http://schemas.microsoft.com/office/spreadsheetml/2009/9/main" uri="{2946ED86-A175-432a-8AC1-64E0C546D7DE}">
          <x14:pivotField fillDownLabels="1"/>
        </ext>
      </extLst>
    </pivotField>
  </pivotFields>
  <pageFields count="6">
    <pageField fld="0" hier="0" name="[BFCI_Raw].[County].[All]" cap="All"/>
    <pageField fld="1" hier="1" name="[BFCI_Raw].[sub-county].[All]" cap="All"/>
    <pageField fld="2" hier="2" name="[BFCI_Raw].[Facility].[All]" cap="All"/>
    <pageField fld="5" hier="6" name="[BFCI_Raw].[MflCode].[All]" cap="All"/>
    <pageField fld="3" hier="3" name="[BFCI_Raw].[Community Unit].[All]" cap="All"/>
    <pageField fld="4" hier="5" name="[BFCI_Raw].[yearmonth].[All]" cap="All"/>
  </pageFields>
  <pivotHierarchies count="30">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sourceDataName="WorksheetConnection_IMIS_Adhoc_Query_2024_02_2210_36_25_738.xlsx!Table1">
        <x15:activeTabTopLevelEntity name="[BFCI_Raw]"/>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y" sourceName="[BFCI_Raw].[County]">
  <pivotTables>
    <pivotTable tabId="2" name="PivotTable1"/>
    <pivotTable tabId="2" name="PivotTable5"/>
  </pivotTables>
  <data>
    <olap pivotCacheId="356316386">
      <levels count="2">
        <level uniqueName="[BFCI_Raw].[County].[(All)]" sourceCaption="(All)" count="0"/>
        <level uniqueName="[BFCI_Raw].[County].[County]" sourceCaption="County" count="1">
          <ranges>
            <range startItem="0">
              <i n="[BFCI_Raw].[County].&amp;[Nakuru]" c="Nakuru"/>
            </range>
          </ranges>
        </level>
      </levels>
      <selections count="1">
        <selection n="[BFCI_Raw].[County].[All]"/>
      </selections>
    </olap>
  </data>
  <extLst>
    <x:ext xmlns:x15="http://schemas.microsoft.com/office/spreadsheetml/2010/11/main" uri="{470722E0-AACD-4C17-9CDC-17EF765DBC7E}">
      <x15:slicerCacheHideItemsWithNoData count="1">
        <x15:slicerCacheOlapLevelName uniqueName="[BFCI_Raw].[County].[County]"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ub_county1" sourceName="[BFCI_Raw].[sub-county]">
  <pivotTables>
    <pivotTable tabId="2" name="PivotTable1"/>
    <pivotTable tabId="2" name="PivotTable5"/>
  </pivotTables>
  <data>
    <olap pivotCacheId="356316386">
      <levels count="2">
        <level uniqueName="[BFCI_Raw].[sub-county].[(All)]" sourceCaption="(All)" count="0"/>
        <level uniqueName="[BFCI_Raw].[sub-county].[sub-county]" sourceCaption="sub-county" count="5">
          <ranges>
            <range startItem="0">
              <i n="[BFCI_Raw].[sub-county].&amp;[Naivasha]" c="Naivasha"/>
              <i n="[BFCI_Raw].[sub-county].&amp;[Nakuru East]" c="Nakuru East"/>
              <i n="[BFCI_Raw].[sub-county].&amp;[Nakuru North]" c="Nakuru North"/>
              <i n="[BFCI_Raw].[sub-county].&amp;[Njoro]" c="Njoro"/>
              <i n="[BFCI_Raw].[sub-county].&amp;[Rongai]" c="Rongai"/>
            </range>
          </ranges>
        </level>
      </levels>
      <selections count="1">
        <selection n="[BFCI_Raw].[sub-county].[All]"/>
      </selections>
    </olap>
  </data>
  <extLst>
    <x:ext xmlns:x15="http://schemas.microsoft.com/office/spreadsheetml/2010/11/main" uri="{470722E0-AACD-4C17-9CDC-17EF765DBC7E}">
      <x15:slicerCacheHideItemsWithNoData count="1">
        <x15:slicerCacheOlapLevelName uniqueName="[BFCI_Raw].[sub-county].[sub-county]"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acility1" sourceName="[BFCI_Raw].[Facility]">
  <pivotTables>
    <pivotTable tabId="2" name="PivotTable1"/>
    <pivotTable tabId="2" name="PivotTable5"/>
  </pivotTables>
  <data>
    <olap pivotCacheId="356316386">
      <levels count="2">
        <level uniqueName="[BFCI_Raw].[Facility].[(All)]" sourceCaption="(All)" count="0"/>
        <level uniqueName="[BFCI_Raw].[Facility].[Facility]" sourceCaption="Facility" count="21">
          <ranges>
            <range startItem="0">
              <i n="[BFCI_Raw].[Facility].&amp;[Bondeni Dispensary (Nakuru Central)]" c="Bondeni Dispensary (Nakuru Central)"/>
              <i n="[BFCI_Raw].[Facility].&amp;[Bondeni Sub County Hospital]" c="Bondeni Sub County Hospital"/>
              <i n="[BFCI_Raw].[Facility].&amp;[Dundori Health Centre]" c="Dundori Health Centre"/>
              <i n="[BFCI_Raw].[Facility].&amp;[Kandutura Dispensary]" c="Kandutura Dispensary"/>
              <i n="[BFCI_Raw].[Facility].&amp;[Karagita Health Centre]" c="Karagita Health Centre"/>
              <i n="[BFCI_Raw].[Facility].&amp;[Kijani (Mirera) Dispensary]" c="Kijani (Mirera) Dispensary"/>
              <i n="[BFCI_Raw].[Facility].&amp;[Kipsyenan Dispensary]" c="Kipsyenan Dispensary"/>
              <i n="[BFCI_Raw].[Facility].&amp;[Kiti Dispensary]" c="Kiti Dispensary"/>
              <i n="[BFCI_Raw].[Facility].&amp;[Lanet Health Centre]" c="Lanet Health Centre"/>
              <i n="[BFCI_Raw].[Facility].&amp;[Likia Dispensary]" c="Likia Dispensary"/>
              <i n="[BFCI_Raw].[Facility].&amp;[Mangu Dispensary (Rongai)]" c="Mangu Dispensary (Rongai)"/>
              <i n="[BFCI_Raw].[Facility].&amp;[Maraigushu Dispensary]" c="Maraigushu Dispensary"/>
              <i n="[BFCI_Raw].[Facility].&amp;[Mau Narok Health Centre]" c="Mau Narok Health Centre"/>
              <i n="[BFCI_Raw].[Facility].&amp;[Naivasha District Hospital]" c="Naivasha District Hospital"/>
              <i n="[BFCI_Raw].[Facility].&amp;[Naivasha GK Prison Annex Dispensary]" c="Naivasha GK Prison Annex Dispensary"/>
              <i n="[BFCI_Raw].[Facility].&amp;[Njoro Subcounty Hospital]" c="Njoro Subcounty Hospital"/>
              <i n="[BFCI_Raw].[Facility].&amp;[Ol-Rongai Dispensary (Rongai)]" c="Ol-Rongai Dispensary (Rongai)"/>
              <i n="[BFCI_Raw].[Facility].&amp;[Piave Dispensary]" c="Piave Dispensary"/>
              <i n="[BFCI_Raw].[Facility].&amp;[Rongai Health Centre]" c="Rongai Health Centre"/>
              <i n="[BFCI_Raw].[Facility].&amp;[Soin Sub County Hospital]" c="Soin Sub County Hospital"/>
              <i n="[BFCI_Raw].[Facility].&amp;[Teret Dispensary]" c="Teret Dispensary"/>
            </range>
          </ranges>
        </level>
      </levels>
      <selections count="1">
        <selection n="[BFCI_Raw].[Facility].[All]"/>
      </selections>
    </olap>
  </data>
  <extLst>
    <x:ext xmlns:x15="http://schemas.microsoft.com/office/spreadsheetml/2010/11/main" uri="{470722E0-AACD-4C17-9CDC-17EF765DBC7E}">
      <x15:slicerCacheHideItemsWithNoData count="1">
        <x15:slicerCacheOlapLevelName uniqueName="[BFCI_Raw].[Facility].[Facility]"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mmunity_Unit" sourceName="[BFCI_Raw].[Community Unit]">
  <pivotTables>
    <pivotTable tabId="2" name="PivotTable1"/>
    <pivotTable tabId="2" name="PivotTable5"/>
  </pivotTables>
  <data>
    <olap pivotCacheId="356316386">
      <levels count="2">
        <level uniqueName="[BFCI_Raw].[Community Unit].[(All)]" sourceCaption="(All)" count="0"/>
        <level uniqueName="[BFCI_Raw].[Community Unit].[Community Unit]" sourceCaption="Community Unit" count="31">
          <ranges>
            <range startItem="0">
              <i n="[BFCI_Raw].[Community Unit].&amp;[Athinai Community Health Unit]" c="Athinai Community Health Unit"/>
              <i n="[BFCI_Raw].[Community Unit].&amp;[Bondeni Community Health Unit 2]" c="Bondeni Community Health Unit 2"/>
              <i n="[BFCI_Raw].[Community Unit].&amp;[Freearea Community Health Unit]" c="Freearea Community Health Unit"/>
              <i n="[BFCI_Raw].[Community Unit].&amp;[Gatimu Community Unit]" c="Gatimu Community Unit"/>
              <i n="[BFCI_Raw].[Community Unit].&amp;[Industrial-Council Community Health Unit]" c="Industrial-Council Community Health Unit"/>
              <i n="[BFCI_Raw].[Community Unit].&amp;[Kabati Community Health Unit]" c="Kabati Community Health Unit"/>
              <i n="[BFCI_Raw].[Community Unit].&amp;[Kaloleni]" c="Kaloleni"/>
              <i n="[BFCI_Raw].[Community Unit].&amp;[kandutura unit]" c="kandutura unit"/>
              <i n="[BFCI_Raw].[Community Unit].&amp;[Karagita Community Health Unit]" c="Karagita Community Health Unit"/>
              <i n="[BFCI_Raw].[Community Unit].&amp;[KIKAPU]" c="KIKAPU"/>
              <i n="[BFCI_Raw].[Community Unit].&amp;[Kiratina]" c="Kiratina"/>
              <i n="[BFCI_Raw].[Community Unit].&amp;[Kware]" c="Kware"/>
              <i n="[BFCI_Raw].[Community Unit].&amp;[Likia Community Health Unit]" c="Likia Community Health Unit"/>
              <i n="[BFCI_Raw].[Community Unit].&amp;[Lower Menengai West Community Health Unit]" c="Lower Menengai West Community Health Unit"/>
              <i n="[BFCI_Raw].[Community Unit].&amp;[Makutano]" c="Makutano"/>
              <i n="[BFCI_Raw].[Community Unit].&amp;[Mangu 2]" c="Mangu 2"/>
              <i n="[BFCI_Raw].[Community Unit].&amp;[Manyani A Community Health Unit]" c="Manyani A Community Health Unit"/>
              <i n="[BFCI_Raw].[Community Unit].&amp;[Manyani B Community Health Unit]" c="Manyani B Community Health Unit"/>
              <i n="[BFCI_Raw].[Community Unit].&amp;[Maraigushu Community Health Unit]" c="Maraigushu Community Health Unit"/>
              <i n="[BFCI_Raw].[Community Unit].&amp;[Mau Narok C.U]" c="Mau Narok C.U"/>
              <i n="[BFCI_Raw].[Community Unit].&amp;[Menengai Community Health Unit]" c="Menengai Community Health Unit"/>
              <i n="[BFCI_Raw].[Community Unit].&amp;[MIGAA]" c="MIGAA"/>
              <i n="[BFCI_Raw].[Community Unit].&amp;[Mirera Kijani]" c="Mirera Kijani"/>
              <i n="[BFCI_Raw].[Community Unit].&amp;[Njokerio]" c="Njokerio"/>
              <i n="[BFCI_Raw].[Community Unit].&amp;[Ol-Rongai Community Health Unit]" c="Ol-Rongai Community Health Unit"/>
              <i n="[BFCI_Raw].[Community Unit].&amp;[Rongai CU]" c="Rongai CU"/>
              <i n="[BFCI_Raw].[Community Unit].&amp;[Sanctuary]" c="Sanctuary"/>
              <i n="[BFCI_Raw].[Community Unit].&amp;[Shauriyako]" c="Shauriyako"/>
              <i n="[BFCI_Raw].[Community Unit].&amp;[Subuku Community Health Unit]" c="Subuku Community Health Unit"/>
              <i n="[BFCI_Raw].[Community Unit].&amp;[Teret Community Health Unit]" c="Teret Community Health Unit"/>
              <i n="[BFCI_Raw].[Community Unit].&amp;[umoja unit]" c="umoja unit"/>
            </range>
          </ranges>
        </level>
      </levels>
      <selections count="1">
        <selection n="[BFCI_Raw].[Community Unit].[All]"/>
      </selections>
    </olap>
  </data>
  <extLst>
    <x:ext xmlns:x15="http://schemas.microsoft.com/office/spreadsheetml/2010/11/main" uri="{470722E0-AACD-4C17-9CDC-17EF765DBC7E}">
      <x15:slicerCacheHideItemsWithNoData count="1">
        <x15:slicerCacheOlapLevelName uniqueName="[BFCI_Raw].[Community Unit].[Community Unit]" count="0"/>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month" sourceName="[BFCI_Raw].[yearmonth]">
  <pivotTables>
    <pivotTable tabId="2" name="PivotTable1"/>
    <pivotTable tabId="2" name="PivotTable5"/>
  </pivotTables>
  <data>
    <olap pivotCacheId="356316386">
      <levels count="2">
        <level uniqueName="[BFCI_Raw].[yearmonth].[(All)]" sourceCaption="(All)" count="0"/>
        <level uniqueName="[BFCI_Raw].[yearmonth].[yearmonth]" sourceCaption="yearmonth" count="11">
          <ranges>
            <range startItem="0">
              <i n="[BFCI_Raw].[yearmonth].&amp;[202302]" c="202302"/>
              <i n="[BFCI_Raw].[yearmonth].&amp;[202304]" c="202304"/>
              <i n="[BFCI_Raw].[yearmonth].&amp;[202305]" c="202305"/>
              <i n="[BFCI_Raw].[yearmonth].&amp;[202306]" c="202306"/>
              <i n="[BFCI_Raw].[yearmonth].&amp;[202307]" c="202307"/>
              <i n="[BFCI_Raw].[yearmonth].&amp;[202308]" c="202308"/>
              <i n="[BFCI_Raw].[yearmonth].&amp;[202309]" c="202309"/>
              <i n="[BFCI_Raw].[yearmonth].&amp;[202310]" c="202310"/>
              <i n="[BFCI_Raw].[yearmonth].&amp;[202312]" c="202312"/>
              <i n="[BFCI_Raw].[yearmonth].&amp;[202401]" c="202401"/>
              <i n="[BFCI_Raw].[yearmonth].&amp;[202402]" c="202402"/>
            </range>
          </ranges>
        </level>
      </levels>
      <selections count="1">
        <selection n="[BFCI_Raw].[yearmonth].[All]"/>
      </selections>
    </olap>
  </data>
  <extLst>
    <x:ext xmlns:x15="http://schemas.microsoft.com/office/spreadsheetml/2010/11/main" uri="{470722E0-AACD-4C17-9CDC-17EF765DBC7E}">
      <x15:slicerCacheHideItemsWithNoData count="1">
        <x15:slicerCacheOlapLevelName uniqueName="[BFCI_Raw].[yearmonth].[yearmonth]"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y 3" cache="Slicer_County" caption="County" columnCount="2" level="1" style="SlicerStyleDark6" rowHeight="241300"/>
  <slicer name="sub-county 4" cache="Slicer_sub_county1" caption="sub-county" columnCount="2" level="1" style="SlicerStyleDark5" rowHeight="241300"/>
  <slicer name="Facility 4" cache="Slicer_Facility1" caption="Facility" columnCount="2" level="1" style="SlicerStyleDark2" rowHeight="241300"/>
  <slicer name="Community Unit 4" cache="Slicer_Community_Unit" caption="Community Unit" columnCount="2" level="1" style="SlicerStyleDark1" rowHeight="241300"/>
  <slicer name="yearmonth 2" cache="Slicer_yearmonth" caption="yearmonth" columnCount="2" level="1"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unty 2" cache="Slicer_County" caption="County" columnCount="2" level="1" style="SlicerStyleDark6" rowHeight="241300"/>
  <slicer name="sub-county" cache="Slicer_sub_county1" caption="sub-county" level="1" rowHeight="241300"/>
  <slicer name="sub-county 3" cache="Slicer_sub_county1" caption="sub-county" columnCount="2" level="1" style="SlicerStyleDark5" rowHeight="241300"/>
  <slicer name="Facility 3" cache="Slicer_Facility1" caption="Facility" columnCount="2" level="1" style="SlicerStyleDark2" rowHeight="241300"/>
  <slicer name="Community Unit" cache="Slicer_Community_Unit" caption="Community Unit" level="1" rowHeight="241300"/>
  <slicer name="Community Unit 3" cache="Slicer_Community_Unit" caption="Community Unit" columnCount="2" level="1" style="SlicerStyleDark1" rowHeight="241300"/>
  <slicer name="yearmonth 1" cache="Slicer_yearmonth" caption="yearmonth" columnCount="2" level="1" style="SlicerStyleDark2" rowHeight="241300"/>
</slicers>
</file>

<file path=xl/tables/table1.xml><?xml version="1.0" encoding="utf-8"?>
<table xmlns="http://schemas.openxmlformats.org/spreadsheetml/2006/main" id="1" name="BFCI_Raw" displayName="BFCI_Raw" ref="A1:N2" insertRow="1" totalsRowShown="0" headerRowDxfId="18" dataDxfId="0" headerRowBorderDxfId="17" tableBorderDxfId="16" totalsRowBorderDxfId="15">
  <autoFilter ref="A1:N2"/>
  <tableColumns count="14">
    <tableColumn id="1" name="County" dataDxfId="14"/>
    <tableColumn id="2" name="sub-county" dataDxfId="13"/>
    <tableColumn id="3" name="Facility" dataDxfId="12"/>
    <tableColumn id="4" name="Community Unit" dataDxfId="11"/>
    <tableColumn id="5" name="Month" dataDxfId="10"/>
    <tableColumn id="6" name="yearmonth" dataDxfId="9"/>
    <tableColumn id="7" name="MflCode" dataDxfId="8"/>
    <tableColumn id="8" name="Main Section" dataDxfId="7"/>
    <tableColumn id="9" name="Section" dataDxfId="6"/>
    <tableColumn id="10" name="Sub Section" dataDxfId="5"/>
    <tableColumn id="11" name="Indicator" dataDxfId="4"/>
    <tableColumn id="12" name="Order" dataDxfId="3"/>
    <tableColumn id="13" name="Is a percentage indicator" dataDxfId="2"/>
    <tableColumn id="14" name="Value"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K114"/>
  <sheetViews>
    <sheetView showGridLines="0" tabSelected="1" zoomScale="60" zoomScaleNormal="60" workbookViewId="0">
      <selection activeCell="B2" sqref="B2:AK2"/>
    </sheetView>
  </sheetViews>
  <sheetFormatPr defaultColWidth="1.86328125" defaultRowHeight="7.5" customHeight="1"/>
  <cols>
    <col min="1" max="1" width="1.86328125" style="52"/>
    <col min="2" max="60" width="6" style="52" customWidth="1"/>
    <col min="61" max="16384" width="1.86328125" style="52"/>
  </cols>
  <sheetData>
    <row r="2" spans="2:37" ht="45.6" customHeight="1" thickBot="1">
      <c r="B2" s="54" t="s">
        <v>47</v>
      </c>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row>
    <row r="3" spans="2:37" ht="23.45" customHeight="1" thickTop="1"/>
    <row r="4" spans="2:37" ht="23.45" customHeight="1"/>
    <row r="5" spans="2:37" ht="23.45" customHeight="1"/>
    <row r="6" spans="2:37" ht="23.45" customHeight="1"/>
    <row r="7" spans="2:37" ht="23.45" customHeight="1"/>
    <row r="8" spans="2:37" ht="23.45" customHeight="1"/>
    <row r="9" spans="2:37" ht="23.45" customHeight="1"/>
    <row r="10" spans="2:37" ht="23.45" customHeight="1"/>
    <row r="11" spans="2:37" ht="23.45" customHeight="1"/>
    <row r="12" spans="2:37" ht="23.45" customHeight="1"/>
    <row r="13" spans="2:37" ht="23.45" customHeight="1"/>
    <row r="14" spans="2:37" ht="23.45" customHeight="1"/>
    <row r="15" spans="2:37" ht="23.45" customHeight="1"/>
    <row r="16" spans="2:37" ht="23.45" customHeight="1"/>
    <row r="17" spans="2:37" ht="23.45" customHeight="1"/>
    <row r="18" spans="2:37" ht="23.45" customHeight="1"/>
    <row r="19" spans="2:37" ht="23.45" customHeight="1"/>
    <row r="20" spans="2:37" ht="23.45" customHeight="1"/>
    <row r="21" spans="2:37" ht="23.45" customHeight="1"/>
    <row r="22" spans="2:37" ht="3.6" customHeight="1"/>
    <row r="23" spans="2:37" ht="43.5" customHeight="1" thickBot="1">
      <c r="B23" s="54" t="s">
        <v>65</v>
      </c>
      <c r="C23" s="54"/>
      <c r="D23" s="54"/>
      <c r="E23" s="54"/>
      <c r="F23" s="54"/>
      <c r="G23" s="54"/>
      <c r="H23" s="54"/>
      <c r="I23" s="54"/>
      <c r="J23" s="54"/>
      <c r="K23" s="54"/>
      <c r="L23" s="54"/>
      <c r="M23" s="54"/>
      <c r="N23" s="54"/>
      <c r="O23" s="54"/>
      <c r="P23" s="54"/>
      <c r="Q23" s="54"/>
      <c r="R23" s="54"/>
      <c r="S23" s="54" t="s">
        <v>73</v>
      </c>
      <c r="T23" s="54"/>
      <c r="U23" s="54"/>
      <c r="V23" s="54"/>
      <c r="W23" s="54"/>
      <c r="X23" s="54"/>
      <c r="Y23" s="54"/>
      <c r="Z23" s="54"/>
      <c r="AA23" s="54"/>
      <c r="AB23" s="54"/>
      <c r="AC23" s="54"/>
      <c r="AD23" s="54"/>
      <c r="AE23" s="54"/>
      <c r="AF23" s="54"/>
      <c r="AG23" s="54"/>
      <c r="AH23" s="54"/>
      <c r="AI23" s="54"/>
      <c r="AJ23" s="54"/>
      <c r="AK23" s="54"/>
    </row>
    <row r="24" spans="2:37" ht="23.45" customHeight="1" thickTop="1"/>
    <row r="25" spans="2:37" ht="23.45" customHeight="1"/>
    <row r="26" spans="2:37" ht="23.45" customHeight="1"/>
    <row r="27" spans="2:37" ht="23.45" customHeight="1"/>
    <row r="28" spans="2:37" ht="23.45" customHeight="1"/>
    <row r="29" spans="2:37" ht="23.45" customHeight="1"/>
    <row r="30" spans="2:37" ht="23.45" customHeight="1"/>
    <row r="31" spans="2:37" ht="23.45" customHeight="1"/>
    <row r="32" spans="2:37" ht="23.45" customHeight="1"/>
    <row r="33" ht="23.45" customHeight="1"/>
    <row r="34" ht="23.45" customHeight="1"/>
    <row r="35" ht="23.45" customHeight="1"/>
    <row r="36" ht="23.45" customHeight="1"/>
    <row r="37" ht="23.45" customHeight="1"/>
    <row r="38" ht="23.45" customHeight="1"/>
    <row r="39" ht="23.45" customHeight="1"/>
    <row r="40" ht="23.45" customHeight="1"/>
    <row r="41" ht="23.45" customHeight="1"/>
    <row r="42" ht="23.45" customHeight="1"/>
    <row r="43" ht="23.45" customHeight="1"/>
    <row r="44" ht="23.45" customHeight="1"/>
    <row r="45" ht="23.45" customHeight="1"/>
    <row r="46" ht="23.45" customHeight="1"/>
    <row r="47" ht="23.45" customHeight="1"/>
    <row r="48" ht="23.45" customHeight="1"/>
    <row r="49" ht="23.45" customHeight="1"/>
    <row r="50" ht="23.45" customHeight="1"/>
    <row r="51" ht="23.45" customHeight="1"/>
    <row r="52" ht="23.45" customHeight="1"/>
    <row r="53" ht="23.45" customHeight="1"/>
    <row r="54" ht="23.45" customHeight="1"/>
    <row r="55" ht="23.45" customHeight="1"/>
    <row r="56" ht="23.45" customHeight="1"/>
    <row r="57" ht="23.45" customHeight="1"/>
    <row r="58" ht="23.45" customHeight="1"/>
    <row r="59" ht="23.45" customHeight="1"/>
    <row r="60" ht="23.45" customHeight="1"/>
    <row r="61" ht="23.45" customHeight="1"/>
    <row r="62" ht="23.45" customHeight="1"/>
    <row r="63" ht="23.45" customHeight="1"/>
    <row r="64" ht="23.45" customHeight="1"/>
    <row r="65" ht="23.45" customHeight="1"/>
    <row r="66" ht="23.45" customHeight="1"/>
    <row r="67" ht="23.45" customHeight="1"/>
    <row r="68" ht="23.45" customHeight="1"/>
    <row r="69" ht="23.45" customHeight="1"/>
    <row r="70" ht="23.45" customHeight="1"/>
    <row r="71" ht="23.45" customHeight="1"/>
    <row r="72" ht="23.45" customHeight="1"/>
    <row r="73" ht="23.45" customHeight="1"/>
    <row r="74" ht="23.45" customHeight="1"/>
    <row r="75" ht="23.45" customHeight="1"/>
    <row r="76" ht="23.45" customHeight="1"/>
    <row r="77" ht="23.45" customHeight="1"/>
    <row r="78" ht="23.45" customHeight="1"/>
    <row r="79" ht="23.45" customHeight="1"/>
    <row r="80" ht="23.45" customHeight="1"/>
    <row r="81" ht="23.45" customHeight="1"/>
    <row r="82" ht="23.45" customHeight="1"/>
    <row r="83" ht="23.45" customHeight="1"/>
    <row r="84" ht="23.45" customHeight="1"/>
    <row r="85" ht="23.45" customHeight="1"/>
    <row r="86" ht="23.45" customHeight="1"/>
    <row r="87" ht="23.45" customHeight="1"/>
    <row r="88" ht="23.45" customHeight="1"/>
    <row r="89" ht="23.45" customHeight="1"/>
    <row r="90" ht="23.45" customHeight="1"/>
    <row r="91" ht="23.45" customHeight="1"/>
    <row r="92" ht="23.45" customHeight="1"/>
    <row r="93" ht="23.45" customHeight="1"/>
    <row r="94" ht="23.45" customHeight="1"/>
    <row r="95" ht="23.45" customHeight="1"/>
    <row r="96" ht="23.45" customHeight="1"/>
    <row r="97" ht="23.45" customHeight="1"/>
    <row r="98" ht="23.45" customHeight="1"/>
    <row r="99" ht="23.45" customHeight="1"/>
    <row r="100" ht="23.45" customHeight="1"/>
    <row r="101" ht="23.45" customHeight="1"/>
    <row r="102" ht="23.45" customHeight="1"/>
    <row r="103" ht="23.45" customHeight="1"/>
    <row r="104" ht="23.45" customHeight="1"/>
    <row r="105" ht="23.45" customHeight="1"/>
    <row r="106" ht="23.45" customHeight="1"/>
    <row r="107" ht="23.45" customHeight="1"/>
    <row r="108" ht="23.45" customHeight="1"/>
    <row r="109" ht="23.45" customHeight="1"/>
    <row r="110" ht="23.45" customHeight="1"/>
    <row r="111" ht="23.45" customHeight="1"/>
    <row r="112" ht="23.45" customHeight="1"/>
    <row r="113" ht="23.45" customHeight="1"/>
    <row r="114" ht="23.45" customHeight="1"/>
  </sheetData>
  <mergeCells count="3">
    <mergeCell ref="B2:AK2"/>
    <mergeCell ref="B23:R23"/>
    <mergeCell ref="S23:AK2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pageSetUpPr fitToPage="1"/>
  </sheetPr>
  <dimension ref="B1:W60"/>
  <sheetViews>
    <sheetView showGridLines="0" zoomScale="61" zoomScaleNormal="61" workbookViewId="0">
      <selection activeCell="L25" sqref="L25"/>
    </sheetView>
  </sheetViews>
  <sheetFormatPr defaultColWidth="8.86328125" defaultRowHeight="13.5"/>
  <cols>
    <col min="1" max="1" width="2.3984375" style="5" customWidth="1"/>
    <col min="2" max="2" width="2.86328125" style="5" customWidth="1"/>
    <col min="3" max="3" width="11.86328125" style="5" bestFit="1" customWidth="1"/>
    <col min="4" max="4" width="8.86328125" style="5"/>
    <col min="5" max="5" width="13" style="5" customWidth="1"/>
    <col min="6" max="6" width="8.86328125" style="5"/>
    <col min="7" max="7" width="13.1328125" style="5" customWidth="1"/>
    <col min="8" max="9" width="8.86328125" style="5"/>
    <col min="10" max="10" width="12" style="5" customWidth="1"/>
    <col min="11" max="11" width="8.86328125" style="5"/>
    <col min="12" max="12" width="10.73046875" style="5" customWidth="1"/>
    <col min="13" max="13" width="12.86328125" style="5" customWidth="1"/>
    <col min="14" max="14" width="12.59765625" style="5" customWidth="1"/>
    <col min="15" max="15" width="10.3984375" style="5" customWidth="1"/>
    <col min="16" max="16" width="13.3984375" style="5" customWidth="1"/>
    <col min="17" max="17" width="22.86328125" style="5" customWidth="1"/>
    <col min="18" max="18" width="21.3984375" style="5" customWidth="1"/>
    <col min="19" max="20" width="3.1328125" style="5" customWidth="1"/>
    <col min="21" max="21" width="5.3984375" style="5" customWidth="1"/>
    <col min="22" max="16384" width="8.86328125" style="5"/>
  </cols>
  <sheetData>
    <row r="1" spans="2:21" ht="13.9" thickBot="1"/>
    <row r="2" spans="2:21">
      <c r="B2" s="6"/>
      <c r="C2" s="7"/>
      <c r="D2" s="7"/>
      <c r="E2" s="7"/>
      <c r="F2" s="7"/>
      <c r="G2" s="7"/>
      <c r="H2" s="7"/>
      <c r="I2" s="7"/>
      <c r="J2" s="7"/>
      <c r="K2" s="7"/>
      <c r="L2" s="7"/>
      <c r="M2" s="7"/>
      <c r="N2" s="7"/>
      <c r="O2" s="7"/>
      <c r="P2" s="7"/>
      <c r="Q2" s="7"/>
      <c r="R2" s="7"/>
      <c r="S2" s="8"/>
    </row>
    <row r="3" spans="2:21" ht="13.9">
      <c r="B3" s="9"/>
      <c r="C3" s="87" t="s">
        <v>39</v>
      </c>
      <c r="D3" s="87"/>
      <c r="E3" s="87"/>
      <c r="F3" s="87"/>
      <c r="G3" s="87"/>
      <c r="H3" s="87"/>
      <c r="I3" s="87"/>
      <c r="J3" s="87"/>
      <c r="K3" s="87"/>
      <c r="L3" s="87"/>
      <c r="M3" s="87"/>
      <c r="N3" s="87"/>
      <c r="O3" s="87"/>
      <c r="P3" s="87"/>
      <c r="Q3" s="87"/>
      <c r="R3" s="87"/>
      <c r="S3" s="10"/>
    </row>
    <row r="4" spans="2:21" hidden="1">
      <c r="B4" s="9"/>
      <c r="S4" s="10"/>
    </row>
    <row r="5" spans="2:21" s="14" customFormat="1" ht="14.45" hidden="1" customHeight="1">
      <c r="B5" s="11"/>
      <c r="C5" s="12" t="s">
        <v>0</v>
      </c>
      <c r="D5" s="13" t="str" vm="1">
        <f>pivot!Y1</f>
        <v>All</v>
      </c>
      <c r="E5" s="13"/>
      <c r="G5" s="12" t="s">
        <v>40</v>
      </c>
      <c r="H5" s="13" t="str" vm="2">
        <f>pivot!Y2</f>
        <v>All</v>
      </c>
      <c r="I5" s="13"/>
      <c r="K5" s="12" t="s">
        <v>41</v>
      </c>
      <c r="L5" s="13"/>
      <c r="M5" s="13"/>
      <c r="N5" s="12" t="s">
        <v>42</v>
      </c>
      <c r="O5" s="13" t="str" vm="3">
        <f>pivot!Y3</f>
        <v>All</v>
      </c>
      <c r="P5" s="13"/>
      <c r="Q5" s="12" t="s">
        <v>43</v>
      </c>
      <c r="R5" s="13" t="str" vm="6">
        <f>pivot!Y4</f>
        <v>All</v>
      </c>
      <c r="S5" s="15"/>
    </row>
    <row r="6" spans="2:21" s="14" customFormat="1" ht="13.15" hidden="1">
      <c r="B6" s="11"/>
      <c r="C6" s="12"/>
      <c r="G6" s="12"/>
      <c r="K6" s="12"/>
      <c r="S6" s="15"/>
    </row>
    <row r="7" spans="2:21" s="14" customFormat="1" ht="26.25" hidden="1">
      <c r="B7" s="11"/>
      <c r="C7" s="12" t="s">
        <v>44</v>
      </c>
      <c r="D7" s="13" t="str" vm="4">
        <f>pivot!Y5</f>
        <v>All</v>
      </c>
      <c r="E7" s="13"/>
      <c r="G7" s="12" t="s">
        <v>4</v>
      </c>
      <c r="H7" s="13"/>
      <c r="I7" s="13"/>
      <c r="K7" s="12" t="s">
        <v>45</v>
      </c>
      <c r="L7" s="13"/>
      <c r="M7" s="13"/>
      <c r="N7" s="88" t="s">
        <v>46</v>
      </c>
      <c r="O7" s="88"/>
      <c r="P7" s="13" t="str" vm="3">
        <f>O5</f>
        <v>All</v>
      </c>
      <c r="Q7" s="13"/>
      <c r="R7" s="13"/>
      <c r="S7" s="15"/>
    </row>
    <row r="8" spans="2:21">
      <c r="B8" s="9"/>
      <c r="S8" s="10"/>
    </row>
    <row r="9" spans="2:21" s="18" customFormat="1" ht="13.9">
      <c r="B9" s="16"/>
      <c r="C9" s="89" t="s">
        <v>47</v>
      </c>
      <c r="D9" s="89"/>
      <c r="E9" s="89"/>
      <c r="F9" s="89"/>
      <c r="G9" s="89"/>
      <c r="H9" s="89"/>
      <c r="I9" s="89"/>
      <c r="J9" s="89"/>
      <c r="K9" s="89"/>
      <c r="L9" s="89"/>
      <c r="M9" s="89"/>
      <c r="N9" s="89"/>
      <c r="O9" s="89"/>
      <c r="P9" s="89"/>
      <c r="Q9" s="89"/>
      <c r="R9" s="89"/>
      <c r="S9" s="17"/>
    </row>
    <row r="10" spans="2:21" s="18" customFormat="1" ht="47.25" customHeight="1">
      <c r="B10" s="16"/>
      <c r="C10" s="90" t="s">
        <v>15</v>
      </c>
      <c r="D10" s="90"/>
      <c r="E10" s="90"/>
      <c r="F10" s="90"/>
      <c r="G10" s="91" t="s">
        <v>48</v>
      </c>
      <c r="H10" s="91"/>
      <c r="I10" s="91"/>
      <c r="J10" s="91"/>
      <c r="K10" s="92" t="s">
        <v>49</v>
      </c>
      <c r="L10" s="92"/>
      <c r="M10" s="92"/>
      <c r="N10" s="92"/>
      <c r="O10" s="93" t="s">
        <v>50</v>
      </c>
      <c r="P10" s="93"/>
      <c r="Q10" s="93"/>
      <c r="R10" s="93"/>
      <c r="S10" s="17"/>
    </row>
    <row r="11" spans="2:21" ht="49.5" customHeight="1">
      <c r="B11" s="9"/>
      <c r="C11" s="94" t="s">
        <v>14</v>
      </c>
      <c r="D11" s="95"/>
      <c r="E11" s="19" t="s">
        <v>51</v>
      </c>
      <c r="F11" s="19" t="s">
        <v>19</v>
      </c>
      <c r="G11" s="96" t="s">
        <v>20</v>
      </c>
      <c r="H11" s="97"/>
      <c r="I11" s="20" t="s">
        <v>21</v>
      </c>
      <c r="J11" s="20" t="s">
        <v>19</v>
      </c>
      <c r="K11" s="98" t="s">
        <v>52</v>
      </c>
      <c r="L11" s="99"/>
      <c r="M11" s="21" t="s">
        <v>53</v>
      </c>
      <c r="N11" s="21" t="s">
        <v>19</v>
      </c>
      <c r="O11" s="68" t="s">
        <v>54</v>
      </c>
      <c r="P11" s="68"/>
      <c r="Q11" s="22" t="s">
        <v>55</v>
      </c>
      <c r="R11" s="22" t="s">
        <v>19</v>
      </c>
      <c r="S11" s="10"/>
    </row>
    <row r="12" spans="2:21" s="27" customFormat="1">
      <c r="B12" s="23"/>
      <c r="C12" s="24" t="s">
        <v>16</v>
      </c>
      <c r="D12" s="24" t="s">
        <v>17</v>
      </c>
      <c r="E12" s="25" t="s">
        <v>18</v>
      </c>
      <c r="F12" s="25" t="s">
        <v>19</v>
      </c>
      <c r="G12" s="20" t="s">
        <v>16</v>
      </c>
      <c r="H12" s="20" t="s">
        <v>17</v>
      </c>
      <c r="I12" s="20" t="s">
        <v>18</v>
      </c>
      <c r="J12" s="20" t="s">
        <v>19</v>
      </c>
      <c r="K12" s="21" t="s">
        <v>16</v>
      </c>
      <c r="L12" s="21" t="s">
        <v>17</v>
      </c>
      <c r="M12" s="21" t="s">
        <v>18</v>
      </c>
      <c r="N12" s="21" t="s">
        <v>19</v>
      </c>
      <c r="O12" s="22" t="s">
        <v>16</v>
      </c>
      <c r="P12" s="22" t="s">
        <v>17</v>
      </c>
      <c r="Q12" s="22" t="s">
        <v>18</v>
      </c>
      <c r="R12" s="22" t="s">
        <v>19</v>
      </c>
      <c r="S12" s="26"/>
    </row>
    <row r="13" spans="2:21" s="32" customFormat="1" ht="13.9">
      <c r="B13" s="28"/>
      <c r="C13" s="29">
        <f>GETPIVOTDATA("[Measures].[Sum of Value]",pivot!$A$3,"[BFCI_Raw].[Main Section]","[BFCI_Raw].[Main Section].&amp;[Section 1: Individual Child summary for BFCI Form 1a]","[BFCI_Raw].[Section]","[BFCI_Raw].[Section].&amp;["&amp;$C11&amp;"]","[BFCI_Raw].[Sub Section]","[BFCI_Raw].[Sub Section].&amp;[Indicator 1: Children 0-5 months exclusively breastfed]","[BFCI_Raw].[Order]","[BFCI_Raw].[Order].&amp;[1]","[BFCI_Raw].[Indicator]","[BFCI_Raw].[Indicator].&amp;["&amp;C$12&amp;"]")</f>
        <v>1646</v>
      </c>
      <c r="D13" s="29">
        <f>GETPIVOTDATA("[Measures].[Sum of Value]",pivot!$A$3,"[BFCI_Raw].[Main Section]","[BFCI_Raw].[Main Section].&amp;[Section 1: Individual Child summary for BFCI Form 1a]","[BFCI_Raw].[Section]","[BFCI_Raw].[Section].&amp;["&amp;$C11&amp;"]","[BFCI_Raw].[Sub Section]","[BFCI_Raw].[Sub Section].&amp;[Indicator 1: Children 0-5 months exclusively breastfed]","[BFCI_Raw].[Order]","[BFCI_Raw].[Order].&amp;[2]","[BFCI_Raw].[Indicator]","[BFCI_Raw].[Indicator].&amp;["&amp;D$12&amp;"]")</f>
        <v>73</v>
      </c>
      <c r="E13" s="29">
        <f>C13+D13</f>
        <v>1719</v>
      </c>
      <c r="F13" s="30">
        <f>IFERROR(C13/E13,"")</f>
        <v>0.9575334496800465</v>
      </c>
      <c r="G13" s="29">
        <f>GETPIVOTDATA("[Measures].[Sum of Value]",pivot!$A$3,"[BFCI_Raw].[Main Section]","[BFCI_Raw].[Main Section].&amp;[Section 1: Individual Child summary for BFCI Form 1a]","[BFCI_Raw].[Section]","[BFCI_Raw].[Section].&amp;[Child  consuming iron- rich [animal or fortified]] foods]","[BFCI_Raw].[Sub Section]","[BFCI_Raw].[Sub Section].&amp;[Indicator 2:Children 6-23 months consuming iron- rich foods]","[BFCI_Raw].[Order]","[BFCI_Raw].[Order].&amp;[5]","[BFCI_Raw].[Indicator]","[BFCI_Raw].[Indicator].&amp;[Y]")</f>
        <v>4775</v>
      </c>
      <c r="H13" s="29">
        <f>GETPIVOTDATA("[Measures].[Sum of Value]",pivot!$A$3,"[BFCI_Raw].[Main Section]","[BFCI_Raw].[Main Section].&amp;[Section 1: Individual Child summary for BFCI Form 1a]","[BFCI_Raw].[Section]","[BFCI_Raw].[Section].&amp;[Child  consuming iron- rich [animal or fortified]] foods]","[BFCI_Raw].[Sub Section]","[BFCI_Raw].[Sub Section].&amp;[Indicator 2:Children 6-23 months consuming iron- rich foods]","[BFCI_Raw].[Order]","[BFCI_Raw].[Order].&amp;[6]","[BFCI_Raw].[Indicator]","[BFCI_Raw].[Indicator].&amp;[N]")</f>
        <v>424</v>
      </c>
      <c r="I13" s="29">
        <f>G13+H13</f>
        <v>5199</v>
      </c>
      <c r="J13" s="30">
        <f>IFERROR(G13/I13,"")</f>
        <v>0.91844585497211007</v>
      </c>
      <c r="K13" s="29">
        <f>GETPIVOTDATA("[Measures].[Sum of Value]",pivot!$A$3,"[BFCI_Raw].[Main Section]","[BFCI_Raw].[Main Section].&amp;[Section 1: Individual Child summary for BFCI Form 1a]","[BFCI_Raw].[Section]","[BFCI_Raw].[Section].&amp;[Children 6-23 months consumed atleast 4 food groups]","[BFCI_Raw].[Sub Section]","[BFCI_Raw].[Sub Section].&amp;[Indicator 3:Children 6-23 months consuming atleast 4 food groups]","[BFCI_Raw].[Order]","[BFCI_Raw].[Order].&amp;[9]","[BFCI_Raw].[Indicator]","[BFCI_Raw].[Indicator].&amp;[Y]")</f>
        <v>4791</v>
      </c>
      <c r="L13" s="29">
        <f>GETPIVOTDATA("[Measures].[Sum of Value]",pivot!$A$3,"[BFCI_Raw].[Main Section]","[BFCI_Raw].[Main Section].&amp;[Section 1: Individual Child summary for BFCI Form 1a]","[BFCI_Raw].[Section]","[BFCI_Raw].[Section].&amp;[Children 6-23 months consumed atleast 4 food groups]","[BFCI_Raw].[Sub Section]","[BFCI_Raw].[Sub Section].&amp;[Indicator 3:Children 6-23 months consuming atleast 4 food groups]","[BFCI_Raw].[Order]","[BFCI_Raw].[Order].&amp;[10]","[BFCI_Raw].[Indicator]","[BFCI_Raw].[Indicator].&amp;[N]")</f>
        <v>408</v>
      </c>
      <c r="M13" s="29">
        <f>K13+L13</f>
        <v>5199</v>
      </c>
      <c r="N13" s="30">
        <f>IFERROR(K13/M13,"")</f>
        <v>0.92152336987882288</v>
      </c>
      <c r="O13" s="29">
        <f>GETPIVOTDATA("[Measures].[Sum of Value]",pivot!$A$3,"[BFCI_Raw].[Main Section]","[BFCI_Raw].[Main Section].&amp;[Section 1: Individual Child summary for BFCI Form 1a]","[BFCI_Raw].[Section]","[BFCI_Raw].[Section].&amp;[Mother/  caregivers received nutrition counselling]","[BFCI_Raw].[Sub Section]","[BFCI_Raw].[Sub Section].&amp;[Indicator 4: Mother or caregivers receiving nutrition counselling during home visit]","[BFCI_Raw].[Order]","[BFCI_Raw].[Order].&amp;[13]","[BFCI_Raw].[Indicator]","[BFCI_Raw].[Indicator].&amp;[Y]")</f>
        <v>6747</v>
      </c>
      <c r="P13" s="29">
        <f>GETPIVOTDATA("[Measures].[Sum of Value]",pivot!$A$3,"[BFCI_Raw].[Main Section]","[BFCI_Raw].[Main Section].&amp;[Section 1: Individual Child summary for BFCI Form 1a]","[BFCI_Raw].[Section]","[BFCI_Raw].[Section].&amp;[Mother/  caregivers received nutrition counselling]","[BFCI_Raw].[Sub Section]","[BFCI_Raw].[Sub Section].&amp;[Indicator 4: Mother or caregivers receiving nutrition counselling during home visit]","[BFCI_Raw].[Order]","[BFCI_Raw].[Order].&amp;[14]","[BFCI_Raw].[Indicator]","[BFCI_Raw].[Indicator].&amp;[N]")</f>
        <v>117</v>
      </c>
      <c r="Q13" s="29">
        <f>O13+P13</f>
        <v>6864</v>
      </c>
      <c r="R13" s="30">
        <f>IFERROR(O13/Q13,"")</f>
        <v>0.98295454545454541</v>
      </c>
      <c r="S13" s="31"/>
      <c r="U13" s="51"/>
    </row>
    <row r="14" spans="2:21">
      <c r="B14" s="9"/>
      <c r="S14" s="10"/>
    </row>
    <row r="15" spans="2:21" ht="27" customHeight="1">
      <c r="B15" s="9"/>
      <c r="C15" s="100" t="s">
        <v>56</v>
      </c>
      <c r="D15" s="100"/>
      <c r="E15" s="100"/>
      <c r="F15" s="100"/>
      <c r="G15" s="100"/>
      <c r="H15" s="100"/>
      <c r="I15" s="100"/>
      <c r="J15" s="100"/>
      <c r="K15" s="100"/>
      <c r="S15" s="10"/>
    </row>
    <row r="16" spans="2:21" ht="38.25" customHeight="1">
      <c r="B16" s="9"/>
      <c r="C16" s="84" t="s">
        <v>22</v>
      </c>
      <c r="D16" s="84"/>
      <c r="E16" s="84"/>
      <c r="F16" s="84"/>
      <c r="G16" s="84"/>
      <c r="H16" s="84" t="s">
        <v>57</v>
      </c>
      <c r="I16" s="84"/>
      <c r="J16" s="84"/>
      <c r="K16" s="84"/>
      <c r="M16" s="85" t="s">
        <v>25</v>
      </c>
      <c r="N16" s="85"/>
      <c r="P16" s="86" t="s">
        <v>30</v>
      </c>
      <c r="Q16" s="86"/>
      <c r="R16" s="86"/>
      <c r="S16" s="10"/>
    </row>
    <row r="17" spans="2:19" s="27" customFormat="1" ht="69.75">
      <c r="B17" s="23"/>
      <c r="C17" s="80" t="s">
        <v>58</v>
      </c>
      <c r="D17" s="80"/>
      <c r="E17" s="80"/>
      <c r="F17" s="33" t="s">
        <v>59</v>
      </c>
      <c r="G17" s="33" t="s">
        <v>19</v>
      </c>
      <c r="H17" s="74" t="s">
        <v>60</v>
      </c>
      <c r="I17" s="74"/>
      <c r="J17" s="34" t="s">
        <v>61</v>
      </c>
      <c r="K17" s="34" t="s">
        <v>19</v>
      </c>
      <c r="M17" s="35" t="s">
        <v>24</v>
      </c>
      <c r="N17" s="35" t="s">
        <v>27</v>
      </c>
      <c r="P17" s="22" t="s">
        <v>29</v>
      </c>
      <c r="Q17" s="22" t="s">
        <v>62</v>
      </c>
      <c r="R17" s="22" t="s">
        <v>63</v>
      </c>
      <c r="S17" s="26"/>
    </row>
    <row r="18" spans="2:19" s="27" customFormat="1">
      <c r="B18" s="23"/>
      <c r="C18" s="33" t="s">
        <v>16</v>
      </c>
      <c r="D18" s="33" t="s">
        <v>17</v>
      </c>
      <c r="E18" s="33" t="s">
        <v>23</v>
      </c>
      <c r="F18" s="33" t="s">
        <v>64</v>
      </c>
      <c r="G18" s="33" t="s">
        <v>19</v>
      </c>
      <c r="H18" s="34" t="s">
        <v>16</v>
      </c>
      <c r="I18" s="34" t="s">
        <v>17</v>
      </c>
      <c r="J18" s="34" t="s">
        <v>18</v>
      </c>
      <c r="K18" s="34" t="s">
        <v>19</v>
      </c>
      <c r="M18" s="35" t="s">
        <v>26</v>
      </c>
      <c r="N18" s="35" t="s">
        <v>28</v>
      </c>
      <c r="P18" s="22" t="s">
        <v>31</v>
      </c>
      <c r="Q18" s="22" t="s">
        <v>32</v>
      </c>
      <c r="R18" s="22" t="s">
        <v>33</v>
      </c>
      <c r="S18" s="26"/>
    </row>
    <row r="19" spans="2:19" s="32" customFormat="1" ht="13.9">
      <c r="B19" s="28"/>
      <c r="C19" s="29">
        <f>GETPIVOTDATA("[Measures].[Sum of Value]",pivot!$A$3,"[BFCI_Raw].[Main Section]","[BFCI_Raw].[Main Section].&amp;[Section 1: Individual Child summary for BFCI Form 1a]","[BFCI_Raw].[Section]","[BFCI_Raw].[Section].&amp;[Children 0-23 months on early initiation to breastfeeding]","[BFCI_Raw].[Sub Section]","[BFCI_Raw].[Sub Section].&amp;[Indicator 5: Early Initiation of  breastfeeding. (Children 0-23 months)]","[BFCI_Raw].[Order]","[BFCI_Raw].[Order].&amp;[17]","[BFCI_Raw].[Indicator]","[BFCI_Raw].[Indicator].&amp;[Y]")</f>
        <v>6214</v>
      </c>
      <c r="D19" s="29">
        <f>GETPIVOTDATA("[Measures].[Sum of Value]",pivot!$A$3,"[BFCI_Raw].[Main Section]","[BFCI_Raw].[Main Section].&amp;[Section 1: Individual Child summary for BFCI Form 1a]","[BFCI_Raw].[Section]","[BFCI_Raw].[Section].&amp;[Children 0-23 months on early initiation to breastfeeding]","[BFCI_Raw].[Sub Section]","[BFCI_Raw].[Sub Section].&amp;[Indicator 5: Early Initiation of  breastfeeding. (Children 0-23 months)]","[BFCI_Raw].[Order]","[BFCI_Raw].[Order].&amp;[18]","[BFCI_Raw].[Indicator]","[BFCI_Raw].[Indicator].&amp;[N]")</f>
        <v>315</v>
      </c>
      <c r="E19" s="29">
        <f>GETPIVOTDATA("[Measures].[Sum of Value]",pivot!$A$3,"[BFCI_Raw].[Main Section]","[BFCI_Raw].[Main Section].&amp;[Section 1: Individual Child summary for BFCI Form 1a]","[BFCI_Raw].[Section]","[BFCI_Raw].[Section].&amp;[Children 0-23 months on early initiation to breastfeeding]","[BFCI_Raw].[Sub Section]","[BFCI_Raw].[Sub Section].&amp;[Indicator 5: Early Initiation of  breastfeeding. (Children 0-23 months)]","[BFCI_Raw].[Order]","[BFCI_Raw].[Order].&amp;[19]","[BFCI_Raw].[Indicator]","[BFCI_Raw].[Indicator].&amp;[DK]")</f>
        <v>576</v>
      </c>
      <c r="F19" s="36">
        <f>D19+E19+C19</f>
        <v>7105</v>
      </c>
      <c r="G19" s="30">
        <f>IFERROR(C19/F19,"")</f>
        <v>0.87459535538353272</v>
      </c>
      <c r="H19" s="29">
        <f>GETPIVOTDATA("[Measures].[Sum of Value]",pivot!$A$3,"[BFCI_Raw].[Main Section]","[BFCI_Raw].[Main Section].&amp;[Section 1: Individual Child summary for BFCI Form 1a]","[BFCI_Raw].[Section]","[BFCI_Raw].[Section].&amp;[Children 0-23 months given prelacteal feeds [Form 1a,Q7]]]","[BFCI_Raw].[Sub Section]","[BFCI_Raw].[Sub Section].&amp;[Indicator 6: Those who received a Pre lacteal feed (Children 0-23 months)]","[BFCI_Raw].[Order]","[BFCI_Raw].[Order].&amp;[22]","[BFCI_Raw].[Indicator]","[BFCI_Raw].[Indicator].&amp;[Y]")</f>
        <v>1329</v>
      </c>
      <c r="I19" s="29">
        <f>GETPIVOTDATA("[Measures].[Sum of Value]",pivot!$A$3,"[BFCI_Raw].[Main Section]","[BFCI_Raw].[Main Section].&amp;[Section 1: Individual Child summary for BFCI Form 1a]","[BFCI_Raw].[Section]","[BFCI_Raw].[Section].&amp;[Children 0-23 months given prelacteal feeds [Form 1a,Q7]]]","[BFCI_Raw].[Sub Section]","[BFCI_Raw].[Sub Section].&amp;[Indicator 6: Those who received a Pre lacteal feed (Children 0-23 months)]","[BFCI_Raw].[Order]","[BFCI_Raw].[Order].&amp;[23]","[BFCI_Raw].[Indicator]","[BFCI_Raw].[Indicator].&amp;[N]")</f>
        <v>4603</v>
      </c>
      <c r="J19" s="36">
        <f>H19+I19</f>
        <v>5932</v>
      </c>
      <c r="K19" s="30">
        <f>IFERROR(H19/J19,"")</f>
        <v>0.22403910991233986</v>
      </c>
      <c r="M19" s="36">
        <f>GETPIVOTDATA("[Measures].[Sum of Value]",pivot!$A$3,"[BFCI_Raw].[Main Section]","[BFCI_Raw].[Main Section].&amp;[Section 1: Individual Child summary for BFCI Form 1a]","[BFCI_Raw].[Section]","[BFCI_Raw].[Section].&amp;[Number of males]","[BFCI_Raw].[Sub Section]","[BFCI_Raw].[Sub Section].&amp;[Indicator 7: Gender dissagregation]","[BFCI_Raw].[Order]","[BFCI_Raw].[Order].&amp;[26]","[BFCI_Raw].[Indicator]","[BFCI_Raw].[Indicator].&amp;[M]")</f>
        <v>2396</v>
      </c>
      <c r="N19" s="36">
        <f>GETPIVOTDATA("[Measures].[Sum of Value]",pivot!$A$3,"[BFCI_Raw].[Main Section]","[BFCI_Raw].[Main Section].&amp;[Section 1: Individual Child summary for BFCI Form 1a]","[BFCI_Raw].[Section]","[BFCI_Raw].[Section].&amp;[Number of females]","[BFCI_Raw].[Sub Section]","[BFCI_Raw].[Sub Section].&amp;[Indicator 7: Gender dissagregation]","[BFCI_Raw].[Order]","[BFCI_Raw].[Order].&amp;[27]","[BFCI_Raw].[Indicator]","[BFCI_Raw].[Indicator].&amp;[F]")</f>
        <v>2949</v>
      </c>
      <c r="P19" s="36">
        <f>GETPIVOTDATA("[Measures].[Sum of Value]",pivot!$A$3,"[BFCI_Raw].[Main Section]","[BFCI_Raw].[Main Section].&amp;[Section 1: Individual Child summary for BFCI Form 1a]","[BFCI_Raw].[Section]","[BFCI_Raw].[Section].&amp;[Total number of children, age 0-23 months, reached  with BFCI in the reporting  month]","[BFCI_Raw].[Sub Section]","[BFCI_Raw].[Sub Section].&amp;[Indicator 8. BFCI coverage for children 0-23 months]","[BFCI_Raw].[Order]","[BFCI_Raw].[Order].&amp;[28]","[BFCI_Raw].[Indicator]","[BFCI_Raw].[Indicator].&amp;[T]")</f>
        <v>7195</v>
      </c>
      <c r="Q19" s="29">
        <f>GETPIVOTDATA("[Measures].[Sum of Value]",pivot!$A$3,"[BFCI_Raw].[Main Section]","[BFCI_Raw].[Main Section].&amp;[Section 1: Individual Child summary for BFCI Form 1a]","[BFCI_Raw].[Section]","[BFCI_Raw].[Section].&amp;[Total number of children in this Community health Unit age 0-23 months mapped for BFCI, [data from CHS report- ensure the CHS report is updated]]]","[BFCI_Raw].[Sub Section]","[BFCI_Raw].[Sub Section].&amp;[Indicator 8. BFCI coverage for children 0-23 months]","[BFCI_Raw].[Order]","[BFCI_Raw].[Order].&amp;[29]","[BFCI_Raw].[Indicator]","[BFCI_Raw].[Indicator].&amp;[U]")</f>
        <v>9170</v>
      </c>
      <c r="R19" s="30">
        <f>IFERROR((P19/Q19),"")</f>
        <v>0.78462377317339149</v>
      </c>
      <c r="S19" s="31"/>
    </row>
    <row r="20" spans="2:19">
      <c r="B20" s="9"/>
      <c r="S20" s="10"/>
    </row>
    <row r="21" spans="2:19" ht="13.9">
      <c r="B21" s="9"/>
      <c r="C21" s="81" t="s">
        <v>65</v>
      </c>
      <c r="D21" s="81"/>
      <c r="E21" s="81"/>
      <c r="F21" s="81"/>
      <c r="G21" s="81"/>
      <c r="H21" s="81"/>
      <c r="I21" s="81"/>
      <c r="J21" s="81"/>
      <c r="K21" s="81"/>
      <c r="L21" s="81"/>
      <c r="M21" s="81"/>
      <c r="N21" s="81"/>
      <c r="S21" s="10"/>
    </row>
    <row r="22" spans="2:19" ht="53.45" customHeight="1">
      <c r="B22" s="9"/>
      <c r="C22" s="82" t="s">
        <v>66</v>
      </c>
      <c r="D22" s="82"/>
      <c r="E22" s="82"/>
      <c r="F22" s="82"/>
      <c r="G22" s="83" t="s">
        <v>67</v>
      </c>
      <c r="H22" s="83"/>
      <c r="I22" s="83"/>
      <c r="J22" s="83"/>
      <c r="K22" s="83" t="s">
        <v>68</v>
      </c>
      <c r="L22" s="83"/>
      <c r="M22" s="83"/>
      <c r="N22" s="83"/>
      <c r="S22" s="10"/>
    </row>
    <row r="23" spans="2:19" s="27" customFormat="1" ht="52.7" customHeight="1">
      <c r="B23" s="23"/>
      <c r="C23" s="66" t="s">
        <v>69</v>
      </c>
      <c r="D23" s="66"/>
      <c r="E23" s="37" t="s">
        <v>70</v>
      </c>
      <c r="F23" s="37" t="s">
        <v>19</v>
      </c>
      <c r="G23" s="67" t="s">
        <v>71</v>
      </c>
      <c r="H23" s="67"/>
      <c r="I23" s="21" t="s">
        <v>34</v>
      </c>
      <c r="J23" s="21" t="s">
        <v>19</v>
      </c>
      <c r="K23" s="68" t="s">
        <v>72</v>
      </c>
      <c r="L23" s="68"/>
      <c r="M23" s="22" t="s">
        <v>35</v>
      </c>
      <c r="N23" s="22" t="s">
        <v>19</v>
      </c>
      <c r="S23" s="26"/>
    </row>
    <row r="24" spans="2:19" s="27" customFormat="1">
      <c r="B24" s="23"/>
      <c r="C24" s="37" t="s">
        <v>16</v>
      </c>
      <c r="D24" s="37" t="s">
        <v>17</v>
      </c>
      <c r="E24" s="37" t="s">
        <v>18</v>
      </c>
      <c r="F24" s="37" t="s">
        <v>19</v>
      </c>
      <c r="G24" s="21" t="s">
        <v>16</v>
      </c>
      <c r="H24" s="21" t="s">
        <v>17</v>
      </c>
      <c r="I24" s="21" t="s">
        <v>18</v>
      </c>
      <c r="J24" s="21" t="s">
        <v>19</v>
      </c>
      <c r="K24" s="22" t="s">
        <v>16</v>
      </c>
      <c r="L24" s="22" t="s">
        <v>17</v>
      </c>
      <c r="M24" s="22" t="s">
        <v>18</v>
      </c>
      <c r="N24" s="22" t="s">
        <v>19</v>
      </c>
      <c r="S24" s="26"/>
    </row>
    <row r="25" spans="2:19" s="32" customFormat="1" ht="13.9">
      <c r="B25" s="28"/>
      <c r="C25" s="29">
        <f>GETPIVOTDATA("[Measures].[Sum of Value]",pivot!$A$3,"[BFCI_Raw].[Main Section]","[BFCI_Raw].[Main Section].&amp;[Section 2:Maternal summary for BFCI form 1b: [Part B]]]","[BFCI_Raw].[Section]","[BFCI_Raw].[Section].&amp;[Pregnant and lactating women malnourished [Form 1b,Q9]]]","[BFCI_Raw].[Sub Section]","[BFCI_Raw].[Sub Section].&amp;[Indicator 1:Proportion of Pregnant and lactating women malnourished]","[BFCI_Raw].[Order]","[BFCI_Raw].[Order].&amp;[31]","[BFCI_Raw].[Indicator]","[BFCI_Raw].[Indicator].&amp;[Y]")</f>
        <v>300</v>
      </c>
      <c r="D25" s="29">
        <f>GETPIVOTDATA("[Measures].[Sum of Value]",pivot!$A$3,"[BFCI_Raw].[Main Section]","[BFCI_Raw].[Main Section].&amp;[Section 2:Maternal summary for BFCI form 1b: [Part B]]]","[BFCI_Raw].[Section]","[BFCI_Raw].[Section].&amp;[Pregnant and lactating women malnourished [Form 1b,Q9]]]","[BFCI_Raw].[Sub Section]","[BFCI_Raw].[Sub Section].&amp;[Indicator 1:Proportion of Pregnant and lactating women malnourished]","[BFCI_Raw].[Order]","[BFCI_Raw].[Order].&amp;[32]","[BFCI_Raw].[Indicator]","[BFCI_Raw].[Indicator].&amp;[N]")</f>
        <v>2395</v>
      </c>
      <c r="E25" s="29">
        <f>C25+D25</f>
        <v>2695</v>
      </c>
      <c r="F25" s="30">
        <f>IFERROR(C25/E25,"")</f>
        <v>0.11131725417439703</v>
      </c>
      <c r="G25" s="29">
        <f>GETPIVOTDATA("[Measures].[Sum of Value]",pivot!$A$3,"[BFCI_Raw].[Main Section]","[BFCI_Raw].[Main Section].&amp;[Section 2:Maternal summary for BFCI form 1b: [Part B]]]","[BFCI_Raw].[Section]","[BFCI_Raw].[Section].&amp;[Pregnant women who had IFAS [Form 1b,Q10]]]","[BFCI_Raw].[Sub Section]","[BFCI_Raw].[Sub Section].&amp;[Indicator 2: Proportion of pregnant women who had IFAS]","[BFCI_Raw].[Order]","[BFCI_Raw].[Order].&amp;[35]","[BFCI_Raw].[Indicator]","[BFCI_Raw].[Indicator].&amp;[Y]")</f>
        <v>970</v>
      </c>
      <c r="H25" s="29">
        <f>GETPIVOTDATA("[Measures].[Sum of Value]",pivot!$A$3,"[BFCI_Raw].[Main Section]","[BFCI_Raw].[Main Section].&amp;[Section 2:Maternal summary for BFCI form 1b: [Part B]]]","[BFCI_Raw].[Section]","[BFCI_Raw].[Section].&amp;[Pregnant women who had IFAS [Form 1b,Q10]]]","[BFCI_Raw].[Sub Section]","[BFCI_Raw].[Sub Section].&amp;[Indicator 2: Proportion of pregnant women who had IFAS]","[BFCI_Raw].[Order]","[BFCI_Raw].[Order].&amp;[36]","[BFCI_Raw].[Indicator]","[BFCI_Raw].[Indicator].&amp;[N]")</f>
        <v>351</v>
      </c>
      <c r="I25" s="29">
        <f>G25+H25</f>
        <v>1321</v>
      </c>
      <c r="J25" s="30">
        <f>IFERROR(G25/I25,"")</f>
        <v>0.73429220287660868</v>
      </c>
      <c r="K25" s="29">
        <f>GETPIVOTDATA("[Measures].[Sum of Value]",pivot!$A$3,"[BFCI_Raw].[Main Section]","[BFCI_Raw].[Main Section].&amp;[Section 2:Maternal summary for BFCI form 1b: [Part B]]]","[BFCI_Raw].[Section]","[BFCI_Raw].[Section].&amp;[Pregnant Women who consumed  IFAS for 15 days or more [Form 1b,Q11b]]]","[BFCI_Raw].[Sub Section]","[BFCI_Raw].[Sub Section].&amp;[Indicator 3: Consumption of IFAS among pregnant women]","[BFCI_Raw].[Order]","[BFCI_Raw].[Order].&amp;[39]","[BFCI_Raw].[Indicator]","[BFCI_Raw].[Indicator].&amp;[Y]")</f>
        <v>1173</v>
      </c>
      <c r="L25" s="29">
        <f>GETPIVOTDATA("[Measures].[Sum of Value]",pivot!$A$3,"[BFCI_Raw].[Main Section]","[BFCI_Raw].[Main Section].&amp;[Section 2:Maternal summary for BFCI form 1b: [Part B]]]","[BFCI_Raw].[Section]","[BFCI_Raw].[Section].&amp;[Pregnant Women who consumed  IFAS for 15 days or more [Form 1b,Q11b]]]","[BFCI_Raw].[Sub Section]","[BFCI_Raw].[Sub Section].&amp;[Indicator 3: Consumption of IFAS among pregnant women]","[BFCI_Raw].[Order]","[BFCI_Raw].[Order].&amp;[40]","[BFCI_Raw].[Indicator]","[BFCI_Raw].[Indicator].&amp;[N]")</f>
        <v>356</v>
      </c>
      <c r="M25" s="29">
        <f>K25+L25</f>
        <v>1529</v>
      </c>
      <c r="N25" s="30">
        <f>IFERROR(K25/M25,"")</f>
        <v>0.76716808371484635</v>
      </c>
      <c r="S25" s="31"/>
    </row>
    <row r="26" spans="2:19">
      <c r="B26" s="9"/>
      <c r="S26" s="10"/>
    </row>
    <row r="27" spans="2:19" ht="19.7" customHeight="1">
      <c r="B27" s="9"/>
      <c r="C27" s="69" t="s">
        <v>73</v>
      </c>
      <c r="D27" s="69"/>
      <c r="E27" s="69"/>
      <c r="F27" s="69"/>
      <c r="G27" s="69"/>
      <c r="H27" s="69"/>
      <c r="I27" s="69"/>
      <c r="J27" s="69"/>
      <c r="K27" s="69"/>
      <c r="L27" s="69"/>
      <c r="M27" s="69"/>
      <c r="N27" s="69"/>
      <c r="O27" s="69"/>
      <c r="P27" s="69"/>
      <c r="Q27" s="69"/>
      <c r="R27" s="69"/>
      <c r="S27" s="10"/>
    </row>
    <row r="28" spans="2:19" ht="64.349999999999994" customHeight="1">
      <c r="B28" s="9"/>
      <c r="C28" s="70" t="s">
        <v>74</v>
      </c>
      <c r="D28" s="70"/>
      <c r="E28" s="70"/>
      <c r="F28" s="70"/>
      <c r="G28" s="71" t="s">
        <v>75</v>
      </c>
      <c r="H28" s="71"/>
      <c r="I28" s="71"/>
      <c r="J28" s="71"/>
      <c r="K28" s="72" t="s">
        <v>76</v>
      </c>
      <c r="L28" s="72"/>
      <c r="M28" s="72"/>
      <c r="N28" s="72"/>
      <c r="O28" s="70" t="s">
        <v>77</v>
      </c>
      <c r="P28" s="70"/>
      <c r="Q28" s="70"/>
      <c r="R28" s="70"/>
      <c r="S28" s="10"/>
    </row>
    <row r="29" spans="2:19" s="27" customFormat="1" ht="81.599999999999994" customHeight="1">
      <c r="B29" s="23"/>
      <c r="C29" s="73" t="s">
        <v>78</v>
      </c>
      <c r="D29" s="73"/>
      <c r="E29" s="38" t="s">
        <v>36</v>
      </c>
      <c r="F29" s="38" t="s">
        <v>19</v>
      </c>
      <c r="G29" s="74" t="s">
        <v>79</v>
      </c>
      <c r="H29" s="74"/>
      <c r="I29" s="34" t="s">
        <v>37</v>
      </c>
      <c r="J29" s="34" t="s">
        <v>19</v>
      </c>
      <c r="K29" s="75" t="s">
        <v>80</v>
      </c>
      <c r="L29" s="75"/>
      <c r="M29" s="39" t="s">
        <v>38</v>
      </c>
      <c r="N29" s="39" t="s">
        <v>19</v>
      </c>
      <c r="O29" s="76" t="s">
        <v>80</v>
      </c>
      <c r="P29" s="77"/>
      <c r="Q29" s="40" t="s">
        <v>81</v>
      </c>
      <c r="R29" s="40" t="s">
        <v>82</v>
      </c>
      <c r="S29" s="26"/>
    </row>
    <row r="30" spans="2:19" s="27" customFormat="1">
      <c r="B30" s="23"/>
      <c r="C30" s="38" t="s">
        <v>16</v>
      </c>
      <c r="D30" s="38" t="s">
        <v>17</v>
      </c>
      <c r="E30" s="38" t="s">
        <v>18</v>
      </c>
      <c r="F30" s="38" t="s">
        <v>19</v>
      </c>
      <c r="G30" s="34" t="s">
        <v>16</v>
      </c>
      <c r="H30" s="34" t="s">
        <v>17</v>
      </c>
      <c r="I30" s="34" t="s">
        <v>18</v>
      </c>
      <c r="J30" s="34" t="s">
        <v>19</v>
      </c>
      <c r="K30" s="39" t="s">
        <v>16</v>
      </c>
      <c r="L30" s="39" t="s">
        <v>17</v>
      </c>
      <c r="M30" s="39" t="s">
        <v>18</v>
      </c>
      <c r="N30" s="41" t="s">
        <v>19</v>
      </c>
      <c r="O30" s="78" t="s">
        <v>31</v>
      </c>
      <c r="P30" s="79"/>
      <c r="Q30" s="38" t="s">
        <v>32</v>
      </c>
      <c r="R30" s="38" t="s">
        <v>33</v>
      </c>
      <c r="S30" s="26"/>
    </row>
    <row r="31" spans="2:19" s="32" customFormat="1" ht="13.9">
      <c r="B31" s="28"/>
      <c r="C31" s="29">
        <f>GETPIVOTDATA("[Measures].[Sum of Value]",pivot!$A$3,"[BFCI_Raw].[Main Section]","[BFCI_Raw].[Main Section].&amp;[Section 1b:Maternal summary for BFCI form 1b: [Part B]]]","[BFCI_Raw].[Section]","[BFCI_Raw].[Section].&amp;[Pregnant and lactating women consuming 5 or more food groups in a day]","[BFCI_Raw].[Sub Section]","[BFCI_Raw].[Sub Section].&amp;[Indicator 4: Proportion of pregnant and lactating women consuming at least 5 food groups in a day.]","[BFCI_Raw].[Order]","[BFCI_Raw].[Order].&amp;[43]","[BFCI_Raw].[Indicator]","[BFCI_Raw].[Indicator].&amp;[Y]")</f>
        <v>5417</v>
      </c>
      <c r="D31" s="29">
        <f>GETPIVOTDATA("[Measures].[Sum of Value]",pivot!$A$3,"[BFCI_Raw].[Main Section]","[BFCI_Raw].[Main Section].&amp;[Section 1b:Maternal summary for BFCI form 1b: [Part B]]]","[BFCI_Raw].[Section]","[BFCI_Raw].[Section].&amp;[Pregnant and lactating women consuming 5 or more food groups in a day]","[BFCI_Raw].[Sub Section]","[BFCI_Raw].[Sub Section].&amp;[Indicator 4: Proportion of pregnant and lactating women consuming at least 5 food groups in a day.]","[BFCI_Raw].[Order]","[BFCI_Raw].[Order].&amp;[44]","[BFCI_Raw].[Indicator]","[BFCI_Raw].[Indicator].&amp;[N]")</f>
        <v>392</v>
      </c>
      <c r="E31" s="29">
        <f>C31+D31</f>
        <v>5809</v>
      </c>
      <c r="F31" s="30">
        <f>IFERROR(C31/E31,"")</f>
        <v>0.93251850576691342</v>
      </c>
      <c r="G31" s="29">
        <f>GETPIVOTDATA("[Measures].[Sum of Value]",pivot!$A$3,"[BFCI_Raw].[Main Section]","[BFCI_Raw].[Main Section].&amp;[Section 1b:Maternal summary for BFCI form 1b: [Part B]]]","[BFCI_Raw].[Section]","[BFCI_Raw].[Section].&amp;[Pregnant and lactating women consuming the recommended number of meals per day]","[BFCI_Raw].[Sub Section]","[BFCI_Raw].[Sub Section].&amp;[Indicator 5:Proportion of pregnant and lactating women consuming the recommended number of meals per day]","[BFCI_Raw].[Order]","[BFCI_Raw].[Order].&amp;[47]","[BFCI_Raw].[Indicator]","[BFCI_Raw].[Indicator].&amp;[Y]")</f>
        <v>5619</v>
      </c>
      <c r="H31" s="29">
        <f>GETPIVOTDATA("[Measures].[Sum of Value]",pivot!$A$3,"[BFCI_Raw].[Main Section]","[BFCI_Raw].[Main Section].&amp;[Section 1b:Maternal summary for BFCI form 1b: [Part B]]]","[BFCI_Raw].[Section]","[BFCI_Raw].[Section].&amp;[Pregnant and lactating women consuming the recommended number of meals per day]","[BFCI_Raw].[Sub Section]","[BFCI_Raw].[Sub Section].&amp;[Indicator 5:Proportion of pregnant and lactating women consuming the recommended number of meals per day]","[BFCI_Raw].[Order]","[BFCI_Raw].[Order].&amp;[48]","[BFCI_Raw].[Indicator]","[BFCI_Raw].[Indicator].&amp;[N]")</f>
        <v>547</v>
      </c>
      <c r="I31" s="29">
        <f>G31+H31</f>
        <v>6166</v>
      </c>
      <c r="J31" s="30">
        <f>IFERROR(G31/I31,"")</f>
        <v>0.91128770677911131</v>
      </c>
      <c r="K31" s="29">
        <f>GETPIVOTDATA("[Measures].[Sum of Value]",pivot!$A$3,"[BFCI_Raw].[Main Section]","[BFCI_Raw].[Main Section].&amp;[Section 1b:Maternal summary for BFCI form 1b: [Part B]]]","[BFCI_Raw].[Section]","[BFCI_Raw].[Section].&amp;[Pregnant and lactating women received nutrition counselling [Form 1b,Q16 for all pregnant and lactating women in BFCI]]]","[BFCI_Raw].[Sub Section]","[BFCI_Raw].[Sub Section].&amp;[Indicator 6:Pregnant and lactating women receiving nutrition counselling during home visit]","[BFCI_Raw].[Order]","[BFCI_Raw].[Order].&amp;[51]","[BFCI_Raw].[Indicator]","[BFCI_Raw].[Indicator].&amp;[Y]")</f>
        <v>6081</v>
      </c>
      <c r="L31" s="29">
        <f>GETPIVOTDATA("[Measures].[Sum of Value]",pivot!$A$3,"[BFCI_Raw].[Main Section]","[BFCI_Raw].[Main Section].&amp;[Section 1b:Maternal summary for BFCI form 1b: [Part B]]]","[BFCI_Raw].[Section]","[BFCI_Raw].[Section].&amp;[Pregnant and lactating women received nutrition counselling [Form 1b,Q16 for all pregnant and lactating women in BFCI]]]","[BFCI_Raw].[Sub Section]","[BFCI_Raw].[Sub Section].&amp;[Indicator 6:Pregnant and lactating women receiving nutrition counselling during home visit]","[BFCI_Raw].[Order]","[BFCI_Raw].[Order].&amp;[52]","[BFCI_Raw].[Indicator]","[BFCI_Raw].[Indicator].&amp;[N]")</f>
        <v>2</v>
      </c>
      <c r="M31" s="29">
        <f>K31+L31</f>
        <v>6083</v>
      </c>
      <c r="N31" s="30">
        <f>IFERROR(K31/M31,"")</f>
        <v>0.99967121486108823</v>
      </c>
      <c r="O31" s="64">
        <f>GETPIVOTDATA("[Measures].[Sum of Value]",pivot!$A$3,"[BFCI_Raw].[Main Section]","[BFCI_Raw].[Main Section].&amp;[Section 1b:Maternal summary for BFCI form 1b: [Part B]]]","[BFCI_Raw].[Section]","[BFCI_Raw].[Section].&amp;[Pregnant and lactating women received nutrition counselling [Form 1b,Q16 for all pregnant and lactating women in BFCI ]]]","[BFCI_Raw].[Sub Section]","[BFCI_Raw].[Sub Section].&amp;[Indicator 7: Proxy BFCI Coverage for Pregnant and lactating women]","[BFCI_Raw].[Order]","[BFCI_Raw].[Order].&amp;[55]","[BFCI_Raw].[Indicator]","[BFCI_Raw].[Indicator].&amp;[T]")</f>
        <v>6089</v>
      </c>
      <c r="P31" s="65"/>
      <c r="Q31" s="42">
        <f>GETPIVOTDATA("[Measures].[Sum of Value]",pivot!$A$3,"[BFCI_Raw].[Main Section]","[BFCI_Raw].[Main Section].&amp;[Section 1b:Maternal summary for BFCI form 1b: [Part B]]]","[BFCI_Raw].[Section]","[BFCI_Raw].[Section].&amp;[Total number of pregnant and lactating women in this Community health Unit mapped for BFCI, [data from CHS report- ensure the CHS report is updated]]]","[BFCI_Raw].[Sub Section]","[BFCI_Raw].[Sub Section].&amp;[Indicator 7: Proxy BFCI Coverage for Pregnant and lactating women]","[BFCI_Raw].[Order]","[BFCI_Raw].[Order].&amp;[56]","[BFCI_Raw].[Indicator]","[BFCI_Raw].[Indicator].&amp;[U]")</f>
        <v>9087</v>
      </c>
      <c r="R31" s="30">
        <f>IFERROR((O31/Q31),"")</f>
        <v>0.67007813359744695</v>
      </c>
      <c r="S31" s="31"/>
    </row>
    <row r="32" spans="2:19">
      <c r="B32" s="9"/>
      <c r="S32" s="10"/>
    </row>
    <row r="33" spans="2:19">
      <c r="B33" s="9"/>
      <c r="C33" s="43"/>
      <c r="S33" s="10"/>
    </row>
    <row r="34" spans="2:19" ht="13.9" thickBot="1">
      <c r="B34" s="44"/>
      <c r="C34" s="45"/>
      <c r="D34" s="45"/>
      <c r="E34" s="45"/>
      <c r="F34" s="45"/>
      <c r="G34" s="45"/>
      <c r="H34" s="45"/>
      <c r="I34" s="45"/>
      <c r="J34" s="45"/>
      <c r="K34" s="45"/>
      <c r="L34" s="45"/>
      <c r="M34" s="45"/>
      <c r="N34" s="45"/>
      <c r="O34" s="45"/>
      <c r="P34" s="45"/>
      <c r="Q34" s="45"/>
      <c r="R34" s="45"/>
      <c r="S34" s="46"/>
    </row>
    <row r="49" spans="7:23" ht="27.4" thickBot="1">
      <c r="G49" s="5" t="s">
        <v>83</v>
      </c>
    </row>
    <row r="50" spans="7:23" ht="14.65" thickBot="1">
      <c r="G50" s="47" t="s">
        <v>84</v>
      </c>
    </row>
    <row r="51" spans="7:23" ht="14.25">
      <c r="G51" s="58" t="s">
        <v>85</v>
      </c>
      <c r="H51" s="59"/>
      <c r="I51" s="59"/>
      <c r="J51" s="59"/>
      <c r="K51" s="59"/>
      <c r="L51" s="59"/>
      <c r="M51" s="59"/>
      <c r="N51" s="48"/>
    </row>
    <row r="52" spans="7:23" ht="14.25">
      <c r="G52" s="58" t="s">
        <v>86</v>
      </c>
      <c r="H52" s="59"/>
      <c r="I52" s="59"/>
      <c r="J52" s="59"/>
      <c r="K52" s="59"/>
      <c r="L52" s="59"/>
      <c r="M52" s="59"/>
      <c r="N52" s="59"/>
    </row>
    <row r="53" spans="7:23">
      <c r="G53" s="49"/>
    </row>
    <row r="54" spans="7:23">
      <c r="G54" s="49"/>
    </row>
    <row r="55" spans="7:23" ht="14.25">
      <c r="G55" s="60" t="s">
        <v>87</v>
      </c>
      <c r="H55" s="61"/>
      <c r="I55" s="61"/>
      <c r="J55" s="61"/>
      <c r="K55" s="61"/>
      <c r="L55" s="61"/>
      <c r="M55" s="61"/>
      <c r="N55" s="61"/>
      <c r="O55" s="61"/>
      <c r="P55" s="61"/>
      <c r="Q55" s="61"/>
    </row>
    <row r="56" spans="7:23" ht="14.25">
      <c r="G56" s="62" t="s">
        <v>88</v>
      </c>
      <c r="H56" s="63"/>
      <c r="I56" s="63"/>
      <c r="J56" s="63"/>
      <c r="K56" s="63"/>
      <c r="L56" s="63"/>
      <c r="M56" s="63"/>
      <c r="N56" s="63"/>
      <c r="O56" s="63"/>
      <c r="P56" s="63"/>
      <c r="Q56" s="63"/>
      <c r="R56" s="55" t="s">
        <v>89</v>
      </c>
      <c r="S56" s="55"/>
      <c r="T56" s="55"/>
      <c r="U56" s="55"/>
      <c r="V56" s="55"/>
      <c r="W56" s="55"/>
    </row>
    <row r="57" spans="7:23" ht="14.25">
      <c r="G57" s="56" t="s">
        <v>90</v>
      </c>
      <c r="H57" s="57"/>
      <c r="I57" s="57"/>
      <c r="J57" s="57"/>
      <c r="K57" s="57"/>
      <c r="L57" s="57"/>
      <c r="M57" s="57"/>
      <c r="N57" s="57"/>
      <c r="O57" s="57"/>
      <c r="P57" s="57"/>
      <c r="Q57" s="57"/>
    </row>
    <row r="58" spans="7:23" ht="14.25">
      <c r="G58" s="58" t="s">
        <v>91</v>
      </c>
      <c r="H58" s="59"/>
      <c r="I58" s="59"/>
      <c r="J58" s="59"/>
      <c r="K58" s="59"/>
      <c r="L58" s="59"/>
      <c r="M58" s="59"/>
      <c r="N58" s="59"/>
      <c r="O58" s="59"/>
      <c r="P58" s="59"/>
      <c r="Q58" s="59"/>
      <c r="R58" s="5" t="s">
        <v>92</v>
      </c>
    </row>
    <row r="59" spans="7:23" ht="14.25">
      <c r="G59" s="58" t="s">
        <v>93</v>
      </c>
      <c r="H59" s="59"/>
      <c r="I59" s="59"/>
      <c r="J59" s="59"/>
      <c r="K59" s="59"/>
      <c r="L59" s="59"/>
      <c r="M59" s="59"/>
      <c r="N59" s="59"/>
      <c r="O59" s="59"/>
      <c r="P59" s="59"/>
      <c r="Q59" s="59"/>
    </row>
    <row r="60" spans="7:23" ht="14.25">
      <c r="G60" s="58" t="s">
        <v>94</v>
      </c>
      <c r="H60" s="59"/>
      <c r="I60" s="59"/>
      <c r="J60" s="59"/>
      <c r="K60" s="59"/>
      <c r="L60" s="59"/>
      <c r="M60" s="59"/>
      <c r="N60" s="59"/>
      <c r="O60" s="59"/>
      <c r="P60" s="59"/>
      <c r="Q60" s="59"/>
    </row>
  </sheetData>
  <mergeCells count="45">
    <mergeCell ref="C16:G16"/>
    <mergeCell ref="H16:K16"/>
    <mergeCell ref="M16:N16"/>
    <mergeCell ref="P16:R16"/>
    <mergeCell ref="C3:R3"/>
    <mergeCell ref="N7:O7"/>
    <mergeCell ref="C9:R9"/>
    <mergeCell ref="C10:F10"/>
    <mergeCell ref="G10:J10"/>
    <mergeCell ref="K10:N10"/>
    <mergeCell ref="O10:R10"/>
    <mergeCell ref="C11:D11"/>
    <mergeCell ref="G11:H11"/>
    <mergeCell ref="K11:L11"/>
    <mergeCell ref="O11:P11"/>
    <mergeCell ref="C15:K15"/>
    <mergeCell ref="C17:E17"/>
    <mergeCell ref="H17:I17"/>
    <mergeCell ref="C21:N21"/>
    <mergeCell ref="C22:F22"/>
    <mergeCell ref="G22:J22"/>
    <mergeCell ref="K22:N22"/>
    <mergeCell ref="C29:D29"/>
    <mergeCell ref="G29:H29"/>
    <mergeCell ref="K29:L29"/>
    <mergeCell ref="O29:P29"/>
    <mergeCell ref="O30:P30"/>
    <mergeCell ref="C23:D23"/>
    <mergeCell ref="G23:H23"/>
    <mergeCell ref="K23:L23"/>
    <mergeCell ref="C27:R27"/>
    <mergeCell ref="C28:F28"/>
    <mergeCell ref="G28:J28"/>
    <mergeCell ref="K28:N28"/>
    <mergeCell ref="O28:R28"/>
    <mergeCell ref="G51:M51"/>
    <mergeCell ref="G52:N52"/>
    <mergeCell ref="G55:Q55"/>
    <mergeCell ref="G56:Q56"/>
    <mergeCell ref="O31:P31"/>
    <mergeCell ref="R56:W56"/>
    <mergeCell ref="G57:Q57"/>
    <mergeCell ref="G58:Q58"/>
    <mergeCell ref="G59:Q59"/>
    <mergeCell ref="G60:Q60"/>
  </mergeCells>
  <pageMargins left="0.25" right="0.25" top="0.5" bottom="0.5" header="0.3" footer="0.3"/>
  <pageSetup scale="67" fitToHeight="0"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1"/>
  <sheetViews>
    <sheetView showGridLines="0" zoomScale="40" zoomScaleNormal="40" workbookViewId="0">
      <selection activeCell="D5" sqref="D5"/>
    </sheetView>
  </sheetViews>
  <sheetFormatPr defaultRowHeight="14.25"/>
  <cols>
    <col min="1" max="1" width="12.73046875" bestFit="1" customWidth="1"/>
    <col min="2" max="2" width="52.86328125" bestFit="1" customWidth="1"/>
    <col min="3" max="3" width="38.3984375" customWidth="1"/>
    <col min="4" max="4" width="87.73046875" customWidth="1"/>
    <col min="5" max="5" width="13.73046875" customWidth="1"/>
    <col min="6" max="6" width="5.265625" customWidth="1"/>
    <col min="8" max="8" width="11.59765625" customWidth="1"/>
    <col min="12" max="12" width="102.3984375" bestFit="1" customWidth="1"/>
    <col min="24" max="24" width="15.59765625" customWidth="1"/>
    <col min="25" max="25" width="9.06640625" customWidth="1"/>
    <col min="26" max="28" width="5.3984375" bestFit="1" customWidth="1"/>
  </cols>
  <sheetData>
    <row r="1" spans="1:25">
      <c r="X1" s="4" t="s">
        <v>0</v>
      </c>
      <c r="Y1" t="s" vm="1">
        <v>95</v>
      </c>
    </row>
    <row r="2" spans="1:25">
      <c r="X2" s="4" t="s">
        <v>1</v>
      </c>
      <c r="Y2" t="s" vm="2">
        <v>95</v>
      </c>
    </row>
    <row r="3" spans="1:25">
      <c r="A3" s="4" t="s">
        <v>132</v>
      </c>
      <c r="X3" s="4" t="s">
        <v>2</v>
      </c>
      <c r="Y3" t="s" vm="3">
        <v>95</v>
      </c>
    </row>
    <row r="4" spans="1:25">
      <c r="A4" s="4" t="s">
        <v>11</v>
      </c>
      <c r="B4" s="4" t="s">
        <v>7</v>
      </c>
      <c r="C4" s="4" t="s">
        <v>9</v>
      </c>
      <c r="D4" s="4" t="s">
        <v>8</v>
      </c>
      <c r="E4" s="4" t="s">
        <v>10</v>
      </c>
      <c r="F4" t="s">
        <v>96</v>
      </c>
      <c r="L4" t="str">
        <f t="shared" ref="L4:L35" si="0">C4</f>
        <v>Sub Section</v>
      </c>
      <c r="M4" t="str">
        <f t="shared" ref="M4:M35" si="1">D4</f>
        <v>Section</v>
      </c>
      <c r="N4" t="str">
        <f t="shared" ref="N4:N35" si="2">E4</f>
        <v>Indicator</v>
      </c>
      <c r="O4" t="str">
        <f t="shared" ref="O4:O35" si="3">F4</f>
        <v>Total</v>
      </c>
      <c r="X4" s="4" t="s">
        <v>6</v>
      </c>
      <c r="Y4" t="s" vm="6">
        <v>95</v>
      </c>
    </row>
    <row r="5" spans="1:25">
      <c r="A5">
        <v>1</v>
      </c>
      <c r="B5" t="s">
        <v>97</v>
      </c>
      <c r="C5" t="s">
        <v>15</v>
      </c>
      <c r="D5" t="s">
        <v>14</v>
      </c>
      <c r="E5" t="s">
        <v>16</v>
      </c>
      <c r="F5" s="101">
        <v>1646</v>
      </c>
      <c r="L5" t="str">
        <f t="shared" si="0"/>
        <v>Indicator 1: Children 0-5 months exclusively breastfed</v>
      </c>
      <c r="M5" t="str">
        <f t="shared" si="1"/>
        <v>Child Exclusively Breastfed</v>
      </c>
      <c r="N5" t="str">
        <f t="shared" si="2"/>
        <v>Y</v>
      </c>
      <c r="O5">
        <f t="shared" si="3"/>
        <v>1646</v>
      </c>
      <c r="X5" s="4" t="s">
        <v>3</v>
      </c>
      <c r="Y5" t="s" vm="4">
        <v>95</v>
      </c>
    </row>
    <row r="6" spans="1:25">
      <c r="A6">
        <v>2</v>
      </c>
      <c r="B6" t="s">
        <v>97</v>
      </c>
      <c r="C6" t="s">
        <v>15</v>
      </c>
      <c r="D6" t="s">
        <v>14</v>
      </c>
      <c r="E6" t="s">
        <v>17</v>
      </c>
      <c r="F6" s="101">
        <v>73</v>
      </c>
      <c r="H6" s="50"/>
      <c r="I6" s="50"/>
      <c r="J6">
        <f t="shared" ref="J6:J35" si="4">A6</f>
        <v>2</v>
      </c>
      <c r="K6" t="str">
        <f t="shared" ref="K6:K35" si="5">B6</f>
        <v>Section 1: Individual Child summary for BFCI Form 1a</v>
      </c>
      <c r="L6" t="str">
        <f t="shared" si="0"/>
        <v>Indicator 1: Children 0-5 months exclusively breastfed</v>
      </c>
      <c r="M6" t="str">
        <f t="shared" si="1"/>
        <v>Child Exclusively Breastfed</v>
      </c>
      <c r="N6" t="str">
        <f t="shared" si="2"/>
        <v>N</v>
      </c>
      <c r="O6">
        <f t="shared" si="3"/>
        <v>73</v>
      </c>
      <c r="X6" s="4" t="s">
        <v>5</v>
      </c>
      <c r="Y6" t="s" vm="5">
        <v>95</v>
      </c>
    </row>
    <row r="7" spans="1:25">
      <c r="A7">
        <v>3</v>
      </c>
      <c r="B7" t="s">
        <v>97</v>
      </c>
      <c r="C7" t="s">
        <v>15</v>
      </c>
      <c r="D7" t="s">
        <v>98</v>
      </c>
      <c r="E7" t="s">
        <v>18</v>
      </c>
      <c r="F7" s="101">
        <v>1719</v>
      </c>
      <c r="J7">
        <f t="shared" si="4"/>
        <v>3</v>
      </c>
      <c r="K7" t="str">
        <f t="shared" si="5"/>
        <v>Section 1: Individual Child summary for BFCI Form 1a</v>
      </c>
      <c r="L7" t="str">
        <f t="shared" si="0"/>
        <v>Indicator 1: Children 0-5 months exclusively breastfed</v>
      </c>
      <c r="M7" t="str">
        <f t="shared" si="1"/>
        <v>Total 0-5 Months</v>
      </c>
      <c r="N7" t="str">
        <f t="shared" si="2"/>
        <v>Y+N</v>
      </c>
      <c r="O7">
        <f t="shared" si="3"/>
        <v>1719</v>
      </c>
    </row>
    <row r="8" spans="1:25">
      <c r="A8">
        <v>4</v>
      </c>
      <c r="B8" t="s">
        <v>97</v>
      </c>
      <c r="C8" t="s">
        <v>15</v>
      </c>
      <c r="D8" t="s">
        <v>19</v>
      </c>
      <c r="E8" t="s">
        <v>19</v>
      </c>
      <c r="F8" s="101">
        <v>7416</v>
      </c>
      <c r="J8">
        <f t="shared" si="4"/>
        <v>4</v>
      </c>
      <c r="K8" t="str">
        <f t="shared" si="5"/>
        <v>Section 1: Individual Child summary for BFCI Form 1a</v>
      </c>
      <c r="L8" t="str">
        <f t="shared" si="0"/>
        <v>Indicator 1: Children 0-5 months exclusively breastfed</v>
      </c>
      <c r="M8" t="str">
        <f t="shared" si="1"/>
        <v>%</v>
      </c>
      <c r="N8" t="str">
        <f t="shared" si="2"/>
        <v>%</v>
      </c>
      <c r="O8">
        <f t="shared" si="3"/>
        <v>7416</v>
      </c>
      <c r="P8" s="53">
        <f>O5/O7</f>
        <v>0.9575334496800465</v>
      </c>
    </row>
    <row r="9" spans="1:25">
      <c r="A9">
        <v>5</v>
      </c>
      <c r="B9" t="s">
        <v>97</v>
      </c>
      <c r="C9" t="s">
        <v>99</v>
      </c>
      <c r="D9" t="s">
        <v>20</v>
      </c>
      <c r="E9" t="s">
        <v>16</v>
      </c>
      <c r="F9" s="101">
        <v>4775</v>
      </c>
      <c r="J9">
        <f t="shared" si="4"/>
        <v>5</v>
      </c>
      <c r="K9" t="str">
        <f t="shared" si="5"/>
        <v>Section 1: Individual Child summary for BFCI Form 1a</v>
      </c>
      <c r="L9" t="str">
        <f t="shared" si="0"/>
        <v>Indicator 2:Children 6-23 months consuming iron- rich foods</v>
      </c>
      <c r="M9" t="str">
        <f t="shared" si="1"/>
        <v>Child  consuming iron- rich [animal or fortified] foods</v>
      </c>
      <c r="N9" t="str">
        <f t="shared" si="2"/>
        <v>Y</v>
      </c>
      <c r="O9">
        <f t="shared" si="3"/>
        <v>4775</v>
      </c>
    </row>
    <row r="10" spans="1:25">
      <c r="A10">
        <v>6</v>
      </c>
      <c r="B10" t="s">
        <v>97</v>
      </c>
      <c r="C10" t="s">
        <v>99</v>
      </c>
      <c r="D10" t="s">
        <v>20</v>
      </c>
      <c r="E10" t="s">
        <v>17</v>
      </c>
      <c r="F10" s="101">
        <v>424</v>
      </c>
      <c r="J10">
        <f t="shared" si="4"/>
        <v>6</v>
      </c>
      <c r="K10" t="str">
        <f t="shared" si="5"/>
        <v>Section 1: Individual Child summary for BFCI Form 1a</v>
      </c>
      <c r="L10" t="str">
        <f t="shared" si="0"/>
        <v>Indicator 2:Children 6-23 months consuming iron- rich foods</v>
      </c>
      <c r="M10" t="str">
        <f t="shared" si="1"/>
        <v>Child  consuming iron- rich [animal or fortified] foods</v>
      </c>
      <c r="N10" t="str">
        <f t="shared" si="2"/>
        <v>N</v>
      </c>
      <c r="O10">
        <f t="shared" si="3"/>
        <v>424</v>
      </c>
    </row>
    <row r="11" spans="1:25">
      <c r="A11">
        <v>7</v>
      </c>
      <c r="B11" t="s">
        <v>97</v>
      </c>
      <c r="C11" t="s">
        <v>99</v>
      </c>
      <c r="D11" t="s">
        <v>21</v>
      </c>
      <c r="E11" t="s">
        <v>18</v>
      </c>
      <c r="F11" s="101">
        <v>5199</v>
      </c>
      <c r="J11">
        <f t="shared" si="4"/>
        <v>7</v>
      </c>
      <c r="K11" t="str">
        <f t="shared" si="5"/>
        <v>Section 1: Individual Child summary for BFCI Form 1a</v>
      </c>
      <c r="L11" t="str">
        <f t="shared" si="0"/>
        <v>Indicator 2:Children 6-23 months consuming iron- rich foods</v>
      </c>
      <c r="M11" t="str">
        <f t="shared" si="1"/>
        <v>Total 6-23 months</v>
      </c>
      <c r="N11" t="str">
        <f t="shared" si="2"/>
        <v>Y+N</v>
      </c>
      <c r="O11">
        <f t="shared" si="3"/>
        <v>5199</v>
      </c>
    </row>
    <row r="12" spans="1:25">
      <c r="A12">
        <v>8</v>
      </c>
      <c r="B12" t="s">
        <v>97</v>
      </c>
      <c r="C12" t="s">
        <v>99</v>
      </c>
      <c r="D12" t="s">
        <v>19</v>
      </c>
      <c r="E12" t="s">
        <v>19</v>
      </c>
      <c r="F12" s="101">
        <v>6845</v>
      </c>
      <c r="J12">
        <f t="shared" si="4"/>
        <v>8</v>
      </c>
      <c r="K12" t="str">
        <f t="shared" si="5"/>
        <v>Section 1: Individual Child summary for BFCI Form 1a</v>
      </c>
      <c r="L12" t="str">
        <f t="shared" si="0"/>
        <v>Indicator 2:Children 6-23 months consuming iron- rich foods</v>
      </c>
      <c r="M12" t="str">
        <f t="shared" si="1"/>
        <v>%</v>
      </c>
      <c r="N12" t="str">
        <f t="shared" si="2"/>
        <v>%</v>
      </c>
      <c r="O12">
        <f t="shared" si="3"/>
        <v>6845</v>
      </c>
      <c r="P12" s="53">
        <f>O9/O11</f>
        <v>0.91844585497211007</v>
      </c>
    </row>
    <row r="13" spans="1:25">
      <c r="A13">
        <v>9</v>
      </c>
      <c r="B13" t="s">
        <v>97</v>
      </c>
      <c r="C13" t="s">
        <v>101</v>
      </c>
      <c r="D13" t="s">
        <v>100</v>
      </c>
      <c r="E13" t="s">
        <v>16</v>
      </c>
      <c r="F13" s="101">
        <v>4791</v>
      </c>
      <c r="J13">
        <f t="shared" si="4"/>
        <v>9</v>
      </c>
      <c r="K13" t="str">
        <f t="shared" si="5"/>
        <v>Section 1: Individual Child summary for BFCI Form 1a</v>
      </c>
      <c r="L13" t="str">
        <f t="shared" si="0"/>
        <v>Indicator 3:Children 6-23 months consuming atleast 4 food groups</v>
      </c>
      <c r="M13" t="str">
        <f t="shared" si="1"/>
        <v>Children 6-23 months consumed atleast 4 food groups</v>
      </c>
      <c r="N13" t="str">
        <f t="shared" si="2"/>
        <v>Y</v>
      </c>
      <c r="O13">
        <f t="shared" si="3"/>
        <v>4791</v>
      </c>
    </row>
    <row r="14" spans="1:25">
      <c r="A14">
        <v>10</v>
      </c>
      <c r="B14" t="s">
        <v>97</v>
      </c>
      <c r="C14" t="s">
        <v>101</v>
      </c>
      <c r="D14" t="s">
        <v>100</v>
      </c>
      <c r="E14" t="s">
        <v>17</v>
      </c>
      <c r="F14" s="101">
        <v>408</v>
      </c>
      <c r="J14">
        <f t="shared" si="4"/>
        <v>10</v>
      </c>
      <c r="K14" t="str">
        <f t="shared" si="5"/>
        <v>Section 1: Individual Child summary for BFCI Form 1a</v>
      </c>
      <c r="L14" t="str">
        <f t="shared" si="0"/>
        <v>Indicator 3:Children 6-23 months consuming atleast 4 food groups</v>
      </c>
      <c r="M14" t="str">
        <f t="shared" si="1"/>
        <v>Children 6-23 months consumed atleast 4 food groups</v>
      </c>
      <c r="N14" t="str">
        <f t="shared" si="2"/>
        <v>N</v>
      </c>
      <c r="O14">
        <f t="shared" si="3"/>
        <v>408</v>
      </c>
    </row>
    <row r="15" spans="1:25">
      <c r="A15">
        <v>11</v>
      </c>
      <c r="B15" t="s">
        <v>97</v>
      </c>
      <c r="C15" t="s">
        <v>101</v>
      </c>
      <c r="D15" t="s">
        <v>102</v>
      </c>
      <c r="E15" t="s">
        <v>18</v>
      </c>
      <c r="F15" s="101">
        <v>5199</v>
      </c>
      <c r="J15">
        <f t="shared" si="4"/>
        <v>11</v>
      </c>
      <c r="K15" t="str">
        <f t="shared" si="5"/>
        <v>Section 1: Individual Child summary for BFCI Form 1a</v>
      </c>
      <c r="L15" t="str">
        <f t="shared" si="0"/>
        <v>Indicator 3:Children 6-23 months consuming atleast 4 food groups</v>
      </c>
      <c r="M15" t="str">
        <f t="shared" si="1"/>
        <v>Total children 6-23 months</v>
      </c>
      <c r="N15" t="str">
        <f t="shared" si="2"/>
        <v>Y+N</v>
      </c>
      <c r="O15">
        <f t="shared" si="3"/>
        <v>5199</v>
      </c>
    </row>
    <row r="16" spans="1:25">
      <c r="A16">
        <v>12</v>
      </c>
      <c r="B16" t="s">
        <v>97</v>
      </c>
      <c r="C16" t="s">
        <v>101</v>
      </c>
      <c r="D16" t="s">
        <v>19</v>
      </c>
      <c r="E16" t="s">
        <v>19</v>
      </c>
      <c r="F16" s="101">
        <v>6680</v>
      </c>
      <c r="J16">
        <f t="shared" si="4"/>
        <v>12</v>
      </c>
      <c r="K16" t="str">
        <f t="shared" si="5"/>
        <v>Section 1: Individual Child summary for BFCI Form 1a</v>
      </c>
      <c r="L16" t="str">
        <f t="shared" si="0"/>
        <v>Indicator 3:Children 6-23 months consuming atleast 4 food groups</v>
      </c>
      <c r="M16" t="str">
        <f t="shared" si="1"/>
        <v>%</v>
      </c>
      <c r="N16" t="str">
        <f t="shared" si="2"/>
        <v>%</v>
      </c>
      <c r="O16">
        <f t="shared" si="3"/>
        <v>6680</v>
      </c>
      <c r="P16" s="53">
        <f>O13/O15</f>
        <v>0.92152336987882288</v>
      </c>
    </row>
    <row r="17" spans="1:16">
      <c r="A17">
        <v>13</v>
      </c>
      <c r="B17" t="s">
        <v>97</v>
      </c>
      <c r="C17" t="s">
        <v>104</v>
      </c>
      <c r="D17" t="s">
        <v>103</v>
      </c>
      <c r="E17" t="s">
        <v>16</v>
      </c>
      <c r="F17" s="101">
        <v>6747</v>
      </c>
      <c r="J17">
        <f t="shared" si="4"/>
        <v>13</v>
      </c>
      <c r="K17" t="str">
        <f t="shared" si="5"/>
        <v>Section 1: Individual Child summary for BFCI Form 1a</v>
      </c>
      <c r="L17" t="str">
        <f t="shared" si="0"/>
        <v>Indicator 4: Mother or caregivers receiving nutrition counselling during home visit</v>
      </c>
      <c r="M17" t="str">
        <f t="shared" si="1"/>
        <v>Mother/  caregivers received nutrition counselling</v>
      </c>
      <c r="N17" t="str">
        <f t="shared" si="2"/>
        <v>Y</v>
      </c>
      <c r="O17">
        <f t="shared" si="3"/>
        <v>6747</v>
      </c>
    </row>
    <row r="18" spans="1:16">
      <c r="A18">
        <v>14</v>
      </c>
      <c r="B18" t="s">
        <v>97</v>
      </c>
      <c r="C18" t="s">
        <v>104</v>
      </c>
      <c r="D18" t="s">
        <v>103</v>
      </c>
      <c r="E18" t="s">
        <v>17</v>
      </c>
      <c r="F18" s="101">
        <v>117</v>
      </c>
      <c r="J18">
        <f t="shared" si="4"/>
        <v>14</v>
      </c>
      <c r="K18" t="str">
        <f t="shared" si="5"/>
        <v>Section 1: Individual Child summary for BFCI Form 1a</v>
      </c>
      <c r="L18" t="str">
        <f t="shared" si="0"/>
        <v>Indicator 4: Mother or caregivers receiving nutrition counselling during home visit</v>
      </c>
      <c r="M18" t="str">
        <f t="shared" si="1"/>
        <v>Mother/  caregivers received nutrition counselling</v>
      </c>
      <c r="N18" t="str">
        <f t="shared" si="2"/>
        <v>N</v>
      </c>
      <c r="O18">
        <f t="shared" si="3"/>
        <v>117</v>
      </c>
    </row>
    <row r="19" spans="1:16">
      <c r="A19">
        <v>15</v>
      </c>
      <c r="B19" t="s">
        <v>97</v>
      </c>
      <c r="C19" t="s">
        <v>104</v>
      </c>
      <c r="D19" t="s">
        <v>105</v>
      </c>
      <c r="E19" t="s">
        <v>18</v>
      </c>
      <c r="F19" s="101">
        <v>6864</v>
      </c>
      <c r="J19">
        <f t="shared" si="4"/>
        <v>15</v>
      </c>
      <c r="K19" t="str">
        <f t="shared" si="5"/>
        <v>Section 1: Individual Child summary for BFCI Form 1a</v>
      </c>
      <c r="L19" t="str">
        <f t="shared" si="0"/>
        <v>Indicator 4: Mother or caregivers receiving nutrition counselling during home visit</v>
      </c>
      <c r="M19" t="str">
        <f t="shared" si="1"/>
        <v>Total mother/ caregivers in BFCI</v>
      </c>
      <c r="N19" t="str">
        <f t="shared" si="2"/>
        <v>Y+N</v>
      </c>
      <c r="O19">
        <f t="shared" si="3"/>
        <v>6864</v>
      </c>
    </row>
    <row r="20" spans="1:16">
      <c r="A20">
        <v>16</v>
      </c>
      <c r="B20" t="s">
        <v>97</v>
      </c>
      <c r="C20" t="s">
        <v>104</v>
      </c>
      <c r="D20" t="s">
        <v>19</v>
      </c>
      <c r="E20" t="s">
        <v>19</v>
      </c>
      <c r="F20" s="101">
        <v>7644</v>
      </c>
      <c r="J20">
        <f t="shared" si="4"/>
        <v>16</v>
      </c>
      <c r="K20" t="str">
        <f t="shared" si="5"/>
        <v>Section 1: Individual Child summary for BFCI Form 1a</v>
      </c>
      <c r="L20" t="str">
        <f t="shared" si="0"/>
        <v>Indicator 4: Mother or caregivers receiving nutrition counselling during home visit</v>
      </c>
      <c r="M20" t="str">
        <f t="shared" si="1"/>
        <v>%</v>
      </c>
      <c r="N20" t="str">
        <f t="shared" si="2"/>
        <v>%</v>
      </c>
      <c r="O20">
        <f t="shared" si="3"/>
        <v>7644</v>
      </c>
      <c r="P20" s="53">
        <f>O17/O19</f>
        <v>0.98295454545454541</v>
      </c>
    </row>
    <row r="21" spans="1:16">
      <c r="A21">
        <v>17</v>
      </c>
      <c r="B21" t="s">
        <v>97</v>
      </c>
      <c r="C21" t="s">
        <v>22</v>
      </c>
      <c r="D21" t="s">
        <v>106</v>
      </c>
      <c r="E21" t="s">
        <v>16</v>
      </c>
      <c r="F21" s="101">
        <v>6214</v>
      </c>
      <c r="J21">
        <f t="shared" si="4"/>
        <v>17</v>
      </c>
      <c r="K21" t="str">
        <f t="shared" si="5"/>
        <v>Section 1: Individual Child summary for BFCI Form 1a</v>
      </c>
      <c r="L21" t="str">
        <f t="shared" si="0"/>
        <v>Indicator 5: Early Initiation of  breastfeeding. (Children 0-23 months)</v>
      </c>
      <c r="M21" t="str">
        <f t="shared" si="1"/>
        <v>Children 0-23 months on early initiation to breastfeeding</v>
      </c>
      <c r="N21" t="str">
        <f t="shared" si="2"/>
        <v>Y</v>
      </c>
      <c r="O21">
        <f t="shared" si="3"/>
        <v>6214</v>
      </c>
    </row>
    <row r="22" spans="1:16">
      <c r="A22">
        <v>18</v>
      </c>
      <c r="B22" t="s">
        <v>97</v>
      </c>
      <c r="C22" t="s">
        <v>22</v>
      </c>
      <c r="D22" t="s">
        <v>106</v>
      </c>
      <c r="E22" t="s">
        <v>17</v>
      </c>
      <c r="F22" s="101">
        <v>315</v>
      </c>
      <c r="J22">
        <f t="shared" si="4"/>
        <v>18</v>
      </c>
      <c r="K22" t="str">
        <f t="shared" si="5"/>
        <v>Section 1: Individual Child summary for BFCI Form 1a</v>
      </c>
      <c r="L22" t="str">
        <f t="shared" si="0"/>
        <v>Indicator 5: Early Initiation of  breastfeeding. (Children 0-23 months)</v>
      </c>
      <c r="M22" t="str">
        <f t="shared" si="1"/>
        <v>Children 0-23 months on early initiation to breastfeeding</v>
      </c>
      <c r="N22" t="str">
        <f t="shared" si="2"/>
        <v>N</v>
      </c>
      <c r="O22">
        <f t="shared" si="3"/>
        <v>315</v>
      </c>
    </row>
    <row r="23" spans="1:16">
      <c r="A23">
        <v>19</v>
      </c>
      <c r="B23" t="s">
        <v>97</v>
      </c>
      <c r="C23" t="s">
        <v>22</v>
      </c>
      <c r="D23" t="s">
        <v>106</v>
      </c>
      <c r="E23" t="s">
        <v>23</v>
      </c>
      <c r="F23" s="101">
        <v>576</v>
      </c>
      <c r="J23">
        <f t="shared" si="4"/>
        <v>19</v>
      </c>
      <c r="K23" t="str">
        <f t="shared" si="5"/>
        <v>Section 1: Individual Child summary for BFCI Form 1a</v>
      </c>
      <c r="L23" t="str">
        <f t="shared" si="0"/>
        <v>Indicator 5: Early Initiation of  breastfeeding. (Children 0-23 months)</v>
      </c>
      <c r="M23" t="str">
        <f t="shared" si="1"/>
        <v>Children 0-23 months on early initiation to breastfeeding</v>
      </c>
      <c r="N23" t="str">
        <f t="shared" si="2"/>
        <v>DK</v>
      </c>
      <c r="O23">
        <f t="shared" si="3"/>
        <v>576</v>
      </c>
    </row>
    <row r="24" spans="1:16">
      <c r="A24">
        <v>20</v>
      </c>
      <c r="B24" t="s">
        <v>97</v>
      </c>
      <c r="C24" t="s">
        <v>22</v>
      </c>
      <c r="D24" t="s">
        <v>107</v>
      </c>
      <c r="E24" t="s">
        <v>108</v>
      </c>
      <c r="F24" s="101">
        <v>7105</v>
      </c>
      <c r="J24">
        <f t="shared" si="4"/>
        <v>20</v>
      </c>
      <c r="K24" t="str">
        <f t="shared" si="5"/>
        <v>Section 1: Individual Child summary for BFCI Form 1a</v>
      </c>
      <c r="L24" t="str">
        <f t="shared" si="0"/>
        <v>Indicator 5: Early Initiation of  breastfeeding. (Children 0-23 months)</v>
      </c>
      <c r="M24" t="str">
        <f t="shared" si="1"/>
        <v>Total children 0-23 months in BFCI</v>
      </c>
      <c r="N24" t="str">
        <f t="shared" si="2"/>
        <v>Y+N+DK</v>
      </c>
      <c r="O24">
        <f t="shared" si="3"/>
        <v>7105</v>
      </c>
    </row>
    <row r="25" spans="1:16">
      <c r="A25">
        <v>21</v>
      </c>
      <c r="B25" t="s">
        <v>97</v>
      </c>
      <c r="C25" t="s">
        <v>22</v>
      </c>
      <c r="D25" t="s">
        <v>19</v>
      </c>
      <c r="E25" t="s">
        <v>19</v>
      </c>
      <c r="F25" s="101">
        <v>6594</v>
      </c>
      <c r="J25">
        <f t="shared" si="4"/>
        <v>21</v>
      </c>
      <c r="K25" t="str">
        <f t="shared" si="5"/>
        <v>Section 1: Individual Child summary for BFCI Form 1a</v>
      </c>
      <c r="L25" t="str">
        <f t="shared" si="0"/>
        <v>Indicator 5: Early Initiation of  breastfeeding. (Children 0-23 months)</v>
      </c>
      <c r="M25" t="str">
        <f t="shared" si="1"/>
        <v>%</v>
      </c>
      <c r="N25" t="str">
        <f t="shared" si="2"/>
        <v>%</v>
      </c>
      <c r="O25">
        <f t="shared" si="3"/>
        <v>6594</v>
      </c>
      <c r="P25" s="53">
        <f>O21/O24</f>
        <v>0.87459535538353272</v>
      </c>
    </row>
    <row r="26" spans="1:16">
      <c r="A26">
        <v>22</v>
      </c>
      <c r="B26" t="s">
        <v>97</v>
      </c>
      <c r="C26" t="s">
        <v>110</v>
      </c>
      <c r="D26" t="s">
        <v>109</v>
      </c>
      <c r="E26" t="s">
        <v>16</v>
      </c>
      <c r="F26" s="101">
        <v>1329</v>
      </c>
      <c r="J26">
        <f t="shared" si="4"/>
        <v>22</v>
      </c>
      <c r="K26" t="str">
        <f t="shared" si="5"/>
        <v>Section 1: Individual Child summary for BFCI Form 1a</v>
      </c>
      <c r="L26" t="str">
        <f t="shared" si="0"/>
        <v>Indicator 6: Those who received a Pre lacteal feed (Children 0-23 months)</v>
      </c>
      <c r="M26" t="str">
        <f t="shared" si="1"/>
        <v>Children 0-23 months given prelacteal feeds [Form 1a,Q7]</v>
      </c>
      <c r="N26" t="str">
        <f t="shared" si="2"/>
        <v>Y</v>
      </c>
      <c r="O26">
        <f t="shared" si="3"/>
        <v>1329</v>
      </c>
    </row>
    <row r="27" spans="1:16">
      <c r="A27">
        <v>23</v>
      </c>
      <c r="B27" t="s">
        <v>97</v>
      </c>
      <c r="C27" t="s">
        <v>110</v>
      </c>
      <c r="D27" t="s">
        <v>109</v>
      </c>
      <c r="E27" t="s">
        <v>17</v>
      </c>
      <c r="F27" s="101">
        <v>4603</v>
      </c>
      <c r="J27">
        <f t="shared" si="4"/>
        <v>23</v>
      </c>
      <c r="K27" t="str">
        <f t="shared" si="5"/>
        <v>Section 1: Individual Child summary for BFCI Form 1a</v>
      </c>
      <c r="L27" t="str">
        <f t="shared" si="0"/>
        <v>Indicator 6: Those who received a Pre lacteal feed (Children 0-23 months)</v>
      </c>
      <c r="M27" t="str">
        <f t="shared" si="1"/>
        <v>Children 0-23 months given prelacteal feeds [Form 1a,Q7]</v>
      </c>
      <c r="N27" t="str">
        <f t="shared" si="2"/>
        <v>N</v>
      </c>
      <c r="O27">
        <f t="shared" si="3"/>
        <v>4603</v>
      </c>
    </row>
    <row r="28" spans="1:16">
      <c r="A28">
        <v>24</v>
      </c>
      <c r="B28" t="s">
        <v>97</v>
      </c>
      <c r="C28" t="s">
        <v>110</v>
      </c>
      <c r="D28" t="s">
        <v>107</v>
      </c>
      <c r="E28" t="s">
        <v>18</v>
      </c>
      <c r="F28" s="101">
        <v>5932</v>
      </c>
      <c r="J28">
        <f t="shared" si="4"/>
        <v>24</v>
      </c>
      <c r="K28" t="str">
        <f t="shared" si="5"/>
        <v>Section 1: Individual Child summary for BFCI Form 1a</v>
      </c>
      <c r="L28" t="str">
        <f t="shared" si="0"/>
        <v>Indicator 6: Those who received a Pre lacteal feed (Children 0-23 months)</v>
      </c>
      <c r="M28" t="str">
        <f t="shared" si="1"/>
        <v>Total children 0-23 months in BFCI</v>
      </c>
      <c r="N28" t="str">
        <f t="shared" si="2"/>
        <v>Y+N</v>
      </c>
      <c r="O28">
        <f t="shared" si="3"/>
        <v>5932</v>
      </c>
    </row>
    <row r="29" spans="1:16">
      <c r="A29">
        <v>25</v>
      </c>
      <c r="B29" t="s">
        <v>97</v>
      </c>
      <c r="C29" t="s">
        <v>110</v>
      </c>
      <c r="D29" t="s">
        <v>19</v>
      </c>
      <c r="E29" t="s">
        <v>19</v>
      </c>
      <c r="F29" s="101">
        <v>1956</v>
      </c>
      <c r="J29">
        <f t="shared" si="4"/>
        <v>25</v>
      </c>
      <c r="K29" t="str">
        <f t="shared" si="5"/>
        <v>Section 1: Individual Child summary for BFCI Form 1a</v>
      </c>
      <c r="L29" t="str">
        <f t="shared" si="0"/>
        <v>Indicator 6: Those who received a Pre lacteal feed (Children 0-23 months)</v>
      </c>
      <c r="M29" t="str">
        <f t="shared" si="1"/>
        <v>%</v>
      </c>
      <c r="N29" t="str">
        <f t="shared" si="2"/>
        <v>%</v>
      </c>
      <c r="O29">
        <f t="shared" si="3"/>
        <v>1956</v>
      </c>
      <c r="P29" s="53">
        <f>O26/O28</f>
        <v>0.22403910991233986</v>
      </c>
    </row>
    <row r="30" spans="1:16">
      <c r="A30">
        <v>26</v>
      </c>
      <c r="B30" t="s">
        <v>97</v>
      </c>
      <c r="C30" t="s">
        <v>25</v>
      </c>
      <c r="D30" t="s">
        <v>24</v>
      </c>
      <c r="E30" t="s">
        <v>26</v>
      </c>
      <c r="F30" s="101">
        <v>2396</v>
      </c>
      <c r="J30">
        <f t="shared" si="4"/>
        <v>26</v>
      </c>
      <c r="K30" t="str">
        <f t="shared" si="5"/>
        <v>Section 1: Individual Child summary for BFCI Form 1a</v>
      </c>
      <c r="L30" t="str">
        <f t="shared" si="0"/>
        <v>Indicator 7: Gender dissagregation</v>
      </c>
      <c r="M30" t="str">
        <f t="shared" si="1"/>
        <v>Number of males</v>
      </c>
      <c r="N30" t="str">
        <f t="shared" si="2"/>
        <v>M</v>
      </c>
      <c r="O30">
        <f t="shared" si="3"/>
        <v>2396</v>
      </c>
    </row>
    <row r="31" spans="1:16">
      <c r="A31">
        <v>27</v>
      </c>
      <c r="B31" t="s">
        <v>97</v>
      </c>
      <c r="C31" t="s">
        <v>25</v>
      </c>
      <c r="D31" t="s">
        <v>27</v>
      </c>
      <c r="E31" t="s">
        <v>28</v>
      </c>
      <c r="F31" s="101">
        <v>2949</v>
      </c>
      <c r="J31">
        <f t="shared" si="4"/>
        <v>27</v>
      </c>
      <c r="K31" t="str">
        <f t="shared" si="5"/>
        <v>Section 1: Individual Child summary for BFCI Form 1a</v>
      </c>
      <c r="L31" t="str">
        <f t="shared" si="0"/>
        <v>Indicator 7: Gender dissagregation</v>
      </c>
      <c r="M31" t="str">
        <f t="shared" si="1"/>
        <v>Number of females</v>
      </c>
      <c r="N31" t="str">
        <f t="shared" si="2"/>
        <v>F</v>
      </c>
      <c r="O31">
        <f t="shared" si="3"/>
        <v>2949</v>
      </c>
    </row>
    <row r="32" spans="1:16">
      <c r="A32">
        <v>28</v>
      </c>
      <c r="B32" t="s">
        <v>97</v>
      </c>
      <c r="C32" t="s">
        <v>30</v>
      </c>
      <c r="D32" t="s">
        <v>29</v>
      </c>
      <c r="E32" t="s">
        <v>31</v>
      </c>
      <c r="F32" s="101">
        <v>7195</v>
      </c>
      <c r="J32">
        <f t="shared" si="4"/>
        <v>28</v>
      </c>
      <c r="K32" t="str">
        <f t="shared" si="5"/>
        <v>Section 1: Individual Child summary for BFCI Form 1a</v>
      </c>
      <c r="L32" t="str">
        <f t="shared" si="0"/>
        <v>Indicator 8. BFCI coverage for children 0-23 months</v>
      </c>
      <c r="M32" t="str">
        <f t="shared" si="1"/>
        <v>Total number of children, age 0-23 months, reached  with BFCI in the reporting  month</v>
      </c>
      <c r="N32" t="str">
        <f t="shared" si="2"/>
        <v>T</v>
      </c>
      <c r="O32">
        <f t="shared" si="3"/>
        <v>7195</v>
      </c>
    </row>
    <row r="33" spans="1:16">
      <c r="A33">
        <v>29</v>
      </c>
      <c r="B33" t="s">
        <v>97</v>
      </c>
      <c r="C33" t="s">
        <v>30</v>
      </c>
      <c r="D33" t="s">
        <v>111</v>
      </c>
      <c r="E33" t="s">
        <v>32</v>
      </c>
      <c r="F33" s="101">
        <v>9170</v>
      </c>
      <c r="J33">
        <f t="shared" si="4"/>
        <v>29</v>
      </c>
      <c r="K33" t="str">
        <f t="shared" si="5"/>
        <v>Section 1: Individual Child summary for BFCI Form 1a</v>
      </c>
      <c r="L33" t="str">
        <f t="shared" si="0"/>
        <v>Indicator 8. BFCI coverage for children 0-23 months</v>
      </c>
      <c r="M33" t="str">
        <f t="shared" si="1"/>
        <v>Total number of children in this Community health Unit age 0-23 months mapped for BFCI, [data from CHS report- ensure the CHS report is updated]</v>
      </c>
      <c r="N33" t="str">
        <f t="shared" si="2"/>
        <v>U</v>
      </c>
      <c r="O33">
        <f t="shared" si="3"/>
        <v>9170</v>
      </c>
    </row>
    <row r="34" spans="1:16">
      <c r="A34">
        <v>30</v>
      </c>
      <c r="B34" t="s">
        <v>97</v>
      </c>
      <c r="C34" t="s">
        <v>30</v>
      </c>
      <c r="D34" t="s">
        <v>112</v>
      </c>
      <c r="E34" t="s">
        <v>33</v>
      </c>
      <c r="F34" s="101">
        <v>6426</v>
      </c>
      <c r="J34">
        <f t="shared" si="4"/>
        <v>30</v>
      </c>
      <c r="K34" t="str">
        <f t="shared" si="5"/>
        <v>Section 1: Individual Child summary for BFCI Form 1a</v>
      </c>
      <c r="L34" t="str">
        <f t="shared" si="0"/>
        <v>Indicator 8. BFCI coverage for children 0-23 months</v>
      </c>
      <c r="M34" t="str">
        <f t="shared" si="1"/>
        <v>Proportion of children 0-23 months being reached with BFCI [coverage]</v>
      </c>
      <c r="N34" t="str">
        <f t="shared" si="2"/>
        <v>T/U*100</v>
      </c>
      <c r="O34">
        <f t="shared" si="3"/>
        <v>6426</v>
      </c>
      <c r="P34" s="53">
        <f>O32/O33</f>
        <v>0.78462377317339149</v>
      </c>
    </row>
    <row r="35" spans="1:16">
      <c r="A35">
        <v>31</v>
      </c>
      <c r="B35" t="s">
        <v>113</v>
      </c>
      <c r="C35" t="s">
        <v>115</v>
      </c>
      <c r="D35" t="s">
        <v>114</v>
      </c>
      <c r="E35" t="s">
        <v>16</v>
      </c>
      <c r="F35" s="101">
        <v>300</v>
      </c>
      <c r="J35">
        <f t="shared" si="4"/>
        <v>31</v>
      </c>
      <c r="K35" t="str">
        <f t="shared" si="5"/>
        <v>Section 2:Maternal summary for BFCI form 1b: [Part B]</v>
      </c>
      <c r="L35" t="str">
        <f t="shared" si="0"/>
        <v>Indicator 1:Proportion of Pregnant and lactating women malnourished</v>
      </c>
      <c r="M35" t="str">
        <f t="shared" si="1"/>
        <v>Pregnant and lactating women malnourished [Form 1b,Q9]</v>
      </c>
      <c r="N35" t="str">
        <f t="shared" si="2"/>
        <v>Y</v>
      </c>
      <c r="O35">
        <f t="shared" si="3"/>
        <v>300</v>
      </c>
    </row>
    <row r="36" spans="1:16">
      <c r="A36">
        <v>32</v>
      </c>
      <c r="B36" t="s">
        <v>113</v>
      </c>
      <c r="C36" t="s">
        <v>115</v>
      </c>
      <c r="D36" t="s">
        <v>114</v>
      </c>
      <c r="E36" t="s">
        <v>17</v>
      </c>
      <c r="F36" s="101">
        <v>2395</v>
      </c>
      <c r="J36">
        <f t="shared" ref="J36:J61" si="6">A36</f>
        <v>32</v>
      </c>
      <c r="K36" t="str">
        <f t="shared" ref="K36:K61" si="7">B36</f>
        <v>Section 2:Maternal summary for BFCI form 1b: [Part B]</v>
      </c>
      <c r="L36" t="str">
        <f t="shared" ref="L36:L61" si="8">C36</f>
        <v>Indicator 1:Proportion of Pregnant and lactating women malnourished</v>
      </c>
      <c r="M36" t="str">
        <f t="shared" ref="M36:M61" si="9">D36</f>
        <v>Pregnant and lactating women malnourished [Form 1b,Q9]</v>
      </c>
      <c r="N36" t="str">
        <f t="shared" ref="N36:N61" si="10">E36</f>
        <v>N</v>
      </c>
      <c r="O36">
        <f t="shared" ref="O36:O61" si="11">F36</f>
        <v>2395</v>
      </c>
    </row>
    <row r="37" spans="1:16">
      <c r="A37">
        <v>33</v>
      </c>
      <c r="B37" t="s">
        <v>113</v>
      </c>
      <c r="C37" t="s">
        <v>115</v>
      </c>
      <c r="D37" t="s">
        <v>116</v>
      </c>
      <c r="E37" t="s">
        <v>18</v>
      </c>
      <c r="F37" s="101">
        <v>2695</v>
      </c>
      <c r="J37">
        <f t="shared" si="6"/>
        <v>33</v>
      </c>
      <c r="K37" t="str">
        <f t="shared" si="7"/>
        <v>Section 2:Maternal summary for BFCI form 1b: [Part B]</v>
      </c>
      <c r="L37" t="str">
        <f t="shared" si="8"/>
        <v>Indicator 1:Proportion of Pregnant and lactating women malnourished</v>
      </c>
      <c r="M37" t="str">
        <f t="shared" si="9"/>
        <v>Total PLW screened for malnutrition</v>
      </c>
      <c r="N37" t="str">
        <f t="shared" si="10"/>
        <v>Y+N</v>
      </c>
      <c r="O37">
        <f t="shared" si="11"/>
        <v>2695</v>
      </c>
    </row>
    <row r="38" spans="1:16">
      <c r="A38">
        <v>34</v>
      </c>
      <c r="B38" t="s">
        <v>113</v>
      </c>
      <c r="C38" t="s">
        <v>115</v>
      </c>
      <c r="D38" t="s">
        <v>19</v>
      </c>
      <c r="E38" t="s">
        <v>19</v>
      </c>
      <c r="F38" s="101">
        <v>789</v>
      </c>
      <c r="J38">
        <f t="shared" si="6"/>
        <v>34</v>
      </c>
      <c r="K38" t="str">
        <f t="shared" si="7"/>
        <v>Section 2:Maternal summary for BFCI form 1b: [Part B]</v>
      </c>
      <c r="L38" t="str">
        <f t="shared" si="8"/>
        <v>Indicator 1:Proportion of Pregnant and lactating women malnourished</v>
      </c>
      <c r="M38" t="str">
        <f t="shared" si="9"/>
        <v>%</v>
      </c>
      <c r="N38" t="str">
        <f t="shared" si="10"/>
        <v>%</v>
      </c>
      <c r="O38">
        <f t="shared" si="11"/>
        <v>789</v>
      </c>
      <c r="P38" s="53">
        <f>O35/O37</f>
        <v>0.11131725417439703</v>
      </c>
    </row>
    <row r="39" spans="1:16">
      <c r="A39">
        <v>35</v>
      </c>
      <c r="B39" t="s">
        <v>113</v>
      </c>
      <c r="C39" t="s">
        <v>118</v>
      </c>
      <c r="D39" t="s">
        <v>117</v>
      </c>
      <c r="E39" t="s">
        <v>16</v>
      </c>
      <c r="F39" s="101">
        <v>970</v>
      </c>
      <c r="J39">
        <f t="shared" si="6"/>
        <v>35</v>
      </c>
      <c r="K39" t="str">
        <f t="shared" si="7"/>
        <v>Section 2:Maternal summary for BFCI form 1b: [Part B]</v>
      </c>
      <c r="L39" t="str">
        <f t="shared" si="8"/>
        <v>Indicator 2: Proportion of pregnant women who had IFAS</v>
      </c>
      <c r="M39" t="str">
        <f t="shared" si="9"/>
        <v>Pregnant women who had IFAS [Form 1b,Q10]</v>
      </c>
      <c r="N39" t="str">
        <f t="shared" si="10"/>
        <v>Y</v>
      </c>
      <c r="O39">
        <f t="shared" si="11"/>
        <v>970</v>
      </c>
    </row>
    <row r="40" spans="1:16">
      <c r="A40">
        <v>36</v>
      </c>
      <c r="B40" t="s">
        <v>113</v>
      </c>
      <c r="C40" t="s">
        <v>118</v>
      </c>
      <c r="D40" t="s">
        <v>117</v>
      </c>
      <c r="E40" t="s">
        <v>17</v>
      </c>
      <c r="F40" s="101">
        <v>351</v>
      </c>
      <c r="J40">
        <f t="shared" si="6"/>
        <v>36</v>
      </c>
      <c r="K40" t="str">
        <f t="shared" si="7"/>
        <v>Section 2:Maternal summary for BFCI form 1b: [Part B]</v>
      </c>
      <c r="L40" t="str">
        <f t="shared" si="8"/>
        <v>Indicator 2: Proportion of pregnant women who had IFAS</v>
      </c>
      <c r="M40" t="str">
        <f t="shared" si="9"/>
        <v>Pregnant women who had IFAS [Form 1b,Q10]</v>
      </c>
      <c r="N40" t="str">
        <f t="shared" si="10"/>
        <v>N</v>
      </c>
      <c r="O40">
        <f t="shared" si="11"/>
        <v>351</v>
      </c>
    </row>
    <row r="41" spans="1:16">
      <c r="A41">
        <v>37</v>
      </c>
      <c r="B41" t="s">
        <v>113</v>
      </c>
      <c r="C41" t="s">
        <v>118</v>
      </c>
      <c r="D41" t="s">
        <v>34</v>
      </c>
      <c r="E41" t="s">
        <v>18</v>
      </c>
      <c r="F41" s="101">
        <v>1321</v>
      </c>
      <c r="J41">
        <f t="shared" si="6"/>
        <v>37</v>
      </c>
      <c r="K41" t="str">
        <f t="shared" si="7"/>
        <v>Section 2:Maternal summary for BFCI form 1b: [Part B]</v>
      </c>
      <c r="L41" t="str">
        <f t="shared" si="8"/>
        <v>Indicator 2: Proportion of pregnant women who had IFAS</v>
      </c>
      <c r="M41" t="str">
        <f t="shared" si="9"/>
        <v>Total number of pregnant women</v>
      </c>
      <c r="N41" t="str">
        <f t="shared" si="10"/>
        <v>Y+N</v>
      </c>
      <c r="O41">
        <f t="shared" si="11"/>
        <v>1321</v>
      </c>
    </row>
    <row r="42" spans="1:16">
      <c r="A42">
        <v>38</v>
      </c>
      <c r="B42" t="s">
        <v>113</v>
      </c>
      <c r="C42" t="s">
        <v>118</v>
      </c>
      <c r="D42" t="s">
        <v>19</v>
      </c>
      <c r="E42" t="s">
        <v>19</v>
      </c>
      <c r="F42" s="101">
        <v>6097</v>
      </c>
      <c r="J42">
        <f t="shared" si="6"/>
        <v>38</v>
      </c>
      <c r="K42" t="str">
        <f t="shared" si="7"/>
        <v>Section 2:Maternal summary for BFCI form 1b: [Part B]</v>
      </c>
      <c r="L42" t="str">
        <f t="shared" si="8"/>
        <v>Indicator 2: Proportion of pregnant women who had IFAS</v>
      </c>
      <c r="M42" t="str">
        <f t="shared" si="9"/>
        <v>%</v>
      </c>
      <c r="N42" t="str">
        <f t="shared" si="10"/>
        <v>%</v>
      </c>
      <c r="O42">
        <f t="shared" si="11"/>
        <v>6097</v>
      </c>
      <c r="P42" s="53">
        <f>O39/O41</f>
        <v>0.73429220287660868</v>
      </c>
    </row>
    <row r="43" spans="1:16">
      <c r="A43">
        <v>39</v>
      </c>
      <c r="B43" t="s">
        <v>113</v>
      </c>
      <c r="C43" t="s">
        <v>120</v>
      </c>
      <c r="D43" t="s">
        <v>119</v>
      </c>
      <c r="E43" t="s">
        <v>16</v>
      </c>
      <c r="F43" s="101">
        <v>1173</v>
      </c>
      <c r="J43">
        <f t="shared" si="6"/>
        <v>39</v>
      </c>
      <c r="K43" t="str">
        <f t="shared" si="7"/>
        <v>Section 2:Maternal summary for BFCI form 1b: [Part B]</v>
      </c>
      <c r="L43" t="str">
        <f t="shared" si="8"/>
        <v>Indicator 3: Consumption of IFAS among pregnant women</v>
      </c>
      <c r="M43" t="str">
        <f t="shared" si="9"/>
        <v>Pregnant Women who consumed  IFAS for 15 days or more [Form 1b,Q11b]</v>
      </c>
      <c r="N43" t="str">
        <f t="shared" si="10"/>
        <v>Y</v>
      </c>
      <c r="O43">
        <f t="shared" si="11"/>
        <v>1173</v>
      </c>
    </row>
    <row r="44" spans="1:16">
      <c r="A44">
        <v>40</v>
      </c>
      <c r="B44" t="s">
        <v>113</v>
      </c>
      <c r="C44" t="s">
        <v>120</v>
      </c>
      <c r="D44" t="s">
        <v>119</v>
      </c>
      <c r="E44" t="s">
        <v>17</v>
      </c>
      <c r="F44" s="101">
        <v>356</v>
      </c>
      <c r="J44">
        <f t="shared" si="6"/>
        <v>40</v>
      </c>
      <c r="K44" t="str">
        <f t="shared" si="7"/>
        <v>Section 2:Maternal summary for BFCI form 1b: [Part B]</v>
      </c>
      <c r="L44" t="str">
        <f t="shared" si="8"/>
        <v>Indicator 3: Consumption of IFAS among pregnant women</v>
      </c>
      <c r="M44" t="str">
        <f t="shared" si="9"/>
        <v>Pregnant Women who consumed  IFAS for 15 days or more [Form 1b,Q11b]</v>
      </c>
      <c r="N44" t="str">
        <f t="shared" si="10"/>
        <v>N</v>
      </c>
      <c r="O44">
        <f t="shared" si="11"/>
        <v>356</v>
      </c>
    </row>
    <row r="45" spans="1:16">
      <c r="A45">
        <v>41</v>
      </c>
      <c r="B45" t="s">
        <v>113</v>
      </c>
      <c r="C45" t="s">
        <v>120</v>
      </c>
      <c r="D45" t="s">
        <v>35</v>
      </c>
      <c r="E45" t="s">
        <v>18</v>
      </c>
      <c r="F45" s="101">
        <v>1529</v>
      </c>
      <c r="J45">
        <f t="shared" si="6"/>
        <v>41</v>
      </c>
      <c r="K45" t="str">
        <f t="shared" si="7"/>
        <v>Section 2:Maternal summary for BFCI form 1b: [Part B]</v>
      </c>
      <c r="L45" t="str">
        <f t="shared" si="8"/>
        <v>Indicator 3: Consumption of IFAS among pregnant women</v>
      </c>
      <c r="M45" t="str">
        <f t="shared" si="9"/>
        <v>Total Pregnant women</v>
      </c>
      <c r="N45" t="str">
        <f t="shared" si="10"/>
        <v>Y+N</v>
      </c>
      <c r="O45">
        <f t="shared" si="11"/>
        <v>1529</v>
      </c>
    </row>
    <row r="46" spans="1:16">
      <c r="A46">
        <v>42</v>
      </c>
      <c r="B46" t="s">
        <v>113</v>
      </c>
      <c r="C46" t="s">
        <v>120</v>
      </c>
      <c r="D46" t="s">
        <v>19</v>
      </c>
      <c r="E46" t="s">
        <v>19</v>
      </c>
      <c r="F46" s="101">
        <v>6091</v>
      </c>
      <c r="J46">
        <f t="shared" si="6"/>
        <v>42</v>
      </c>
      <c r="K46" t="str">
        <f t="shared" si="7"/>
        <v>Section 2:Maternal summary for BFCI form 1b: [Part B]</v>
      </c>
      <c r="L46" t="str">
        <f t="shared" si="8"/>
        <v>Indicator 3: Consumption of IFAS among pregnant women</v>
      </c>
      <c r="M46" t="str">
        <f t="shared" si="9"/>
        <v>%</v>
      </c>
      <c r="N46" t="str">
        <f t="shared" si="10"/>
        <v>%</v>
      </c>
      <c r="O46">
        <f t="shared" si="11"/>
        <v>6091</v>
      </c>
      <c r="P46" s="53">
        <f>O43/O45</f>
        <v>0.76716808371484635</v>
      </c>
    </row>
    <row r="47" spans="1:16">
      <c r="A47">
        <v>43</v>
      </c>
      <c r="B47" t="s">
        <v>121</v>
      </c>
      <c r="C47" t="s">
        <v>123</v>
      </c>
      <c r="D47" t="s">
        <v>122</v>
      </c>
      <c r="E47" t="s">
        <v>16</v>
      </c>
      <c r="F47" s="101">
        <v>5417</v>
      </c>
      <c r="J47">
        <f t="shared" si="6"/>
        <v>43</v>
      </c>
      <c r="K47" t="str">
        <f t="shared" si="7"/>
        <v>Section 1b:Maternal summary for BFCI form 1b: [Part B]</v>
      </c>
      <c r="L47" t="str">
        <f t="shared" si="8"/>
        <v>Indicator 4: Proportion of pregnant and lactating women consuming at least 5 food groups in a day.</v>
      </c>
      <c r="M47" t="str">
        <f t="shared" si="9"/>
        <v>Pregnant and lactating women consuming 5 or more food groups in a day</v>
      </c>
      <c r="N47" t="str">
        <f t="shared" si="10"/>
        <v>Y</v>
      </c>
      <c r="O47">
        <f t="shared" si="11"/>
        <v>5417</v>
      </c>
    </row>
    <row r="48" spans="1:16">
      <c r="A48">
        <v>44</v>
      </c>
      <c r="B48" t="s">
        <v>121</v>
      </c>
      <c r="C48" t="s">
        <v>123</v>
      </c>
      <c r="D48" t="s">
        <v>122</v>
      </c>
      <c r="E48" t="s">
        <v>17</v>
      </c>
      <c r="F48" s="101">
        <v>392</v>
      </c>
      <c r="J48">
        <f t="shared" si="6"/>
        <v>44</v>
      </c>
      <c r="K48" t="str">
        <f t="shared" si="7"/>
        <v>Section 1b:Maternal summary for BFCI form 1b: [Part B]</v>
      </c>
      <c r="L48" t="str">
        <f t="shared" si="8"/>
        <v>Indicator 4: Proportion of pregnant and lactating women consuming at least 5 food groups in a day.</v>
      </c>
      <c r="M48" t="str">
        <f t="shared" si="9"/>
        <v>Pregnant and lactating women consuming 5 or more food groups in a day</v>
      </c>
      <c r="N48" t="str">
        <f t="shared" si="10"/>
        <v>N</v>
      </c>
      <c r="O48">
        <f t="shared" si="11"/>
        <v>392</v>
      </c>
    </row>
    <row r="49" spans="1:16">
      <c r="A49">
        <v>45</v>
      </c>
      <c r="B49" t="s">
        <v>121</v>
      </c>
      <c r="C49" t="s">
        <v>123</v>
      </c>
      <c r="D49" t="s">
        <v>36</v>
      </c>
      <c r="E49" t="s">
        <v>18</v>
      </c>
      <c r="F49" s="101">
        <v>5809</v>
      </c>
      <c r="J49">
        <f t="shared" si="6"/>
        <v>45</v>
      </c>
      <c r="K49" t="str">
        <f t="shared" si="7"/>
        <v>Section 1b:Maternal summary for BFCI form 1b: [Part B]</v>
      </c>
      <c r="L49" t="str">
        <f t="shared" si="8"/>
        <v>Indicator 4: Proportion of pregnant and lactating women consuming at least 5 food groups in a day.</v>
      </c>
      <c r="M49" t="str">
        <f t="shared" si="9"/>
        <v>Total Pregnant and lactating women</v>
      </c>
      <c r="N49" t="str">
        <f t="shared" si="10"/>
        <v>Y+N</v>
      </c>
      <c r="O49">
        <f t="shared" si="11"/>
        <v>5809</v>
      </c>
    </row>
    <row r="50" spans="1:16">
      <c r="A50">
        <v>46</v>
      </c>
      <c r="B50" t="s">
        <v>121</v>
      </c>
      <c r="C50" t="s">
        <v>123</v>
      </c>
      <c r="D50" t="s">
        <v>19</v>
      </c>
      <c r="E50" t="s">
        <v>19</v>
      </c>
      <c r="F50" s="101">
        <v>6841</v>
      </c>
      <c r="J50">
        <f t="shared" si="6"/>
        <v>46</v>
      </c>
      <c r="K50" t="str">
        <f t="shared" si="7"/>
        <v>Section 1b:Maternal summary for BFCI form 1b: [Part B]</v>
      </c>
      <c r="L50" t="str">
        <f t="shared" si="8"/>
        <v>Indicator 4: Proportion of pregnant and lactating women consuming at least 5 food groups in a day.</v>
      </c>
      <c r="M50" t="str">
        <f t="shared" si="9"/>
        <v>%</v>
      </c>
      <c r="N50" t="str">
        <f t="shared" si="10"/>
        <v>%</v>
      </c>
      <c r="O50">
        <f t="shared" si="11"/>
        <v>6841</v>
      </c>
      <c r="P50" s="53">
        <f>O47/O49</f>
        <v>0.93251850576691342</v>
      </c>
    </row>
    <row r="51" spans="1:16">
      <c r="A51">
        <v>47</v>
      </c>
      <c r="B51" t="s">
        <v>121</v>
      </c>
      <c r="C51" t="s">
        <v>125</v>
      </c>
      <c r="D51" t="s">
        <v>124</v>
      </c>
      <c r="E51" t="s">
        <v>16</v>
      </c>
      <c r="F51" s="101">
        <v>5619</v>
      </c>
      <c r="J51">
        <f t="shared" si="6"/>
        <v>47</v>
      </c>
      <c r="K51" t="str">
        <f t="shared" si="7"/>
        <v>Section 1b:Maternal summary for BFCI form 1b: [Part B]</v>
      </c>
      <c r="L51" t="str">
        <f t="shared" si="8"/>
        <v>Indicator 5:Proportion of pregnant and lactating women consuming the recommended number of meals per day</v>
      </c>
      <c r="M51" t="str">
        <f t="shared" si="9"/>
        <v>Pregnant and lactating women consuming the recommended number of meals per day</v>
      </c>
      <c r="N51" t="str">
        <f t="shared" si="10"/>
        <v>Y</v>
      </c>
      <c r="O51">
        <f t="shared" si="11"/>
        <v>5619</v>
      </c>
    </row>
    <row r="52" spans="1:16">
      <c r="A52">
        <v>48</v>
      </c>
      <c r="B52" t="s">
        <v>121</v>
      </c>
      <c r="C52" t="s">
        <v>125</v>
      </c>
      <c r="D52" t="s">
        <v>124</v>
      </c>
      <c r="E52" t="s">
        <v>17</v>
      </c>
      <c r="F52" s="101">
        <v>547</v>
      </c>
      <c r="J52">
        <f t="shared" si="6"/>
        <v>48</v>
      </c>
      <c r="K52" t="str">
        <f t="shared" si="7"/>
        <v>Section 1b:Maternal summary for BFCI form 1b: [Part B]</v>
      </c>
      <c r="L52" t="str">
        <f t="shared" si="8"/>
        <v>Indicator 5:Proportion of pregnant and lactating women consuming the recommended number of meals per day</v>
      </c>
      <c r="M52" t="str">
        <f t="shared" si="9"/>
        <v>Pregnant and lactating women consuming the recommended number of meals per day</v>
      </c>
      <c r="N52" t="str">
        <f t="shared" si="10"/>
        <v>N</v>
      </c>
      <c r="O52">
        <f t="shared" si="11"/>
        <v>547</v>
      </c>
    </row>
    <row r="53" spans="1:16">
      <c r="A53">
        <v>49</v>
      </c>
      <c r="B53" t="s">
        <v>121</v>
      </c>
      <c r="C53" t="s">
        <v>125</v>
      </c>
      <c r="D53" t="s">
        <v>37</v>
      </c>
      <c r="E53" t="s">
        <v>18</v>
      </c>
      <c r="F53" s="101">
        <v>6166</v>
      </c>
      <c r="J53">
        <f t="shared" si="6"/>
        <v>49</v>
      </c>
      <c r="K53" t="str">
        <f t="shared" si="7"/>
        <v>Section 1b:Maternal summary for BFCI form 1b: [Part B]</v>
      </c>
      <c r="L53" t="str">
        <f t="shared" si="8"/>
        <v>Indicator 5:Proportion of pregnant and lactating women consuming the recommended number of meals per day</v>
      </c>
      <c r="M53" t="str">
        <f t="shared" si="9"/>
        <v>Total Pregnant and lactating women in BFCI</v>
      </c>
      <c r="N53" t="str">
        <f t="shared" si="10"/>
        <v>Y+N</v>
      </c>
      <c r="O53">
        <f t="shared" si="11"/>
        <v>6166</v>
      </c>
    </row>
    <row r="54" spans="1:16">
      <c r="A54">
        <v>50</v>
      </c>
      <c r="B54" t="s">
        <v>121</v>
      </c>
      <c r="C54" t="s">
        <v>125</v>
      </c>
      <c r="D54" t="s">
        <v>19</v>
      </c>
      <c r="E54" t="s">
        <v>19</v>
      </c>
      <c r="F54" s="101">
        <v>6340</v>
      </c>
      <c r="J54">
        <f t="shared" si="6"/>
        <v>50</v>
      </c>
      <c r="K54" t="str">
        <f t="shared" si="7"/>
        <v>Section 1b:Maternal summary for BFCI form 1b: [Part B]</v>
      </c>
      <c r="L54" t="str">
        <f t="shared" si="8"/>
        <v>Indicator 5:Proportion of pregnant and lactating women consuming the recommended number of meals per day</v>
      </c>
      <c r="M54" t="str">
        <f t="shared" si="9"/>
        <v>%</v>
      </c>
      <c r="N54" t="str">
        <f t="shared" si="10"/>
        <v>%</v>
      </c>
      <c r="O54">
        <f t="shared" si="11"/>
        <v>6340</v>
      </c>
      <c r="P54" s="53">
        <f>O51/O53</f>
        <v>0.91128770677911131</v>
      </c>
    </row>
    <row r="55" spans="1:16">
      <c r="A55">
        <v>51</v>
      </c>
      <c r="B55" t="s">
        <v>121</v>
      </c>
      <c r="C55" t="s">
        <v>127</v>
      </c>
      <c r="D55" t="s">
        <v>126</v>
      </c>
      <c r="E55" t="s">
        <v>16</v>
      </c>
      <c r="F55" s="101">
        <v>6081</v>
      </c>
      <c r="J55">
        <f t="shared" si="6"/>
        <v>51</v>
      </c>
      <c r="K55" t="str">
        <f t="shared" si="7"/>
        <v>Section 1b:Maternal summary for BFCI form 1b: [Part B]</v>
      </c>
      <c r="L55" t="str">
        <f t="shared" si="8"/>
        <v>Indicator 6:Pregnant and lactating women receiving nutrition counselling during home visit</v>
      </c>
      <c r="M55" t="str">
        <f t="shared" si="9"/>
        <v>Pregnant and lactating women received nutrition counselling [Form 1b,Q16 for all pregnant and lactating women in BFCI]</v>
      </c>
      <c r="N55" t="str">
        <f t="shared" si="10"/>
        <v>Y</v>
      </c>
      <c r="O55">
        <f t="shared" si="11"/>
        <v>6081</v>
      </c>
    </row>
    <row r="56" spans="1:16">
      <c r="A56">
        <v>52</v>
      </c>
      <c r="B56" t="s">
        <v>121</v>
      </c>
      <c r="C56" t="s">
        <v>127</v>
      </c>
      <c r="D56" t="s">
        <v>126</v>
      </c>
      <c r="E56" t="s">
        <v>17</v>
      </c>
      <c r="F56" s="101">
        <v>2</v>
      </c>
      <c r="J56">
        <f t="shared" si="6"/>
        <v>52</v>
      </c>
      <c r="K56" t="str">
        <f t="shared" si="7"/>
        <v>Section 1b:Maternal summary for BFCI form 1b: [Part B]</v>
      </c>
      <c r="L56" t="str">
        <f t="shared" si="8"/>
        <v>Indicator 6:Pregnant and lactating women receiving nutrition counselling during home visit</v>
      </c>
      <c r="M56" t="str">
        <f t="shared" si="9"/>
        <v>Pregnant and lactating women received nutrition counselling [Form 1b,Q16 for all pregnant and lactating women in BFCI]</v>
      </c>
      <c r="N56" t="str">
        <f t="shared" si="10"/>
        <v>N</v>
      </c>
      <c r="O56">
        <f t="shared" si="11"/>
        <v>2</v>
      </c>
    </row>
    <row r="57" spans="1:16">
      <c r="A57">
        <v>53</v>
      </c>
      <c r="B57" t="s">
        <v>121</v>
      </c>
      <c r="C57" t="s">
        <v>127</v>
      </c>
      <c r="D57" t="s">
        <v>37</v>
      </c>
      <c r="E57" t="s">
        <v>18</v>
      </c>
      <c r="F57" s="101">
        <v>6083</v>
      </c>
      <c r="J57">
        <f t="shared" si="6"/>
        <v>53</v>
      </c>
      <c r="K57" t="str">
        <f t="shared" si="7"/>
        <v>Section 1b:Maternal summary for BFCI form 1b: [Part B]</v>
      </c>
      <c r="L57" t="str">
        <f t="shared" si="8"/>
        <v>Indicator 6:Pregnant and lactating women receiving nutrition counselling during home visit</v>
      </c>
      <c r="M57" t="str">
        <f t="shared" si="9"/>
        <v>Total Pregnant and lactating women in BFCI</v>
      </c>
      <c r="N57" t="str">
        <f t="shared" si="10"/>
        <v>Y+N</v>
      </c>
      <c r="O57">
        <f t="shared" si="11"/>
        <v>6083</v>
      </c>
    </row>
    <row r="58" spans="1:16">
      <c r="A58">
        <v>54</v>
      </c>
      <c r="B58" t="s">
        <v>121</v>
      </c>
      <c r="C58" t="s">
        <v>127</v>
      </c>
      <c r="D58" t="s">
        <v>19</v>
      </c>
      <c r="E58" t="s">
        <v>19</v>
      </c>
      <c r="F58" s="101">
        <v>7698</v>
      </c>
      <c r="J58">
        <f t="shared" si="6"/>
        <v>54</v>
      </c>
      <c r="K58" t="str">
        <f t="shared" si="7"/>
        <v>Section 1b:Maternal summary for BFCI form 1b: [Part B]</v>
      </c>
      <c r="L58" t="str">
        <f t="shared" si="8"/>
        <v>Indicator 6:Pregnant and lactating women receiving nutrition counselling during home visit</v>
      </c>
      <c r="M58" t="str">
        <f t="shared" si="9"/>
        <v>%</v>
      </c>
      <c r="N58" t="str">
        <f t="shared" si="10"/>
        <v>%</v>
      </c>
      <c r="O58">
        <f t="shared" si="11"/>
        <v>7698</v>
      </c>
      <c r="P58" s="53">
        <f>O55/O57</f>
        <v>0.99967121486108823</v>
      </c>
    </row>
    <row r="59" spans="1:16">
      <c r="A59">
        <v>55</v>
      </c>
      <c r="B59" t="s">
        <v>121</v>
      </c>
      <c r="C59" t="s">
        <v>129</v>
      </c>
      <c r="D59" t="s">
        <v>128</v>
      </c>
      <c r="E59" t="s">
        <v>31</v>
      </c>
      <c r="F59" s="101">
        <v>6089</v>
      </c>
      <c r="J59">
        <f t="shared" si="6"/>
        <v>55</v>
      </c>
      <c r="K59" t="str">
        <f t="shared" si="7"/>
        <v>Section 1b:Maternal summary for BFCI form 1b: [Part B]</v>
      </c>
      <c r="L59" t="str">
        <f t="shared" si="8"/>
        <v>Indicator 7: Proxy BFCI Coverage for Pregnant and lactating women</v>
      </c>
      <c r="M59" t="str">
        <f t="shared" si="9"/>
        <v>Pregnant and lactating women received nutrition counselling [Form 1b,Q16 for all pregnant and lactating women in BFCI ]</v>
      </c>
      <c r="N59" t="str">
        <f t="shared" si="10"/>
        <v>T</v>
      </c>
      <c r="O59">
        <f t="shared" si="11"/>
        <v>6089</v>
      </c>
    </row>
    <row r="60" spans="1:16">
      <c r="A60">
        <v>56</v>
      </c>
      <c r="B60" t="s">
        <v>121</v>
      </c>
      <c r="C60" t="s">
        <v>129</v>
      </c>
      <c r="D60" t="s">
        <v>130</v>
      </c>
      <c r="E60" t="s">
        <v>32</v>
      </c>
      <c r="F60" s="101">
        <v>9087</v>
      </c>
      <c r="J60">
        <f t="shared" si="6"/>
        <v>56</v>
      </c>
      <c r="K60" t="str">
        <f t="shared" si="7"/>
        <v>Section 1b:Maternal summary for BFCI form 1b: [Part B]</v>
      </c>
      <c r="L60" t="str">
        <f t="shared" si="8"/>
        <v>Indicator 7: Proxy BFCI Coverage for Pregnant and lactating women</v>
      </c>
      <c r="M60" t="str">
        <f t="shared" si="9"/>
        <v>Total number of pregnant and lactating women in this Community health Unit mapped for BFCI, [data from CHS report- ensure the CHS report is updated]</v>
      </c>
      <c r="N60" t="str">
        <f t="shared" si="10"/>
        <v>U</v>
      </c>
      <c r="O60">
        <f t="shared" si="11"/>
        <v>9087</v>
      </c>
    </row>
    <row r="61" spans="1:16">
      <c r="A61">
        <v>57</v>
      </c>
      <c r="B61" t="s">
        <v>121</v>
      </c>
      <c r="C61" t="s">
        <v>129</v>
      </c>
      <c r="D61" t="s">
        <v>131</v>
      </c>
      <c r="E61" t="s">
        <v>33</v>
      </c>
      <c r="F61" s="101">
        <v>5721</v>
      </c>
      <c r="J61">
        <f t="shared" si="6"/>
        <v>57</v>
      </c>
      <c r="K61" t="str">
        <f t="shared" si="7"/>
        <v>Section 1b:Maternal summary for BFCI form 1b: [Part B]</v>
      </c>
      <c r="L61" t="str">
        <f t="shared" si="8"/>
        <v>Indicator 7: Proxy BFCI Coverage for Pregnant and lactating women</v>
      </c>
      <c r="M61" t="str">
        <f t="shared" si="9"/>
        <v>Percentage of pregnant and lactating women &amp; caregivers with children less than 2 years who received BFCI services [coverage]</v>
      </c>
      <c r="N61" t="str">
        <f t="shared" si="10"/>
        <v>T/U*100</v>
      </c>
      <c r="O61">
        <f t="shared" si="11"/>
        <v>5721</v>
      </c>
      <c r="P61" s="53">
        <f>O59/O60</f>
        <v>0.67007813359744695</v>
      </c>
    </row>
  </sheetData>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showGridLines="0" workbookViewId="0">
      <selection activeCell="A2" sqref="A2"/>
    </sheetView>
  </sheetViews>
  <sheetFormatPr defaultRowHeight="14.25"/>
  <cols>
    <col min="1" max="1" width="10.265625" customWidth="1"/>
    <col min="2" max="2" width="14.265625" customWidth="1"/>
    <col min="3" max="3" width="10.1328125" customWidth="1"/>
    <col min="4" max="4" width="19" customWidth="1"/>
    <col min="5" max="5" width="9.59765625" customWidth="1"/>
    <col min="6" max="6" width="13.73046875" customWidth="1"/>
    <col min="7" max="7" width="11.73046875" customWidth="1"/>
    <col min="8" max="8" width="16.265625" customWidth="1"/>
    <col min="9" max="9" width="10.86328125" customWidth="1"/>
    <col min="10" max="10" width="15.3984375" customWidth="1"/>
    <col min="11" max="11" width="12" customWidth="1"/>
    <col min="13" max="13" width="28.1328125" customWidth="1"/>
    <col min="15" max="15" width="19.59765625" customWidth="1"/>
  </cols>
  <sheetData>
    <row r="1" spans="1:14">
      <c r="A1" s="1" t="s">
        <v>0</v>
      </c>
      <c r="B1" s="2" t="s">
        <v>1</v>
      </c>
      <c r="C1" s="2" t="s">
        <v>2</v>
      </c>
      <c r="D1" s="2" t="s">
        <v>3</v>
      </c>
      <c r="E1" s="2" t="s">
        <v>4</v>
      </c>
      <c r="F1" s="2" t="s">
        <v>5</v>
      </c>
      <c r="G1" s="2" t="s">
        <v>6</v>
      </c>
      <c r="H1" s="2" t="s">
        <v>7</v>
      </c>
      <c r="I1" s="2" t="s">
        <v>8</v>
      </c>
      <c r="J1" s="2" t="s">
        <v>9</v>
      </c>
      <c r="K1" s="2" t="s">
        <v>10</v>
      </c>
      <c r="L1" s="2" t="s">
        <v>11</v>
      </c>
      <c r="M1" s="2" t="s">
        <v>12</v>
      </c>
      <c r="N1" s="3" t="s">
        <v>13</v>
      </c>
    </row>
    <row r="2" spans="1:14">
      <c r="A2" s="102"/>
      <c r="B2" s="103"/>
      <c r="C2" s="103"/>
      <c r="D2" s="103"/>
      <c r="E2" s="103"/>
      <c r="F2" s="103"/>
      <c r="G2" s="103"/>
      <c r="H2" s="103"/>
      <c r="I2" s="103"/>
      <c r="J2" s="103"/>
      <c r="K2" s="103"/>
      <c r="L2" s="103"/>
      <c r="M2" s="103"/>
      <c r="N2" s="104"/>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 C o u n t y < / s t r i n g > < / k e y > < v a l u e > < i n t > 8 0 < / i n t > < / v a l u e > < / i t e m > < i t e m > < k e y > < s t r i n g > s u b - c o u n t y < / s t r i n g > < / k e y > < v a l u e > < i n t > 1 0 5 < / i n t > < / v a l u e > < / i t e m > < i t e m > < k e y > < s t r i n g > F a c i l i t y < / s t r i n g > < / k e y > < v a l u e > < i n t > 8 0 < / i n t > < / v a l u e > < / i t e m > < i t e m > < k e y > < s t r i n g > C o m m u n i t y   U n i t < / s t r i n g > < / k e y > < v a l u e > < i n t > 1 3 7 < / i n t > < / v a l u e > < / i t e m > < i t e m > < k e y > < s t r i n g > M o n t h < / s t r i n g > < / k e y > < v a l u e > < i n t > 7 7 < / i n t > < / v a l u e > < / i t e m > < i t e m > < k e y > < s t r i n g > y e a r m o n t h < / s t r i n g > < / k e y > < v a l u e > < i n t > 1 0 4 < / i n t > < / v a l u e > < / i t e m > < i t e m > < k e y > < s t r i n g > M f l C o d e < / s t r i n g > < / k e y > < v a l u e > < i n t > 8 8 < / i n t > < / v a l u e > < / i t e m > < i t e m > < k e y > < s t r i n g > M a i n   S e c t i o n < / s t r i n g > < / k e y > < v a l u e > < i n t > 1 1 5 < / i n t > < / v a l u e > < / i t e m > < i t e m > < k e y > < s t r i n g > S e c t i o n < / s t r i n g > < / k e y > < v a l u e > < i n t > 8 1 < / i n t > < / v a l u e > < / i t e m > < i t e m > < k e y > < s t r i n g > S u b   S e c t i o n < / s t r i n g > < / k e y > < v a l u e > < i n t > 1 0 7 < / i n t > < / v a l u e > < / i t e m > < i t e m > < k e y > < s t r i n g > I n d i c a t o r < / s t r i n g > < / k e y > < v a l u e > < i n t > 9 1 < / i n t > < / v a l u e > < / i t e m > < i t e m > < k e y > < s t r i n g > O r d e r < / s t r i n g > < / k e y > < v a l u e > < i n t > 7 2 < / i n t > < / v a l u e > < / i t e m > < i t e m > < k e y > < s t r i n g > I s   a   p e r c e n t a g e   i n d i c a t o r < / s t r i n g > < / k e y > < v a l u e > < i n t > 1 8 7 < / i n t > < / v a l u e > < / i t e m > < i t e m > < k e y > < s t r i n g > V a l u e < / s t r i n g > < / k e y > < v a l u e > < i n t > 7 1 < / i n t > < / v a l u e > < / i t e m > < / C o l u m n W i d t h s > < C o l u m n D i s p l a y I n d e x > < i t e m > < k e y > < s t r i n g > C o u n t y < / s t r i n g > < / k e y > < v a l u e > < i n t > 0 < / i n t > < / v a l u e > < / i t e m > < i t e m > < k e y > < s t r i n g > s u b - c o u n t y < / s t r i n g > < / k e y > < v a l u e > < i n t > 1 < / i n t > < / v a l u e > < / i t e m > < i t e m > < k e y > < s t r i n g > F a c i l i t y < / s t r i n g > < / k e y > < v a l u e > < i n t > 2 < / i n t > < / v a l u e > < / i t e m > < i t e m > < k e y > < s t r i n g > C o m m u n i t y   U n i t < / s t r i n g > < / k e y > < v a l u e > < i n t > 3 < / i n t > < / v a l u e > < / i t e m > < i t e m > < k e y > < s t r i n g > M o n t h < / s t r i n g > < / k e y > < v a l u e > < i n t > 4 < / i n t > < / v a l u e > < / i t e m > < i t e m > < k e y > < s t r i n g > y e a r m o n t h < / s t r i n g > < / k e y > < v a l u e > < i n t > 5 < / i n t > < / v a l u e > < / i t e m > < i t e m > < k e y > < s t r i n g > M f l C o d e < / s t r i n g > < / k e y > < v a l u e > < i n t > 6 < / i n t > < / v a l u e > < / i t e m > < i t e m > < k e y > < s t r i n g > M a i n   S e c t i o n < / s t r i n g > < / k e y > < v a l u e > < i n t > 7 < / i n t > < / v a l u e > < / i t e m > < i t e m > < k e y > < s t r i n g > S e c t i o n < / s t r i n g > < / k e y > < v a l u e > < i n t > 8 < / i n t > < / v a l u e > < / i t e m > < i t e m > < k e y > < s t r i n g > S u b   S e c t i o n < / s t r i n g > < / k e y > < v a l u e > < i n t > 9 < / i n t > < / v a l u e > < / i t e m > < i t e m > < k e y > < s t r i n g > I n d i c a t o r < / s t r i n g > < / k e y > < v a l u e > < i n t > 1 0 < / i n t > < / v a l u e > < / i t e m > < i t e m > < k e y > < s t r i n g > O r d e r < / s t r i n g > < / k e y > < v a l u e > < i n t > 1 1 < / i n t > < / v a l u e > < / i t e m > < i t e m > < k e y > < s t r i n g > I s   a   p e r c e n t a g e   i n d i c a t o r < / s t r i n g > < / k e y > < v a l u e > < i n t > 1 2 < / i n t > < / v a l u e > < / i t e m > < i t e m > < k e y > < s t r i n g > V a l u e < / s t r i n g > < / k e y > < v a l u e > < i n t > 1 3 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P o w e r P i v o t V e r s i o n " > < C u s t o m C o n t e n t > < ! [ C D A T A [ 2 0 1 5 . 1 3 0 . 1 6 0 5 . 1 0 7 5 ] ] > < / C u s t o m C o n t e n t > < / G e m i n i > 
</file>

<file path=customXml/item11.xml>��< ? x m l   v e r s i o n = " 1 . 0 "   e n c o d i n g = " U T F - 1 6 " ? > < G e m i n i   x m l n s = " h t t p : / / g e m i n i / p i v o t c u s t o m i z a t i o n / T a b l e O r d e r " > < C u s t o m C o n t e n t > < ! [ C D A T A [ T a b l e 1 ] ] > < / 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C l i e n t W i n d o w X M L " > < C u s t o m C o n t e n t > < ! [ C D A T A [ T a b l e 1 ] ] > < / 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 2 0 2 4 - 0 2 - 2 2 T 1 6 : 1 3 : 1 5 . 7 9 2 5 7 0 1 + 0 3 : 0 0 < / L a s t P r o c e s s e d T i m e > < / D a t a M o d e l i n g S a n d b o x . S e r i a l i z e d S a n d b o x E r r o r C a c h e > ] ] > < / C u s t o m C o n t e n t > < / G e m i n i > 
</file>

<file path=customXml/item17.xml>��< ? x m l   v e r s i o n = " 1 . 0 "   e n c o d i n g = " U T F - 1 6 " ? > < G e m i n i   x m l n s = " h t t p : / / g e m i n i / p i v o t c u s t o m i z a t i o n / R e l a t i o n s h i p A u t o D e t e c t i o n E n a b l e d " > < C u s t o m C o n t e n t > < ! [ C D A T A [ T r u e ] ] > < / C u s t o m C o n t e n t > < / G e m i n i > 
</file>

<file path=customXml/item2.xml>��< ? x m l   v e r s i o n = " 1 . 0 "   e n c o d i n g = " U T F - 1 6 " ? > < G e m i n i   x m l n s = " h t t p : / / g e m i n i / p i v o t c u s t o m i z a t i o n / S h o w H i d d e n " > < C u s t o m C o n t e n t > < ! [ C D A T A [ T r u 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 B F C I _ R a w 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 B F C I _ R a w 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 C o l u m n s \ C o u n t y < / K e y > < / a : K e y > < a : V a l u e   i : t y p e = " T a b l e W i d g e t B a s e V i e w S t a t e " / > < / a : K e y V a l u e O f D i a g r a m O b j e c t K e y a n y T y p e z b w N T n L X > < a : K e y V a l u e O f D i a g r a m O b j e c t K e y a n y T y p e z b w N T n L X > < a : K e y > < K e y > C o l u m n s \ s u b - c o u n t y < / K e y > < / a : K e y > < a : V a l u e   i : t y p e = " T a b l e W i d g e t B a s e V i e w S t a t e " / > < / a : K e y V a l u e O f D i a g r a m O b j e c t K e y a n y T y p e z b w N T n L X > < a : K e y V a l u e O f D i a g r a m O b j e c t K e y a n y T y p e z b w N T n L X > < a : K e y > < K e y > C o l u m n s \ F a c i l i t y < / K e y > < / a : K e y > < a : V a l u e   i : t y p e = " T a b l e W i d g e t B a s e V i e w S t a t e " / > < / a : K e y V a l u e O f D i a g r a m O b j e c t K e y a n y T y p e z b w N T n L X > < a : K e y V a l u e O f D i a g r a m O b j e c t K e y a n y T y p e z b w N T n L X > < a : K e y > < K e y > C o l u m n s \ C o m m u n i t y   U n i t < / 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 C o l u m n s \ y e a r m o n t h < / K e y > < / a : K e y > < a : V a l u e   i : t y p e = " T a b l e W i d g e t B a s e V i e w S t a t e " / > < / a : K e y V a l u e O f D i a g r a m O b j e c t K e y a n y T y p e z b w N T n L X > < a : K e y V a l u e O f D i a g r a m O b j e c t K e y a n y T y p e z b w N T n L X > < a : K e y > < K e y > C o l u m n s \ M f l C o d e < / K e y > < / a : K e y > < a : V a l u e   i : t y p e = " T a b l e W i d g e t B a s e V i e w S t a t e " / > < / a : K e y V a l u e O f D i a g r a m O b j e c t K e y a n y T y p e z b w N T n L X > < a : K e y V a l u e O f D i a g r a m O b j e c t K e y a n y T y p e z b w N T n L X > < a : K e y > < K e y > C o l u m n s \ M a i n   S e c t i o n < / K e y > < / a : K e y > < a : V a l u e   i : t y p e = " T a b l e W i d g e t B a s e V i e w S t a t e " / > < / a : K e y V a l u e O f D i a g r a m O b j e c t K e y a n y T y p e z b w N T n L X > < a : K e y V a l u e O f D i a g r a m O b j e c t K e y a n y T y p e z b w N T n L X > < a : K e y > < K e y > C o l u m n s \ S e c t i o n < / K e y > < / a : K e y > < a : V a l u e   i : t y p e = " T a b l e W i d g e t B a s e V i e w S t a t e " / > < / a : K e y V a l u e O f D i a g r a m O b j e c t K e y a n y T y p e z b w N T n L X > < a : K e y V a l u e O f D i a g r a m O b j e c t K e y a n y T y p e z b w N T n L X > < a : K e y > < K e y > C o l u m n s \ S u b   S e c t i o n < / K e y > < / a : K e y > < a : V a l u e   i : t y p e = " T a b l e W i d g e t B a s e V i e w S t a t e " / > < / a : K e y V a l u e O f D i a g r a m O b j e c t K e y a n y T y p e z b w N T n L X > < a : K e y V a l u e O f D i a g r a m O b j e c t K e y a n y T y p e z b w N T n L X > < a : K e y > < K e y > C o l u m n s \ I n d i c a t o r < / K e y > < / a : K e y > < a : V a l u e   i : t y p e = " T a b l e W i d g e t B a s e V i e w S t a t e " / > < / a : K e y V a l u e O f D i a g r a m O b j e c t K e y a n y T y p e z b w N T n L X > < a : K e y V a l u e O f D i a g r a m O b j e c t K e y a n y T y p e z b w N T n L X > < a : K e y > < K e y > C o l u m n s \ O r d e r < / K e y > < / a : K e y > < a : V a l u e   i : t y p e = " T a b l e W i d g e t B a s e V i e w S t a t e " / > < / a : K e y V a l u e O f D i a g r a m O b j e c t K e y a n y T y p e z b w N T n L X > < a : K e y V a l u e O f D i a g r a m O b j e c t K e y a n y T y p e z b w N T n L X > < a : K e y > < K e y > C o l u m n s \ I s   a   p e r c e n t a g e   i n d i c a t o r < / 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M a n u a l C a l c M o d e " > < C u s t o m C o n t e n t > < ! [ C D A T A [ F a l s 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 B F C I _ R a w < / 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 B F C I _ R a w < / 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 V a l u e < / K e y > < / D i a g r a m O b j e c t K e y > < D i a g r a m O b j e c t K e y > < K e y > M e a s u r e s \ C o u n t   o f   V a l u e \ T a g I n f o \ F o r m u l a < / K e y > < / D i a g r a m O b j e c t K e y > < D i a g r a m O b j e c t K e y > < K e y > M e a s u r e s \ C o u n t   o f   V a l u e \ T a g I n f o \ V a l u e < / K e y > < / D i a g r a m O b j e c t K e y > < D i a g r a m O b j e c t K e y > < K e y > M e a s u r e s \ S u m   o f   V a l u e < / K e y > < / D i a g r a m O b j e c t K e y > < D i a g r a m O b j e c t K e y > < K e y > M e a s u r e s \ S u m   o f   V a l u e \ T a g I n f o \ F o r m u l a < / K e y > < / D i a g r a m O b j e c t K e y > < D i a g r a m O b j e c t K e y > < K e y > M e a s u r e s \ S u m   o f   V a l u e \ T a g I n f o \ V a l u e < / K e y > < / D i a g r a m O b j e c t K e y > < D i a g r a m O b j e c t K e y > < K e y > C o l u m n s \ C o u n t y < / K e y > < / D i a g r a m O b j e c t K e y > < D i a g r a m O b j e c t K e y > < K e y > C o l u m n s \ s u b - c o u n t y < / K e y > < / D i a g r a m O b j e c t K e y > < D i a g r a m O b j e c t K e y > < K e y > C o l u m n s \ F a c i l i t y < / K e y > < / D i a g r a m O b j e c t K e y > < D i a g r a m O b j e c t K e y > < K e y > C o l u m n s \ C o m m u n i t y   U n i t < / K e y > < / D i a g r a m O b j e c t K e y > < D i a g r a m O b j e c t K e y > < K e y > C o l u m n s \ M o n t h < / K e y > < / D i a g r a m O b j e c t K e y > < D i a g r a m O b j e c t K e y > < K e y > C o l u m n s \ y e a r m o n t h < / K e y > < / D i a g r a m O b j e c t K e y > < D i a g r a m O b j e c t K e y > < K e y > C o l u m n s \ M f l C o d e < / K e y > < / D i a g r a m O b j e c t K e y > < D i a g r a m O b j e c t K e y > < K e y > C o l u m n s \ M a i n   S e c t i o n < / K e y > < / D i a g r a m O b j e c t K e y > < D i a g r a m O b j e c t K e y > < K e y > C o l u m n s \ S e c t i o n < / K e y > < / D i a g r a m O b j e c t K e y > < D i a g r a m O b j e c t K e y > < K e y > C o l u m n s \ S u b   S e c t i o n < / K e y > < / D i a g r a m O b j e c t K e y > < D i a g r a m O b j e c t K e y > < K e y > C o l u m n s \ I n d i c a t o r < / K e y > < / D i a g r a m O b j e c t K e y > < D i a g r a m O b j e c t K e y > < K e y > C o l u m n s \ O r d e r < / K e y > < / D i a g r a m O b j e c t K e y > < D i a g r a m O b j e c t K e y > < K e y > C o l u m n s \ I s   a   p e r c e n t a g e   i n d i c a t o r < / K e y > < / D i a g r a m O b j e c t K e y > < D i a g r a m O b j e c t K e y > < K e y > C o l u m n s \ V a l u e < / K e y > < / D i a g r a m O b j e c t K e y > < D i a g r a m O b j e c t K e y > < K e y > L i n k s \ & l t ; C o l u m n s \ C o u n t   o f   V a l u e & g t ; - & l t ; M e a s u r e s \ V a l u e & g t ; < / K e y > < / D i a g r a m O b j e c t K e y > < D i a g r a m O b j e c t K e y > < K e y > L i n k s \ & l t ; C o l u m n s \ C o u n t   o f   V a l u e & g t ; - & l t ; M e a s u r e s \ V a l u e & g t ; \ C O L U M N < / K e y > < / D i a g r a m O b j e c t K e y > < D i a g r a m O b j e c t K e y > < K e y > L i n k s \ & l t ; C o l u m n s \ C o u n t   o f   V a l u e & g t ; - & l t ; M e a s u r e s \ V a l u e & g t ; \ M E A S U R E < / K e y > < / D i a g r a m O b j e c t K e y > < D i a g r a m O b j e c t K e y > < K e y > L i n k s \ & l t ; C o l u m n s \ S u m   o f   V a l u e & g t ; - & l t ; M e a s u r e s \ V a l u e & g t ; < / K e y > < / D i a g r a m O b j e c t K e y > < D i a g r a m O b j e c t K e y > < K e y > L i n k s \ & l t ; C o l u m n s \ S u m   o f   V a l u e & g t ; - & l t ; M e a s u r e s \ V a l u e & g t ; \ C O L U M N < / K e y > < / D i a g r a m O b j e c t K e y > < D i a g r a m O b j e c t K e y > < K e y > L i n k s \ & l t ; C o l u m n s \ S u m   o f   V a l u e & g t ; - & l t ; M e a s u r e s \ V a l u e & g t ; \ M E A S U R E 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 V a l u e < / K e y > < / a : K e y > < a : V a l u e   i : t y p e = " M e a s u r e G r i d N o d e V i e w S t a t e " > < C o l u m n > 1 3 < / C o l u m n > < L a y e d O u t > t r u e < / L a y e d O u t > < W a s U I I n v i s i b l e > t r u e < / W a s U I I n v i s i b l e > < / a : V a l u e > < / a : K e y V a l u e O f D i a g r a m O b j e c t K e y a n y T y p e z b w N T n L X > < a : K e y V a l u e O f D i a g r a m O b j e c t K e y a n y T y p e z b w N T n L X > < a : K e y > < K e y > M e a s u r e s \ C o u n t   o f   V a l u e \ T a g I n f o \ F o r m u l a < / K e y > < / a : K e y > < a : V a l u e   i : t y p e = " M e a s u r e G r i d V i e w S t a t e I D i a g r a m T a g A d d i t i o n a l I n f o " / > < / a : K e y V a l u e O f D i a g r a m O b j e c t K e y a n y T y p e z b w N T n L X > < a : K e y V a l u e O f D i a g r a m O b j e c t K e y a n y T y p e z b w N T n L X > < a : K e y > < K e y > M e a s u r e s \ C o u n t   o f   V a l u e \ T a g I n f o \ V a l u e < / K e y > < / a : K e y > < a : V a l u e   i : t y p e = " M e a s u r e G r i d V i e w S t a t e I D i a g r a m T a g A d d i t i o n a l I n f o " / > < / a : K e y V a l u e O f D i a g r a m O b j e c t K e y a n y T y p e z b w N T n L X > < a : K e y V a l u e O f D i a g r a m O b j e c t K e y a n y T y p e z b w N T n L X > < a : K e y > < K e y > M e a s u r e s \ S u m   o f   V a l u e < / K e y > < / a : K e y > < a : V a l u e   i : t y p e = " M e a s u r e G r i d N o d e V i e w S t a t e " > < C o l u m n > 1 3 < / C o l u m n > < L a y e d O u t > t r u e < / L a y e d O u t > < R o w > 1 < / R o w > < W a s U I I n v i s i b l e > t r u e < / W a s U I I n v i s i b l e > < / a : V a l u e > < / a : K e y V a l u e O f D i a g r a m O b j e c t K e y a n y T y p e z b w N T n L X > < a : K e y V a l u e O f D i a g r a m O b j e c t K e y a n y T y p e z b w N T n L X > < a : K e y > < K e y > M e a s u r e s \ S u m   o f   V a l u e \ T a g I n f o \ F o r m u l a < / K e y > < / a : K e y > < a : V a l u e   i : t y p e = " M e a s u r e G r i d V i e w S t a t e I D i a g r a m T a g A d d i t i o n a l I n f o " / > < / a : K e y V a l u e O f D i a g r a m O b j e c t K e y a n y T y p e z b w N T n L X > < a : K e y V a l u e O f D i a g r a m O b j e c t K e y a n y T y p e z b w N T n L X > < a : K e y > < K e y > M e a s u r e s \ S u m   o f   V a l u e \ T a g I n f o \ V a l u e < / K e y > < / a : K e y > < a : V a l u e   i : t y p e = " M e a s u r e G r i d V i e w S t a t e I D i a g r a m T a g A d d i t i o n a l I n f o " / > < / a : K e y V a l u e O f D i a g r a m O b j e c t K e y a n y T y p e z b w N T n L X > < a : K e y V a l u e O f D i a g r a m O b j e c t K e y a n y T y p e z b w N T n L X > < a : K e y > < K e y > C o l u m n s \ C o u n t y < / K e y > < / a : K e y > < a : V a l u e   i : t y p e = " M e a s u r e G r i d N o d e V i e w S t a t e " > < L a y e d O u t > t r u e < / L a y e d O u t > < / a : V a l u e > < / a : K e y V a l u e O f D i a g r a m O b j e c t K e y a n y T y p e z b w N T n L X > < a : K e y V a l u e O f D i a g r a m O b j e c t K e y a n y T y p e z b w N T n L X > < a : K e y > < K e y > C o l u m n s \ s u b - c o u n t y < / K e y > < / a : K e y > < a : V a l u e   i : t y p e = " M e a s u r e G r i d N o d e V i e w S t a t e " > < C o l u m n > 1 < / C o l u m n > < L a y e d O u t > t r u e < / L a y e d O u t > < / a : V a l u e > < / a : K e y V a l u e O f D i a g r a m O b j e c t K e y a n y T y p e z b w N T n L X > < a : K e y V a l u e O f D i a g r a m O b j e c t K e y a n y T y p e z b w N T n L X > < a : K e y > < K e y > C o l u m n s \ F a c i l i t y < / K e y > < / a : K e y > < a : V a l u e   i : t y p e = " M e a s u r e G r i d N o d e V i e w S t a t e " > < C o l u m n > 2 < / C o l u m n > < L a y e d O u t > t r u e < / L a y e d O u t > < / a : V a l u e > < / a : K e y V a l u e O f D i a g r a m O b j e c t K e y a n y T y p e z b w N T n L X > < a : K e y V a l u e O f D i a g r a m O b j e c t K e y a n y T y p e z b w N T n L X > < a : K e y > < K e y > C o l u m n s \ C o m m u n i t y   U n i t < / K e y > < / a : K e y > < a : V a l u e   i : t y p e = " M e a s u r e G r i d N o d e V i e w S t a t e " > < C o l u m n > 3 < / C o l u m n > < L a y e d O u t > t r u e < / L a y e d O u t > < / a : V a l u e > < / a : K e y V a l u e O f D i a g r a m O b j e c t K e y a n y T y p e z b w N T n L X > < a : K e y V a l u e O f D i a g r a m O b j e c t K e y a n y T y p e z b w N T n L X > < a : K e y > < K e y > C o l u m n s \ M o n t h < / K e y > < / a : K e y > < a : V a l u e   i : t y p e = " M e a s u r e G r i d N o d e V i e w S t a t e " > < C o l u m n > 4 < / C o l u m n > < L a y e d O u t > t r u e < / L a y e d O u t > < / a : V a l u e > < / a : K e y V a l u e O f D i a g r a m O b j e c t K e y a n y T y p e z b w N T n L X > < a : K e y V a l u e O f D i a g r a m O b j e c t K e y a n y T y p e z b w N T n L X > < a : K e y > < K e y > C o l u m n s \ y e a r m o n t h < / K e y > < / a : K e y > < a : V a l u e   i : t y p e = " M e a s u r e G r i d N o d e V i e w S t a t e " > < C o l u m n > 5 < / C o l u m n > < L a y e d O u t > t r u e < / L a y e d O u t > < / a : V a l u e > < / a : K e y V a l u e O f D i a g r a m O b j e c t K e y a n y T y p e z b w N T n L X > < a : K e y V a l u e O f D i a g r a m O b j e c t K e y a n y T y p e z b w N T n L X > < a : K e y > < K e y > C o l u m n s \ M f l C o d e < / K e y > < / a : K e y > < a : V a l u e   i : t y p e = " M e a s u r e G r i d N o d e V i e w S t a t e " > < C o l u m n > 6 < / C o l u m n > < L a y e d O u t > t r u e < / L a y e d O u t > < / a : V a l u e > < / a : K e y V a l u e O f D i a g r a m O b j e c t K e y a n y T y p e z b w N T n L X > < a : K e y V a l u e O f D i a g r a m O b j e c t K e y a n y T y p e z b w N T n L X > < a : K e y > < K e y > C o l u m n s \ M a i n   S e c t i o n < / K e y > < / a : K e y > < a : V a l u e   i : t y p e = " M e a s u r e G r i d N o d e V i e w S t a t e " > < C o l u m n > 7 < / C o l u m n > < L a y e d O u t > t r u e < / L a y e d O u t > < / a : V a l u e > < / a : K e y V a l u e O f D i a g r a m O b j e c t K e y a n y T y p e z b w N T n L X > < a : K e y V a l u e O f D i a g r a m O b j e c t K e y a n y T y p e z b w N T n L X > < a : K e y > < K e y > C o l u m n s \ S e c t i o n < / K e y > < / a : K e y > < a : V a l u e   i : t y p e = " M e a s u r e G r i d N o d e V i e w S t a t e " > < C o l u m n > 8 < / C o l u m n > < L a y e d O u t > t r u e < / L a y e d O u t > < / a : V a l u e > < / a : K e y V a l u e O f D i a g r a m O b j e c t K e y a n y T y p e z b w N T n L X > < a : K e y V a l u e O f D i a g r a m O b j e c t K e y a n y T y p e z b w N T n L X > < a : K e y > < K e y > C o l u m n s \ S u b   S e c t i o n < / K e y > < / a : K e y > < a : V a l u e   i : t y p e = " M e a s u r e G r i d N o d e V i e w S t a t e " > < C o l u m n > 9 < / C o l u m n > < L a y e d O u t > t r u e < / L a y e d O u t > < / a : V a l u e > < / a : K e y V a l u e O f D i a g r a m O b j e c t K e y a n y T y p e z b w N T n L X > < a : K e y V a l u e O f D i a g r a m O b j e c t K e y a n y T y p e z b w N T n L X > < a : K e y > < K e y > C o l u m n s \ I n d i c a t o r < / K e y > < / a : K e y > < a : V a l u e   i : t y p e = " M e a s u r e G r i d N o d e V i e w S t a t e " > < C o l u m n > 1 0 < / C o l u m n > < L a y e d O u t > t r u e < / L a y e d O u t > < / a : V a l u e > < / a : K e y V a l u e O f D i a g r a m O b j e c t K e y a n y T y p e z b w N T n L X > < a : K e y V a l u e O f D i a g r a m O b j e c t K e y a n y T y p e z b w N T n L X > < a : K e y > < K e y > C o l u m n s \ O r d e r < / K e y > < / a : K e y > < a : V a l u e   i : t y p e = " M e a s u r e G r i d N o d e V i e w S t a t e " > < C o l u m n > 1 1 < / C o l u m n > < L a y e d O u t > t r u e < / L a y e d O u t > < / a : V a l u e > < / a : K e y V a l u e O f D i a g r a m O b j e c t K e y a n y T y p e z b w N T n L X > < a : K e y V a l u e O f D i a g r a m O b j e c t K e y a n y T y p e z b w N T n L X > < a : K e y > < K e y > C o l u m n s \ I s   a   p e r c e n t a g e   i n d i c a t o r < / K e y > < / a : K e y > < a : V a l u e   i : t y p e = " M e a s u r e G r i d N o d e V i e w S t a t e " > < C o l u m n > 1 2 < / C o l u m n > < L a y e d O u t > t r u e < / L a y e d O u t > < / a : V a l u e > < / a : K e y V a l u e O f D i a g r a m O b j e c t K e y a n y T y p e z b w N T n L X > < a : K e y V a l u e O f D i a g r a m O b j e c t K e y a n y T y p e z b w N T n L X > < a : K e y > < K e y > C o l u m n s \ V a l u e < / K e y > < / a : K e y > < a : V a l u e   i : t y p e = " M e a s u r e G r i d N o d e V i e w S t a t e " > < C o l u m n > 1 3 < / C o l u m n > < L a y e d O u t > t r u e < / L a y e d O u t > < / a : V a l u e > < / a : K e y V a l u e O f D i a g r a m O b j e c t K e y a n y T y p e z b w N T n L X > < a : K e y V a l u e O f D i a g r a m O b j e c t K e y a n y T y p e z b w N T n L X > < a : K e y > < K e y > L i n k s \ & l t ; C o l u m n s \ C o u n t   o f   V a l u e & g t ; - & l t ; M e a s u r e s \ V a l u e & g t ; < / K e y > < / a : K e y > < a : V a l u e   i : t y p e = " M e a s u r e G r i d V i e w S t a t e I D i a g r a m L i n k " / > < / a : K e y V a l u e O f D i a g r a m O b j e c t K e y a n y T y p e z b w N T n L X > < a : K e y V a l u e O f D i a g r a m O b j e c t K e y a n y T y p e z b w N T n L X > < a : K e y > < K e y > L i n k s \ & l t ; C o l u m n s \ C o u n t   o f   V a l u e & g t ; - & l t ; M e a s u r e s \ V a l u e & g t ; \ C O L U M N < / K e y > < / a : K e y > < a : V a l u e   i : t y p e = " M e a s u r e G r i d V i e w S t a t e I D i a g r a m L i n k E n d p o i n t " / > < / a : K e y V a l u e O f D i a g r a m O b j e c t K e y a n y T y p e z b w N T n L X > < a : K e y V a l u e O f D i a g r a m O b j e c t K e y a n y T y p e z b w N T n L X > < a : K e y > < K e y > L i n k s \ & l t ; C o l u m n s \ C o u n t   o f   V a l u e & g t ; - & l t ; M e a s u r e s \ V a l u e & g t ; \ M E A S U R E < / K e y > < / a : K e y > < a : V a l u e   i : t y p e = " M e a s u r e G r i d V i e w S t a t e I D i a g r a m L i n k E n d p o i n t " / > < / a : K e y V a l u e O f D i a g r a m O b j e c t K e y a n y T y p e z b w N T n L X > < a : K e y V a l u e O f D i a g r a m O b j e c t K e y a n y T y p e z b w N T n L X > < a : K e y > < K e y > L i n k s \ & l t ; C o l u m n s \ S u m   o f   V a l u e & g t ; - & l t ; M e a s u r e s \ V a l u e & g t ; < / K e y > < / a : K e y > < a : V a l u e   i : t y p e = " M e a s u r e G r i d V i e w S t a t e I D i a g r a m L i n k " / > < / a : K e y V a l u e O f D i a g r a m O b j e c t K e y a n y T y p e z b w N T n L X > < a : K e y V a l u e O f D i a g r a m O b j e c t K e y a n y T y p e z b w N T n L X > < a : K e y > < K e y > L i n k s \ & l t ; C o l u m n s \ S u m   o f   V a l u e & g t ; - & l t ; M e a s u r e s \ V a l u e & g t ; \ C O L U M N < / K e y > < / a : K e y > < a : V a l u e   i : t y p e = " M e a s u r e G r i d V i e w S t a t e I D i a g r a m L i n k E n d p o i n t " / > < / a : K e y V a l u e O f D i a g r a m O b j e c t K e y a n y T y p e z b w N T n L X > < a : K e y V a l u e O f D i a g r a m O b j e c t K e y a n y T y p e z b w N T n L X > < a : K e y > < K e y > L i n k s \ & l t ; C o l u m n s \ S u m   o f   V a l u e & g t ; - & l t ; M e a s u r e s \ V a l u e & g t ; \ M E A S U R E 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9.xml>��< ? x m l   v e r s i o n = " 1 . 0 "   e n c o d i n g = " u t f - 1 6 " ? > < D a t a M a s h u p   x m l n s = " h t t p : / / s c h e m a s . m i c r o s o f t . c o m / D a t a M a s h u p " > A A A A A E c H A A B Q S w M E F A A C A A g A h 3 x W W P Z f 4 u 6 k A A A A 9 w A A A B I A H A B D b 2 5 m a W c v U G F j a 2 F n Z S 5 4 b W w g o h g A K K A U A A A A A A A A A A A A A A A A A A A A A A A A A A A A h Y + 9 D o I w G E V f h X S n f z g Y 8 l E G V 0 l M i M a 1 K R U b o R h a L O / m 4 C P 5 C m I U d X O 8 5 5 7 h 3 v v 1 B v n Y N t F F 9 8 5 0 N k M M U x R p q 7 r K 2 D p D g z / E S 5 Q L 2 E h 1 k r W O J t m 6 d H R V h o 7 e n 1 N C Q g g 4 J L j r a 8 I p Z W R f r E t 1 1 K 1 E H 9 n 8 l 2 N j n Z d W a S R g 9 x o j O G Z s g T n n C a Z A Z g q F s V + D T 4 O f 7 Q + E 1 d D 4 o d d C 2 3 h b A p k j k P c J 8 Q B Q S w M E F A A C A A g A h 3 x W 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d 8 V l j 5 F g U o Q Q Q A A P x R A A A T A B w A R m 9 y b X V s Y X M v U 2 V j d G l v b j E u b S C i G A A o o B Q A A A A A A A A A A A A A A A A A A A A A A A A A A A D t n N 1 v 2 z Y Q w N 8 D 5 H 8 g W A y Q A D a r 0 7 1 1 G b C 4 y R a s c d f Y X T A Y Q U B L r M 2 Z I g 2 K S m o Y + t / L D 1 k f t p J i z t 5 2 y U O k O 9 4 d 7 3 T k L 0 o k 5 y w x X E k 0 D j 8 H 7 4 6 P j o / y B d U s R T d K z i l H Z 0 g w c 3 y E 7 N d Y F T p h V n L x N W H i Z F h o z a S 5 V X o 5 U 2 o Z x Z v p i G b s D A d L f F d O h 0 o a O + S O B A e v 8 A 3 L 1 I N 1 f q 6 M U Z m N 8 Z h j 6 3 B C Z 4 K d B O U H m p t R F G K R 0 7 g 2 n W g q 8 5 X K r b U f 3 t j V m q g / Q O P j k g t h l e / V o 2 z M n d B J o p 4 Y Z I O H S h S Z H G C C q s P T 5 v A t L h v n 1 0 z P r W H Q t N I a q m z G J a v k U X c W 3 w 1 Q H / 6 E S 1 K 5 0 l u f E / b V n K / f M 8 E z b p i O c B x Z g 0 + F M m x s 1 j b 2 S E k W E + d h M M B P 1 3 L Q X 8 y d j B r 7 P 7 X K b I w U / c 5 o y n Q r 2 U p T y X t K 6 v K c V q N + F W K c U E F 1 f m Z 0 w e 6 a A J / l i j / 4 C H v l r F Q f z Y L p p q Z 7 M y J o g 6 9 t + y 3 i y H 2 7 O o 6 L m X V X S L N G j f C W 6 r R 1 e k k T L r h Z N 5 L h 5 + q 4 d C f U s L n S a 6 e Y K E N F q y j j l T W s 5 o t m a 1 R f l m b u f k g Y E f U l 2 Y 3 g R 1 v 7 Y P b d a z 3 M H 2 K X d b W Y n T M u U 5 5 Q o / S O Z / z 3 j 6 N 2 6 9 6 w l a C J n c h f V B S s v S K 9 3 E u j 5 z I k G J M 3 p B q u O 3 a 2 w 0 O l y s 4 6 t F Z + k 2 l v A G M m 7 N y d L N q b E 0 G M J g s 0 3 W Z x h 3 7 + B e E f M K I y 3 Z X a Z l g p 7 X c 2 9 Q U l C y 5 S u 1 O h N 6 9 P 3 6 L M 9 U S O Z o z L O d L O p w 3 x y M 0 C n V 8 O r 1 C U 2 O 1 D 0 z m L c b s 8 0 m 5 s P b 0 Y F J 2 V 3 c q L b P Z a 0 J + 6 T t r 0 d 2 M j D I N 2 u t O d B s V + n 2 4 l Q V 9 3 r e 9 g X L a K P 1 x Q 6 Z b 1 Z L 3 a 3 U S / K J 2 F b J w y X I V u 6 i 6 n c D k J M n Y M k k U 2 Y 7 q s l 9 t W b m y 7 7 u S 5 p / L p 7 A r r P H Y V N o 2 2 q I y P j 7 j s T a q N s R F d F r q 4 v 7 B U O Y R l L f P / G m i 1 q a B y + f x K 2 I 9 R L Q e p D P r A c 3 N y l V 9 k K 7 O O / E k w u K b G t r 6 c X x m W 5 d E N S 5 R O L e y Y S P 2 K y q N 7 v 1 1 Y V 7 I Q o o z j g 1 n b J A C o B d Q C a g G 1 g N r / J W r 5 A 7 X H h 3 E 2 2 A J k A b I A W Y A s Q B Y g C 5 B 9 + n 7 2 l r 3 o f v a R w f 0 s o B Z Q C 6 g F 1 A J q A b W 9 q P 2 N i z k X h 1 A 2 W A J g A b A A W A A s A B Y A C 4 D t A e y 1 E u o Q v D o 7 g C v A F e A K c A W 4 A l w B r n 1 / K P 5 H 6 Y P o 6 g 0 B r 4 B X w C v g F f A K e A W 8 9 u D 1 F f 6 j 0 C x X / L W F n Z 3 e I a S t P N w H D 0 B c I C 4 Q F 4 g L x A X i A n G f I + 7 I t s T L i B s 8 A H G B u E B c I C 4 Q F 4 g L x H 3 y W W M P y x c 8 b A y w B d g C b A G 2 A F u A L c D 2 K d j a 8 M W S H / T y b G U K i A X E A m I B s Y B Y Q C w g t g e x 7 q r e T 2 b 9 r / R 0 N u h o E z 7 E k L Q / P 4 r U n 3 B B 2 q / h k u p F I e K f Z y b h w S u y 9 w / i t i T c E Z P O D T b Z / g b w r 9 Z G R e 2 w I K K p L 7 t v f I f M u F O W r r N 3 3 w B Q S w E C L Q A U A A I A C A C H f F Z Y 9 l / i 7 q Q A A A D 3 A A A A E g A A A A A A A A A A A A A A A A A A A A A A Q 2 9 u Z m l n L 1 B h Y 2 t h Z 2 U u e G 1 s U E s B A i 0 A F A A C A A g A h 3 x W W A / K 6 a u k A A A A 6 Q A A A B M A A A A A A A A A A A A A A A A A 8 A A A A F t D b 2 5 0 Z W 5 0 X 1 R 5 c G V z X S 5 4 b W x Q S w E C L Q A U A A I A C A C H f F Z Y + R Y F K E E E A A D 8 U Q A A E w A A A A A A A A A A A A A A A A D h A Q A A R m 9 y b X V s Y X M v U 2 V j d G l v b j E u b V B L B Q Y A A A A A A w A D A M I A A A B v 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l y A A A A A A A A E P 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m 9 u Z 2 F p P C 9 J d G V t U G F 0 a D 4 8 L 0 l 0 Z W 1 M b 2 N h d G l v b j 4 8 U 3 R h Y m x l R W 5 0 c m l l c z 4 8 R W 5 0 c n k g V H l w Z T 0 i S X N Q c m l 2 Y X R l I i B W Y W x 1 Z T 0 i b D A i I C 8 + P E V u d H J 5 I F R 5 c G U 9 I k Z p b G 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F c n J v c k N v Z G U i I F Z h b H V l P S J z V W 5 r b m 9 3 b i I g L z 4 8 R W 5 0 c n k g V H l w Z T 0 i R m l s b E x h c 3 R V c G R h d G V k I i B W Y W x 1 Z T 0 i Z D I w M j Q t M D I t M j J U M T I 6 M z Y 6 M T Q u O T k w O D Q y N F o i I C 8 + P E V u d H J 5 I F R 5 c G U 9 I l F 1 Z X J 5 S U Q i I F Z h b H V l P S J z Z T B i M T Y y N 2 Y t O T J h Y i 0 0 M z I x L T k x Z m I t N D l k M j Q 2 O G E 1 N z l l I i A v P j x F b n R y e S B U e X B l P S J B Z G R l Z F R v R G F 0 Y U 1 v Z G V s I i B W Y W x 1 Z T 0 i b D A i I C 8 + P E V u d H J 5 I F R 5 c G U 9 I k Z p b G x U b 0 R h d G F N b 2 R l b E V u Y W J s Z W Q i I F Z h b H V l P S J s M C I g L z 4 8 R W 5 0 c n k g V H l w Z T 0 i R m l s b E 9 i a m V j d F R 5 c G U i I F Z h b H V l P S J z Q 2 9 u b m V j d G l v b k 9 u b H k i I C 8 + P E V u d H J 5 I F R 5 c G U 9 I l J l b G F 0 a W 9 u c 2 h p c E l u Z m 9 D b 2 5 0 Y W l u Z X I i I F Z h b H V l P S J z e y Z x d W 9 0 O 2 N v b H V t b k N v d W 5 0 J n F 1 b 3 Q 7 O j E w L C Z x d W 9 0 O 2 t l e U N v b H V t b k 5 h b W V z J n F 1 b 3 Q 7 O l t d L C Z x d W 9 0 O 3 F 1 Z X J 5 U m V s Y X R p b 2 5 z a G l w c y Z x d W 9 0 O z p b X S w m c X V v d D t j b 2 x 1 b W 5 J Z G V u d G l 0 a W V z J n F 1 b 3 Q 7 O l s m c X V v d D t T Z W N 0 a W 9 u M S 9 S b 2 5 n Y W k v Q 2 h h b m d l Z C B U e X B l L n t N b 2 5 0 a C w w f S Z x d W 9 0 O y w m c X V v d D t T Z W N 0 a W 9 u M S 9 S b 2 5 n Y W k v Q 2 h h b m d l Z C B U e X B l L n t T d W I g Q 2 9 1 b n R 5 L D F 9 J n F 1 b 3 Q 7 L C Z x d W 9 0 O 1 N l Y 3 R p b 2 4 x L 1 J v b m d h a S 9 D a G F u Z 2 V k I F R 5 c G U u e 1 d h c m Q s M n 0 m c X V v d D s s J n F 1 b 3 Q 7 U 2 V j d G l v b j E v U m 9 u Z 2 F p L 0 N o Y W 5 n Z W Q g V H l w Z S 5 7 R m F j a W x p d H k s M 3 0 m c X V v d D s s J n F 1 b 3 Q 7 U 2 V j d G l v b j E v U m 9 u Z 2 F p L 0 N o Y W 5 n Z W Q g V H l w Z S 5 7 Q 1 U s N H 0 m c X V v d D s s J n F 1 b 3 Q 7 U 2 V j d G l v b j E v U m 9 u Z 2 F p L 1 N w b G l 0 I E N v b H V t b i B i e S B E Z W x p b W l 0 Z X I u e 1 N l Y 3 R p b 2 4 s N X 0 m c X V v d D s s J n F 1 b 3 Q 7 U 2 V j d G l v b j E v U m 9 u Z 2 F p L 1 N w b G l 0 I E N v b H V t b i B i e S B E Z W x p b W l 0 Z X I u e 2 l u Z G l j Y X R v c i w 2 f S Z x d W 9 0 O y w m c X V v d D t T Z W N 0 a W 9 u M S 9 S b 2 5 n Y W k v U 3 B s a X Q g Q 2 9 s d W 1 u I G J 5 I E R l b G l t a X R l c i 5 7 Q 2 F 0 Z W d v c n k s N 3 0 m c X V v d D s s J n F 1 b 3 Q 7 U 2 V j d G l v b j E v U m 9 u Z 2 F p L 1 N w b G l 0 I E N v b H V t b i B i e S B E Z W x p b W l 0 Z X I u e 1 k v T i w 4 f S Z x d W 9 0 O y w m c X V v d D t T Z W N 0 a W 9 u M S 9 S b 2 5 n Y W k v Q 2 h h b m d l Z C B U e X B l L n t U b 3 R h b C w 5 f S Z x d W 9 0 O 1 0 s J n F 1 b 3 Q 7 Q 2 9 s d W 1 u Q 2 9 1 b n Q m c X V v d D s 6 M T A s J n F 1 b 3 Q 7 S 2 V 5 Q 2 9 s d W 1 u T m F t Z X M m c X V v d D s 6 W 1 0 s J n F 1 b 3 Q 7 Q 2 9 s d W 1 u S W R l b n R p d G l l c y Z x d W 9 0 O z p b J n F 1 b 3 Q 7 U 2 V j d G l v b j E v U m 9 u Z 2 F p L 0 N o Y W 5 n Z W Q g V H l w Z S 5 7 T W 9 u d G g s M H 0 m c X V v d D s s J n F 1 b 3 Q 7 U 2 V j d G l v b j E v U m 9 u Z 2 F p L 0 N o Y W 5 n Z W Q g V H l w Z S 5 7 U 3 V i I E N v d W 5 0 e S w x f S Z x d W 9 0 O y w m c X V v d D t T Z W N 0 a W 9 u M S 9 S b 2 5 n Y W k v Q 2 h h b m d l Z C B U e X B l L n t X Y X J k L D J 9 J n F 1 b 3 Q 7 L C Z x d W 9 0 O 1 N l Y 3 R p b 2 4 x L 1 J v b m d h a S 9 D a G F u Z 2 V k I F R 5 c G U u e 0 Z h Y 2 l s a X R 5 L D N 9 J n F 1 b 3 Q 7 L C Z x d W 9 0 O 1 N l Y 3 R p b 2 4 x L 1 J v b m d h a S 9 D a G F u Z 2 V k I F R 5 c G U u e 0 N V L D R 9 J n F 1 b 3 Q 7 L C Z x d W 9 0 O 1 N l Y 3 R p b 2 4 x L 1 J v b m d h a S 9 T c G x p d C B D b 2 x 1 b W 4 g Y n k g R G V s a W 1 p d G V y L n t T Z W N 0 a W 9 u L D V 9 J n F 1 b 3 Q 7 L C Z x d W 9 0 O 1 N l Y 3 R p b 2 4 x L 1 J v b m d h a S 9 T c G x p d C B D b 2 x 1 b W 4 g Y n k g R G V s a W 1 p d G V y L n t p b m R p Y 2 F 0 b 3 I s N n 0 m c X V v d D s s J n F 1 b 3 Q 7 U 2 V j d G l v b j E v U m 9 u Z 2 F p L 1 N w b G l 0 I E N v b H V t b i B i e S B E Z W x p b W l 0 Z X I u e 0 N h d G V n b 3 J 5 L D d 9 J n F 1 b 3 Q 7 L C Z x d W 9 0 O 1 N l Y 3 R p b 2 4 x L 1 J v b m d h a S 9 T c G x p d C B D b 2 x 1 b W 4 g Y n k g R G V s a W 1 p d G V y L n t Z L 0 4 s O H 0 m c X V v d D s s J n F 1 b 3 Q 7 U 2 V j d G l v b j E v U m 9 u Z 2 F p L 0 N o Y W 5 n Z W Q g V H l w Z S 5 7 V G 9 0 Y W w s O X 0 m c X V v d D t d L C Z x d W 9 0 O 1 J l b G F 0 a W 9 u c 2 h p c E l u Z m 8 m c X V v d D s 6 W 1 1 9 I i A v P j w v U 3 R h Y m x l R W 5 0 c m l l c z 4 8 L 0 l 0 Z W 0 + P E l 0 Z W 0 + P E l 0 Z W 1 M b 2 N h d G l v b j 4 8 S X R l b V R 5 c G U + R m 9 y b X V s Y T w v S X R l b V R 5 c G U + P E l 0 Z W 1 Q Y X R o P l N l Y 3 R p b 2 4 x L 1 J v b m d h a S 9 T b 3 V y Y 2 U 8 L 0 l 0 Z W 1 Q Y X R o P j w v S X R l b U x v Y 2 F 0 a W 9 u P j x T d G F i b G V F b n R y a W V z I C 8 + P C 9 J d G V t P j x J d G V t P j x J d G V t T G 9 j Y X R p b 2 4 + P E l 0 Z W 1 U e X B l P k Z v c m 1 1 b G E 8 L 0 l 0 Z W 1 U e X B l P j x J d G V t U G F 0 a D 5 T Z W N 0 a W 9 u M S 9 S b 2 5 n Y W k v U m V t b 3 Z l Z C U y M E J v d H R v b S U y M F J v d 3 M 8 L 0 l 0 Z W 1 Q Y X R o P j w v S X R l b U x v Y 2 F 0 a W 9 u P j x T d G F i b G V F b n R y a W V z I C 8 + P C 9 J d G V t P j x J d G V t P j x J d G V t T G 9 j Y X R p b 2 4 + P E l 0 Z W 1 U e X B l P k Z v c m 1 1 b G E 8 L 0 l 0 Z W 1 U e X B l P j x J d G V t U G F 0 a D 5 T Z W N 0 a W 9 u M S 9 S b 2 5 n Y W k v V H J h b n N w b 3 N l Z C U y M F R h Y m x l P C 9 J d G V t U G F 0 a D 4 8 L 0 l 0 Z W 1 M b 2 N h d G l v b j 4 8 U 3 R h Y m x l R W 5 0 c m l l c y A v P j w v S X R l b T 4 8 S X R l b T 4 8 S X R l b U x v Y 2 F 0 a W 9 u P j x J d G V t V H l w Z T 5 G b 3 J t d W x h P C 9 J d G V t V H l w Z T 4 8 S X R l b V B h d G g + U 2 V j d G l v b j E v U m 9 u Z 2 F p L 0 Z p b G x l Z C U y M E R v d 2 4 8 L 0 l 0 Z W 1 Q Y X R o P j w v S X R l b U x v Y 2 F 0 a W 9 u P j x T d G F i b G V F b n R y a W V z I C 8 + P C 9 J d G V t P j x J d G V t P j x J d G V t T G 9 j Y X R p b 2 4 + P E l 0 Z W 1 U e X B l P k Z v c m 1 1 b G E 8 L 0 l 0 Z W 1 U e X B l P j x J d G V t U G F 0 a D 5 T Z W N 0 a W 9 u M S 9 S b 2 5 n Y W k v T W V y Z 2 V k J T I w Q 2 9 s d W 1 u c z w v S X R l b V B h d G g + P C 9 J d G V t T G 9 j Y X R p b 2 4 + P F N 0 Y W J s Z U V u d H J p Z X M g L z 4 8 L 0 l 0 Z W 0 + P E l 0 Z W 0 + P E l 0 Z W 1 M b 2 N h d G l v b j 4 8 S X R l b V R 5 c G U + R m 9 y b X V s Y T w v S X R l b V R 5 c G U + P E l 0 Z W 1 Q Y X R o P l N l Y 3 R p b 2 4 x L 1 J v b m d h a S 9 U c m F u c 3 B v c 2 V k J T I w V G F i b G U x P C 9 J d G V t U G F 0 a D 4 8 L 0 l 0 Z W 1 M b 2 N h d G l v b j 4 8 U 3 R h Y m x l R W 5 0 c m l l c y A v P j w v S X R l b T 4 8 S X R l b T 4 8 S X R l b U x v Y 2 F 0 a W 9 u P j x J d G V t V H l w Z T 5 G b 3 J t d W x h P C 9 J d G V t V H l w Z T 4 8 S X R l b V B h d G g + U 2 V j d G l v b j E v U m 9 u Z 2 F p L 1 B y b 2 1 v d G V k J T I w S G V h Z G V y c z w v S X R l b V B h d G g + P C 9 J d G V t T G 9 j Y X R p b 2 4 + P F N 0 Y W J s Z U V u d H J p Z X M g L z 4 8 L 0 l 0 Z W 0 + P E l 0 Z W 0 + P E l 0 Z W 1 M b 2 N h d G l v b j 4 8 S X R l b V R 5 c G U + R m 9 y b X V s Y T w v S X R l b V R 5 c G U + P E l 0 Z W 1 Q Y X R o P l N l Y 3 R p b 2 4 x L 1 J v b m d h a S 9 V b n B p d m 9 0 Z W Q l M j B D b 2 x 1 b W 5 z P C 9 J d G V t U G F 0 a D 4 8 L 0 l 0 Z W 1 M b 2 N h d G l v b j 4 8 U 3 R h Y m x l R W 5 0 c m l l c y A v P j w v S X R l b T 4 8 S X R l b T 4 8 S X R l b U x v Y 2 F 0 a W 9 u P j x J d G V t V H l w Z T 5 G b 3 J t d W x h P C 9 J d G V t V H l w Z T 4 8 S X R l b V B h d G g + U 2 V j d G l v b j E v U m 9 u Z 2 F p L 1 N w b G l 0 J T I w Q 2 9 s d W 1 u J T I w Y n k l M j B E Z W x p b W l 0 Z X I 8 L 0 l 0 Z W 1 Q Y X R o P j w v S X R l b U x v Y 2 F 0 a W 9 u P j x T d G F i b G V F b n R y a W V z I C 8 + P C 9 J d G V t P j x J d G V t P j x J d G V t T G 9 j Y X R p b 2 4 + P E l 0 Z W 1 U e X B l P k Z v c m 1 1 b G E 8 L 0 l 0 Z W 1 U e X B l P j x J d G V t U G F 0 a D 5 T Z W N 0 a W 9 u M S 9 S b 2 5 n Y W k v U m V w b G F j Z W Q l M j B W Y W x 1 Z T w v S X R l b V B h d G g + P C 9 J d G V t T G 9 j Y X R p b 2 4 + P F N 0 Y W J s Z U V u d H J p Z X M g L z 4 8 L 0 l 0 Z W 0 + P E l 0 Z W 0 + P E l 0 Z W 1 M b 2 N h d G l v b j 4 8 S X R l b V R 5 c G U + R m 9 y b X V s Y T w v S X R l b V R 5 c G U + P E l 0 Z W 1 Q Y X R o P l N l Y 3 R p b 2 4 x L 1 J v b m d h a S 9 G a W x 0 Z X J l Z C U y M F J v d 3 M 8 L 0 l 0 Z W 1 Q Y X R o P j w v S X R l b U x v Y 2 F 0 a W 9 u P j x T d G F i b G V F b n R y a W V z I C 8 + P C 9 J d G V t P j x J d G V t P j x J d G V t T G 9 j Y X R p b 2 4 + P E l 0 Z W 1 U e X B l P k Z v c m 1 1 b G E 8 L 0 l 0 Z W 1 U e X B l P j x J d G V t U G F 0 a D 5 T Z W N 0 a W 9 u M S 9 S b 2 5 n Y W k v U m V u Y W 1 l Z C U y M E N v b H V t b n M 8 L 0 l 0 Z W 1 Q Y X R o P j w v S X R l b U x v Y 2 F 0 a W 9 u P j x T d G F i b G V F b n R y a W V z I C 8 + P C 9 J d G V t P j x J d G V t P j x J d G V t T G 9 j Y X R p b 2 4 + P E l 0 Z W 1 U e X B l P k Z v c m 1 1 b G E 8 L 0 l 0 Z W 1 U e X B l P j x J d G V t U G F 0 a D 5 T Z W N 0 a W 9 u M S 9 S b 2 5 n Y W k v Q 2 h h b m d l Z C U y M F R 5 c G U 8 L 0 l 0 Z W 1 Q Y X R o P j w v S X R l b U x v Y 2 F 0 a W 9 u P j x T d G F i b G V F b n R y a W V z I C 8 + P C 9 J d G V t P j x J d G V t P j x J d G V t T G 9 j Y X R p b 2 4 + P E l 0 Z W 1 U e X B l P k Z v c m 1 1 b G E 8 L 0 l 0 Z W 1 U e X B l P j x J d G V t U G F 0 a D 5 T Z W N 0 a W 9 u M S 9 O Y W t 1 c n V f R W F z d D w v S X R l b V B h d G g + P C 9 J d G V t T G 9 j Y X R p b 2 4 + P F N 0 Y W J s Z U V u d H J p Z X M + P E V u d H J 5 I F R 5 c G U 9 I k Z p b G x l Z E N v b X B s Z X R l U m V z d W x 0 V G 9 X b 3 J r c 2 h l Z X Q i I F Z h b H V l P S J s M C I g L z 4 8 R W 5 0 c n k g V H l w Z T 0 i R m l s b E V u Y W J s Z W Q i I F Z h b H V l P S J s M C I g L z 4 8 R W 5 0 c n k g V H l w Z T 0 i R m l s b E 9 i a m V j d F R 5 c G U i I F Z h b H V l P S J z Q 2 9 u b m V j d G l v b k 9 u b H k i I C 8 + P E V u d H J 5 I F R 5 c G U 9 I k Z p b G x U b 0 R h d G F N b 2 R l b E V u Y W J s Z W Q i I F Z h b H V l P S J s M C I g L z 4 8 R W 5 0 c n k g V H l w Z T 0 i S X N Q c m l 2 Y X R l I i B W Y W x 1 Z T 0 i b D A i I C 8 + P E V u d H J 5 I F R 5 c G U 9 I k x v Y W R l Z F R v Q W 5 h b H l z a X N T Z X J 2 a W N l c y I g V m F s d W U 9 I m w w I i A v P j x F b n R y e S B U e X B l P S J G a W x s U 3 R h d H V z I i B W Y W x 1 Z T 0 i c 0 N v b X B s Z X R l I i A v P j x F b n R y e S B U e X B l P S J B Z G R l Z F R v R G F 0 Y U 1 v Z G V s I i B W Y W x 1 Z T 0 i b D A i I C 8 + P E V u d H J 5 I F R 5 c G U 9 I k Z p b G x F c n J v c k N v Z G U i I F Z h b H V l P S J z V W 5 r b m 9 3 b i I g L z 4 8 R W 5 0 c n k g V H l w Z T 0 i R m l s b E x h c 3 R V c G R h d G V k I i B W Y W x 1 Z T 0 i Z D I w M j Q t M D I t M j J U M T I 6 M z Y 6 M T U u M D A y O D A 5 O V o i I C 8 + P E V u d H J 5 I F R 5 c G U 9 I k 5 h d m l n Y X R p b 2 5 T d G V w T m F t Z S I g V m F s d W U 9 I n N O Y X Z p Z 2 F 0 a W 9 u I i A v P j x F b n R y e S B U e X B l P S J O Y W 1 l V X B k Y X R l Z E F m d G V y R m l s b C I g V m F s d W U 9 I m w w I i A v P j x F b n R y e S B U e X B l P S J S Z X N 1 b H R U e X B l I i B W Y W x 1 Z T 0 i c 1 R h Y m x l I i A v P j x F b n R y e S B U e X B l P S J C d W Z m Z X J O Z X h 0 U m V m c m V z a C I g V m F s d W U 9 I m w x I i A v P j x F b n R y e S B U e X B l P S J S Z W x h d G l v b n N o a X B J b m Z v Q 2 9 u d G F p b m V y I i B W Y W x 1 Z T 0 i c 3 s m c X V v d D t j b 2 x 1 b W 5 D b 3 V u d C Z x d W 9 0 O z o x M C w m c X V v d D t r Z X l D b 2 x 1 b W 5 O Y W 1 l c y Z x d W 9 0 O z p b X S w m c X V v d D t x d W V y e V J l b G F 0 a W 9 u c 2 h p c H M m c X V v d D s 6 W 1 0 s J n F 1 b 3 Q 7 Y 2 9 s d W 1 u S W R l b n R p d G l l c y Z x d W 9 0 O z p b J n F 1 b 3 Q 7 U 2 V j d G l v b j E v T m F r d X J 1 X 0 V h c 3 Q v Q 2 h h b m d l Z C B U e X B l L n t N b 2 5 0 a C w w f S Z x d W 9 0 O y w m c X V v d D t T Z W N 0 a W 9 u M S 9 O Y W t 1 c n V f R W F z d C 9 D a G F u Z 2 V k I F R 5 c G U u e 1 N 1 Y i B D b 3 V u d H k s M X 0 m c X V v d D s s J n F 1 b 3 Q 7 U 2 V j d G l v b j E v T m F r d X J 1 X 0 V h c 3 Q v Q 2 h h b m d l Z C B U e X B l L n t X Y X J k L D J 9 J n F 1 b 3 Q 7 L C Z x d W 9 0 O 1 N l Y 3 R p b 2 4 x L 0 5 h a 3 V y d V 9 F Y X N 0 L 0 N o Y W 5 n Z W Q g V H l w Z S 5 7 R m F j a W x p d H k s M 3 0 m c X V v d D s s J n F 1 b 3 Q 7 U 2 V j d G l v b j E v T m F r d X J 1 X 0 V h c 3 Q v Q 2 h h b m d l Z C B U e X B l L n t D V S w 0 f S Z x d W 9 0 O y w m c X V v d D t T Z W N 0 a W 9 u M S 9 O Y W t 1 c n V f R W F z d C 9 T c G x p d C B D b 2 x 1 b W 4 g Y n k g R G V s a W 1 p d G V y L n t T Z W N 0 a W 9 u L D V 9 J n F 1 b 3 Q 7 L C Z x d W 9 0 O 1 N l Y 3 R p b 2 4 x L 0 5 h a 3 V y d V 9 F Y X N 0 L 1 N w b G l 0 I E N v b H V t b i B i e S B E Z W x p b W l 0 Z X I u e 2 l u Z G l j Y X R v c i w 2 f S Z x d W 9 0 O y w m c X V v d D t T Z W N 0 a W 9 u M S 9 O Y W t 1 c n V f R W F z d C 9 T c G x p d C B D b 2 x 1 b W 4 g Y n k g R G V s a W 1 p d G V y L n t D Y X R l Z 2 9 y e S w 3 f S Z x d W 9 0 O y w m c X V v d D t T Z W N 0 a W 9 u M S 9 O Y W t 1 c n V f R W F z d C 9 T c G x p d C B D b 2 x 1 b W 4 g Y n k g R G V s a W 1 p d G V y L n t Z L 0 4 s O H 0 m c X V v d D s s J n F 1 b 3 Q 7 U 2 V j d G l v b j E v T m F r d X J 1 X 0 V h c 3 Q v Q 2 h h b m d l Z C B U e X B l L n t U b 3 R h b C w 5 f S Z x d W 9 0 O 1 0 s J n F 1 b 3 Q 7 Q 2 9 s d W 1 u Q 2 9 1 b n Q m c X V v d D s 6 M T A s J n F 1 b 3 Q 7 S 2 V 5 Q 2 9 s d W 1 u T m F t Z X M m c X V v d D s 6 W 1 0 s J n F 1 b 3 Q 7 Q 2 9 s d W 1 u S W R l b n R p d G l l c y Z x d W 9 0 O z p b J n F 1 b 3 Q 7 U 2 V j d G l v b j E v T m F r d X J 1 X 0 V h c 3 Q v Q 2 h h b m d l Z C B U e X B l L n t N b 2 5 0 a C w w f S Z x d W 9 0 O y w m c X V v d D t T Z W N 0 a W 9 u M S 9 O Y W t 1 c n V f R W F z d C 9 D a G F u Z 2 V k I F R 5 c G U u e 1 N 1 Y i B D b 3 V u d H k s M X 0 m c X V v d D s s J n F 1 b 3 Q 7 U 2 V j d G l v b j E v T m F r d X J 1 X 0 V h c 3 Q v Q 2 h h b m d l Z C B U e X B l L n t X Y X J k L D J 9 J n F 1 b 3 Q 7 L C Z x d W 9 0 O 1 N l Y 3 R p b 2 4 x L 0 5 h a 3 V y d V 9 F Y X N 0 L 0 N o Y W 5 n Z W Q g V H l w Z S 5 7 R m F j a W x p d H k s M 3 0 m c X V v d D s s J n F 1 b 3 Q 7 U 2 V j d G l v b j E v T m F r d X J 1 X 0 V h c 3 Q v Q 2 h h b m d l Z C B U e X B l L n t D V S w 0 f S Z x d W 9 0 O y w m c X V v d D t T Z W N 0 a W 9 u M S 9 O Y W t 1 c n V f R W F z d C 9 T c G x p d C B D b 2 x 1 b W 4 g Y n k g R G V s a W 1 p d G V y L n t T Z W N 0 a W 9 u L D V 9 J n F 1 b 3 Q 7 L C Z x d W 9 0 O 1 N l Y 3 R p b 2 4 x L 0 5 h a 3 V y d V 9 F Y X N 0 L 1 N w b G l 0 I E N v b H V t b i B i e S B E Z W x p b W l 0 Z X I u e 2 l u Z G l j Y X R v c i w 2 f S Z x d W 9 0 O y w m c X V v d D t T Z W N 0 a W 9 u M S 9 O Y W t 1 c n V f R W F z d C 9 T c G x p d C B D b 2 x 1 b W 4 g Y n k g R G V s a W 1 p d G V y L n t D Y X R l Z 2 9 y e S w 3 f S Z x d W 9 0 O y w m c X V v d D t T Z W N 0 a W 9 u M S 9 O Y W t 1 c n V f R W F z d C 9 T c G x p d C B D b 2 x 1 b W 4 g Y n k g R G V s a W 1 p d G V y L n t Z L 0 4 s O H 0 m c X V v d D s s J n F 1 b 3 Q 7 U 2 V j d G l v b j E v T m F r d X J 1 X 0 V h c 3 Q v Q 2 h h b m d l Z C B U e X B l L n t U b 3 R h b C w 5 f S Z x d W 9 0 O 1 0 s J n F 1 b 3 Q 7 U m V s Y X R p b 2 5 z a G l w S W 5 m b y Z x d W 9 0 O z p b X X 0 i I C 8 + P C 9 T d G F i b G V F b n R y a W V z P j w v S X R l b T 4 8 S X R l b T 4 8 S X R l b U x v Y 2 F 0 a W 9 u P j x J d G V t V H l w Z T 5 G b 3 J t d W x h P C 9 J d G V t V H l w Z T 4 8 S X R l b V B h d G g + U 2 V j d G l v b j E v T m F r d X J 1 X 0 V h c 3 Q v U 2 9 1 c m N l P C 9 J d G V t U G F 0 a D 4 8 L 0 l 0 Z W 1 M b 2 N h d G l v b j 4 8 U 3 R h Y m x l R W 5 0 c m l l c y A v P j w v S X R l b T 4 8 S X R l b T 4 8 S X R l b U x v Y 2 F 0 a W 9 u P j x J d G V t V H l w Z T 5 G b 3 J t d W x h P C 9 J d G V t V H l w Z T 4 8 S X R l b V B h d G g + U 2 V j d G l v b j E v T m F r d X J 1 X 0 V h c 3 Q v U m V t b 3 Z l Z C U y M E J v d H R v b S U y M F J v d 3 M 8 L 0 l 0 Z W 1 Q Y X R o P j w v S X R l b U x v Y 2 F 0 a W 9 u P j x T d G F i b G V F b n R y a W V z I C 8 + P C 9 J d G V t P j x J d G V t P j x J d G V t T G 9 j Y X R p b 2 4 + P E l 0 Z W 1 U e X B l P k Z v c m 1 1 b G E 8 L 0 l 0 Z W 1 U e X B l P j x J d G V t U G F 0 a D 5 T Z W N 0 a W 9 u M S 9 O Y W t 1 c n V f R W F z d C 9 S Z W 1 v d m V k J T I w Q m x h b m s l M j B S b 3 d z P C 9 J d G V t U G F 0 a D 4 8 L 0 l 0 Z W 1 M b 2 N h d G l v b j 4 8 U 3 R h Y m x l R W 5 0 c m l l c y A v P j w v S X R l b T 4 8 S X R l b T 4 8 S X R l b U x v Y 2 F 0 a W 9 u P j x J d G V t V H l w Z T 5 G b 3 J t d W x h P C 9 J d G V t V H l w Z T 4 8 S X R l b V B h d G g + U 2 V j d G l v b j E v T m F r d X J 1 X 0 V h c 3 Q v V H J h b n N w b 3 N l Z C U y M F R h Y m x l P C 9 J d G V t U G F 0 a D 4 8 L 0 l 0 Z W 1 M b 2 N h d G l v b j 4 8 U 3 R h Y m x l R W 5 0 c m l l c y A v P j w v S X R l b T 4 8 S X R l b T 4 8 S X R l b U x v Y 2 F 0 a W 9 u P j x J d G V t V H l w Z T 5 G b 3 J t d W x h P C 9 J d G V t V H l w Z T 4 8 S X R l b V B h d G g + U 2 V j d G l v b j E v T m F r d X J 1 X 0 V h c 3 Q v R m l s b G V k J T I w R G 9 3 b j w v S X R l b V B h d G g + P C 9 J d G V t T G 9 j Y X R p b 2 4 + P F N 0 Y W J s Z U V u d H J p Z X M g L z 4 8 L 0 l 0 Z W 0 + P E l 0 Z W 0 + P E l 0 Z W 1 M b 2 N h d G l v b j 4 8 S X R l b V R 5 c G U + R m 9 y b X V s Y T w v S X R l b V R 5 c G U + P E l 0 Z W 1 Q Y X R o P l N l Y 3 R p b 2 4 x L 0 5 h a 3 V y d V 9 F Y X N 0 L 0 1 l c m d l Z C U y M E N v b H V t b n M 8 L 0 l 0 Z W 1 Q Y X R o P j w v S X R l b U x v Y 2 F 0 a W 9 u P j x T d G F i b G V F b n R y a W V z I C 8 + P C 9 J d G V t P j x J d G V t P j x J d G V t T G 9 j Y X R p b 2 4 + P E l 0 Z W 1 U e X B l P k Z v c m 1 1 b G E 8 L 0 l 0 Z W 1 U e X B l P j x J d G V t U G F 0 a D 5 T Z W N 0 a W 9 u M S 9 O Y W t 1 c n V f R W F z d C 9 U c m F u c 3 B v c 2 V k J T I w V G F i b G U x P C 9 J d G V t U G F 0 a D 4 8 L 0 l 0 Z W 1 M b 2 N h d G l v b j 4 8 U 3 R h Y m x l R W 5 0 c m l l c y A v P j w v S X R l b T 4 8 S X R l b T 4 8 S X R l b U x v Y 2 F 0 a W 9 u P j x J d G V t V H l w Z T 5 G b 3 J t d W x h P C 9 J d G V t V H l w Z T 4 8 S X R l b V B h d G g + U 2 V j d G l v b j E v T m F r d X J 1 X 0 V h c 3 Q v U H J v b W 9 0 Z W Q l M j B I Z W F k Z X J z P C 9 J d G V t U G F 0 a D 4 8 L 0 l 0 Z W 1 M b 2 N h d G l v b j 4 8 U 3 R h Y m x l R W 5 0 c m l l c y A v P j w v S X R l b T 4 8 S X R l b T 4 8 S X R l b U x v Y 2 F 0 a W 9 u P j x J d G V t V H l w Z T 5 G b 3 J t d W x h P C 9 J d G V t V H l w Z T 4 8 S X R l b V B h d G g + U 2 V j d G l v b j E v T m F r d X J 1 X 0 V h c 3 Q v V W 5 w a X Z v d G V k J T I w Q 2 9 s d W 1 u c z w v S X R l b V B h d G g + P C 9 J d G V t T G 9 j Y X R p b 2 4 + P F N 0 Y W J s Z U V u d H J p Z X M g L z 4 8 L 0 l 0 Z W 0 + P E l 0 Z W 0 + P E l 0 Z W 1 M b 2 N h d G l v b j 4 8 S X R l b V R 5 c G U + R m 9 y b X V s Y T w v S X R l b V R 5 c G U + P E l 0 Z W 1 Q Y X R o P l N l Y 3 R p b 2 4 x L 0 5 h a 3 V y d V 9 F Y X N 0 L 1 N w b G l 0 J T I w Q 2 9 s d W 1 u J T I w Y n k l M j B E Z W x p b W l 0 Z X I 8 L 0 l 0 Z W 1 Q Y X R o P j w v S X R l b U x v Y 2 F 0 a W 9 u P j x T d G F i b G V F b n R y a W V z I C 8 + P C 9 J d G V t P j x J d G V t P j x J d G V t T G 9 j Y X R p b 2 4 + P E l 0 Z W 1 U e X B l P k Z v c m 1 1 b G E 8 L 0 l 0 Z W 1 U e X B l P j x J d G V t U G F 0 a D 5 T Z W N 0 a W 9 u M S 9 O Y W t 1 c n V f R W F z d C 9 S Z X B s Y W N l Z C U y M F Z h b H V l P C 9 J d G V t U G F 0 a D 4 8 L 0 l 0 Z W 1 M b 2 N h d G l v b j 4 8 U 3 R h Y m x l R W 5 0 c m l l c y A v P j w v S X R l b T 4 8 S X R l b T 4 8 S X R l b U x v Y 2 F 0 a W 9 u P j x J d G V t V H l w Z T 5 G b 3 J t d W x h P C 9 J d G V t V H l w Z T 4 8 S X R l b V B h d G g + U 2 V j d G l v b j E v T m F r d X J 1 X 0 V h c 3 Q v R m l s d G V y Z W Q l M j B S b 3 d z P C 9 J d G V t U G F 0 a D 4 8 L 0 l 0 Z W 1 M b 2 N h d G l v b j 4 8 U 3 R h Y m x l R W 5 0 c m l l c y A v P j w v S X R l b T 4 8 S X R l b T 4 8 S X R l b U x v Y 2 F 0 a W 9 u P j x J d G V t V H l w Z T 5 G b 3 J t d W x h P C 9 J d G V t V H l w Z T 4 8 S X R l b V B h d G g + U 2 V j d G l v b j E v T m F r d X J 1 X 0 V h c 3 Q v U m V u Y W 1 l Z C U y M E N v b H V t b n M 8 L 0 l 0 Z W 1 Q Y X R o P j w v S X R l b U x v Y 2 F 0 a W 9 u P j x T d G F i b G V F b n R y a W V z I C 8 + P C 9 J d G V t P j x J d G V t P j x J d G V t T G 9 j Y X R p b 2 4 + P E l 0 Z W 1 U e X B l P k Z v c m 1 1 b G E 8 L 0 l 0 Z W 1 U e X B l P j x J d G V t U G F 0 a D 5 T Z W N 0 a W 9 u M S 9 O Y W t 1 c n V f R W F z d C 9 D a G F u Z 2 V k J T I w V H l w Z T w v S X R l b V B h d G g + P C 9 J d G V t T G 9 j Y X R p b 2 4 + P F N 0 Y W J s Z U V u d H J p Z X M g L z 4 8 L 0 l 0 Z W 0 + P E l 0 Z W 0 + P E l 0 Z W 1 M b 2 N h d G l v b j 4 8 S X R l b V R 5 c G U + R m 9 y b X V s Y T w v S X R l b V R 5 c G U + P E l 0 Z W 1 Q Y X R o P l N l Y 3 R p b 2 4 x L 0 5 h a X Z h c 2 h h P C 9 J d G V t U G F 0 a D 4 8 L 0 l 0 Z W 1 M b 2 N h d G l v b j 4 8 U 3 R h Y m x l R W 5 0 c m l l c z 4 8 R W 5 0 c n k g V H l w Z T 0 i R m l s b G V k Q 2 9 t c G x l d G V S Z X N 1 b H R U b 1 d v c m t z a G V l d C I g V m F s d W U 9 I m w w I i A v P j x F b n R y e S B U e X B l P S J G a W x s R W 5 h Y m x l Z C I g V m F s d W U 9 I m w w I i A v P j x F b n R y e S B U e X B l P S J G a W x s T 2 J q Z W N 0 V H l w Z S I g V m F s d W U 9 I n N D b 2 5 u Z W N 0 a W 9 u T 2 5 s e S I g L z 4 8 R W 5 0 c n k g V H l w Z T 0 i R m l s b F R v R G F 0 Y U 1 v Z G V s R W 5 h Y m x l Z C I g V m F s d W U 9 I m w w I i A v P j x F b n R y e S B U e X B l P S J J c 1 B y a X Z h d G U i I F Z h b H V l P S J s M C I g L z 4 8 R W 5 0 c n k g V H l w Z T 0 i T G 9 h Z G V k V G 9 B b m F s e X N p c 1 N l c n Z p Y 2 V z I i B W Y W x 1 Z T 0 i b D A i I C 8 + P E V u d H J 5 I F R 5 c G U 9 I k F k Z G V k V G 9 E Y X R h T W 9 k Z W w i I F Z h b H V l P S J s M C I g L z 4 8 R W 5 0 c n k g V H l w Z T 0 i R m l s b F N 0 Y X R 1 c y I g V m F s d W U 9 I n N D b 2 1 w b G V 0 Z S 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F c n J v c k N v Z G U i I F Z h b H V l P S J z V W 5 r b m 9 3 b i I g L z 4 8 R W 5 0 c n k g V H l w Z T 0 i R m l s b E x h c 3 R V c G R h d G V k I i B W Y W x 1 Z T 0 i Z D I w M j Q t M D I t M j J U M T I 6 M z Y 6 M T U u M D A 2 M z M y M 1 o i I C 8 + P E V u d H J 5 I F R 5 c G U 9 I l J l b G F 0 a W 9 u c 2 h p c E l u Z m 9 D b 2 5 0 Y W l u Z X I i I F Z h b H V l P S J z e y Z x d W 9 0 O 2 N v b H V t b k N v d W 5 0 J n F 1 b 3 Q 7 O j E w L C Z x d W 9 0 O 2 t l e U N v b H V t b k 5 h b W V z J n F 1 b 3 Q 7 O l t d L C Z x d W 9 0 O 3 F 1 Z X J 5 U m V s Y X R p b 2 5 z a G l w c y Z x d W 9 0 O z p b X S w m c X V v d D t j b 2 x 1 b W 5 J Z G V u d G l 0 a W V z J n F 1 b 3 Q 7 O l s m c X V v d D t T Z W N 0 a W 9 u M S 9 O Y W t 1 c n V f R W F z d C 9 D a G F u Z 2 V k I F R 5 c G U u e 0 1 v b n R o L D B 9 J n F 1 b 3 Q 7 L C Z x d W 9 0 O 1 N l Y 3 R p b 2 4 x L 0 5 h a 3 V y d V 9 F Y X N 0 L 0 N o Y W 5 n Z W Q g V H l w Z S 5 7 U 3 V i I E N v d W 5 0 e S w x f S Z x d W 9 0 O y w m c X V v d D t T Z W N 0 a W 9 u M S 9 O Y W t 1 c n V f R W F z d C 9 D a G F u Z 2 V k I F R 5 c G U u e 1 d h c m Q s M n 0 m c X V v d D s s J n F 1 b 3 Q 7 U 2 V j d G l v b j E v T m F r d X J 1 X 0 V h c 3 Q v Q 2 h h b m d l Z C B U e X B l L n t G Y W N p b G l 0 e S w z f S Z x d W 9 0 O y w m c X V v d D t T Z W N 0 a W 9 u M S 9 O Y W t 1 c n V f R W F z d C 9 D a G F u Z 2 V k I F R 5 c G U u e 0 N V L D R 9 J n F 1 b 3 Q 7 L C Z x d W 9 0 O 1 N l Y 3 R p b 2 4 x L 0 5 h a 3 V y d V 9 F Y X N 0 L 1 N w b G l 0 I E N v b H V t b i B i e S B E Z W x p b W l 0 Z X I u e 1 N l Y 3 R p b 2 4 s N X 0 m c X V v d D s s J n F 1 b 3 Q 7 U 2 V j d G l v b j E v T m F r d X J 1 X 0 V h c 3 Q v U 3 B s a X Q g Q 2 9 s d W 1 u I G J 5 I E R l b G l t a X R l c i 5 7 a W 5 k a W N h d G 9 y L D Z 9 J n F 1 b 3 Q 7 L C Z x d W 9 0 O 1 N l Y 3 R p b 2 4 x L 0 5 h a 3 V y d V 9 F Y X N 0 L 1 N w b G l 0 I E N v b H V t b i B i e S B E Z W x p b W l 0 Z X I u e 0 N h d G V n b 3 J 5 L D d 9 J n F 1 b 3 Q 7 L C Z x d W 9 0 O 1 N l Y 3 R p b 2 4 x L 0 5 h a 3 V y d V 9 F Y X N 0 L 1 N w b G l 0 I E N v b H V t b i B i e S B E Z W x p b W l 0 Z X I u e 1 k v T i w 4 f S Z x d W 9 0 O y w m c X V v d D t T Z W N 0 a W 9 u M S 9 O Y W t 1 c n V f R W F z d C 9 D a G F u Z 2 V k I F R 5 c G U u e 1 R v d G F s L D l 9 J n F 1 b 3 Q 7 X S w m c X V v d D t D b 2 x 1 b W 5 D b 3 V u d C Z x d W 9 0 O z o x M C w m c X V v d D t L Z X l D b 2 x 1 b W 5 O Y W 1 l c y Z x d W 9 0 O z p b X S w m c X V v d D t D b 2 x 1 b W 5 J Z G V u d G l 0 a W V z J n F 1 b 3 Q 7 O l s m c X V v d D t T Z W N 0 a W 9 u M S 9 O Y W t 1 c n V f R W F z d C 9 D a G F u Z 2 V k I F R 5 c G U u e 0 1 v b n R o L D B 9 J n F 1 b 3 Q 7 L C Z x d W 9 0 O 1 N l Y 3 R p b 2 4 x L 0 5 h a 3 V y d V 9 F Y X N 0 L 0 N o Y W 5 n Z W Q g V H l w Z S 5 7 U 3 V i I E N v d W 5 0 e S w x f S Z x d W 9 0 O y w m c X V v d D t T Z W N 0 a W 9 u M S 9 O Y W t 1 c n V f R W F z d C 9 D a G F u Z 2 V k I F R 5 c G U u e 1 d h c m Q s M n 0 m c X V v d D s s J n F 1 b 3 Q 7 U 2 V j d G l v b j E v T m F r d X J 1 X 0 V h c 3 Q v Q 2 h h b m d l Z C B U e X B l L n t G Y W N p b G l 0 e S w z f S Z x d W 9 0 O y w m c X V v d D t T Z W N 0 a W 9 u M S 9 O Y W t 1 c n V f R W F z d C 9 D a G F u Z 2 V k I F R 5 c G U u e 0 N V L D R 9 J n F 1 b 3 Q 7 L C Z x d W 9 0 O 1 N l Y 3 R p b 2 4 x L 0 5 h a 3 V y d V 9 F Y X N 0 L 1 N w b G l 0 I E N v b H V t b i B i e S B E Z W x p b W l 0 Z X I u e 1 N l Y 3 R p b 2 4 s N X 0 m c X V v d D s s J n F 1 b 3 Q 7 U 2 V j d G l v b j E v T m F r d X J 1 X 0 V h c 3 Q v U 3 B s a X Q g Q 2 9 s d W 1 u I G J 5 I E R l b G l t a X R l c i 5 7 a W 5 k a W N h d G 9 y L D Z 9 J n F 1 b 3 Q 7 L C Z x d W 9 0 O 1 N l Y 3 R p b 2 4 x L 0 5 h a 3 V y d V 9 F Y X N 0 L 1 N w b G l 0 I E N v b H V t b i B i e S B E Z W x p b W l 0 Z X I u e 0 N h d G V n b 3 J 5 L D d 9 J n F 1 b 3 Q 7 L C Z x d W 9 0 O 1 N l Y 3 R p b 2 4 x L 0 5 h a 3 V y d V 9 F Y X N 0 L 1 N w b G l 0 I E N v b H V t b i B i e S B E Z W x p b W l 0 Z X I u e 1 k v T i w 4 f S Z x d W 9 0 O y w m c X V v d D t T Z W N 0 a W 9 u M S 9 O Y W t 1 c n V f R W F z d C 9 D a G F u Z 2 V k I F R 5 c G U u e 1 R v d G F s L D l 9 J n F 1 b 3 Q 7 X S w m c X V v d D t S Z W x h d G l v b n N o a X B J b m Z v J n F 1 b 3 Q 7 O l t d f S I g L z 4 8 L 1 N 0 Y W J s Z U V u d H J p Z X M + P C 9 J d G V t P j x J d G V t P j x J d G V t T G 9 j Y X R p b 2 4 + P E l 0 Z W 1 U e X B l P k Z v c m 1 1 b G E 8 L 0 l 0 Z W 1 U e X B l P j x J d G V t U G F 0 a D 5 T Z W N 0 a W 9 u M S 9 O Y W l 2 Y X N o Y S 9 T b 3 V y Y 2 U 8 L 0 l 0 Z W 1 Q Y X R o P j w v S X R l b U x v Y 2 F 0 a W 9 u P j x T d G F i b G V F b n R y a W V z I C 8 + P C 9 J d G V t P j x J d G V t P j x J d G V t T G 9 j Y X R p b 2 4 + P E l 0 Z W 1 U e X B l P k Z v c m 1 1 b G E 8 L 0 l 0 Z W 1 U e X B l P j x J d G V t U G F 0 a D 5 T Z W N 0 a W 9 u M S 9 O Y W l 2 Y X N o Y S 9 S Z W 1 v d m V k J T I w Q m 9 0 d G 9 t J T I w U m 9 3 c z w v S X R l b V B h d G g + P C 9 J d G V t T G 9 j Y X R p b 2 4 + P F N 0 Y W J s Z U V u d H J p Z X M g L z 4 8 L 0 l 0 Z W 0 + P E l 0 Z W 0 + P E l 0 Z W 1 M b 2 N h d G l v b j 4 8 S X R l b V R 5 c G U + R m 9 y b X V s Y T w v S X R l b V R 5 c G U + P E l 0 Z W 1 Q Y X R o P l N l Y 3 R p b 2 4 x L 0 5 h a X Z h c 2 h h L 1 J l b W 9 2 Z W Q l M j B C b G F u a y U y M F J v d 3 M 8 L 0 l 0 Z W 1 Q Y X R o P j w v S X R l b U x v Y 2 F 0 a W 9 u P j x T d G F i b G V F b n R y a W V z I C 8 + P C 9 J d G V t P j x J d G V t P j x J d G V t T G 9 j Y X R p b 2 4 + P E l 0 Z W 1 U e X B l P k Z v c m 1 1 b G E 8 L 0 l 0 Z W 1 U e X B l P j x J d G V t U G F 0 a D 5 T Z W N 0 a W 9 u M S 9 O Y W l 2 Y X N o Y S 9 U c m F u c 3 B v c 2 V k J T I w V G F i b G U 8 L 0 l 0 Z W 1 Q Y X R o P j w v S X R l b U x v Y 2 F 0 a W 9 u P j x T d G F i b G V F b n R y a W V z I C 8 + P C 9 J d G V t P j x J d G V t P j x J d G V t T G 9 j Y X R p b 2 4 + P E l 0 Z W 1 U e X B l P k Z v c m 1 1 b G E 8 L 0 l 0 Z W 1 U e X B l P j x J d G V t U G F 0 a D 5 T Z W N 0 a W 9 u M S 9 O Y W l 2 Y X N o Y S 9 G a W x s Z W Q l M j B E b 3 d u P C 9 J d G V t U G F 0 a D 4 8 L 0 l 0 Z W 1 M b 2 N h d G l v b j 4 8 U 3 R h Y m x l R W 5 0 c m l l c y A v P j w v S X R l b T 4 8 S X R l b T 4 8 S X R l b U x v Y 2 F 0 a W 9 u P j x J d G V t V H l w Z T 5 G b 3 J t d W x h P C 9 J d G V t V H l w Z T 4 8 S X R l b V B h d G g + U 2 V j d G l v b j E v T m F p d m F z a G E v T W V y Z 2 V k J T I w Q 2 9 s d W 1 u c z w v S X R l b V B h d G g + P C 9 J d G V t T G 9 j Y X R p b 2 4 + P F N 0 Y W J s Z U V u d H J p Z X M g L z 4 8 L 0 l 0 Z W 0 + P E l 0 Z W 0 + P E l 0 Z W 1 M b 2 N h d G l v b j 4 8 S X R l b V R 5 c G U + R m 9 y b X V s Y T w v S X R l b V R 5 c G U + P E l 0 Z W 1 Q Y X R o P l N l Y 3 R p b 2 4 x L 0 5 h a X Z h c 2 h h L 1 R y Y W 5 z c G 9 z Z W Q l M j B U Y W J s Z T E 8 L 0 l 0 Z W 1 Q Y X R o P j w v S X R l b U x v Y 2 F 0 a W 9 u P j x T d G F i b G V F b n R y a W V z I C 8 + P C 9 J d G V t P j x J d G V t P j x J d G V t T G 9 j Y X R p b 2 4 + P E l 0 Z W 1 U e X B l P k Z v c m 1 1 b G E 8 L 0 l 0 Z W 1 U e X B l P j x J d G V t U G F 0 a D 5 T Z W N 0 a W 9 u M S 9 O Y W l 2 Y X N o Y S 9 Q c m 9 t b 3 R l Z C U y M E h l Y W R l c n M 8 L 0 l 0 Z W 1 Q Y X R o P j w v S X R l b U x v Y 2 F 0 a W 9 u P j x T d G F i b G V F b n R y a W V z I C 8 + P C 9 J d G V t P j x J d G V t P j x J d G V t T G 9 j Y X R p b 2 4 + P E l 0 Z W 1 U e X B l P k Z v c m 1 1 b G E 8 L 0 l 0 Z W 1 U e X B l P j x J d G V t U G F 0 a D 5 T Z W N 0 a W 9 u M S 9 O Y W l 2 Y X N o Y S 9 V b n B p d m 9 0 Z W Q l M j B D b 2 x 1 b W 5 z P C 9 J d G V t U G F 0 a D 4 8 L 0 l 0 Z W 1 M b 2 N h d G l v b j 4 8 U 3 R h Y m x l R W 5 0 c m l l c y A v P j w v S X R l b T 4 8 S X R l b T 4 8 S X R l b U x v Y 2 F 0 a W 9 u P j x J d G V t V H l w Z T 5 G b 3 J t d W x h P C 9 J d G V t V H l w Z T 4 8 S X R l b V B h d G g + U 2 V j d G l v b j E v T m F p d m F z a G E v U 3 B s a X Q l M j B D b 2 x 1 b W 4 l M j B i e S U y M E R l b G l t a X R l c j w v S X R l b V B h d G g + P C 9 J d G V t T G 9 j Y X R p b 2 4 + P F N 0 Y W J s Z U V u d H J p Z X M g L z 4 8 L 0 l 0 Z W 0 + P E l 0 Z W 0 + P E l 0 Z W 1 M b 2 N h d G l v b j 4 8 S X R l b V R 5 c G U + R m 9 y b X V s Y T w v S X R l b V R 5 c G U + P E l 0 Z W 1 Q Y X R o P l N l Y 3 R p b 2 4 x L 0 5 h a X Z h c 2 h h L 1 J l c G x h Y 2 V k J T I w V m F s d W U 8 L 0 l 0 Z W 1 Q Y X R o P j w v S X R l b U x v Y 2 F 0 a W 9 u P j x T d G F i b G V F b n R y a W V z I C 8 + P C 9 J d G V t P j x J d G V t P j x J d G V t T G 9 j Y X R p b 2 4 + P E l 0 Z W 1 U e X B l P k Z v c m 1 1 b G E 8 L 0 l 0 Z W 1 U e X B l P j x J d G V t U G F 0 a D 5 T Z W N 0 a W 9 u M S 9 O Y W l 2 Y X N o Y S 9 G a W x 0 Z X J l Z C U y M F J v d 3 M 8 L 0 l 0 Z W 1 Q Y X R o P j w v S X R l b U x v Y 2 F 0 a W 9 u P j x T d G F i b G V F b n R y a W V z I C 8 + P C 9 J d G V t P j x J d G V t P j x J d G V t T G 9 j Y X R p b 2 4 + P E l 0 Z W 1 U e X B l P k Z v c m 1 1 b G E 8 L 0 l 0 Z W 1 U e X B l P j x J d G V t U G F 0 a D 5 T Z W N 0 a W 9 u M S 9 O Y W l 2 Y X N o Y S 9 S Z W 5 h b W V k J T I w Q 2 9 s d W 1 u c z w v S X R l b V B h d G g + P C 9 J d G V t T G 9 j Y X R p b 2 4 + P F N 0 Y W J s Z U V u d H J p Z X M g L z 4 8 L 0 l 0 Z W 0 + P E l 0 Z W 0 + P E l 0 Z W 1 M b 2 N h d G l v b j 4 8 S X R l b V R 5 c G U + R m 9 y b X V s Y T w v S X R l b V R 5 c G U + P E l 0 Z W 1 Q Y X R o P l N l Y 3 R p b 2 4 x L 0 5 h a X Z h c 2 h h L 0 N o Y W 5 n Z W Q l M j B U e X B l P C 9 J d G V t U G F 0 a D 4 8 L 0 l 0 Z W 1 M b 2 N h d G l v b j 4 8 U 3 R h Y m x l R W 5 0 c m l l c y A v P j w v S X R l b T 4 8 S X R l b T 4 8 S X R l b U x v Y 2 F 0 a W 9 u P j x J d G V t V H l w Z T 5 G b 3 J t d W x h P C 9 J d G V t V H l w Z T 4 8 S X R l b V B h d G g + U 2 V j d G l v b j E v T m F r d X J 1 X 1 d l c 3 Q 8 L 0 l 0 Z W 1 Q Y X R o P j w v S X R l b U x v Y 2 F 0 a W 9 u P j x T d G F i b G V F b n R y a W V z P j x F b n R y e S B U e X B l P S J G a W x s Z W R D b 2 1 w b G V 0 Z V J l c 3 V s d F R v V 2 9 y a 3 N o Z W V 0 I i B W Y W x 1 Z T 0 i b D A i I C 8 + P E V u d H J 5 I F R 5 c G U 9 I k Z p b G x F b m F i b G V k I i B W Y W x 1 Z T 0 i b D A i I C 8 + P E V u d H J 5 I F R 5 c G U 9 I k Z p b G x P Y m p l Y 3 R U e X B l I i B W Y W x 1 Z T 0 i c 0 N v b m 5 l Y 3 R p b 2 5 P b m x 5 I i A v P j x F b n R y e S B U e X B l P S J G a W x s V G 9 E Y X R h T W 9 k Z W x F b m F i b G V k I i B W Y W x 1 Z T 0 i b D A i I C 8 + P E V u d H J 5 I F R 5 c G U 9 I k l z U H J p d m F 0 Z S I g V m F s d W U 9 I m w w I i A v P j x F b n R y e S B U e X B l P S J M b 2 F k Z W R U b 0 F u Y W x 5 c 2 l z U 2 V y d m l j Z X M i I F Z h b H V l P S J s M C I g L z 4 8 R W 5 0 c n k g V H l w Z T 0 i R m l s b F N 0 Y X R 1 c y I g V m F s d W U 9 I n N D b 2 1 w b G V 0 Z S I g L z 4 8 R W 5 0 c n k g V H l w Z T 0 i Q W R k Z W R U b 0 R h d G F N b 2 R l b 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E V y c m 9 y Q 2 9 k Z S I g V m F s d W U 9 I n N V b m t u b 3 d u I i A v P j x F b n R y e S B U e X B l P S J G a W x s T G F z d F V w Z G F 0 Z W Q i I F Z h b H V l P S J k M j A y N C 0 w M i 0 y M l Q x M j o z N j o x N S 4 w M D k 4 N z E x W i I g L z 4 8 R W 5 0 c n k g V H l w Z T 0 i U m V s Y X R p b 2 5 z a G l w S W 5 m b 0 N v b n R h a W 5 l c i I g V m F s d W U 9 I n N 7 J n F 1 b 3 Q 7 Y 2 9 s d W 1 u Q 2 9 1 b n Q m c X V v d D s 6 M T A s J n F 1 b 3 Q 7 a 2 V 5 Q 2 9 s d W 1 u T m F t Z X M m c X V v d D s 6 W 1 0 s J n F 1 b 3 Q 7 c X V l c n l S Z W x h d G l v b n N o a X B z J n F 1 b 3 Q 7 O l t d L C Z x d W 9 0 O 2 N v b H V t b k l k Z W 5 0 a X R p Z X M m c X V v d D s 6 W y Z x d W 9 0 O 1 N l Y 3 R p b 2 4 x L 0 5 h a 3 V y d V 9 F Y X N 0 L 0 N o Y W 5 n Z W Q g V H l w Z S 5 7 T W 9 u d G g s M H 0 m c X V v d D s s J n F 1 b 3 Q 7 U 2 V j d G l v b j E v T m F r d X J 1 X 0 V h c 3 Q v Q 2 h h b m d l Z C B U e X B l L n t T d W I g Q 2 9 1 b n R 5 L D F 9 J n F 1 b 3 Q 7 L C Z x d W 9 0 O 1 N l Y 3 R p b 2 4 x L 0 5 h a 3 V y d V 9 F Y X N 0 L 0 N o Y W 5 n Z W Q g V H l w Z S 5 7 V 2 F y Z C w y f S Z x d W 9 0 O y w m c X V v d D t T Z W N 0 a W 9 u M S 9 O Y W t 1 c n V f R W F z d C 9 D a G F u Z 2 V k I F R 5 c G U u e 0 Z h Y 2 l s a X R 5 L D N 9 J n F 1 b 3 Q 7 L C Z x d W 9 0 O 1 N l Y 3 R p b 2 4 x L 0 5 h a 3 V y d V 9 F Y X N 0 L 0 N o Y W 5 n Z W Q g V H l w Z S 5 7 Q 1 U s N H 0 m c X V v d D s s J n F 1 b 3 Q 7 U 2 V j d G l v b j E v T m F r d X J 1 X 0 V h c 3 Q v U 3 B s a X Q g Q 2 9 s d W 1 u I G J 5 I E R l b G l t a X R l c i 5 7 U 2 V j d G l v b i w 1 f S Z x d W 9 0 O y w m c X V v d D t T Z W N 0 a W 9 u M S 9 O Y W t 1 c n V f R W F z d C 9 T c G x p d C B D b 2 x 1 b W 4 g Y n k g R G V s a W 1 p d G V y L n t p b m R p Y 2 F 0 b 3 I s N n 0 m c X V v d D s s J n F 1 b 3 Q 7 U 2 V j d G l v b j E v T m F r d X J 1 X 0 V h c 3 Q v U 3 B s a X Q g Q 2 9 s d W 1 u I G J 5 I E R l b G l t a X R l c i 5 7 Q 2 F 0 Z W d v c n k s N 3 0 m c X V v d D s s J n F 1 b 3 Q 7 U 2 V j d G l v b j E v T m F r d X J 1 X 0 V h c 3 Q v U 3 B s a X Q g Q 2 9 s d W 1 u I G J 5 I E R l b G l t a X R l c i 5 7 W S 9 O L D h 9 J n F 1 b 3 Q 7 L C Z x d W 9 0 O 1 N l Y 3 R p b 2 4 x L 0 5 h a 3 V y d V 9 F Y X N 0 L 0 N o Y W 5 n Z W Q g V H l w Z S 5 7 V G 9 0 Y W w s O X 0 m c X V v d D t d L C Z x d W 9 0 O 0 N v b H V t b k N v d W 5 0 J n F 1 b 3 Q 7 O j E w L C Z x d W 9 0 O 0 t l e U N v b H V t b k 5 h b W V z J n F 1 b 3 Q 7 O l t d L C Z x d W 9 0 O 0 N v b H V t b k l k Z W 5 0 a X R p Z X M m c X V v d D s 6 W y Z x d W 9 0 O 1 N l Y 3 R p b 2 4 x L 0 5 h a 3 V y d V 9 F Y X N 0 L 0 N o Y W 5 n Z W Q g V H l w Z S 5 7 T W 9 u d G g s M H 0 m c X V v d D s s J n F 1 b 3 Q 7 U 2 V j d G l v b j E v T m F r d X J 1 X 0 V h c 3 Q v Q 2 h h b m d l Z C B U e X B l L n t T d W I g Q 2 9 1 b n R 5 L D F 9 J n F 1 b 3 Q 7 L C Z x d W 9 0 O 1 N l Y 3 R p b 2 4 x L 0 5 h a 3 V y d V 9 F Y X N 0 L 0 N o Y W 5 n Z W Q g V H l w Z S 5 7 V 2 F y Z C w y f S Z x d W 9 0 O y w m c X V v d D t T Z W N 0 a W 9 u M S 9 O Y W t 1 c n V f R W F z d C 9 D a G F u Z 2 V k I F R 5 c G U u e 0 Z h Y 2 l s a X R 5 L D N 9 J n F 1 b 3 Q 7 L C Z x d W 9 0 O 1 N l Y 3 R p b 2 4 x L 0 5 h a 3 V y d V 9 F Y X N 0 L 0 N o Y W 5 n Z W Q g V H l w Z S 5 7 Q 1 U s N H 0 m c X V v d D s s J n F 1 b 3 Q 7 U 2 V j d G l v b j E v T m F r d X J 1 X 0 V h c 3 Q v U 3 B s a X Q g Q 2 9 s d W 1 u I G J 5 I E R l b G l t a X R l c i 5 7 U 2 V j d G l v b i w 1 f S Z x d W 9 0 O y w m c X V v d D t T Z W N 0 a W 9 u M S 9 O Y W t 1 c n V f R W F z d C 9 T c G x p d C B D b 2 x 1 b W 4 g Y n k g R G V s a W 1 p d G V y L n t p b m R p Y 2 F 0 b 3 I s N n 0 m c X V v d D s s J n F 1 b 3 Q 7 U 2 V j d G l v b j E v T m F r d X J 1 X 0 V h c 3 Q v U 3 B s a X Q g Q 2 9 s d W 1 u I G J 5 I E R l b G l t a X R l c i 5 7 Q 2 F 0 Z W d v c n k s N 3 0 m c X V v d D s s J n F 1 b 3 Q 7 U 2 V j d G l v b j E v T m F r d X J 1 X 0 V h c 3 Q v U 3 B s a X Q g Q 2 9 s d W 1 u I G J 5 I E R l b G l t a X R l c i 5 7 W S 9 O L D h 9 J n F 1 b 3 Q 7 L C Z x d W 9 0 O 1 N l Y 3 R p b 2 4 x L 0 5 h a 3 V y d V 9 F Y X N 0 L 0 N o Y W 5 n Z W Q g V H l w Z S 5 7 V G 9 0 Y W w s O X 0 m c X V v d D t d L C Z x d W 9 0 O 1 J l b G F 0 a W 9 u c 2 h p c E l u Z m 8 m c X V v d D s 6 W 1 1 9 I i A v P j w v U 3 R h Y m x l R W 5 0 c m l l c z 4 8 L 0 l 0 Z W 0 + P E l 0 Z W 0 + P E l 0 Z W 1 M b 2 N h d G l v b j 4 8 S X R l b V R 5 c G U + R m 9 y b X V s Y T w v S X R l b V R 5 c G U + P E l 0 Z W 1 Q Y X R o P l N l Y 3 R p b 2 4 x L 0 5 h a 3 V y d V 9 X Z X N 0 L 1 N v d X J j Z T w v S X R l b V B h d G g + P C 9 J d G V t T G 9 j Y X R p b 2 4 + P F N 0 Y W J s Z U V u d H J p Z X M g L z 4 8 L 0 l 0 Z W 0 + P E l 0 Z W 0 + P E l 0 Z W 1 M b 2 N h d G l v b j 4 8 S X R l b V R 5 c G U + R m 9 y b X V s Y T w v S X R l b V R 5 c G U + P E l 0 Z W 1 Q Y X R o P l N l Y 3 R p b 2 4 x L 0 5 h a 3 V y d V 9 X Z X N 0 L 1 J l b W 9 2 Z W Q l M j B C b 3 R 0 b 2 0 l M j B S b 3 d z P C 9 J d G V t U G F 0 a D 4 8 L 0 l 0 Z W 1 M b 2 N h d G l v b j 4 8 U 3 R h Y m x l R W 5 0 c m l l c y A v P j w v S X R l b T 4 8 S X R l b T 4 8 S X R l b U x v Y 2 F 0 a W 9 u P j x J d G V t V H l w Z T 5 G b 3 J t d W x h P C 9 J d G V t V H l w Z T 4 8 S X R l b V B h d G g + U 2 V j d G l v b j E v T m F r d X J 1 X 1 d l c 3 Q v U m V t b 3 Z l Z C U y M E J s Y W 5 r J T I w U m 9 3 c z w v S X R l b V B h d G g + P C 9 J d G V t T G 9 j Y X R p b 2 4 + P F N 0 Y W J s Z U V u d H J p Z X M g L z 4 8 L 0 l 0 Z W 0 + P E l 0 Z W 0 + P E l 0 Z W 1 M b 2 N h d G l v b j 4 8 S X R l b V R 5 c G U + R m 9 y b X V s Y T w v S X R l b V R 5 c G U + P E l 0 Z W 1 Q Y X R o P l N l Y 3 R p b 2 4 x L 0 5 h a 3 V y d V 9 X Z X N 0 L 1 R y Y W 5 z c G 9 z Z W Q l M j B U Y W J s Z T w v S X R l b V B h d G g + P C 9 J d G V t T G 9 j Y X R p b 2 4 + P F N 0 Y W J s Z U V u d H J p Z X M g L z 4 8 L 0 l 0 Z W 0 + P E l 0 Z W 0 + P E l 0 Z W 1 M b 2 N h d G l v b j 4 8 S X R l b V R 5 c G U + R m 9 y b X V s Y T w v S X R l b V R 5 c G U + P E l 0 Z W 1 Q Y X R o P l N l Y 3 R p b 2 4 x L 0 5 h a 3 V y d V 9 X Z X N 0 L 0 Z p b G x l Z C U y M E R v d 2 4 8 L 0 l 0 Z W 1 Q Y X R o P j w v S X R l b U x v Y 2 F 0 a W 9 u P j x T d G F i b G V F b n R y a W V z I C 8 + P C 9 J d G V t P j x J d G V t P j x J d G V t T G 9 j Y X R p b 2 4 + P E l 0 Z W 1 U e X B l P k Z v c m 1 1 b G E 8 L 0 l 0 Z W 1 U e X B l P j x J d G V t U G F 0 a D 5 T Z W N 0 a W 9 u M S 9 O Y W t 1 c n V f V 2 V z d C 9 N Z X J n Z W Q l M j B D b 2 x 1 b W 5 z P C 9 J d G V t U G F 0 a D 4 8 L 0 l 0 Z W 1 M b 2 N h d G l v b j 4 8 U 3 R h Y m x l R W 5 0 c m l l c y A v P j w v S X R l b T 4 8 S X R l b T 4 8 S X R l b U x v Y 2 F 0 a W 9 u P j x J d G V t V H l w Z T 5 G b 3 J t d W x h P C 9 J d G V t V H l w Z T 4 8 S X R l b V B h d G g + U 2 V j d G l v b j E v T m F r d X J 1 X 1 d l c 3 Q v V H J h b n N w b 3 N l Z C U y M F R h Y m x l M T w v S X R l b V B h d G g + P C 9 J d G V t T G 9 j Y X R p b 2 4 + P F N 0 Y W J s Z U V u d H J p Z X M g L z 4 8 L 0 l 0 Z W 0 + P E l 0 Z W 0 + P E l 0 Z W 1 M b 2 N h d G l v b j 4 8 S X R l b V R 5 c G U + R m 9 y b X V s Y T w v S X R l b V R 5 c G U + P E l 0 Z W 1 Q Y X R o P l N l Y 3 R p b 2 4 x L 0 5 h a 3 V y d V 9 X Z X N 0 L 1 B y b 2 1 v d G V k J T I w S G V h Z G V y c z w v S X R l b V B h d G g + P C 9 J d G V t T G 9 j Y X R p b 2 4 + P F N 0 Y W J s Z U V u d H J p Z X M g L z 4 8 L 0 l 0 Z W 0 + P E l 0 Z W 0 + P E l 0 Z W 1 M b 2 N h d G l v b j 4 8 S X R l b V R 5 c G U + R m 9 y b X V s Y T w v S X R l b V R 5 c G U + P E l 0 Z W 1 Q Y X R o P l N l Y 3 R p b 2 4 x L 0 5 h a 3 V y d V 9 X Z X N 0 L 1 V u c G l 2 b 3 R l Z C U y M E N v b H V t b n M 8 L 0 l 0 Z W 1 Q Y X R o P j w v S X R l b U x v Y 2 F 0 a W 9 u P j x T d G F i b G V F b n R y a W V z I C 8 + P C 9 J d G V t P j x J d G V t P j x J d G V t T G 9 j Y X R p b 2 4 + P E l 0 Z W 1 U e X B l P k Z v c m 1 1 b G E 8 L 0 l 0 Z W 1 U e X B l P j x J d G V t U G F 0 a D 5 T Z W N 0 a W 9 u M S 9 O Y W t 1 c n V f V 2 V z d C 9 T c G x p d C U y M E N v b H V t b i U y M G J 5 J T I w R G V s a W 1 p d G V y P C 9 J d G V t U G F 0 a D 4 8 L 0 l 0 Z W 1 M b 2 N h d G l v b j 4 8 U 3 R h Y m x l R W 5 0 c m l l c y A v P j w v S X R l b T 4 8 S X R l b T 4 8 S X R l b U x v Y 2 F 0 a W 9 u P j x J d G V t V H l w Z T 5 G b 3 J t d W x h P C 9 J d G V t V H l w Z T 4 8 S X R l b V B h d G g + U 2 V j d G l v b j E v T m F r d X J 1 X 1 d l c 3 Q v U m V w b G F j Z W Q l M j B W Y W x 1 Z T w v S X R l b V B h d G g + P C 9 J d G V t T G 9 j Y X R p b 2 4 + P F N 0 Y W J s Z U V u d H J p Z X M g L z 4 8 L 0 l 0 Z W 0 + P E l 0 Z W 0 + P E l 0 Z W 1 M b 2 N h d G l v b j 4 8 S X R l b V R 5 c G U + R m 9 y b X V s Y T w v S X R l b V R 5 c G U + P E l 0 Z W 1 Q Y X R o P l N l Y 3 R p b 2 4 x L 0 5 h a 3 V y d V 9 X Z X N 0 L 0 Z p b H R l c m V k J T I w U m 9 3 c z w v S X R l b V B h d G g + P C 9 J d G V t T G 9 j Y X R p b 2 4 + P F N 0 Y W J s Z U V u d H J p Z X M g L z 4 8 L 0 l 0 Z W 0 + P E l 0 Z W 0 + P E l 0 Z W 1 M b 2 N h d G l v b j 4 8 S X R l b V R 5 c G U + R m 9 y b X V s Y T w v S X R l b V R 5 c G U + P E l 0 Z W 1 Q Y X R o P l N l Y 3 R p b 2 4 x L 0 5 h a 3 V y d V 9 X Z X N 0 L 1 J l b m F t Z W Q l M j B D b 2 x 1 b W 5 z P C 9 J d G V t U G F 0 a D 4 8 L 0 l 0 Z W 1 M b 2 N h d G l v b j 4 8 U 3 R h Y m x l R W 5 0 c m l l c y A v P j w v S X R l b T 4 8 S X R l b T 4 8 S X R l b U x v Y 2 F 0 a W 9 u P j x J d G V t V H l w Z T 5 G b 3 J t d W x h P C 9 J d G V t V H l w Z T 4 8 S X R l b V B h d G g + U 2 V j d G l v b j E v T m F r d X J 1 X 1 d l c 3 Q v Q 2 h h b m d l Z C U y M F R 5 c G U 8 L 0 l 0 Z W 1 Q Y X R o P j w v S X R l b U x v Y 2 F 0 a W 9 u P j x T d G F i b G V F b n R y a W V z I C 8 + P C 9 J d G V t P j x J d G V t P j x J d G V t T G 9 j Y X R p b 2 4 + P E l 0 Z W 1 U e X B l P k Z v c m 1 1 b G E 8 L 0 l 0 Z W 1 U e X B l P j x J d G V t U G F 0 a D 5 T Z W N 0 a W 9 u M S 9 H a W x n a W w 8 L 0 l 0 Z W 1 Q Y X R o P j w v S X R l b U x v Y 2 F 0 a W 9 u P j x T d G F i b G V F b n R y a W V z P j x F b n R y e S B U e X B l P S J G a W x s Z W R D b 2 1 w b G V 0 Z V J l c 3 V s d F R v V 2 9 y a 3 N o Z W V 0 I i B W Y W x 1 Z T 0 i b D A i I C 8 + P E V u d H J 5 I F R 5 c G U 9 I k Z p b G x F b m F i b G V k I i B W Y W x 1 Z T 0 i b D A i I C 8 + P E V u d H J 5 I F R 5 c G U 9 I k Z p b G x P Y m p l Y 3 R U e X B l I i B W Y W x 1 Z T 0 i c 0 N v b m 5 l Y 3 R p b 2 5 P b m x 5 I i A v P j x F b n R y e S B U e X B l P S J G a W x s V G 9 E Y X R h T W 9 k Z W x F b m F i b G V k I i B W Y W x 1 Z T 0 i b D A i I C 8 + P E V u d H J 5 I F R 5 c G U 9 I k l z U H J p d m F 0 Z S I g V m F s d W U 9 I m w w I i A v P j x F b n R y e S B U e X B l P S J M b 2 F k Z W R U b 0 F u Y W x 5 c 2 l z U 2 V y d m l j Z X M i I F Z h b H V l P S J s M C I g L z 4 8 R W 5 0 c n k g V H l w Z T 0 i Q W R k Z W R U b 0 R h d G F N b 2 R l b C I g V m F s d W U 9 I m w w I i A v P j x F b n R y e S B U e X B l P S J G a W x s U 3 R h d H V z I i B W Y W x 1 Z T 0 i c 0 N v b X B s Z X R l 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E V y c m 9 y Q 2 9 k Z S I g V m F s d W U 9 I n N V b m t u b 3 d u I i A v P j x F b n R y e S B U e X B l P S J G a W x s T G F z d F V w Z G F 0 Z W Q i I F Z h b H V l P S J k M j A y N C 0 w M i 0 y M l Q x M j o z N j o x N S 4 w M T M 0 M D g z W i I g L z 4 8 R W 5 0 c n k g V H l w Z T 0 i U m V s Y X R p b 2 5 z a G l w S W 5 m b 0 N v b n R h a W 5 l c i I g V m F s d W U 9 I n N 7 J n F 1 b 3 Q 7 Y 2 9 s d W 1 u Q 2 9 1 b n Q m c X V v d D s 6 M T A s J n F 1 b 3 Q 7 a 2 V 5 Q 2 9 s d W 1 u T m F t Z X M m c X V v d D s 6 W 1 0 s J n F 1 b 3 Q 7 c X V l c n l S Z W x h d G l v b n N o a X B z J n F 1 b 3 Q 7 O l t d L C Z x d W 9 0 O 2 N v b H V t b k l k Z W 5 0 a X R p Z X M m c X V v d D s 6 W y Z x d W 9 0 O 1 N l Y 3 R p b 2 4 x L 0 5 h a 3 V y d V 9 F Y X N 0 L 0 N o Y W 5 n Z W Q g V H l w Z S 5 7 T W 9 u d G g s M H 0 m c X V v d D s s J n F 1 b 3 Q 7 U 2 V j d G l v b j E v T m F r d X J 1 X 0 V h c 3 Q v Q 2 h h b m d l Z C B U e X B l L n t T d W I g Q 2 9 1 b n R 5 L D F 9 J n F 1 b 3 Q 7 L C Z x d W 9 0 O 1 N l Y 3 R p b 2 4 x L 0 5 h a 3 V y d V 9 F Y X N 0 L 0 N o Y W 5 n Z W Q g V H l w Z S 5 7 V 2 F y Z C w y f S Z x d W 9 0 O y w m c X V v d D t T Z W N 0 a W 9 u M S 9 O Y W t 1 c n V f R W F z d C 9 D a G F u Z 2 V k I F R 5 c G U u e 0 Z h Y 2 l s a X R 5 L D N 9 J n F 1 b 3 Q 7 L C Z x d W 9 0 O 1 N l Y 3 R p b 2 4 x L 0 5 h a 3 V y d V 9 F Y X N 0 L 0 N o Y W 5 n Z W Q g V H l w Z S 5 7 Q 1 U s N H 0 m c X V v d D s s J n F 1 b 3 Q 7 U 2 V j d G l v b j E v T m F r d X J 1 X 0 V h c 3 Q v U 3 B s a X Q g Q 2 9 s d W 1 u I G J 5 I E R l b G l t a X R l c i 5 7 U 2 V j d G l v b i w 1 f S Z x d W 9 0 O y w m c X V v d D t T Z W N 0 a W 9 u M S 9 O Y W t 1 c n V f R W F z d C 9 T c G x p d C B D b 2 x 1 b W 4 g Y n k g R G V s a W 1 p d G V y L n t p b m R p Y 2 F 0 b 3 I s N n 0 m c X V v d D s s J n F 1 b 3 Q 7 U 2 V j d G l v b j E v T m F r d X J 1 X 0 V h c 3 Q v U 3 B s a X Q g Q 2 9 s d W 1 u I G J 5 I E R l b G l t a X R l c i 5 7 Q 2 F 0 Z W d v c n k s N 3 0 m c X V v d D s s J n F 1 b 3 Q 7 U 2 V j d G l v b j E v T m F r d X J 1 X 0 V h c 3 Q v U 3 B s a X Q g Q 2 9 s d W 1 u I G J 5 I E R l b G l t a X R l c i 5 7 W S 9 O L D h 9 J n F 1 b 3 Q 7 L C Z x d W 9 0 O 1 N l Y 3 R p b 2 4 x L 0 5 h a 3 V y d V 9 F Y X N 0 L 0 N o Y W 5 n Z W Q g V H l w Z S 5 7 V G 9 0 Y W w s O X 0 m c X V v d D t d L C Z x d W 9 0 O 0 N v b H V t b k N v d W 5 0 J n F 1 b 3 Q 7 O j E w L C Z x d W 9 0 O 0 t l e U N v b H V t b k 5 h b W V z J n F 1 b 3 Q 7 O l t d L C Z x d W 9 0 O 0 N v b H V t b k l k Z W 5 0 a X R p Z X M m c X V v d D s 6 W y Z x d W 9 0 O 1 N l Y 3 R p b 2 4 x L 0 5 h a 3 V y d V 9 F Y X N 0 L 0 N o Y W 5 n Z W Q g V H l w Z S 5 7 T W 9 u d G g s M H 0 m c X V v d D s s J n F 1 b 3 Q 7 U 2 V j d G l v b j E v T m F r d X J 1 X 0 V h c 3 Q v Q 2 h h b m d l Z C B U e X B l L n t T d W I g Q 2 9 1 b n R 5 L D F 9 J n F 1 b 3 Q 7 L C Z x d W 9 0 O 1 N l Y 3 R p b 2 4 x L 0 5 h a 3 V y d V 9 F Y X N 0 L 0 N o Y W 5 n Z W Q g V H l w Z S 5 7 V 2 F y Z C w y f S Z x d W 9 0 O y w m c X V v d D t T Z W N 0 a W 9 u M S 9 O Y W t 1 c n V f R W F z d C 9 D a G F u Z 2 V k I F R 5 c G U u e 0 Z h Y 2 l s a X R 5 L D N 9 J n F 1 b 3 Q 7 L C Z x d W 9 0 O 1 N l Y 3 R p b 2 4 x L 0 5 h a 3 V y d V 9 F Y X N 0 L 0 N o Y W 5 n Z W Q g V H l w Z S 5 7 Q 1 U s N H 0 m c X V v d D s s J n F 1 b 3 Q 7 U 2 V j d G l v b j E v T m F r d X J 1 X 0 V h c 3 Q v U 3 B s a X Q g Q 2 9 s d W 1 u I G J 5 I E R l b G l t a X R l c i 5 7 U 2 V j d G l v b i w 1 f S Z x d W 9 0 O y w m c X V v d D t T Z W N 0 a W 9 u M S 9 O Y W t 1 c n V f R W F z d C 9 T c G x p d C B D b 2 x 1 b W 4 g Y n k g R G V s a W 1 p d G V y L n t p b m R p Y 2 F 0 b 3 I s N n 0 m c X V v d D s s J n F 1 b 3 Q 7 U 2 V j d G l v b j E v T m F r d X J 1 X 0 V h c 3 Q v U 3 B s a X Q g Q 2 9 s d W 1 u I G J 5 I E R l b G l t a X R l c i 5 7 Q 2 F 0 Z W d v c n k s N 3 0 m c X V v d D s s J n F 1 b 3 Q 7 U 2 V j d G l v b j E v T m F r d X J 1 X 0 V h c 3 Q v U 3 B s a X Q g Q 2 9 s d W 1 u I G J 5 I E R l b G l t a X R l c i 5 7 W S 9 O L D h 9 J n F 1 b 3 Q 7 L C Z x d W 9 0 O 1 N l Y 3 R p b 2 4 x L 0 5 h a 3 V y d V 9 F Y X N 0 L 0 N o Y W 5 n Z W Q g V H l w Z S 5 7 V G 9 0 Y W w s O X 0 m c X V v d D t d L C Z x d W 9 0 O 1 J l b G F 0 a W 9 u c 2 h p c E l u Z m 8 m c X V v d D s 6 W 1 1 9 I i A v P j w v U 3 R h Y m x l R W 5 0 c m l l c z 4 8 L 0 l 0 Z W 0 + P E l 0 Z W 0 + P E l 0 Z W 1 M b 2 N h d G l v b j 4 8 S X R l b V R 5 c G U + R m 9 y b X V s Y T w v S X R l b V R 5 c G U + P E l 0 Z W 1 Q Y X R o P l N l Y 3 R p b 2 4 x L 0 d p b G d p b C 9 T b 3 V y Y 2 U 8 L 0 l 0 Z W 1 Q Y X R o P j w v S X R l b U x v Y 2 F 0 a W 9 u P j x T d G F i b G V F b n R y a W V z I C 8 + P C 9 J d G V t P j x J d G V t P j x J d G V t T G 9 j Y X R p b 2 4 + P E l 0 Z W 1 U e X B l P k Z v c m 1 1 b G E 8 L 0 l 0 Z W 1 U e X B l P j x J d G V t U G F 0 a D 5 T Z W N 0 a W 9 u M S 9 H a W x n a W w v U m V t b 3 Z l Z C U y M E J v d H R v b S U y M F J v d 3 M 8 L 0 l 0 Z W 1 Q Y X R o P j w v S X R l b U x v Y 2 F 0 a W 9 u P j x T d G F i b G V F b n R y a W V z I C 8 + P C 9 J d G V t P j x J d G V t P j x J d G V t T G 9 j Y X R p b 2 4 + P E l 0 Z W 1 U e X B l P k Z v c m 1 1 b G E 8 L 0 l 0 Z W 1 U e X B l P j x J d G V t U G F 0 a D 5 T Z W N 0 a W 9 u M S 9 H a W x n a W w v U m V t b 3 Z l Z C U y M E J s Y W 5 r J T I w U m 9 3 c z w v S X R l b V B h d G g + P C 9 J d G V t T G 9 j Y X R p b 2 4 + P F N 0 Y W J s Z U V u d H J p Z X M g L z 4 8 L 0 l 0 Z W 0 + P E l 0 Z W 0 + P E l 0 Z W 1 M b 2 N h d G l v b j 4 8 S X R l b V R 5 c G U + R m 9 y b X V s Y T w v S X R l b V R 5 c G U + P E l 0 Z W 1 Q Y X R o P l N l Y 3 R p b 2 4 x L 0 d p b G d p b C 9 U c m F u c 3 B v c 2 V k J T I w V G F i b G U 8 L 0 l 0 Z W 1 Q Y X R o P j w v S X R l b U x v Y 2 F 0 a W 9 u P j x T d G F i b G V F b n R y a W V z I C 8 + P C 9 J d G V t P j x J d G V t P j x J d G V t T G 9 j Y X R p b 2 4 + P E l 0 Z W 1 U e X B l P k Z v c m 1 1 b G E 8 L 0 l 0 Z W 1 U e X B l P j x J d G V t U G F 0 a D 5 T Z W N 0 a W 9 u M S 9 H a W x n a W w v R m l s b G V k J T I w R G 9 3 b j w v S X R l b V B h d G g + P C 9 J d G V t T G 9 j Y X R p b 2 4 + P F N 0 Y W J s Z U V u d H J p Z X M g L z 4 8 L 0 l 0 Z W 0 + P E l 0 Z W 0 + P E l 0 Z W 1 M b 2 N h d G l v b j 4 8 S X R l b V R 5 c G U + R m 9 y b X V s Y T w v S X R l b V R 5 c G U + P E l 0 Z W 1 Q Y X R o P l N l Y 3 R p b 2 4 x L 0 d p b G d p b C 9 N Z X J n Z W Q l M j B D b 2 x 1 b W 5 z P C 9 J d G V t U G F 0 a D 4 8 L 0 l 0 Z W 1 M b 2 N h d G l v b j 4 8 U 3 R h Y m x l R W 5 0 c m l l c y A v P j w v S X R l b T 4 8 S X R l b T 4 8 S X R l b U x v Y 2 F 0 a W 9 u P j x J d G V t V H l w Z T 5 G b 3 J t d W x h P C 9 J d G V t V H l w Z T 4 8 S X R l b V B h d G g + U 2 V j d G l v b j E v R 2 l s Z 2 l s L 1 R y Y W 5 z c G 9 z Z W Q l M j B U Y W J s Z T E 8 L 0 l 0 Z W 1 Q Y X R o P j w v S X R l b U x v Y 2 F 0 a W 9 u P j x T d G F i b G V F b n R y a W V z I C 8 + P C 9 J d G V t P j x J d G V t P j x J d G V t T G 9 j Y X R p b 2 4 + P E l 0 Z W 1 U e X B l P k Z v c m 1 1 b G E 8 L 0 l 0 Z W 1 U e X B l P j x J d G V t U G F 0 a D 5 T Z W N 0 a W 9 u M S 9 H a W x n a W w v U H J v b W 9 0 Z W Q l M j B I Z W F k Z X J z P C 9 J d G V t U G F 0 a D 4 8 L 0 l 0 Z W 1 M b 2 N h d G l v b j 4 8 U 3 R h Y m x l R W 5 0 c m l l c y A v P j w v S X R l b T 4 8 S X R l b T 4 8 S X R l b U x v Y 2 F 0 a W 9 u P j x J d G V t V H l w Z T 5 G b 3 J t d W x h P C 9 J d G V t V H l w Z T 4 8 S X R l b V B h d G g + U 2 V j d G l v b j E v R 2 l s Z 2 l s L 1 V u c G l 2 b 3 R l Z C U y M E N v b H V t b n M 8 L 0 l 0 Z W 1 Q Y X R o P j w v S X R l b U x v Y 2 F 0 a W 9 u P j x T d G F i b G V F b n R y a W V z I C 8 + P C 9 J d G V t P j x J d G V t P j x J d G V t T G 9 j Y X R p b 2 4 + P E l 0 Z W 1 U e X B l P k Z v c m 1 1 b G E 8 L 0 l 0 Z W 1 U e X B l P j x J d G V t U G F 0 a D 5 T Z W N 0 a W 9 u M S 9 H a W x n a W w v U 3 B s a X Q l M j B D b 2 x 1 b W 4 l M j B i e S U y M E R l b G l t a X R l c j w v S X R l b V B h d G g + P C 9 J d G V t T G 9 j Y X R p b 2 4 + P F N 0 Y W J s Z U V u d H J p Z X M g L z 4 8 L 0 l 0 Z W 0 + P E l 0 Z W 0 + P E l 0 Z W 1 M b 2 N h d G l v b j 4 8 S X R l b V R 5 c G U + R m 9 y b X V s Y T w v S X R l b V R 5 c G U + P E l 0 Z W 1 Q Y X R o P l N l Y 3 R p b 2 4 x L 0 d p b G d p b C 9 S Z X B s Y W N l Z C U y M F Z h b H V l P C 9 J d G V t U G F 0 a D 4 8 L 0 l 0 Z W 1 M b 2 N h d G l v b j 4 8 U 3 R h Y m x l R W 5 0 c m l l c y A v P j w v S X R l b T 4 8 S X R l b T 4 8 S X R l b U x v Y 2 F 0 a W 9 u P j x J d G V t V H l w Z T 5 G b 3 J t d W x h P C 9 J d G V t V H l w Z T 4 8 S X R l b V B h d G g + U 2 V j d G l v b j E v R 2 l s Z 2 l s L 0 Z p b H R l c m V k J T I w U m 9 3 c z w v S X R l b V B h d G g + P C 9 J d G V t T G 9 j Y X R p b 2 4 + P F N 0 Y W J s Z U V u d H J p Z X M g L z 4 8 L 0 l 0 Z W 0 + P E l 0 Z W 0 + P E l 0 Z W 1 M b 2 N h d G l v b j 4 8 S X R l b V R 5 c G U + R m 9 y b X V s Y T w v S X R l b V R 5 c G U + P E l 0 Z W 1 Q Y X R o P l N l Y 3 R p b 2 4 x L 0 d p b G d p b C 9 S Z W 5 h b W V k J T I w Q 2 9 s d W 1 u c z w v S X R l b V B h d G g + P C 9 J d G V t T G 9 j Y X R p b 2 4 + P F N 0 Y W J s Z U V u d H J p Z X M g L z 4 8 L 0 l 0 Z W 0 + P E l 0 Z W 0 + P E l 0 Z W 1 M b 2 N h d G l v b j 4 8 S X R l b V R 5 c G U + R m 9 y b X V s Y T w v S X R l b V R 5 c G U + P E l 0 Z W 1 Q Y X R o P l N l Y 3 R p b 2 4 x L 0 d p b G d p b C 9 D a G F u Z 2 V k J T I w V H l w Z T w v S X R l b V B h d G g + P C 9 J d G V t T G 9 j Y X R p b 2 4 + P F N 0 Y W J s Z U V u d H J p Z X M g L z 4 8 L 0 l 0 Z W 0 + P E l 0 Z W 0 + P E l 0 Z W 1 M b 2 N h d G l v b j 4 8 S X R l b V R 5 c G U + R m 9 y b X V s Y T w v S X R l b V R 5 c G U + P E l 0 Z W 1 Q Y X R o P l N l Y 3 R p b 2 4 x L 0 1 v b G 8 8 L 0 l 0 Z W 1 Q Y X R o P j w v S X R l b U x v Y 2 F 0 a W 9 u P j x T d G F i b G V F b n R y a W V z P j x F b n R y e S B U e X B l P S J G a W x s Z W R D b 2 1 w b G V 0 Z V J l c 3 V s d F R v V 2 9 y a 3 N o Z W V 0 I i B W Y W x 1 Z T 0 i b D A i I C 8 + P E V u d H J 5 I F R 5 c G U 9 I k Z p b G x F b m F i b G V k I i B W Y W x 1 Z T 0 i b D A i I C 8 + P E V u d H J 5 I F R 5 c G U 9 I k Z p b G x P Y m p l Y 3 R U e X B l I i B W Y W x 1 Z T 0 i c 0 N v b m 5 l Y 3 R p b 2 5 P b m x 5 I i A v P j x F b n R y e S B U e X B l P S J G a W x s V G 9 E Y X R h T W 9 k Z W x F b m F i b G V k I i B W Y W x 1 Z T 0 i b D A i I C 8 + P E V u d H J 5 I F R 5 c G U 9 I k l z U H J p d m F 0 Z S I g V m F s d W U 9 I m w w I i A v P j x F b n R y e S B U e X B l P S J M b 2 F k Z W R U b 0 F u Y W x 5 c 2 l z U 2 V y d m l j Z X M i I F Z h b H V l P S J s M C I g L z 4 8 R W 5 0 c n k g V H l w Z T 0 i Q W R k Z W R U b 0 R h d G F N b 2 R l b C I g V m F s d W U 9 I m w w I i A v P j x F b n R y e S B U e X B l P S J G a W x s U 3 R h d H V z I i B W Y W x 1 Z T 0 i c 0 N v b X B s Z X R l 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E V y c m 9 y Q 2 9 k Z S I g V m F s d W U 9 I n N V b m t u b 3 d u I i A v P j x F b n R y e S B U e X B l P S J G a W x s T G F z d F V w Z G F 0 Z W Q i I F Z h b H V l P S J k M j A y N C 0 w M i 0 y M l Q x M j o z N j o x N S 4 w M T c z N j c 2 W i I g L z 4 8 R W 5 0 c n k g V H l w Z T 0 i U m V s Y X R p b 2 5 z a G l w S W 5 m b 0 N v b n R h a W 5 l c i I g V m F s d W U 9 I n N 7 J n F 1 b 3 Q 7 Y 2 9 s d W 1 u Q 2 9 1 b n Q m c X V v d D s 6 M T A s J n F 1 b 3 Q 7 a 2 V 5 Q 2 9 s d W 1 u T m F t Z X M m c X V v d D s 6 W 1 0 s J n F 1 b 3 Q 7 c X V l c n l S Z W x h d G l v b n N o a X B z J n F 1 b 3 Q 7 O l t d L C Z x d W 9 0 O 2 N v b H V t b k l k Z W 5 0 a X R p Z X M m c X V v d D s 6 W y Z x d W 9 0 O 1 N l Y 3 R p b 2 4 x L 0 5 h a 3 V y d V 9 F Y X N 0 L 0 N o Y W 5 n Z W Q g V H l w Z S 5 7 T W 9 u d G g s M H 0 m c X V v d D s s J n F 1 b 3 Q 7 U 2 V j d G l v b j E v T m F r d X J 1 X 0 V h c 3 Q v Q 2 h h b m d l Z C B U e X B l L n t T d W I g Q 2 9 1 b n R 5 L D F 9 J n F 1 b 3 Q 7 L C Z x d W 9 0 O 1 N l Y 3 R p b 2 4 x L 0 5 h a 3 V y d V 9 F Y X N 0 L 0 N o Y W 5 n Z W Q g V H l w Z S 5 7 V 2 F y Z C w y f S Z x d W 9 0 O y w m c X V v d D t T Z W N 0 a W 9 u M S 9 O Y W t 1 c n V f R W F z d C 9 D a G F u Z 2 V k I F R 5 c G U u e 0 Z h Y 2 l s a X R 5 L D N 9 J n F 1 b 3 Q 7 L C Z x d W 9 0 O 1 N l Y 3 R p b 2 4 x L 0 5 h a 3 V y d V 9 F Y X N 0 L 0 N o Y W 5 n Z W Q g V H l w Z S 5 7 Q 1 U s N H 0 m c X V v d D s s J n F 1 b 3 Q 7 U 2 V j d G l v b j E v T m F r d X J 1 X 0 V h c 3 Q v U 3 B s a X Q g Q 2 9 s d W 1 u I G J 5 I E R l b G l t a X R l c i 5 7 U 2 V j d G l v b i w 1 f S Z x d W 9 0 O y w m c X V v d D t T Z W N 0 a W 9 u M S 9 O Y W t 1 c n V f R W F z d C 9 T c G x p d C B D b 2 x 1 b W 4 g Y n k g R G V s a W 1 p d G V y L n t p b m R p Y 2 F 0 b 3 I s N n 0 m c X V v d D s s J n F 1 b 3 Q 7 U 2 V j d G l v b j E v T m F r d X J 1 X 0 V h c 3 Q v U 3 B s a X Q g Q 2 9 s d W 1 u I G J 5 I E R l b G l t a X R l c i 5 7 Q 2 F 0 Z W d v c n k s N 3 0 m c X V v d D s s J n F 1 b 3 Q 7 U 2 V j d G l v b j E v T m F r d X J 1 X 0 V h c 3 Q v U 3 B s a X Q g Q 2 9 s d W 1 u I G J 5 I E R l b G l t a X R l c i 5 7 W S 9 O L D h 9 J n F 1 b 3 Q 7 L C Z x d W 9 0 O 1 N l Y 3 R p b 2 4 x L 0 5 h a 3 V y d V 9 F Y X N 0 L 0 N o Y W 5 n Z W Q g V H l w Z S 5 7 V G 9 0 Y W w s O X 0 m c X V v d D t d L C Z x d W 9 0 O 0 N v b H V t b k N v d W 5 0 J n F 1 b 3 Q 7 O j E w L C Z x d W 9 0 O 0 t l e U N v b H V t b k 5 h b W V z J n F 1 b 3 Q 7 O l t d L C Z x d W 9 0 O 0 N v b H V t b k l k Z W 5 0 a X R p Z X M m c X V v d D s 6 W y Z x d W 9 0 O 1 N l Y 3 R p b 2 4 x L 0 5 h a 3 V y d V 9 F Y X N 0 L 0 N o Y W 5 n Z W Q g V H l w Z S 5 7 T W 9 u d G g s M H 0 m c X V v d D s s J n F 1 b 3 Q 7 U 2 V j d G l v b j E v T m F r d X J 1 X 0 V h c 3 Q v Q 2 h h b m d l Z C B U e X B l L n t T d W I g Q 2 9 1 b n R 5 L D F 9 J n F 1 b 3 Q 7 L C Z x d W 9 0 O 1 N l Y 3 R p b 2 4 x L 0 5 h a 3 V y d V 9 F Y X N 0 L 0 N o Y W 5 n Z W Q g V H l w Z S 5 7 V 2 F y Z C w y f S Z x d W 9 0 O y w m c X V v d D t T Z W N 0 a W 9 u M S 9 O Y W t 1 c n V f R W F z d C 9 D a G F u Z 2 V k I F R 5 c G U u e 0 Z h Y 2 l s a X R 5 L D N 9 J n F 1 b 3 Q 7 L C Z x d W 9 0 O 1 N l Y 3 R p b 2 4 x L 0 5 h a 3 V y d V 9 F Y X N 0 L 0 N o Y W 5 n Z W Q g V H l w Z S 5 7 Q 1 U s N H 0 m c X V v d D s s J n F 1 b 3 Q 7 U 2 V j d G l v b j E v T m F r d X J 1 X 0 V h c 3 Q v U 3 B s a X Q g Q 2 9 s d W 1 u I G J 5 I E R l b G l t a X R l c i 5 7 U 2 V j d G l v b i w 1 f S Z x d W 9 0 O y w m c X V v d D t T Z W N 0 a W 9 u M S 9 O Y W t 1 c n V f R W F z d C 9 T c G x p d C B D b 2 x 1 b W 4 g Y n k g R G V s a W 1 p d G V y L n t p b m R p Y 2 F 0 b 3 I s N n 0 m c X V v d D s s J n F 1 b 3 Q 7 U 2 V j d G l v b j E v T m F r d X J 1 X 0 V h c 3 Q v U 3 B s a X Q g Q 2 9 s d W 1 u I G J 5 I E R l b G l t a X R l c i 5 7 Q 2 F 0 Z W d v c n k s N 3 0 m c X V v d D s s J n F 1 b 3 Q 7 U 2 V j d G l v b j E v T m F r d X J 1 X 0 V h c 3 Q v U 3 B s a X Q g Q 2 9 s d W 1 u I G J 5 I E R l b G l t a X R l c i 5 7 W S 9 O L D h 9 J n F 1 b 3 Q 7 L C Z x d W 9 0 O 1 N l Y 3 R p b 2 4 x L 0 5 h a 3 V y d V 9 F Y X N 0 L 0 N o Y W 5 n Z W Q g V H l w Z S 5 7 V G 9 0 Y W w s O X 0 m c X V v d D t d L C Z x d W 9 0 O 1 J l b G F 0 a W 9 u c 2 h p c E l u Z m 8 m c X V v d D s 6 W 1 1 9 I i A v P j w v U 3 R h Y m x l R W 5 0 c m l l c z 4 8 L 0 l 0 Z W 0 + P E l 0 Z W 0 + P E l 0 Z W 1 M b 2 N h d G l v b j 4 8 S X R l b V R 5 c G U + R m 9 y b X V s Y T w v S X R l b V R 5 c G U + P E l 0 Z W 1 Q Y X R o P l N l Y 3 R p b 2 4 x L 0 1 v b G 8 v U 2 9 1 c m N l P C 9 J d G V t U G F 0 a D 4 8 L 0 l 0 Z W 1 M b 2 N h d G l v b j 4 8 U 3 R h Y m x l R W 5 0 c m l l c y A v P j w v S X R l b T 4 8 S X R l b T 4 8 S X R l b U x v Y 2 F 0 a W 9 u P j x J d G V t V H l w Z T 5 G b 3 J t d W x h P C 9 J d G V t V H l w Z T 4 8 S X R l b V B h d G g + U 2 V j d G l v b j E v T W 9 s b y 9 S Z W 1 v d m V k J T I w Q m 9 0 d G 9 t J T I w U m 9 3 c z w v S X R l b V B h d G g + P C 9 J d G V t T G 9 j Y X R p b 2 4 + P F N 0 Y W J s Z U V u d H J p Z X M g L z 4 8 L 0 l 0 Z W 0 + P E l 0 Z W 0 + P E l 0 Z W 1 M b 2 N h d G l v b j 4 8 S X R l b V R 5 c G U + R m 9 y b X V s Y T w v S X R l b V R 5 c G U + P E l 0 Z W 1 Q Y X R o P l N l Y 3 R p b 2 4 x L 0 1 v b G 8 v U m V t b 3 Z l Z C U y M E J s Y W 5 r J T I w U m 9 3 c z w v S X R l b V B h d G g + P C 9 J d G V t T G 9 j Y X R p b 2 4 + P F N 0 Y W J s Z U V u d H J p Z X M g L z 4 8 L 0 l 0 Z W 0 + P E l 0 Z W 0 + P E l 0 Z W 1 M b 2 N h d G l v b j 4 8 S X R l b V R 5 c G U + R m 9 y b X V s Y T w v S X R l b V R 5 c G U + P E l 0 Z W 1 Q Y X R o P l N l Y 3 R p b 2 4 x L 0 1 v b G 8 v V H J h b n N w b 3 N l Z C U y M F R h Y m x l P C 9 J d G V t U G F 0 a D 4 8 L 0 l 0 Z W 1 M b 2 N h d G l v b j 4 8 U 3 R h Y m x l R W 5 0 c m l l c y A v P j w v S X R l b T 4 8 S X R l b T 4 8 S X R l b U x v Y 2 F 0 a W 9 u P j x J d G V t V H l w Z T 5 G b 3 J t d W x h P C 9 J d G V t V H l w Z T 4 8 S X R l b V B h d G g + U 2 V j d G l v b j E v T W 9 s b y 9 G a W x s Z W Q l M j B E b 3 d u P C 9 J d G V t U G F 0 a D 4 8 L 0 l 0 Z W 1 M b 2 N h d G l v b j 4 8 U 3 R h Y m x l R W 5 0 c m l l c y A v P j w v S X R l b T 4 8 S X R l b T 4 8 S X R l b U x v Y 2 F 0 a W 9 u P j x J d G V t V H l w Z T 5 G b 3 J t d W x h P C 9 J d G V t V H l w Z T 4 8 S X R l b V B h d G g + U 2 V j d G l v b j E v T W 9 s b y 9 N Z X J n Z W Q l M j B D b 2 x 1 b W 5 z P C 9 J d G V t U G F 0 a D 4 8 L 0 l 0 Z W 1 M b 2 N h d G l v b j 4 8 U 3 R h Y m x l R W 5 0 c m l l c y A v P j w v S X R l b T 4 8 S X R l b T 4 8 S X R l b U x v Y 2 F 0 a W 9 u P j x J d G V t V H l w Z T 5 G b 3 J t d W x h P C 9 J d G V t V H l w Z T 4 8 S X R l b V B h d G g + U 2 V j d G l v b j E v T W 9 s b y 9 U c m F u c 3 B v c 2 V k J T I w V G F i b G U x P C 9 J d G V t U G F 0 a D 4 8 L 0 l 0 Z W 1 M b 2 N h d G l v b j 4 8 U 3 R h Y m x l R W 5 0 c m l l c y A v P j w v S X R l b T 4 8 S X R l b T 4 8 S X R l b U x v Y 2 F 0 a W 9 u P j x J d G V t V H l w Z T 5 G b 3 J t d W x h P C 9 J d G V t V H l w Z T 4 8 S X R l b V B h d G g + U 2 V j d G l v b j E v T W 9 s b y 9 Q c m 9 t b 3 R l Z C U y M E h l Y W R l c n M 8 L 0 l 0 Z W 1 Q Y X R o P j w v S X R l b U x v Y 2 F 0 a W 9 u P j x T d G F i b G V F b n R y a W V z I C 8 + P C 9 J d G V t P j x J d G V t P j x J d G V t T G 9 j Y X R p b 2 4 + P E l 0 Z W 1 U e X B l P k Z v c m 1 1 b G E 8 L 0 l 0 Z W 1 U e X B l P j x J d G V t U G F 0 a D 5 T Z W N 0 a W 9 u M S 9 N b 2 x v L 1 V u c G l 2 b 3 R l Z C U y M E N v b H V t b n M 8 L 0 l 0 Z W 1 Q Y X R o P j w v S X R l b U x v Y 2 F 0 a W 9 u P j x T d G F i b G V F b n R y a W V z I C 8 + P C 9 J d G V t P j x J d G V t P j x J d G V t T G 9 j Y X R p b 2 4 + P E l 0 Z W 1 U e X B l P k Z v c m 1 1 b G E 8 L 0 l 0 Z W 1 U e X B l P j x J d G V t U G F 0 a D 5 T Z W N 0 a W 9 u M S 9 N b 2 x v L 1 N w b G l 0 J T I w Q 2 9 s d W 1 u J T I w Y n k l M j B E Z W x p b W l 0 Z X I 8 L 0 l 0 Z W 1 Q Y X R o P j w v S X R l b U x v Y 2 F 0 a W 9 u P j x T d G F i b G V F b n R y a W V z I C 8 + P C 9 J d G V t P j x J d G V t P j x J d G V t T G 9 j Y X R p b 2 4 + P E l 0 Z W 1 U e X B l P k Z v c m 1 1 b G E 8 L 0 l 0 Z W 1 U e X B l P j x J d G V t U G F 0 a D 5 T Z W N 0 a W 9 u M S 9 N b 2 x v L 1 J l c G x h Y 2 V k J T I w V m F s d W U 8 L 0 l 0 Z W 1 Q Y X R o P j w v S X R l b U x v Y 2 F 0 a W 9 u P j x T d G F i b G V F b n R y a W V z I C 8 + P C 9 J d G V t P j x J d G V t P j x J d G V t T G 9 j Y X R p b 2 4 + P E l 0 Z W 1 U e X B l P k Z v c m 1 1 b G E 8 L 0 l 0 Z W 1 U e X B l P j x J d G V t U G F 0 a D 5 T Z W N 0 a W 9 u M S 9 N b 2 x v L 0 Z p b H R l c m V k J T I w U m 9 3 c z w v S X R l b V B h d G g + P C 9 J d G V t T G 9 j Y X R p b 2 4 + P F N 0 Y W J s Z U V u d H J p Z X M g L z 4 8 L 0 l 0 Z W 0 + P E l 0 Z W 0 + P E l 0 Z W 1 M b 2 N h d G l v b j 4 8 S X R l b V R 5 c G U + R m 9 y b X V s Y T w v S X R l b V R 5 c G U + P E l 0 Z W 1 Q Y X R o P l N l Y 3 R p b 2 4 x L 0 1 v b G 8 v U m V u Y W 1 l Z C U y M E N v b H V t b n M 8 L 0 l 0 Z W 1 Q Y X R o P j w v S X R l b U x v Y 2 F 0 a W 9 u P j x T d G F i b G V F b n R y a W V z I C 8 + P C 9 J d G V t P j x J d G V t P j x J d G V t T G 9 j Y X R p b 2 4 + P E l 0 Z W 1 U e X B l P k Z v c m 1 1 b G E 8 L 0 l 0 Z W 1 U e X B l P j x J d G V t U G F 0 a D 5 T Z W N 0 a W 9 u M S 9 N b 2 x v L 0 N o Y W 5 n Z W Q l M j B U e X B l P C 9 J d G V t U G F 0 a D 4 8 L 0 l 0 Z W 1 M b 2 N h d G l v b j 4 8 U 3 R h Y m x l R W 5 0 c m l l c y A v P j w v S X R l b T 4 8 S X R l b T 4 8 S X R l b U x v Y 2 F 0 a W 9 u P j x J d G V t V H l w Z T 5 G b 3 J t d W x h P C 9 J d G V t V H l w Z T 4 8 S X R l b V B h d G g + U 2 V j d G l v b j E v T m p v c m 8 8 L 0 l 0 Z W 1 Q Y X R o P j w v S X R l b U x v Y 2 F 0 a W 9 u P j x T d G F i b G V F b n R y a W V z P j x F b n R y e S B U e X B l P S J G a W x s Z W R D b 2 1 w b G V 0 Z V J l c 3 V s d F R v V 2 9 y a 3 N o Z W V 0 I i B W Y W x 1 Z T 0 i b D A i I C 8 + P E V u d H J 5 I F R 5 c G U 9 I k Z p b G x F b m F i b G V k I i B W Y W x 1 Z T 0 i b D A i I C 8 + P E V u d H J 5 I F R 5 c G U 9 I k Z p b G x P Y m p l Y 3 R U e X B l I i B W Y W x 1 Z T 0 i c 0 N v b m 5 l Y 3 R p b 2 5 P b m x 5 I i A v P j x F b n R y e S B U e X B l P S J G a W x s V G 9 E Y X R h T W 9 k Z W x F b m F i b G V k I i B W Y W x 1 Z T 0 i b D A i I C 8 + P E V u d H J 5 I F R 5 c G U 9 I k l z U H J p d m F 0 Z S I g V m F s d W U 9 I m w w I i A v P j x F b n R y e S B U e X B l P S J M b 2 F k Z W R U b 0 F u Y W x 5 c 2 l z U 2 V y d m l j Z X M i I F Z h b H V l P S J s M C I g L z 4 8 R W 5 0 c n k g V H l w Z T 0 i Q W R k Z W R U b 0 R h d G F N b 2 R l b C I g V m F s d W U 9 I m w w I i A v P j x F b n R y e S B U e X B l P S J G a W x s U 3 R h d H V z I i B W Y W x 1 Z T 0 i c 0 N v b X B s Z X R l 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E V y c m 9 y Q 2 9 k Z S I g V m F s d W U 9 I n N V b m t u b 3 d u I i A v P j x F b n R y e S B U e X B l P S J G a W x s T G F z d F V w Z G F 0 Z W Q i I F Z h b H V l P S J k M j A y N C 0 w M i 0 y M l Q x M j o z N j o x N S 4 w M j A z O T I z W i I g L z 4 8 R W 5 0 c n k g V H l w Z T 0 i U m V s Y X R p b 2 5 z a G l w S W 5 m b 0 N v b n R h a W 5 l c i I g V m F s d W U 9 I n N 7 J n F 1 b 3 Q 7 Y 2 9 s d W 1 u Q 2 9 1 b n Q m c X V v d D s 6 M T A s J n F 1 b 3 Q 7 a 2 V 5 Q 2 9 s d W 1 u T m F t Z X M m c X V v d D s 6 W 1 0 s J n F 1 b 3 Q 7 c X V l c n l S Z W x h d G l v b n N o a X B z J n F 1 b 3 Q 7 O l t d L C Z x d W 9 0 O 2 N v b H V t b k l k Z W 5 0 a X R p Z X M m c X V v d D s 6 W y Z x d W 9 0 O 1 N l Y 3 R p b 2 4 x L 0 5 h a 3 V y d V 9 F Y X N 0 L 0 N o Y W 5 n Z W Q g V H l w Z S 5 7 T W 9 u d G g s M H 0 m c X V v d D s s J n F 1 b 3 Q 7 U 2 V j d G l v b j E v T m F r d X J 1 X 0 V h c 3 Q v Q 2 h h b m d l Z C B U e X B l L n t T d W I g Q 2 9 1 b n R 5 L D F 9 J n F 1 b 3 Q 7 L C Z x d W 9 0 O 1 N l Y 3 R p b 2 4 x L 0 5 h a 3 V y d V 9 F Y X N 0 L 0 N o Y W 5 n Z W Q g V H l w Z S 5 7 V 2 F y Z C w y f S Z x d W 9 0 O y w m c X V v d D t T Z W N 0 a W 9 u M S 9 O Y W t 1 c n V f R W F z d C 9 D a G F u Z 2 V k I F R 5 c G U u e 0 Z h Y 2 l s a X R 5 L D N 9 J n F 1 b 3 Q 7 L C Z x d W 9 0 O 1 N l Y 3 R p b 2 4 x L 0 5 h a 3 V y d V 9 F Y X N 0 L 0 N o Y W 5 n Z W Q g V H l w Z S 5 7 Q 1 U s N H 0 m c X V v d D s s J n F 1 b 3 Q 7 U 2 V j d G l v b j E v T m F r d X J 1 X 0 V h c 3 Q v U 3 B s a X Q g Q 2 9 s d W 1 u I G J 5 I E R l b G l t a X R l c i 5 7 U 2 V j d G l v b i w 1 f S Z x d W 9 0 O y w m c X V v d D t T Z W N 0 a W 9 u M S 9 O Y W t 1 c n V f R W F z d C 9 T c G x p d C B D b 2 x 1 b W 4 g Y n k g R G V s a W 1 p d G V y L n t p b m R p Y 2 F 0 b 3 I s N n 0 m c X V v d D s s J n F 1 b 3 Q 7 U 2 V j d G l v b j E v T m F r d X J 1 X 0 V h c 3 Q v U 3 B s a X Q g Q 2 9 s d W 1 u I G J 5 I E R l b G l t a X R l c i 5 7 Q 2 F 0 Z W d v c n k s N 3 0 m c X V v d D s s J n F 1 b 3 Q 7 U 2 V j d G l v b j E v T m F r d X J 1 X 0 V h c 3 Q v U 3 B s a X Q g Q 2 9 s d W 1 u I G J 5 I E R l b G l t a X R l c i 5 7 W S 9 O L D h 9 J n F 1 b 3 Q 7 L C Z x d W 9 0 O 1 N l Y 3 R p b 2 4 x L 0 5 h a 3 V y d V 9 F Y X N 0 L 0 N o Y W 5 n Z W Q g V H l w Z S 5 7 V G 9 0 Y W w s O X 0 m c X V v d D t d L C Z x d W 9 0 O 0 N v b H V t b k N v d W 5 0 J n F 1 b 3 Q 7 O j E w L C Z x d W 9 0 O 0 t l e U N v b H V t b k 5 h b W V z J n F 1 b 3 Q 7 O l t d L C Z x d W 9 0 O 0 N v b H V t b k l k Z W 5 0 a X R p Z X M m c X V v d D s 6 W y Z x d W 9 0 O 1 N l Y 3 R p b 2 4 x L 0 5 h a 3 V y d V 9 F Y X N 0 L 0 N o Y W 5 n Z W Q g V H l w Z S 5 7 T W 9 u d G g s M H 0 m c X V v d D s s J n F 1 b 3 Q 7 U 2 V j d G l v b j E v T m F r d X J 1 X 0 V h c 3 Q v Q 2 h h b m d l Z C B U e X B l L n t T d W I g Q 2 9 1 b n R 5 L D F 9 J n F 1 b 3 Q 7 L C Z x d W 9 0 O 1 N l Y 3 R p b 2 4 x L 0 5 h a 3 V y d V 9 F Y X N 0 L 0 N o Y W 5 n Z W Q g V H l w Z S 5 7 V 2 F y Z C w y f S Z x d W 9 0 O y w m c X V v d D t T Z W N 0 a W 9 u M S 9 O Y W t 1 c n V f R W F z d C 9 D a G F u Z 2 V k I F R 5 c G U u e 0 Z h Y 2 l s a X R 5 L D N 9 J n F 1 b 3 Q 7 L C Z x d W 9 0 O 1 N l Y 3 R p b 2 4 x L 0 5 h a 3 V y d V 9 F Y X N 0 L 0 N o Y W 5 n Z W Q g V H l w Z S 5 7 Q 1 U s N H 0 m c X V v d D s s J n F 1 b 3 Q 7 U 2 V j d G l v b j E v T m F r d X J 1 X 0 V h c 3 Q v U 3 B s a X Q g Q 2 9 s d W 1 u I G J 5 I E R l b G l t a X R l c i 5 7 U 2 V j d G l v b i w 1 f S Z x d W 9 0 O y w m c X V v d D t T Z W N 0 a W 9 u M S 9 O Y W t 1 c n V f R W F z d C 9 T c G x p d C B D b 2 x 1 b W 4 g Y n k g R G V s a W 1 p d G V y L n t p b m R p Y 2 F 0 b 3 I s N n 0 m c X V v d D s s J n F 1 b 3 Q 7 U 2 V j d G l v b j E v T m F r d X J 1 X 0 V h c 3 Q v U 3 B s a X Q g Q 2 9 s d W 1 u I G J 5 I E R l b G l t a X R l c i 5 7 Q 2 F 0 Z W d v c n k s N 3 0 m c X V v d D s s J n F 1 b 3 Q 7 U 2 V j d G l v b j E v T m F r d X J 1 X 0 V h c 3 Q v U 3 B s a X Q g Q 2 9 s d W 1 u I G J 5 I E R l b G l t a X R l c i 5 7 W S 9 O L D h 9 J n F 1 b 3 Q 7 L C Z x d W 9 0 O 1 N l Y 3 R p b 2 4 x L 0 5 h a 3 V y d V 9 F Y X N 0 L 0 N o Y W 5 n Z W Q g V H l w Z S 5 7 V G 9 0 Y W w s O X 0 m c X V v d D t d L C Z x d W 9 0 O 1 J l b G F 0 a W 9 u c 2 h p c E l u Z m 8 m c X V v d D s 6 W 1 1 9 I i A v P j w v U 3 R h Y m x l R W 5 0 c m l l c z 4 8 L 0 l 0 Z W 0 + P E l 0 Z W 0 + P E l 0 Z W 1 M b 2 N h d G l v b j 4 8 S X R l b V R 5 c G U + R m 9 y b X V s Y T w v S X R l b V R 5 c G U + P E l 0 Z W 1 Q Y X R o P l N l Y 3 R p b 2 4 x L 0 5 q b 3 J v L 1 N v d X J j Z T w v S X R l b V B h d G g + P C 9 J d G V t T G 9 j Y X R p b 2 4 + P F N 0 Y W J s Z U V u d H J p Z X M g L z 4 8 L 0 l 0 Z W 0 + P E l 0 Z W 0 + P E l 0 Z W 1 M b 2 N h d G l v b j 4 8 S X R l b V R 5 c G U + R m 9 y b X V s Y T w v S X R l b V R 5 c G U + P E l 0 Z W 1 Q Y X R o P l N l Y 3 R p b 2 4 x L 0 5 q b 3 J v L 1 J l b W 9 2 Z W Q l M j B C b 3 R 0 b 2 0 l M j B S b 3 d z P C 9 J d G V t U G F 0 a D 4 8 L 0 l 0 Z W 1 M b 2 N h d G l v b j 4 8 U 3 R h Y m x l R W 5 0 c m l l c y A v P j w v S X R l b T 4 8 S X R l b T 4 8 S X R l b U x v Y 2 F 0 a W 9 u P j x J d G V t V H l w Z T 5 G b 3 J t d W x h P C 9 J d G V t V H l w Z T 4 8 S X R l b V B h d G g + U 2 V j d G l v b j E v T m p v c m 8 v U m V t b 3 Z l Z C U y M E J s Y W 5 r J T I w U m 9 3 c z w v S X R l b V B h d G g + P C 9 J d G V t T G 9 j Y X R p b 2 4 + P F N 0 Y W J s Z U V u d H J p Z X M g L z 4 8 L 0 l 0 Z W 0 + P E l 0 Z W 0 + P E l 0 Z W 1 M b 2 N h d G l v b j 4 8 S X R l b V R 5 c G U + R m 9 y b X V s Y T w v S X R l b V R 5 c G U + P E l 0 Z W 1 Q Y X R o P l N l Y 3 R p b 2 4 x L 0 5 q b 3 J v L 1 R y Y W 5 z c G 9 z Z W Q l M j B U Y W J s Z T w v S X R l b V B h d G g + P C 9 J d G V t T G 9 j Y X R p b 2 4 + P F N 0 Y W J s Z U V u d H J p Z X M g L z 4 8 L 0 l 0 Z W 0 + P E l 0 Z W 0 + P E l 0 Z W 1 M b 2 N h d G l v b j 4 8 S X R l b V R 5 c G U + R m 9 y b X V s Y T w v S X R l b V R 5 c G U + P E l 0 Z W 1 Q Y X R o P l N l Y 3 R p b 2 4 x L 0 5 q b 3 J v L 0 Z p b G x l Z C U y M E R v d 2 4 8 L 0 l 0 Z W 1 Q Y X R o P j w v S X R l b U x v Y 2 F 0 a W 9 u P j x T d G F i b G V F b n R y a W V z I C 8 + P C 9 J d G V t P j x J d G V t P j x J d G V t T G 9 j Y X R p b 2 4 + P E l 0 Z W 1 U e X B l P k Z v c m 1 1 b G E 8 L 0 l 0 Z W 1 U e X B l P j x J d G V t U G F 0 a D 5 T Z W N 0 a W 9 u M S 9 O a m 9 y b y 9 N Z X J n Z W Q l M j B D b 2 x 1 b W 5 z P C 9 J d G V t U G F 0 a D 4 8 L 0 l 0 Z W 1 M b 2 N h d G l v b j 4 8 U 3 R h Y m x l R W 5 0 c m l l c y A v P j w v S X R l b T 4 8 S X R l b T 4 8 S X R l b U x v Y 2 F 0 a W 9 u P j x J d G V t V H l w Z T 5 G b 3 J t d W x h P C 9 J d G V t V H l w Z T 4 8 S X R l b V B h d G g + U 2 V j d G l v b j E v T m p v c m 8 v V H J h b n N w b 3 N l Z C U y M F R h Y m x l M T w v S X R l b V B h d G g + P C 9 J d G V t T G 9 j Y X R p b 2 4 + P F N 0 Y W J s Z U V u d H J p Z X M g L z 4 8 L 0 l 0 Z W 0 + P E l 0 Z W 0 + P E l 0 Z W 1 M b 2 N h d G l v b j 4 8 S X R l b V R 5 c G U + R m 9 y b X V s Y T w v S X R l b V R 5 c G U + P E l 0 Z W 1 Q Y X R o P l N l Y 3 R p b 2 4 x L 0 5 q b 3 J v L 1 B y b 2 1 v d G V k J T I w S G V h Z G V y c z w v S X R l b V B h d G g + P C 9 J d G V t T G 9 j Y X R p b 2 4 + P F N 0 Y W J s Z U V u d H J p Z X M g L z 4 8 L 0 l 0 Z W 0 + P E l 0 Z W 0 + P E l 0 Z W 1 M b 2 N h d G l v b j 4 8 S X R l b V R 5 c G U + R m 9 y b X V s Y T w v S X R l b V R 5 c G U + P E l 0 Z W 1 Q Y X R o P l N l Y 3 R p b 2 4 x L 0 5 q b 3 J v L 1 V u c G l 2 b 3 R l Z C U y M E N v b H V t b n M 8 L 0 l 0 Z W 1 Q Y X R o P j w v S X R l b U x v Y 2 F 0 a W 9 u P j x T d G F i b G V F b n R y a W V z I C 8 + P C 9 J d G V t P j x J d G V t P j x J d G V t T G 9 j Y X R p b 2 4 + P E l 0 Z W 1 U e X B l P k Z v c m 1 1 b G E 8 L 0 l 0 Z W 1 U e X B l P j x J d G V t U G F 0 a D 5 T Z W N 0 a W 9 u M S 9 O a m 9 y b y 9 T c G x p d C U y M E N v b H V t b i U y M G J 5 J T I w R G V s a W 1 p d G V y P C 9 J d G V t U G F 0 a D 4 8 L 0 l 0 Z W 1 M b 2 N h d G l v b j 4 8 U 3 R h Y m x l R W 5 0 c m l l c y A v P j w v S X R l b T 4 8 S X R l b T 4 8 S X R l b U x v Y 2 F 0 a W 9 u P j x J d G V t V H l w Z T 5 G b 3 J t d W x h P C 9 J d G V t V H l w Z T 4 8 S X R l b V B h d G g + U 2 V j d G l v b j E v T m p v c m 8 v U m V w b G F j Z W Q l M j B W Y W x 1 Z T w v S X R l b V B h d G g + P C 9 J d G V t T G 9 j Y X R p b 2 4 + P F N 0 Y W J s Z U V u d H J p Z X M g L z 4 8 L 0 l 0 Z W 0 + P E l 0 Z W 0 + P E l 0 Z W 1 M b 2 N h d G l v b j 4 8 S X R l b V R 5 c G U + R m 9 y b X V s Y T w v S X R l b V R 5 c G U + P E l 0 Z W 1 Q Y X R o P l N l Y 3 R p b 2 4 x L 0 5 q b 3 J v L 0 Z p b H R l c m V k J T I w U m 9 3 c z w v S X R l b V B h d G g + P C 9 J d G V t T G 9 j Y X R p b 2 4 + P F N 0 Y W J s Z U V u d H J p Z X M g L z 4 8 L 0 l 0 Z W 0 + P E l 0 Z W 0 + P E l 0 Z W 1 M b 2 N h d G l v b j 4 8 S X R l b V R 5 c G U + R m 9 y b X V s Y T w v S X R l b V R 5 c G U + P E l 0 Z W 1 Q Y X R o P l N l Y 3 R p b 2 4 x L 0 5 q b 3 J v L 1 J l b m F t Z W Q l M j B D b 2 x 1 b W 5 z P C 9 J d G V t U G F 0 a D 4 8 L 0 l 0 Z W 1 M b 2 N h d G l v b j 4 8 U 3 R h Y m x l R W 5 0 c m l l c y A v P j w v S X R l b T 4 8 S X R l b T 4 8 S X R l b U x v Y 2 F 0 a W 9 u P j x J d G V t V H l w Z T 5 G b 3 J t d W x h P C 9 J d G V t V H l w Z T 4 8 S X R l b V B h d G g + U 2 V j d G l v b j E v T m p v c m 8 v Q 2 h h b m d l Z C U y M F R 5 c G U 8 L 0 l 0 Z W 1 Q Y X R o P j w v S X R l b U x v Y 2 F 0 a W 9 u P j x T d G F i b G V F b n R y a W V z I C 8 + P C 9 J d G V t P j x J d G V t P j x J d G V t T G 9 j Y X R p b 2 4 + P E l 0 Z W 1 U e X B l P k Z v c m 1 1 b G E 8 L 0 l 0 Z W 1 U e X B l P j x J d G V t U G F 0 a D 5 T Z W N 0 a W 9 u M S 9 L d X J l c 2 9 p L V N v d X R o P C 9 J d G V t U G F 0 a D 4 8 L 0 l 0 Z W 1 M b 2 N h d G l v b j 4 8 U 3 R h Y m x l R W 5 0 c m l l c z 4 8 R W 5 0 c n k g V H l w Z T 0 i R m l s b G V k Q 2 9 t c G x l d G V S Z X N 1 b H R U b 1 d v c m t z a G V l d C I g V m F s d W U 9 I m w w I i A v P j x F b n R y e S B U e X B l P S J G a W x s R W 5 h Y m x l Z C I g V m F s d W U 9 I m w w I i A v P j x F b n R y e S B U e X B l P S J G a W x s T 2 J q Z W N 0 V H l w Z S I g V m F s d W U 9 I n N D b 2 5 u Z W N 0 a W 9 u T 2 5 s e S I g L z 4 8 R W 5 0 c n k g V H l w Z T 0 i R m l s b F R v R G F 0 Y U 1 v Z G V s R W 5 h Y m x l Z C I g V m F s d W U 9 I m w w I i A v P j x F b n R y e S B U e X B l P S J J c 1 B y a X Z h d G U i I F Z h b H V l P S J s M C I g L z 4 8 R W 5 0 c n k g V H l w Z T 0 i T G 9 h Z G V k V G 9 B b m F s e X N p c 1 N l c n Z p Y 2 V z I i B W Y W x 1 Z T 0 i b D A i I C 8 + P E V u d H J 5 I F R 5 c G U 9 I k F k Z G V k V G 9 E Y X R h T W 9 k Z W w i I F Z h b H V l P S J s M C I g L z 4 8 R W 5 0 c n k g V H l w Z T 0 i R m l s b F N 0 Y X R 1 c y I g V m F s d W U 9 I n N D b 2 1 w b G V 0 Z S 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F c n J v c k N v Z G U i I F Z h b H V l P S J z V W 5 r b m 9 3 b i I g L z 4 8 R W 5 0 c n k g V H l w Z T 0 i R m l s b E x h c 3 R V c G R h d G V k I i B W Y W x 1 Z T 0 i Z D I w M j Q t M D I t M j J U M T I 6 M z Y 6 M T U u M D I z N T g 3 N 1 o i I C 8 + P E V u d H J 5 I F R 5 c G U 9 I l J l b G F 0 a W 9 u c 2 h p c E l u Z m 9 D b 2 5 0 Y W l u Z X I i I F Z h b H V l P S J z e y Z x d W 9 0 O 2 N v b H V t b k N v d W 5 0 J n F 1 b 3 Q 7 O j E w L C Z x d W 9 0 O 2 t l e U N v b H V t b k 5 h b W V z J n F 1 b 3 Q 7 O l t d L C Z x d W 9 0 O 3 F 1 Z X J 5 U m V s Y X R p b 2 5 z a G l w c y Z x d W 9 0 O z p b X S w m c X V v d D t j b 2 x 1 b W 5 J Z G V u d G l 0 a W V z J n F 1 b 3 Q 7 O l s m c X V v d D t T Z W N 0 a W 9 u M S 9 O Y W t 1 c n V f R W F z d C 9 D a G F u Z 2 V k I F R 5 c G U u e 0 1 v b n R o L D B 9 J n F 1 b 3 Q 7 L C Z x d W 9 0 O 1 N l Y 3 R p b 2 4 x L 0 5 h a 3 V y d V 9 F Y X N 0 L 0 N o Y W 5 n Z W Q g V H l w Z S 5 7 U 3 V i I E N v d W 5 0 e S w x f S Z x d W 9 0 O y w m c X V v d D t T Z W N 0 a W 9 u M S 9 O Y W t 1 c n V f R W F z d C 9 D a G F u Z 2 V k I F R 5 c G U u e 1 d h c m Q s M n 0 m c X V v d D s s J n F 1 b 3 Q 7 U 2 V j d G l v b j E v T m F r d X J 1 X 0 V h c 3 Q v Q 2 h h b m d l Z C B U e X B l L n t G Y W N p b G l 0 e S w z f S Z x d W 9 0 O y w m c X V v d D t T Z W N 0 a W 9 u M S 9 O Y W t 1 c n V f R W F z d C 9 D a G F u Z 2 V k I F R 5 c G U u e 0 N V L D R 9 J n F 1 b 3 Q 7 L C Z x d W 9 0 O 1 N l Y 3 R p b 2 4 x L 0 5 h a 3 V y d V 9 F Y X N 0 L 1 N w b G l 0 I E N v b H V t b i B i e S B E Z W x p b W l 0 Z X I u e 1 N l Y 3 R p b 2 4 s N X 0 m c X V v d D s s J n F 1 b 3 Q 7 U 2 V j d G l v b j E v T m F r d X J 1 X 0 V h c 3 Q v U 3 B s a X Q g Q 2 9 s d W 1 u I G J 5 I E R l b G l t a X R l c i 5 7 a W 5 k a W N h d G 9 y L D Z 9 J n F 1 b 3 Q 7 L C Z x d W 9 0 O 1 N l Y 3 R p b 2 4 x L 0 5 h a 3 V y d V 9 F Y X N 0 L 1 N w b G l 0 I E N v b H V t b i B i e S B E Z W x p b W l 0 Z X I u e 0 N h d G V n b 3 J 5 L D d 9 J n F 1 b 3 Q 7 L C Z x d W 9 0 O 1 N l Y 3 R p b 2 4 x L 0 5 h a 3 V y d V 9 F Y X N 0 L 1 N w b G l 0 I E N v b H V t b i B i e S B E Z W x p b W l 0 Z X I u e 1 k v T i w 4 f S Z x d W 9 0 O y w m c X V v d D t T Z W N 0 a W 9 u M S 9 O Y W t 1 c n V f R W F z d C 9 D a G F u Z 2 V k I F R 5 c G U u e 1 R v d G F s L D l 9 J n F 1 b 3 Q 7 X S w m c X V v d D t D b 2 x 1 b W 5 D b 3 V u d C Z x d W 9 0 O z o x M C w m c X V v d D t L Z X l D b 2 x 1 b W 5 O Y W 1 l c y Z x d W 9 0 O z p b X S w m c X V v d D t D b 2 x 1 b W 5 J Z G V u d G l 0 a W V z J n F 1 b 3 Q 7 O l s m c X V v d D t T Z W N 0 a W 9 u M S 9 O Y W t 1 c n V f R W F z d C 9 D a G F u Z 2 V k I F R 5 c G U u e 0 1 v b n R o L D B 9 J n F 1 b 3 Q 7 L C Z x d W 9 0 O 1 N l Y 3 R p b 2 4 x L 0 5 h a 3 V y d V 9 F Y X N 0 L 0 N o Y W 5 n Z W Q g V H l w Z S 5 7 U 3 V i I E N v d W 5 0 e S w x f S Z x d W 9 0 O y w m c X V v d D t T Z W N 0 a W 9 u M S 9 O Y W t 1 c n V f R W F z d C 9 D a G F u Z 2 V k I F R 5 c G U u e 1 d h c m Q s M n 0 m c X V v d D s s J n F 1 b 3 Q 7 U 2 V j d G l v b j E v T m F r d X J 1 X 0 V h c 3 Q v Q 2 h h b m d l Z C B U e X B l L n t G Y W N p b G l 0 e S w z f S Z x d W 9 0 O y w m c X V v d D t T Z W N 0 a W 9 u M S 9 O Y W t 1 c n V f R W F z d C 9 D a G F u Z 2 V k I F R 5 c G U u e 0 N V L D R 9 J n F 1 b 3 Q 7 L C Z x d W 9 0 O 1 N l Y 3 R p b 2 4 x L 0 5 h a 3 V y d V 9 F Y X N 0 L 1 N w b G l 0 I E N v b H V t b i B i e S B E Z W x p b W l 0 Z X I u e 1 N l Y 3 R p b 2 4 s N X 0 m c X V v d D s s J n F 1 b 3 Q 7 U 2 V j d G l v b j E v T m F r d X J 1 X 0 V h c 3 Q v U 3 B s a X Q g Q 2 9 s d W 1 u I G J 5 I E R l b G l t a X R l c i 5 7 a W 5 k a W N h d G 9 y L D Z 9 J n F 1 b 3 Q 7 L C Z x d W 9 0 O 1 N l Y 3 R p b 2 4 x L 0 5 h a 3 V y d V 9 F Y X N 0 L 1 N w b G l 0 I E N v b H V t b i B i e S B E Z W x p b W l 0 Z X I u e 0 N h d G V n b 3 J 5 L D d 9 J n F 1 b 3 Q 7 L C Z x d W 9 0 O 1 N l Y 3 R p b 2 4 x L 0 5 h a 3 V y d V 9 F Y X N 0 L 1 N w b G l 0 I E N v b H V t b i B i e S B E Z W x p b W l 0 Z X I u e 1 k v T i w 4 f S Z x d W 9 0 O y w m c X V v d D t T Z W N 0 a W 9 u M S 9 O Y W t 1 c n V f R W F z d C 9 D a G F u Z 2 V k I F R 5 c G U u e 1 R v d G F s L D l 9 J n F 1 b 3 Q 7 X S w m c X V v d D t S Z W x h d G l v b n N o a X B J b m Z v J n F 1 b 3 Q 7 O l t d f S I g L z 4 8 L 1 N 0 Y W J s Z U V u d H J p Z X M + P C 9 J d G V t P j x J d G V t P j x J d G V t T G 9 j Y X R p b 2 4 + P E l 0 Z W 1 U e X B l P k Z v c m 1 1 b G E 8 L 0 l 0 Z W 1 U e X B l P j x J d G V t U G F 0 a D 5 T Z W N 0 a W 9 u M S 9 L d X J l c 2 9 p L V N v d X R o L 1 N v d X J j Z T w v S X R l b V B h d G g + P C 9 J d G V t T G 9 j Y X R p b 2 4 + P F N 0 Y W J s Z U V u d H J p Z X M g L z 4 8 L 0 l 0 Z W 0 + P E l 0 Z W 0 + P E l 0 Z W 1 M b 2 N h d G l v b j 4 8 S X R l b V R 5 c G U + R m 9 y b X V s Y T w v S X R l b V R 5 c G U + P E l 0 Z W 1 Q Y X R o P l N l Y 3 R p b 2 4 x L 0 t 1 c m V z b 2 k t U 2 9 1 d G g v U m V t b 3 Z l Z C U y M E J v d H R v b S U y M F J v d 3 M 8 L 0 l 0 Z W 1 Q Y X R o P j w v S X R l b U x v Y 2 F 0 a W 9 u P j x T d G F i b G V F b n R y a W V z I C 8 + P C 9 J d G V t P j x J d G V t P j x J d G V t T G 9 j Y X R p b 2 4 + P E l 0 Z W 1 U e X B l P k Z v c m 1 1 b G E 8 L 0 l 0 Z W 1 U e X B l P j x J d G V t U G F 0 a D 5 T Z W N 0 a W 9 u M S 9 L d X J l c 2 9 p L V N v d X R o L 1 J l b W 9 2 Z W Q l M j B C b G F u a y U y M F J v d 3 M 8 L 0 l 0 Z W 1 Q Y X R o P j w v S X R l b U x v Y 2 F 0 a W 9 u P j x T d G F i b G V F b n R y a W V z I C 8 + P C 9 J d G V t P j x J d G V t P j x J d G V t T G 9 j Y X R p b 2 4 + P E l 0 Z W 1 U e X B l P k Z v c m 1 1 b G E 8 L 0 l 0 Z W 1 U e X B l P j x J d G V t U G F 0 a D 5 T Z W N 0 a W 9 u M S 9 L d X J l c 2 9 p L V N v d X R o L 1 R y Y W 5 z c G 9 z Z W Q l M j B U Y W J s Z T w v S X R l b V B h d G g + P C 9 J d G V t T G 9 j Y X R p b 2 4 + P F N 0 Y W J s Z U V u d H J p Z X M g L z 4 8 L 0 l 0 Z W 0 + P E l 0 Z W 0 + P E l 0 Z W 1 M b 2 N h d G l v b j 4 8 S X R l b V R 5 c G U + R m 9 y b X V s Y T w v S X R l b V R 5 c G U + P E l 0 Z W 1 Q Y X R o P l N l Y 3 R p b 2 4 x L 0 t 1 c m V z b 2 k t U 2 9 1 d G g v R m l s b G V k J T I w R G 9 3 b j w v S X R l b V B h d G g + P C 9 J d G V t T G 9 j Y X R p b 2 4 + P F N 0 Y W J s Z U V u d H J p Z X M g L z 4 8 L 0 l 0 Z W 0 + P E l 0 Z W 0 + P E l 0 Z W 1 M b 2 N h d G l v b j 4 8 S X R l b V R 5 c G U + R m 9 y b X V s Y T w v S X R l b V R 5 c G U + P E l 0 Z W 1 Q Y X R o P l N l Y 3 R p b 2 4 x L 0 t 1 c m V z b 2 k t U 2 9 1 d G g v T W V y Z 2 V k J T I w Q 2 9 s d W 1 u c z w v S X R l b V B h d G g + P C 9 J d G V t T G 9 j Y X R p b 2 4 + P F N 0 Y W J s Z U V u d H J p Z X M g L z 4 8 L 0 l 0 Z W 0 + P E l 0 Z W 0 + P E l 0 Z W 1 M b 2 N h d G l v b j 4 8 S X R l b V R 5 c G U + R m 9 y b X V s Y T w v S X R l b V R 5 c G U + P E l 0 Z W 1 Q Y X R o P l N l Y 3 R p b 2 4 x L 0 t 1 c m V z b 2 k t U 2 9 1 d G g v V H J h b n N w b 3 N l Z C U y M F R h Y m x l M T w v S X R l b V B h d G g + P C 9 J d G V t T G 9 j Y X R p b 2 4 + P F N 0 Y W J s Z U V u d H J p Z X M g L z 4 8 L 0 l 0 Z W 0 + P E l 0 Z W 0 + P E l 0 Z W 1 M b 2 N h d G l v b j 4 8 S X R l b V R 5 c G U + R m 9 y b X V s Y T w v S X R l b V R 5 c G U + P E l 0 Z W 1 Q Y X R o P l N l Y 3 R p b 2 4 x L 0 t 1 c m V z b 2 k t U 2 9 1 d G g v U H J v b W 9 0 Z W Q l M j B I Z W F k Z X J z P C 9 J d G V t U G F 0 a D 4 8 L 0 l 0 Z W 1 M b 2 N h d G l v b j 4 8 U 3 R h Y m x l R W 5 0 c m l l c y A v P j w v S X R l b T 4 8 S X R l b T 4 8 S X R l b U x v Y 2 F 0 a W 9 u P j x J d G V t V H l w Z T 5 G b 3 J t d W x h P C 9 J d G V t V H l w Z T 4 8 S X R l b V B h d G g + U 2 V j d G l v b j E v S 3 V y Z X N v a S 1 T b 3 V 0 a C 9 V b n B p d m 9 0 Z W Q l M j B D b 2 x 1 b W 5 z P C 9 J d G V t U G F 0 a D 4 8 L 0 l 0 Z W 1 M b 2 N h d G l v b j 4 8 U 3 R h Y m x l R W 5 0 c m l l c y A v P j w v S X R l b T 4 8 S X R l b T 4 8 S X R l b U x v Y 2 F 0 a W 9 u P j x J d G V t V H l w Z T 5 G b 3 J t d W x h P C 9 J d G V t V H l w Z T 4 8 S X R l b V B h d G g + U 2 V j d G l v b j E v S 3 V y Z X N v a S 1 T b 3 V 0 a C 9 T c G x p d C U y M E N v b H V t b i U y M G J 5 J T I w R G V s a W 1 p d G V y P C 9 J d G V t U G F 0 a D 4 8 L 0 l 0 Z W 1 M b 2 N h d G l v b j 4 8 U 3 R h Y m x l R W 5 0 c m l l c y A v P j w v S X R l b T 4 8 S X R l b T 4 8 S X R l b U x v Y 2 F 0 a W 9 u P j x J d G V t V H l w Z T 5 G b 3 J t d W x h P C 9 J d G V t V H l w Z T 4 8 S X R l b V B h d G g + U 2 V j d G l v b j E v S 3 V y Z X N v a S 1 T b 3 V 0 a C 9 S Z X B s Y W N l Z C U y M F Z h b H V l P C 9 J d G V t U G F 0 a D 4 8 L 0 l 0 Z W 1 M b 2 N h d G l v b j 4 8 U 3 R h Y m x l R W 5 0 c m l l c y A v P j w v S X R l b T 4 8 S X R l b T 4 8 S X R l b U x v Y 2 F 0 a W 9 u P j x J d G V t V H l w Z T 5 G b 3 J t d W x h P C 9 J d G V t V H l w Z T 4 8 S X R l b V B h d G g + U 2 V j d G l v b j E v S 3 V y Z X N v a S 1 T b 3 V 0 a C 9 G a W x 0 Z X J l Z C U y M F J v d 3 M 8 L 0 l 0 Z W 1 Q Y X R o P j w v S X R l b U x v Y 2 F 0 a W 9 u P j x T d G F i b G V F b n R y a W V z I C 8 + P C 9 J d G V t P j x J d G V t P j x J d G V t T G 9 j Y X R p b 2 4 + P E l 0 Z W 1 U e X B l P k Z v c m 1 1 b G E 8 L 0 l 0 Z W 1 U e X B l P j x J d G V t U G F 0 a D 5 T Z W N 0 a W 9 u M S 9 L d X J l c 2 9 p L V N v d X R o L 1 J l b m F t Z W Q l M j B D b 2 x 1 b W 5 z P C 9 J d G V t U G F 0 a D 4 8 L 0 l 0 Z W 1 M b 2 N h d G l v b j 4 8 U 3 R h Y m x l R W 5 0 c m l l c y A v P j w v S X R l b T 4 8 S X R l b T 4 8 S X R l b U x v Y 2 F 0 a W 9 u P j x J d G V t V H l w Z T 5 G b 3 J t d W x h P C 9 J d G V t V H l w Z T 4 8 S X R l b V B h d G g + U 2 V j d G l v b j E v S 3 V y Z X N v a S 1 T b 3 V 0 a C 9 D a G F u Z 2 V k J T I w V H l w Z T w v S X R l b V B h d G g + P C 9 J d G V t T G 9 j Y X R p b 2 4 + P F N 0 Y W J s Z U V u d H J p Z X M g L z 4 8 L 0 l 0 Z W 0 + P E l 0 Z W 0 + P E l 0 Z W 1 M b 2 N h d G l v b j 4 8 S X R l b V R 5 c G U + R m 9 y b X V s Y T w v S X R l b V R 5 c G U + P E l 0 Z W 1 Q Y X R o P l N l Y 3 R p b 2 4 x L 0 t 1 c m V z b 2 k t T m 9 y d G g 8 L 0 l 0 Z W 1 Q Y X R o P j w v S X R l b U x v Y 2 F 0 a W 9 u P j x T d G F i b G V F b n R y a W V z P j x F b n R y e S B U e X B l P S J G a W x s Z W R D b 2 1 w b G V 0 Z V J l c 3 V s d F R v V 2 9 y a 3 N o Z W V 0 I i B W Y W x 1 Z T 0 i b D A i I C 8 + P E V u d H J 5 I F R 5 c G U 9 I k Z p b G x F b m F i b G V k I i B W Y W x 1 Z T 0 i b D A i I C 8 + P E V u d H J 5 I F R 5 c G U 9 I k Z p b G x P Y m p l Y 3 R U e X B l I i B W Y W x 1 Z T 0 i c 0 N v b m 5 l Y 3 R p b 2 5 P b m x 5 I i A v P j x F b n R y e S B U e X B l P S J G a W x s V G 9 E Y X R h T W 9 k Z W x F b m F i b G V k I i B W Y W x 1 Z T 0 i b D A i I C 8 + P E V u d H J 5 I F R 5 c G U 9 I k l z U H J p d m F 0 Z S I g V m F s d W U 9 I m w w I i A v P j x F b n R y e S B U e X B l P S J M b 2 F k Z W R U b 0 F u Y W x 5 c 2 l z U 2 V y d m l j Z X M i I F Z h b H V l P S J s M C I g L z 4 8 R W 5 0 c n k g V H l w Z T 0 i Q W R k Z W R U b 0 R h d G F N b 2 R l b C I g V m F s d W U 9 I m w w I i A v P j x F b n R y e S B U e X B l P S J G a W x s U 3 R h d H V z I i B W Y W x 1 Z T 0 i c 0 N v b X B s Z X R l 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E V y c m 9 y Q 2 9 k Z S I g V m F s d W U 9 I n N V b m t u b 3 d u I i A v P j x F b n R y e S B U e X B l P S J G a W x s T G F z d F V w Z G F 0 Z W Q i I F Z h b H V l P S J k M j A y N C 0 w M i 0 y M l Q x M j o z N j o x N S 4 w M j c 0 N z M 1 W i I g L z 4 8 R W 5 0 c n k g V H l w Z T 0 i U m V s Y X R p b 2 5 z a G l w S W 5 m b 0 N v b n R h a W 5 l c i I g V m F s d W U 9 I n N 7 J n F 1 b 3 Q 7 Y 2 9 s d W 1 u Q 2 9 1 b n Q m c X V v d D s 6 M T A s J n F 1 b 3 Q 7 a 2 V 5 Q 2 9 s d W 1 u T m F t Z X M m c X V v d D s 6 W 1 0 s J n F 1 b 3 Q 7 c X V l c n l S Z W x h d G l v b n N o a X B z J n F 1 b 3 Q 7 O l t d L C Z x d W 9 0 O 2 N v b H V t b k l k Z W 5 0 a X R p Z X M m c X V v d D s 6 W y Z x d W 9 0 O 1 N l Y 3 R p b 2 4 x L 0 5 h a 3 V y d V 9 F Y X N 0 L 0 N o Y W 5 n Z W Q g V H l w Z S 5 7 T W 9 u d G g s M H 0 m c X V v d D s s J n F 1 b 3 Q 7 U 2 V j d G l v b j E v T m F r d X J 1 X 0 V h c 3 Q v Q 2 h h b m d l Z C B U e X B l L n t T d W I g Q 2 9 1 b n R 5 L D F 9 J n F 1 b 3 Q 7 L C Z x d W 9 0 O 1 N l Y 3 R p b 2 4 x L 0 5 h a 3 V y d V 9 F Y X N 0 L 0 N o Y W 5 n Z W Q g V H l w Z S 5 7 V 2 F y Z C w y f S Z x d W 9 0 O y w m c X V v d D t T Z W N 0 a W 9 u M S 9 O Y W t 1 c n V f R W F z d C 9 D a G F u Z 2 V k I F R 5 c G U u e 0 Z h Y 2 l s a X R 5 L D N 9 J n F 1 b 3 Q 7 L C Z x d W 9 0 O 1 N l Y 3 R p b 2 4 x L 0 5 h a 3 V y d V 9 F Y X N 0 L 0 N o Y W 5 n Z W Q g V H l w Z S 5 7 Q 1 U s N H 0 m c X V v d D s s J n F 1 b 3 Q 7 U 2 V j d G l v b j E v T m F r d X J 1 X 0 V h c 3 Q v U 3 B s a X Q g Q 2 9 s d W 1 u I G J 5 I E R l b G l t a X R l c i 5 7 U 2 V j d G l v b i w 1 f S Z x d W 9 0 O y w m c X V v d D t T Z W N 0 a W 9 u M S 9 O Y W t 1 c n V f R W F z d C 9 T c G x p d C B D b 2 x 1 b W 4 g Y n k g R G V s a W 1 p d G V y L n t p b m R p Y 2 F 0 b 3 I s N n 0 m c X V v d D s s J n F 1 b 3 Q 7 U 2 V j d G l v b j E v T m F r d X J 1 X 0 V h c 3 Q v U 3 B s a X Q g Q 2 9 s d W 1 u I G J 5 I E R l b G l t a X R l c i 5 7 Q 2 F 0 Z W d v c n k s N 3 0 m c X V v d D s s J n F 1 b 3 Q 7 U 2 V j d G l v b j E v T m F r d X J 1 X 0 V h c 3 Q v U 3 B s a X Q g Q 2 9 s d W 1 u I G J 5 I E R l b G l t a X R l c i 5 7 W S 9 O L D h 9 J n F 1 b 3 Q 7 L C Z x d W 9 0 O 1 N l Y 3 R p b 2 4 x L 0 5 h a 3 V y d V 9 F Y X N 0 L 0 N o Y W 5 n Z W Q g V H l w Z S 5 7 V G 9 0 Y W w s O X 0 m c X V v d D t d L C Z x d W 9 0 O 0 N v b H V t b k N v d W 5 0 J n F 1 b 3 Q 7 O j E w L C Z x d W 9 0 O 0 t l e U N v b H V t b k 5 h b W V z J n F 1 b 3 Q 7 O l t d L C Z x d W 9 0 O 0 N v b H V t b k l k Z W 5 0 a X R p Z X M m c X V v d D s 6 W y Z x d W 9 0 O 1 N l Y 3 R p b 2 4 x L 0 5 h a 3 V y d V 9 F Y X N 0 L 0 N o Y W 5 n Z W Q g V H l w Z S 5 7 T W 9 u d G g s M H 0 m c X V v d D s s J n F 1 b 3 Q 7 U 2 V j d G l v b j E v T m F r d X J 1 X 0 V h c 3 Q v Q 2 h h b m d l Z C B U e X B l L n t T d W I g Q 2 9 1 b n R 5 L D F 9 J n F 1 b 3 Q 7 L C Z x d W 9 0 O 1 N l Y 3 R p b 2 4 x L 0 5 h a 3 V y d V 9 F Y X N 0 L 0 N o Y W 5 n Z W Q g V H l w Z S 5 7 V 2 F y Z C w y f S Z x d W 9 0 O y w m c X V v d D t T Z W N 0 a W 9 u M S 9 O Y W t 1 c n V f R W F z d C 9 D a G F u Z 2 V k I F R 5 c G U u e 0 Z h Y 2 l s a X R 5 L D N 9 J n F 1 b 3 Q 7 L C Z x d W 9 0 O 1 N l Y 3 R p b 2 4 x L 0 5 h a 3 V y d V 9 F Y X N 0 L 0 N o Y W 5 n Z W Q g V H l w Z S 5 7 Q 1 U s N H 0 m c X V v d D s s J n F 1 b 3 Q 7 U 2 V j d G l v b j E v T m F r d X J 1 X 0 V h c 3 Q v U 3 B s a X Q g Q 2 9 s d W 1 u I G J 5 I E R l b G l t a X R l c i 5 7 U 2 V j d G l v b i w 1 f S Z x d W 9 0 O y w m c X V v d D t T Z W N 0 a W 9 u M S 9 O Y W t 1 c n V f R W F z d C 9 T c G x p d C B D b 2 x 1 b W 4 g Y n k g R G V s a W 1 p d G V y L n t p b m R p Y 2 F 0 b 3 I s N n 0 m c X V v d D s s J n F 1 b 3 Q 7 U 2 V j d G l v b j E v T m F r d X J 1 X 0 V h c 3 Q v U 3 B s a X Q g Q 2 9 s d W 1 u I G J 5 I E R l b G l t a X R l c i 5 7 Q 2 F 0 Z W d v c n k s N 3 0 m c X V v d D s s J n F 1 b 3 Q 7 U 2 V j d G l v b j E v T m F r d X J 1 X 0 V h c 3 Q v U 3 B s a X Q g Q 2 9 s d W 1 u I G J 5 I E R l b G l t a X R l c i 5 7 W S 9 O L D h 9 J n F 1 b 3 Q 7 L C Z x d W 9 0 O 1 N l Y 3 R p b 2 4 x L 0 5 h a 3 V y d V 9 F Y X N 0 L 0 N o Y W 5 n Z W Q g V H l w Z S 5 7 V G 9 0 Y W w s O X 0 m c X V v d D t d L C Z x d W 9 0 O 1 J l b G F 0 a W 9 u c 2 h p c E l u Z m 8 m c X V v d D s 6 W 1 1 9 I i A v P j w v U 3 R h Y m x l R W 5 0 c m l l c z 4 8 L 0 l 0 Z W 0 + P E l 0 Z W 0 + P E l 0 Z W 1 M b 2 N h d G l v b j 4 8 S X R l b V R 5 c G U + R m 9 y b X V s Y T w v S X R l b V R 5 c G U + P E l 0 Z W 1 Q Y X R o P l N l Y 3 R p b 2 4 x L 0 t 1 c m V z b 2 k t T m 9 y d G g v U 2 9 1 c m N l P C 9 J d G V t U G F 0 a D 4 8 L 0 l 0 Z W 1 M b 2 N h d G l v b j 4 8 U 3 R h Y m x l R W 5 0 c m l l c y A v P j w v S X R l b T 4 8 S X R l b T 4 8 S X R l b U x v Y 2 F 0 a W 9 u P j x J d G V t V H l w Z T 5 G b 3 J t d W x h P C 9 J d G V t V H l w Z T 4 8 S X R l b V B h d G g + U 2 V j d G l v b j E v S 3 V y Z X N v a S 1 O b 3 J 0 a C 9 S Z W 1 v d m V k J T I w Q m 9 0 d G 9 t J T I w U m 9 3 c z w v S X R l b V B h d G g + P C 9 J d G V t T G 9 j Y X R p b 2 4 + P F N 0 Y W J s Z U V u d H J p Z X M g L z 4 8 L 0 l 0 Z W 0 + P E l 0 Z W 0 + P E l 0 Z W 1 M b 2 N h d G l v b j 4 8 S X R l b V R 5 c G U + R m 9 y b X V s Y T w v S X R l b V R 5 c G U + P E l 0 Z W 1 Q Y X R o P l N l Y 3 R p b 2 4 x L 0 t 1 c m V z b 2 k t T m 9 y d G g v U m V t b 3 Z l Z C U y M E J s Y W 5 r J T I w U m 9 3 c z w v S X R l b V B h d G g + P C 9 J d G V t T G 9 j Y X R p b 2 4 + P F N 0 Y W J s Z U V u d H J p Z X M g L z 4 8 L 0 l 0 Z W 0 + P E l 0 Z W 0 + P E l 0 Z W 1 M b 2 N h d G l v b j 4 8 S X R l b V R 5 c G U + R m 9 y b X V s Y T w v S X R l b V R 5 c G U + P E l 0 Z W 1 Q Y X R o P l N l Y 3 R p b 2 4 x L 0 t 1 c m V z b 2 k t T m 9 y d G g v V H J h b n N w b 3 N l Z C U y M F R h Y m x l P C 9 J d G V t U G F 0 a D 4 8 L 0 l 0 Z W 1 M b 2 N h d G l v b j 4 8 U 3 R h Y m x l R W 5 0 c m l l c y A v P j w v S X R l b T 4 8 S X R l b T 4 8 S X R l b U x v Y 2 F 0 a W 9 u P j x J d G V t V H l w Z T 5 G b 3 J t d W x h P C 9 J d G V t V H l w Z T 4 8 S X R l b V B h d G g + U 2 V j d G l v b j E v S 3 V y Z X N v a S 1 O b 3 J 0 a C 9 G a W x s Z W Q l M j B E b 3 d u P C 9 J d G V t U G F 0 a D 4 8 L 0 l 0 Z W 1 M b 2 N h d G l v b j 4 8 U 3 R h Y m x l R W 5 0 c m l l c y A v P j w v S X R l b T 4 8 S X R l b T 4 8 S X R l b U x v Y 2 F 0 a W 9 u P j x J d G V t V H l w Z T 5 G b 3 J t d W x h P C 9 J d G V t V H l w Z T 4 8 S X R l b V B h d G g + U 2 V j d G l v b j E v S 3 V y Z X N v a S 1 O b 3 J 0 a C 9 N Z X J n Z W Q l M j B D b 2 x 1 b W 5 z P C 9 J d G V t U G F 0 a D 4 8 L 0 l 0 Z W 1 M b 2 N h d G l v b j 4 8 U 3 R h Y m x l R W 5 0 c m l l c y A v P j w v S X R l b T 4 8 S X R l b T 4 8 S X R l b U x v Y 2 F 0 a W 9 u P j x J d G V t V H l w Z T 5 G b 3 J t d W x h P C 9 J d G V t V H l w Z T 4 8 S X R l b V B h d G g + U 2 V j d G l v b j E v S 3 V y Z X N v a S 1 O b 3 J 0 a C 9 U c m F u c 3 B v c 2 V k J T I w V G F i b G U x P C 9 J d G V t U G F 0 a D 4 8 L 0 l 0 Z W 1 M b 2 N h d G l v b j 4 8 U 3 R h Y m x l R W 5 0 c m l l c y A v P j w v S X R l b T 4 8 S X R l b T 4 8 S X R l b U x v Y 2 F 0 a W 9 u P j x J d G V t V H l w Z T 5 G b 3 J t d W x h P C 9 J d G V t V H l w Z T 4 8 S X R l b V B h d G g + U 2 V j d G l v b j E v S 3 V y Z X N v a S 1 O b 3 J 0 a C 9 Q c m 9 t b 3 R l Z C U y M E h l Y W R l c n M 8 L 0 l 0 Z W 1 Q Y X R o P j w v S X R l b U x v Y 2 F 0 a W 9 u P j x T d G F i b G V F b n R y a W V z I C 8 + P C 9 J d G V t P j x J d G V t P j x J d G V t T G 9 j Y X R p b 2 4 + P E l 0 Z W 1 U e X B l P k Z v c m 1 1 b G E 8 L 0 l 0 Z W 1 U e X B l P j x J d G V t U G F 0 a D 5 T Z W N 0 a W 9 u M S 9 L d X J l c 2 9 p L U 5 v c n R o L 1 V u c G l 2 b 3 R l Z C U y M E N v b H V t b n M 8 L 0 l 0 Z W 1 Q Y X R o P j w v S X R l b U x v Y 2 F 0 a W 9 u P j x T d G F i b G V F b n R y a W V z I C 8 + P C 9 J d G V t P j x J d G V t P j x J d G V t T G 9 j Y X R p b 2 4 + P E l 0 Z W 1 U e X B l P k Z v c m 1 1 b G E 8 L 0 l 0 Z W 1 U e X B l P j x J d G V t U G F 0 a D 5 T Z W N 0 a W 9 u M S 9 L d X J l c 2 9 p L U 5 v c n R o L 1 N w b G l 0 J T I w Q 2 9 s d W 1 u J T I w Y n k l M j B E Z W x p b W l 0 Z X I 8 L 0 l 0 Z W 1 Q Y X R o P j w v S X R l b U x v Y 2 F 0 a W 9 u P j x T d G F i b G V F b n R y a W V z I C 8 + P C 9 J d G V t P j x J d G V t P j x J d G V t T G 9 j Y X R p b 2 4 + P E l 0 Z W 1 U e X B l P k Z v c m 1 1 b G E 8 L 0 l 0 Z W 1 U e X B l P j x J d G V t U G F 0 a D 5 T Z W N 0 a W 9 u M S 9 L d X J l c 2 9 p L U 5 v c n R o L 1 J l c G x h Y 2 V k J T I w V m F s d W U 8 L 0 l 0 Z W 1 Q Y X R o P j w v S X R l b U x v Y 2 F 0 a W 9 u P j x T d G F i b G V F b n R y a W V z I C 8 + P C 9 J d G V t P j x J d G V t P j x J d G V t T G 9 j Y X R p b 2 4 + P E l 0 Z W 1 U e X B l P k Z v c m 1 1 b G E 8 L 0 l 0 Z W 1 U e X B l P j x J d G V t U G F 0 a D 5 T Z W N 0 a W 9 u M S 9 L d X J l c 2 9 p L U 5 v c n R o L 0 Z p b H R l c m V k J T I w U m 9 3 c z w v S X R l b V B h d G g + P C 9 J d G V t T G 9 j Y X R p b 2 4 + P F N 0 Y W J s Z U V u d H J p Z X M g L z 4 8 L 0 l 0 Z W 0 + P E l 0 Z W 0 + P E l 0 Z W 1 M b 2 N h d G l v b j 4 8 S X R l b V R 5 c G U + R m 9 y b X V s Y T w v S X R l b V R 5 c G U + P E l 0 Z W 1 Q Y X R o P l N l Y 3 R p b 2 4 x L 0 t 1 c m V z b 2 k t T m 9 y d G g v U m V u Y W 1 l Z C U y M E N v b H V t b n M 8 L 0 l 0 Z W 1 Q Y X R o P j w v S X R l b U x v Y 2 F 0 a W 9 u P j x T d G F i b G V F b n R y a W V z I C 8 + P C 9 J d G V t P j x J d G V t P j x J d G V t T G 9 j Y X R p b 2 4 + P E l 0 Z W 1 U e X B l P k Z v c m 1 1 b G E 8 L 0 l 0 Z W 1 U e X B l P j x J d G V t U G F 0 a D 5 T Z W N 0 a W 9 u M S 9 L d X J l c 2 9 p L U 5 v c n R o L 0 N o Y W 5 n Z W Q l M j B U e X B l P C 9 J d G V t U G F 0 a D 4 8 L 0 l 0 Z W 1 M b 2 N h d G l v b j 4 8 U 3 R h Y m x l R W 5 0 c m l l c y A v P j w v S X R l b T 4 8 S X R l b T 4 8 S X R l b U x v Y 2 F 0 a W 9 u P j x J d G V t V H l w Z T 5 G b 3 J t d W x h P C 9 J d G V t V H l w Z T 4 8 S X R l b V B h d G g + U 2 V j d G l v b j E v T m F r d X J 1 X 0 5 v c n R o P C 9 J d G V t U G F 0 a D 4 8 L 0 l 0 Z W 1 M b 2 N h d G l v b j 4 8 U 3 R h Y m x l R W 5 0 c m l l c z 4 8 R W 5 0 c n k g V H l w Z T 0 i R m l s b G V k Q 2 9 t c G x l d G V S Z X N 1 b H R U b 1 d v c m t z a G V l d C I g V m F s d W U 9 I m w w I i A v P j x F b n R y e S B U e X B l P S J G a W x s R W 5 h Y m x l Z C I g V m F s d W U 9 I m w w I i A v P j x F b n R y e S B U e X B l P S J G a W x s T 2 J q Z W N 0 V H l w Z S I g V m F s d W U 9 I n N D b 2 5 u Z W N 0 a W 9 u T 2 5 s e S I g L z 4 8 R W 5 0 c n k g V H l w Z T 0 i R m l s b F R v R G F 0 Y U 1 v Z G V s R W 5 h Y m x l Z C I g V m F s d W U 9 I m w w I i A v P j x F b n R y e S B U e X B l P S J J c 1 B y a X Z h d G U i I F Z h b H V l P S J s M C I g L z 4 8 R W 5 0 c n k g V H l w Z T 0 i T G 9 h Z G V k V G 9 B b m F s e X N p c 1 N l c n Z p Y 2 V z I i B W Y W x 1 Z T 0 i b D A i I C 8 + P E V u d H J 5 I F R 5 c G U 9 I k F k Z G V k V G 9 E Y X R h T W 9 k Z W w i I F Z h b H V l P S J s M C I g L z 4 8 R W 5 0 c n k g V H l w Z T 0 i R m l s b F N 0 Y X R 1 c y I g V m F s d W U 9 I n N D b 2 1 w b G V 0 Z S 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F c n J v c k N v Z G U i I F Z h b H V l P S J z V W 5 r b m 9 3 b i I g L z 4 8 R W 5 0 c n k g V H l w Z T 0 i R m l s b E x h c 3 R V c G R h d G V k I i B W Y W x 1 Z T 0 i Z D I w M j Q t M D I t M j J U M T I 6 M z Y 6 M T U u M D M x M T E w O F o i I C 8 + P E V u d H J 5 I F R 5 c G U 9 I l J l b G F 0 a W 9 u c 2 h p c E l u Z m 9 D b 2 5 0 Y W l u Z X I i I F Z h b H V l P S J z e y Z x d W 9 0 O 2 N v b H V t b k N v d W 5 0 J n F 1 b 3 Q 7 O j E w L C Z x d W 9 0 O 2 t l e U N v b H V t b k 5 h b W V z J n F 1 b 3 Q 7 O l t d L C Z x d W 9 0 O 3 F 1 Z X J 5 U m V s Y X R p b 2 5 z a G l w c y Z x d W 9 0 O z p b X S w m c X V v d D t j b 2 x 1 b W 5 J Z G V u d G l 0 a W V z J n F 1 b 3 Q 7 O l s m c X V v d D t T Z W N 0 a W 9 u M S 9 O Y W t 1 c n V f R W F z d C 9 D a G F u Z 2 V k I F R 5 c G U u e 0 1 v b n R o L D B 9 J n F 1 b 3 Q 7 L C Z x d W 9 0 O 1 N l Y 3 R p b 2 4 x L 0 5 h a 3 V y d V 9 F Y X N 0 L 0 N o Y W 5 n Z W Q g V H l w Z S 5 7 U 3 V i I E N v d W 5 0 e S w x f S Z x d W 9 0 O y w m c X V v d D t T Z W N 0 a W 9 u M S 9 O Y W t 1 c n V f R W F z d C 9 D a G F u Z 2 V k I F R 5 c G U u e 1 d h c m Q s M n 0 m c X V v d D s s J n F 1 b 3 Q 7 U 2 V j d G l v b j E v T m F r d X J 1 X 0 V h c 3 Q v Q 2 h h b m d l Z C B U e X B l L n t G Y W N p b G l 0 e S w z f S Z x d W 9 0 O y w m c X V v d D t T Z W N 0 a W 9 u M S 9 O Y W t 1 c n V f R W F z d C 9 D a G F u Z 2 V k I F R 5 c G U u e 0 N V L D R 9 J n F 1 b 3 Q 7 L C Z x d W 9 0 O 1 N l Y 3 R p b 2 4 x L 0 5 h a 3 V y d V 9 F Y X N 0 L 1 N w b G l 0 I E N v b H V t b i B i e S B E Z W x p b W l 0 Z X I u e 1 N l Y 3 R p b 2 4 s N X 0 m c X V v d D s s J n F 1 b 3 Q 7 U 2 V j d G l v b j E v T m F r d X J 1 X 0 V h c 3 Q v U 3 B s a X Q g Q 2 9 s d W 1 u I G J 5 I E R l b G l t a X R l c i 5 7 a W 5 k a W N h d G 9 y L D Z 9 J n F 1 b 3 Q 7 L C Z x d W 9 0 O 1 N l Y 3 R p b 2 4 x L 0 5 h a 3 V y d V 9 F Y X N 0 L 1 N w b G l 0 I E N v b H V t b i B i e S B E Z W x p b W l 0 Z X I u e 0 N h d G V n b 3 J 5 L D d 9 J n F 1 b 3 Q 7 L C Z x d W 9 0 O 1 N l Y 3 R p b 2 4 x L 0 5 h a 3 V y d V 9 F Y X N 0 L 1 N w b G l 0 I E N v b H V t b i B i e S B E Z W x p b W l 0 Z X I u e 1 k v T i w 4 f S Z x d W 9 0 O y w m c X V v d D t T Z W N 0 a W 9 u M S 9 O Y W t 1 c n V f R W F z d C 9 D a G F u Z 2 V k I F R 5 c G U u e 1 R v d G F s L D l 9 J n F 1 b 3 Q 7 X S w m c X V v d D t D b 2 x 1 b W 5 D b 3 V u d C Z x d W 9 0 O z o x M C w m c X V v d D t L Z X l D b 2 x 1 b W 5 O Y W 1 l c y Z x d W 9 0 O z p b X S w m c X V v d D t D b 2 x 1 b W 5 J Z G V u d G l 0 a W V z J n F 1 b 3 Q 7 O l s m c X V v d D t T Z W N 0 a W 9 u M S 9 O Y W t 1 c n V f R W F z d C 9 D a G F u Z 2 V k I F R 5 c G U u e 0 1 v b n R o L D B 9 J n F 1 b 3 Q 7 L C Z x d W 9 0 O 1 N l Y 3 R p b 2 4 x L 0 5 h a 3 V y d V 9 F Y X N 0 L 0 N o Y W 5 n Z W Q g V H l w Z S 5 7 U 3 V i I E N v d W 5 0 e S w x f S Z x d W 9 0 O y w m c X V v d D t T Z W N 0 a W 9 u M S 9 O Y W t 1 c n V f R W F z d C 9 D a G F u Z 2 V k I F R 5 c G U u e 1 d h c m Q s M n 0 m c X V v d D s s J n F 1 b 3 Q 7 U 2 V j d G l v b j E v T m F r d X J 1 X 0 V h c 3 Q v Q 2 h h b m d l Z C B U e X B l L n t G Y W N p b G l 0 e S w z f S Z x d W 9 0 O y w m c X V v d D t T Z W N 0 a W 9 u M S 9 O Y W t 1 c n V f R W F z d C 9 D a G F u Z 2 V k I F R 5 c G U u e 0 N V L D R 9 J n F 1 b 3 Q 7 L C Z x d W 9 0 O 1 N l Y 3 R p b 2 4 x L 0 5 h a 3 V y d V 9 F Y X N 0 L 1 N w b G l 0 I E N v b H V t b i B i e S B E Z W x p b W l 0 Z X I u e 1 N l Y 3 R p b 2 4 s N X 0 m c X V v d D s s J n F 1 b 3 Q 7 U 2 V j d G l v b j E v T m F r d X J 1 X 0 V h c 3 Q v U 3 B s a X Q g Q 2 9 s d W 1 u I G J 5 I E R l b G l t a X R l c i 5 7 a W 5 k a W N h d G 9 y L D Z 9 J n F 1 b 3 Q 7 L C Z x d W 9 0 O 1 N l Y 3 R p b 2 4 x L 0 5 h a 3 V y d V 9 F Y X N 0 L 1 N w b G l 0 I E N v b H V t b i B i e S B E Z W x p b W l 0 Z X I u e 0 N h d G V n b 3 J 5 L D d 9 J n F 1 b 3 Q 7 L C Z x d W 9 0 O 1 N l Y 3 R p b 2 4 x L 0 5 h a 3 V y d V 9 F Y X N 0 L 1 N w b G l 0 I E N v b H V t b i B i e S B E Z W x p b W l 0 Z X I u e 1 k v T i w 4 f S Z x d W 9 0 O y w m c X V v d D t T Z W N 0 a W 9 u M S 9 O Y W t 1 c n V f R W F z d C 9 D a G F u Z 2 V k I F R 5 c G U u e 1 R v d G F s L D l 9 J n F 1 b 3 Q 7 X S w m c X V v d D t S Z W x h d G l v b n N o a X B J b m Z v J n F 1 b 3 Q 7 O l t d f S I g L z 4 8 L 1 N 0 Y W J s Z U V u d H J p Z X M + P C 9 J d G V t P j x J d G V t P j x J d G V t T G 9 j Y X R p b 2 4 + P E l 0 Z W 1 U e X B l P k Z v c m 1 1 b G E 8 L 0 l 0 Z W 1 U e X B l P j x J d G V t U G F 0 a D 5 T Z W N 0 a W 9 u M S 9 O Y W t 1 c n V f T m 9 y d G g v U 2 9 1 c m N l P C 9 J d G V t U G F 0 a D 4 8 L 0 l 0 Z W 1 M b 2 N h d G l v b j 4 8 U 3 R h Y m x l R W 5 0 c m l l c y A v P j w v S X R l b T 4 8 S X R l b T 4 8 S X R l b U x v Y 2 F 0 a W 9 u P j x J d G V t V H l w Z T 5 G b 3 J t d W x h P C 9 J d G V t V H l w Z T 4 8 S X R l b V B h d G g + U 2 V j d G l v b j E v T m F r d X J 1 X 0 5 v c n R o L 1 J l b W 9 2 Z W Q l M j B C b 3 R 0 b 2 0 l M j B S b 3 d z P C 9 J d G V t U G F 0 a D 4 8 L 0 l 0 Z W 1 M b 2 N h d G l v b j 4 8 U 3 R h Y m x l R W 5 0 c m l l c y A v P j w v S X R l b T 4 8 S X R l b T 4 8 S X R l b U x v Y 2 F 0 a W 9 u P j x J d G V t V H l w Z T 5 G b 3 J t d W x h P C 9 J d G V t V H l w Z T 4 8 S X R l b V B h d G g + U 2 V j d G l v b j E v T m F r d X J 1 X 0 5 v c n R o L 1 J l b W 9 2 Z W Q l M j B C b G F u a y U y M F J v d 3 M 8 L 0 l 0 Z W 1 Q Y X R o P j w v S X R l b U x v Y 2 F 0 a W 9 u P j x T d G F i b G V F b n R y a W V z I C 8 + P C 9 J d G V t P j x J d G V t P j x J d G V t T G 9 j Y X R p b 2 4 + P E l 0 Z W 1 U e X B l P k Z v c m 1 1 b G E 8 L 0 l 0 Z W 1 U e X B l P j x J d G V t U G F 0 a D 5 T Z W N 0 a W 9 u M S 9 O Y W t 1 c n V f T m 9 y d G g v V H J h b n N w b 3 N l Z C U y M F R h Y m x l P C 9 J d G V t U G F 0 a D 4 8 L 0 l 0 Z W 1 M b 2 N h d G l v b j 4 8 U 3 R h Y m x l R W 5 0 c m l l c y A v P j w v S X R l b T 4 8 S X R l b T 4 8 S X R l b U x v Y 2 F 0 a W 9 u P j x J d G V t V H l w Z T 5 G b 3 J t d W x h P C 9 J d G V t V H l w Z T 4 8 S X R l b V B h d G g + U 2 V j d G l v b j E v T m F r d X J 1 X 0 5 v c n R o L 0 Z p b G x l Z C U y M E R v d 2 4 8 L 0 l 0 Z W 1 Q Y X R o P j w v S X R l b U x v Y 2 F 0 a W 9 u P j x T d G F i b G V F b n R y a W V z I C 8 + P C 9 J d G V t P j x J d G V t P j x J d G V t T G 9 j Y X R p b 2 4 + P E l 0 Z W 1 U e X B l P k Z v c m 1 1 b G E 8 L 0 l 0 Z W 1 U e X B l P j x J d G V t U G F 0 a D 5 T Z W N 0 a W 9 u M S 9 O Y W t 1 c n V f T m 9 y d G g v T W V y Z 2 V k J T I w Q 2 9 s d W 1 u c z w v S X R l b V B h d G g + P C 9 J d G V t T G 9 j Y X R p b 2 4 + P F N 0 Y W J s Z U V u d H J p Z X M g L z 4 8 L 0 l 0 Z W 0 + P E l 0 Z W 0 + P E l 0 Z W 1 M b 2 N h d G l v b j 4 8 S X R l b V R 5 c G U + R m 9 y b X V s Y T w v S X R l b V R 5 c G U + P E l 0 Z W 1 Q Y X R o P l N l Y 3 R p b 2 4 x L 0 5 h a 3 V y d V 9 O b 3 J 0 a C 9 U c m F u c 3 B v c 2 V k J T I w V G F i b G U x P C 9 J d G V t U G F 0 a D 4 8 L 0 l 0 Z W 1 M b 2 N h d G l v b j 4 8 U 3 R h Y m x l R W 5 0 c m l l c y A v P j w v S X R l b T 4 8 S X R l b T 4 8 S X R l b U x v Y 2 F 0 a W 9 u P j x J d G V t V H l w Z T 5 G b 3 J t d W x h P C 9 J d G V t V H l w Z T 4 8 S X R l b V B h d G g + U 2 V j d G l v b j E v T m F r d X J 1 X 0 5 v c n R o L 1 B y b 2 1 v d G V k J T I w S G V h Z G V y c z w v S X R l b V B h d G g + P C 9 J d G V t T G 9 j Y X R p b 2 4 + P F N 0 Y W J s Z U V u d H J p Z X M g L z 4 8 L 0 l 0 Z W 0 + P E l 0 Z W 0 + P E l 0 Z W 1 M b 2 N h d G l v b j 4 8 S X R l b V R 5 c G U + R m 9 y b X V s Y T w v S X R l b V R 5 c G U + P E l 0 Z W 1 Q Y X R o P l N l Y 3 R p b 2 4 x L 0 5 h a 3 V y d V 9 O b 3 J 0 a C 9 V b n B p d m 9 0 Z W Q l M j B D b 2 x 1 b W 5 z P C 9 J d G V t U G F 0 a D 4 8 L 0 l 0 Z W 1 M b 2 N h d G l v b j 4 8 U 3 R h Y m x l R W 5 0 c m l l c y A v P j w v S X R l b T 4 8 S X R l b T 4 8 S X R l b U x v Y 2 F 0 a W 9 u P j x J d G V t V H l w Z T 5 G b 3 J t d W x h P C 9 J d G V t V H l w Z T 4 8 S X R l b V B h d G g + U 2 V j d G l v b j E v T m F r d X J 1 X 0 5 v c n R o L 1 N w b G l 0 J T I w Q 2 9 s d W 1 u J T I w Y n k l M j B E Z W x p b W l 0 Z X I 8 L 0 l 0 Z W 1 Q Y X R o P j w v S X R l b U x v Y 2 F 0 a W 9 u P j x T d G F i b G V F b n R y a W V z I C 8 + P C 9 J d G V t P j x J d G V t P j x J d G V t T G 9 j Y X R p b 2 4 + P E l 0 Z W 1 U e X B l P k Z v c m 1 1 b G E 8 L 0 l 0 Z W 1 U e X B l P j x J d G V t U G F 0 a D 5 T Z W N 0 a W 9 u M S 9 O Y W t 1 c n V f T m 9 y d G g v U m V w b G F j Z W Q l M j B W Y W x 1 Z T w v S X R l b V B h d G g + P C 9 J d G V t T G 9 j Y X R p b 2 4 + P F N 0 Y W J s Z U V u d H J p Z X M g L z 4 8 L 0 l 0 Z W 0 + P E l 0 Z W 0 + P E l 0 Z W 1 M b 2 N h d G l v b j 4 8 S X R l b V R 5 c G U + R m 9 y b X V s Y T w v S X R l b V R 5 c G U + P E l 0 Z W 1 Q Y X R o P l N l Y 3 R p b 2 4 x L 0 5 h a 3 V y d V 9 O b 3 J 0 a C 9 G a W x 0 Z X J l Z C U y M F J v d 3 M 8 L 0 l 0 Z W 1 Q Y X R o P j w v S X R l b U x v Y 2 F 0 a W 9 u P j x T d G F i b G V F b n R y a W V z I C 8 + P C 9 J d G V t P j x J d G V t P j x J d G V t T G 9 j Y X R p b 2 4 + P E l 0 Z W 1 U e X B l P k Z v c m 1 1 b G E 8 L 0 l 0 Z W 1 U e X B l P j x J d G V t U G F 0 a D 5 T Z W N 0 a W 9 u M S 9 O Y W t 1 c n V f T m 9 y d G g v U m V u Y W 1 l Z C U y M E N v b H V t b n M 8 L 0 l 0 Z W 1 Q Y X R o P j w v S X R l b U x v Y 2 F 0 a W 9 u P j x T d G F i b G V F b n R y a W V z I C 8 + P C 9 J d G V t P j x J d G V t P j x J d G V t T G 9 j Y X R p b 2 4 + P E l 0 Z W 1 U e X B l P k Z v c m 1 1 b G E 8 L 0 l 0 Z W 1 U e X B l P j x J d G V t U G F 0 a D 5 T Z W N 0 a W 9 u M S 9 O Y W t 1 c n V f T m 9 y d G g v Q 2 h h b m d l Z C U y M F R 5 c G U 8 L 0 l 0 Z W 1 Q Y X R o P j w v S X R l b U x v Y 2 F 0 a W 9 u P j x T d G F i b G V F b n R y a W V z I C 8 + P C 9 J d G V t P j x J d G V t P j x J d G V t T G 9 j Y X R p b 2 4 + P E l 0 Z W 1 U e X B l P k Z v c m 1 1 b G E 8 L 0 l 0 Z W 1 U e X B l P j x J d G V t U G F 0 a D 5 T Z W N 0 a W 9 u M S 9 T d W J 1 a 2 l h P C 9 J d G V t U G F 0 a D 4 8 L 0 l 0 Z W 1 M b 2 N h d G l v b j 4 8 U 3 R h Y m x l R W 5 0 c m l l c z 4 8 R W 5 0 c n k g V H l w Z T 0 i R m l s b G V k Q 2 9 t c G x l d G V S Z X N 1 b H R U b 1 d v c m t z a G V l d C I g V m F s d W U 9 I m w w I i A v P j x F b n R y e S B U e X B l P S J G a W x s R W 5 h Y m x l Z C I g V m F s d W U 9 I m w w I i A v P j x F b n R y e S B U e X B l P S J G a W x s T 2 J q Z W N 0 V H l w Z S I g V m F s d W U 9 I n N D b 2 5 u Z W N 0 a W 9 u T 2 5 s e S I g L z 4 8 R W 5 0 c n k g V H l w Z T 0 i R m l s b F R v R G F 0 Y U 1 v Z G V s R W 5 h Y m x l Z C I g V m F s d W U 9 I m w w I i A v P j x F b n R y e S B U e X B l P S J J c 1 B y a X Z h d G U i I F Z h b H V l P S J s M C I g L z 4 8 R W 5 0 c n k g V H l w Z T 0 i T G 9 h Z G V k V G 9 B b m F s e X N p c 1 N l c n Z p Y 2 V z I i B W Y W x 1 Z T 0 i b D A i I C 8 + P E V u d H J 5 I F R 5 c G U 9 I k F k Z G V k V G 9 E Y X R h T W 9 k Z W w i I F Z h b H V l P S J s M C I g L z 4 8 R W 5 0 c n k g V H l w Z T 0 i R m l s b F N 0 Y X R 1 c y I g V m F s d W U 9 I n N D b 2 1 w b G V 0 Z S 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F c n J v c k N v Z G U i I F Z h b H V l P S J z V W 5 r b m 9 3 b i I g L z 4 8 R W 5 0 c n k g V H l w Z T 0 i R m l s b E x h c 3 R V c G R h d G V k I i B W Y W x 1 Z T 0 i Z D I w M j Q t M D I t M j J U M T I 6 M z Y 6 M T U u M D M z N D U 3 O V o i I C 8 + P E V u d H J 5 I F R 5 c G U 9 I l J l b G F 0 a W 9 u c 2 h p c E l u Z m 9 D b 2 5 0 Y W l u Z X I i I F Z h b H V l P S J z e y Z x d W 9 0 O 2 N v b H V t b k N v d W 5 0 J n F 1 b 3 Q 7 O j E w L C Z x d W 9 0 O 2 t l e U N v b H V t b k 5 h b W V z J n F 1 b 3 Q 7 O l t d L C Z x d W 9 0 O 3 F 1 Z X J 5 U m V s Y X R p b 2 5 z a G l w c y Z x d W 9 0 O z p b X S w m c X V v d D t j b 2 x 1 b W 5 J Z G V u d G l 0 a W V z J n F 1 b 3 Q 7 O l s m c X V v d D t T Z W N 0 a W 9 u M S 9 O Y W t 1 c n V f R W F z d C 9 D a G F u Z 2 V k I F R 5 c G U u e 0 1 v b n R o L D B 9 J n F 1 b 3 Q 7 L C Z x d W 9 0 O 1 N l Y 3 R p b 2 4 x L 0 5 h a 3 V y d V 9 F Y X N 0 L 0 N o Y W 5 n Z W Q g V H l w Z S 5 7 U 3 V i I E N v d W 5 0 e S w x f S Z x d W 9 0 O y w m c X V v d D t T Z W N 0 a W 9 u M S 9 O Y W t 1 c n V f R W F z d C 9 D a G F u Z 2 V k I F R 5 c G U u e 1 d h c m Q s M n 0 m c X V v d D s s J n F 1 b 3 Q 7 U 2 V j d G l v b j E v T m F r d X J 1 X 0 V h c 3 Q v Q 2 h h b m d l Z C B U e X B l L n t G Y W N p b G l 0 e S w z f S Z x d W 9 0 O y w m c X V v d D t T Z W N 0 a W 9 u M S 9 O Y W t 1 c n V f R W F z d C 9 D a G F u Z 2 V k I F R 5 c G U u e 0 N V L D R 9 J n F 1 b 3 Q 7 L C Z x d W 9 0 O 1 N l Y 3 R p b 2 4 x L 0 5 h a 3 V y d V 9 F Y X N 0 L 1 N w b G l 0 I E N v b H V t b i B i e S B E Z W x p b W l 0 Z X I u e 1 N l Y 3 R p b 2 4 s N X 0 m c X V v d D s s J n F 1 b 3 Q 7 U 2 V j d G l v b j E v T m F r d X J 1 X 0 V h c 3 Q v U 3 B s a X Q g Q 2 9 s d W 1 u I G J 5 I E R l b G l t a X R l c i 5 7 a W 5 k a W N h d G 9 y L D Z 9 J n F 1 b 3 Q 7 L C Z x d W 9 0 O 1 N l Y 3 R p b 2 4 x L 0 5 h a 3 V y d V 9 F Y X N 0 L 1 N w b G l 0 I E N v b H V t b i B i e S B E Z W x p b W l 0 Z X I u e 0 N h d G V n b 3 J 5 L D d 9 J n F 1 b 3 Q 7 L C Z x d W 9 0 O 1 N l Y 3 R p b 2 4 x L 0 5 h a 3 V y d V 9 F Y X N 0 L 1 N w b G l 0 I E N v b H V t b i B i e S B E Z W x p b W l 0 Z X I u e 1 k v T i w 4 f S Z x d W 9 0 O y w m c X V v d D t T Z W N 0 a W 9 u M S 9 O Y W t 1 c n V f R W F z d C 9 D a G F u Z 2 V k I F R 5 c G U u e 1 R v d G F s L D l 9 J n F 1 b 3 Q 7 X S w m c X V v d D t D b 2 x 1 b W 5 D b 3 V u d C Z x d W 9 0 O z o x M C w m c X V v d D t L Z X l D b 2 x 1 b W 5 O Y W 1 l c y Z x d W 9 0 O z p b X S w m c X V v d D t D b 2 x 1 b W 5 J Z G V u d G l 0 a W V z J n F 1 b 3 Q 7 O l s m c X V v d D t T Z W N 0 a W 9 u M S 9 O Y W t 1 c n V f R W F z d C 9 D a G F u Z 2 V k I F R 5 c G U u e 0 1 v b n R o L D B 9 J n F 1 b 3 Q 7 L C Z x d W 9 0 O 1 N l Y 3 R p b 2 4 x L 0 5 h a 3 V y d V 9 F Y X N 0 L 0 N o Y W 5 n Z W Q g V H l w Z S 5 7 U 3 V i I E N v d W 5 0 e S w x f S Z x d W 9 0 O y w m c X V v d D t T Z W N 0 a W 9 u M S 9 O Y W t 1 c n V f R W F z d C 9 D a G F u Z 2 V k I F R 5 c G U u e 1 d h c m Q s M n 0 m c X V v d D s s J n F 1 b 3 Q 7 U 2 V j d G l v b j E v T m F r d X J 1 X 0 V h c 3 Q v Q 2 h h b m d l Z C B U e X B l L n t G Y W N p b G l 0 e S w z f S Z x d W 9 0 O y w m c X V v d D t T Z W N 0 a W 9 u M S 9 O Y W t 1 c n V f R W F z d C 9 D a G F u Z 2 V k I F R 5 c G U u e 0 N V L D R 9 J n F 1 b 3 Q 7 L C Z x d W 9 0 O 1 N l Y 3 R p b 2 4 x L 0 5 h a 3 V y d V 9 F Y X N 0 L 1 N w b G l 0 I E N v b H V t b i B i e S B E Z W x p b W l 0 Z X I u e 1 N l Y 3 R p b 2 4 s N X 0 m c X V v d D s s J n F 1 b 3 Q 7 U 2 V j d G l v b j E v T m F r d X J 1 X 0 V h c 3 Q v U 3 B s a X Q g Q 2 9 s d W 1 u I G J 5 I E R l b G l t a X R l c i 5 7 a W 5 k a W N h d G 9 y L D Z 9 J n F 1 b 3 Q 7 L C Z x d W 9 0 O 1 N l Y 3 R p b 2 4 x L 0 5 h a 3 V y d V 9 F Y X N 0 L 1 N w b G l 0 I E N v b H V t b i B i e S B E Z W x p b W l 0 Z X I u e 0 N h d G V n b 3 J 5 L D d 9 J n F 1 b 3 Q 7 L C Z x d W 9 0 O 1 N l Y 3 R p b 2 4 x L 0 5 h a 3 V y d V 9 F Y X N 0 L 1 N w b G l 0 I E N v b H V t b i B i e S B E Z W x p b W l 0 Z X I u e 1 k v T i w 4 f S Z x d W 9 0 O y w m c X V v d D t T Z W N 0 a W 9 u M S 9 O Y W t 1 c n V f R W F z d C 9 D a G F u Z 2 V k I F R 5 c G U u e 1 R v d G F s L D l 9 J n F 1 b 3 Q 7 X S w m c X V v d D t S Z W x h d G l v b n N o a X B J b m Z v J n F 1 b 3 Q 7 O l t d f S I g L z 4 8 L 1 N 0 Y W J s Z U V u d H J p Z X M + P C 9 J d G V t P j x J d G V t P j x J d G V t T G 9 j Y X R p b 2 4 + P E l 0 Z W 1 U e X B l P k Z v c m 1 1 b G E 8 L 0 l 0 Z W 1 U e X B l P j x J d G V t U G F 0 a D 5 T Z W N 0 a W 9 u M S 9 T d W J 1 a 2 l h L 1 N v d X J j Z T w v S X R l b V B h d G g + P C 9 J d G V t T G 9 j Y X R p b 2 4 + P F N 0 Y W J s Z U V u d H J p Z X M g L z 4 8 L 0 l 0 Z W 0 + P E l 0 Z W 0 + P E l 0 Z W 1 M b 2 N h d G l v b j 4 8 S X R l b V R 5 c G U + R m 9 y b X V s Y T w v S X R l b V R 5 c G U + P E l 0 Z W 1 Q Y X R o P l N l Y 3 R p b 2 4 x L 1 N 1 Y n V r a W E v U m V t b 3 Z l Z C U y M E J v d H R v b S U y M F J v d 3 M 8 L 0 l 0 Z W 1 Q Y X R o P j w v S X R l b U x v Y 2 F 0 a W 9 u P j x T d G F i b G V F b n R y a W V z I C 8 + P C 9 J d G V t P j x J d G V t P j x J d G V t T G 9 j Y X R p b 2 4 + P E l 0 Z W 1 U e X B l P k Z v c m 1 1 b G E 8 L 0 l 0 Z W 1 U e X B l P j x J d G V t U G F 0 a D 5 T Z W N 0 a W 9 u M S 9 T d W J 1 a 2 l h L 1 J l b W 9 2 Z W Q l M j B C b G F u a y U y M F J v d 3 M 8 L 0 l 0 Z W 1 Q Y X R o P j w v S X R l b U x v Y 2 F 0 a W 9 u P j x T d G F i b G V F b n R y a W V z I C 8 + P C 9 J d G V t P j x J d G V t P j x J d G V t T G 9 j Y X R p b 2 4 + P E l 0 Z W 1 U e X B l P k Z v c m 1 1 b G E 8 L 0 l 0 Z W 1 U e X B l P j x J d G V t U G F 0 a D 5 T Z W N 0 a W 9 u M S 9 T d W J 1 a 2 l h L 1 R y Y W 5 z c G 9 z Z W Q l M j B U Y W J s Z T w v S X R l b V B h d G g + P C 9 J d G V t T G 9 j Y X R p b 2 4 + P F N 0 Y W J s Z U V u d H J p Z X M g L z 4 8 L 0 l 0 Z W 0 + P E l 0 Z W 0 + P E l 0 Z W 1 M b 2 N h d G l v b j 4 8 S X R l b V R 5 c G U + R m 9 y b X V s Y T w v S X R l b V R 5 c G U + P E l 0 Z W 1 Q Y X R o P l N l Y 3 R p b 2 4 x L 1 N 1 Y n V r a W E v R m l s b G V k J T I w R G 9 3 b j w v S X R l b V B h d G g + P C 9 J d G V t T G 9 j Y X R p b 2 4 + P F N 0 Y W J s Z U V u d H J p Z X M g L z 4 8 L 0 l 0 Z W 0 + P E l 0 Z W 0 + P E l 0 Z W 1 M b 2 N h d G l v b j 4 8 S X R l b V R 5 c G U + R m 9 y b X V s Y T w v S X R l b V R 5 c G U + P E l 0 Z W 1 Q Y X R o P l N l Y 3 R p b 2 4 x L 1 N 1 Y n V r a W E v T W V y Z 2 V k J T I w Q 2 9 s d W 1 u c z w v S X R l b V B h d G g + P C 9 J d G V t T G 9 j Y X R p b 2 4 + P F N 0 Y W J s Z U V u d H J p Z X M g L z 4 8 L 0 l 0 Z W 0 + P E l 0 Z W 0 + P E l 0 Z W 1 M b 2 N h d G l v b j 4 8 S X R l b V R 5 c G U + R m 9 y b X V s Y T w v S X R l b V R 5 c G U + P E l 0 Z W 1 Q Y X R o P l N l Y 3 R p b 2 4 x L 1 N 1 Y n V r a W E v V H J h b n N w b 3 N l Z C U y M F R h Y m x l M T w v S X R l b V B h d G g + P C 9 J d G V t T G 9 j Y X R p b 2 4 + P F N 0 Y W J s Z U V u d H J p Z X M g L z 4 8 L 0 l 0 Z W 0 + P E l 0 Z W 0 + P E l 0 Z W 1 M b 2 N h d G l v b j 4 8 S X R l b V R 5 c G U + R m 9 y b X V s Y T w v S X R l b V R 5 c G U + P E l 0 Z W 1 Q Y X R o P l N l Y 3 R p b 2 4 x L 1 N 1 Y n V r a W E v U H J v b W 9 0 Z W Q l M j B I Z W F k Z X J z P C 9 J d G V t U G F 0 a D 4 8 L 0 l 0 Z W 1 M b 2 N h d G l v b j 4 8 U 3 R h Y m x l R W 5 0 c m l l c y A v P j w v S X R l b T 4 8 S X R l b T 4 8 S X R l b U x v Y 2 F 0 a W 9 u P j x J d G V t V H l w Z T 5 G b 3 J t d W x h P C 9 J d G V t V H l w Z T 4 8 S X R l b V B h d G g + U 2 V j d G l v b j E v U 3 V i d W t p Y S 9 V b n B p d m 9 0 Z W Q l M j B D b 2 x 1 b W 5 z P C 9 J d G V t U G F 0 a D 4 8 L 0 l 0 Z W 1 M b 2 N h d G l v b j 4 8 U 3 R h Y m x l R W 5 0 c m l l c y A v P j w v S X R l b T 4 8 S X R l b T 4 8 S X R l b U x v Y 2 F 0 a W 9 u P j x J d G V t V H l w Z T 5 G b 3 J t d W x h P C 9 J d G V t V H l w Z T 4 8 S X R l b V B h d G g + U 2 V j d G l v b j E v U 3 V i d W t p Y S 9 T c G x p d C U y M E N v b H V t b i U y M G J 5 J T I w R G V s a W 1 p d G V y P C 9 J d G V t U G F 0 a D 4 8 L 0 l 0 Z W 1 M b 2 N h d G l v b j 4 8 U 3 R h Y m x l R W 5 0 c m l l c y A v P j w v S X R l b T 4 8 S X R l b T 4 8 S X R l b U x v Y 2 F 0 a W 9 u P j x J d G V t V H l w Z T 5 G b 3 J t d W x h P C 9 J d G V t V H l w Z T 4 8 S X R l b V B h d G g + U 2 V j d G l v b j E v U 3 V i d W t p Y S 9 S Z X B s Y W N l Z C U y M F Z h b H V l P C 9 J d G V t U G F 0 a D 4 8 L 0 l 0 Z W 1 M b 2 N h d G l v b j 4 8 U 3 R h Y m x l R W 5 0 c m l l c y A v P j w v S X R l b T 4 8 S X R l b T 4 8 S X R l b U x v Y 2 F 0 a W 9 u P j x J d G V t V H l w Z T 5 G b 3 J t d W x h P C 9 J d G V t V H l w Z T 4 8 S X R l b V B h d G g + U 2 V j d G l v b j E v U 3 V i d W t p Y S 9 G a W x 0 Z X J l Z C U y M F J v d 3 M 8 L 0 l 0 Z W 1 Q Y X R o P j w v S X R l b U x v Y 2 F 0 a W 9 u P j x T d G F i b G V F b n R y a W V z I C 8 + P C 9 J d G V t P j x J d G V t P j x J d G V t T G 9 j Y X R p b 2 4 + P E l 0 Z W 1 U e X B l P k Z v c m 1 1 b G E 8 L 0 l 0 Z W 1 U e X B l P j x J d G V t U G F 0 a D 5 T Z W N 0 a W 9 u M S 9 T d W J 1 a 2 l h L 1 J l b m F t Z W Q l M j B D b 2 x 1 b W 5 z P C 9 J d G V t U G F 0 a D 4 8 L 0 l 0 Z W 1 M b 2 N h d G l v b j 4 8 U 3 R h Y m x l R W 5 0 c m l l c y A v P j w v S X R l b T 4 8 S X R l b T 4 8 S X R l b U x v Y 2 F 0 a W 9 u P j x J d G V t V H l w Z T 5 G b 3 J t d W x h P C 9 J d G V t V H l w Z T 4 8 S X R l b V B h d G g + U 2 V j d G l v b j E v U 3 V i d W t p Y S 9 D a G F u Z 2 V k J T I w V H l w Z T w v S X R l b V B h d G g + P C 9 J d G V t T G 9 j Y X R p b 2 4 + P F N 0 Y W J s Z U V u d H J p Z X M g L z 4 8 L 0 l 0 Z W 0 + P E l 0 Z W 0 + P E l 0 Z W 1 M b 2 N h d G l v b j 4 8 S X R l b V R 5 c G U + R m 9 y b X V s Y T w v S X R l b V R 5 c G U + P E l 0 Z W 1 Q Y X R o P l N l Y 3 R p b 2 4 x L 0 J G Q 0 l f V G J s P C 9 J d G V t U G F 0 a D 4 8 L 0 l 0 Z W 1 M b 2 N h d G l v b j 4 8 U 3 R h Y m x l R W 5 0 c m l l c z 4 8 R W 5 0 c n k g V H l w Z T 0 i R m l s b G V k Q 2 9 t c G x l d G V S Z X N 1 b H R U b 1 d v c m t z a G V l d C I g V m F s d W U 9 I m w w I i A v P j x F b n R y e S B U e X B l P S J G a W x s R W 5 h Y m x l Z C I g V m F s d W U 9 I m w w I i A v P j x F b n R y e S B U e X B l P S J G a W x s T 2 J q Z W N 0 V H l w Z S I g V m F s d W U 9 I n N D b 2 5 u Z W N 0 a W 9 u T 2 5 s e S I g L z 4 8 R W 5 0 c n k g V H l w Z T 0 i R m l s b F R v R G F 0 Y U 1 v Z G V s R W 5 h Y m x l Z C I g V m F s d W U 9 I m w x I i A v P j x F b n R y e S B U e X B l P S J J c 1 B y a X Z h d G U i I F Z h b H V l P S J s M C I g L z 4 8 R W 5 0 c n k g V H l w Z T 0 i U m V j b 3 Z l c n l U Y X J n Z X R S b 3 c i I F Z h b H V l P S J s M y I g L z 4 8 R W 5 0 c n k g V H l w Z T 0 i U m V j b 3 Z l c n l U Y X J n Z X R D b 2 x 1 b W 4 i I F Z h b H V l P S J s M T Y i I C 8 + P E V u d H J 5 I F R 5 c G U 9 I l J l Y 2 9 2 Z X J 5 V G F y Z 2 V 0 U 2 h l Z X Q i I F Z h b H V l P S J z U 2 h l Z X Q 1 I i A v P j x F b n R y e S B U e X B l P S J G a W x s R X J y b 3 J D b 2 R l I i B W Y W x 1 Z T 0 i c 1 V u a 2 5 v d 2 4 i I C 8 + P E V u d H J 5 I F R 5 c G U 9 I k Z p b G x D b 3 V u d C I g V m F s d W U 9 I m w z M D M w I i A v P j x F b n R y e S B U e X B l P S J G a W x s R X J y b 3 J D b 3 V u d C I g V m F s d W U 9 I m w w I i A v P j x F b n R y e S B U e X B l P S J G a W x s T G F z d F V w Z G F 0 Z W Q i I F Z h b H V l P S J k M j A y M y 0 w N i 0 y N 1 Q w O D o y M j o w M C 4 4 M z g 5 O D A y W i I g L z 4 8 R W 5 0 c n k g V H l w Z T 0 i R m l s b E N v b H V t b l R 5 c G V z I i B W Y W x 1 Z T 0 i c 0 J n W U d C Z 1 l H Q m d Z R 0 J R P T 0 i I C 8 + P E V u d H J 5 I F R 5 c G U 9 I k Z p b G x D b 2 x 1 b W 5 O Y W 1 l c y I g V m F s d W U 9 I n N b J n F 1 b 3 Q 7 T W 9 u d G g m c X V v d D s s J n F 1 b 3 Q 7 U 3 V i I E N v d W 5 0 e S Z x d W 9 0 O y w m c X V v d D t X Y X J k J n F 1 b 3 Q 7 L C Z x d W 9 0 O 0 Z h Y 2 l s a X R 5 J n F 1 b 3 Q 7 L C Z x d W 9 0 O 0 N V J n F 1 b 3 Q 7 L C Z x d W 9 0 O 1 N l Y 3 R p b 2 4 m c X V v d D s s J n F 1 b 3 Q 7 a W 5 k a W N h d G 9 y J n F 1 b 3 Q 7 L C Z x d W 9 0 O 0 N h d G V n b 3 J 5 J n F 1 b 3 Q 7 L C Z x d W 9 0 O 1 k v T i Z x d W 9 0 O y w m c X V v d D t U b 3 R h b C Z x d W 9 0 O 1 0 i I C 8 + P E V u d H J 5 I F R 5 c G U 9 I k 5 h d m l n Y X R p b 2 5 T d G V w T m F t Z S I g V m F s d W U 9 I n N O Y X Z p Z 2 F 0 a W 9 u I i A v P j x F b n R y e S B U e X B l P S J O Y W 1 l V X B k Y X R l Z E F m d G V y R m l s b C I g V m F s d W U 9 I m w w I i A v P j x F b n R y e S B U e X B l P S J S Z X N 1 b H R U e X B l I i B W Y W x 1 Z T 0 i c 1 R h Y m x l I i A v P j x F b n R y e S B U e X B l P S J C d W Z m Z X J O Z X h 0 U m V m c m V z a C I g V m F s d W U 9 I m w x I i A v P j x F b n R y e S B U e X B l P S J R d W V y e U l E I i B W Y W x 1 Z T 0 i c z Q z Z G J h O G I 0 L T I 4 N j Y t N G E 5 N C 0 5 Z j k x L W M z Z D c 5 N j I 3 N j h m M y 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Q k Z D S V 9 U Y m w v U 2 9 1 c m N l L n t N b 2 5 0 a C w w f S Z x d W 9 0 O y w m c X V v d D t T Z W N 0 a W 9 u M S 9 C R k N J X 1 R i b C 9 T b 3 V y Y 2 U u e 1 N 1 Y i B D b 3 V u d H k s M X 0 m c X V v d D s s J n F 1 b 3 Q 7 U 2 V j d G l v b j E v Q k Z D S V 9 U Y m w v U 2 9 1 c m N l L n t X Y X J k L D J 9 J n F 1 b 3 Q 7 L C Z x d W 9 0 O 1 N l Y 3 R p b 2 4 x L 0 J G Q 0 l f V G J s L 1 N v d X J j Z S 5 7 R m F j a W x p d H k s M 3 0 m c X V v d D s s J n F 1 b 3 Q 7 U 2 V j d G l v b j E v Q k Z D S V 9 U Y m w v U 2 9 1 c m N l L n t D V S w 0 f S Z x d W 9 0 O y w m c X V v d D t T Z W N 0 a W 9 u M S 9 C R k N J X 1 R i b C 9 T b 3 V y Y 2 U u e 1 N l Y 3 R p b 2 4 s N X 0 m c X V v d D s s J n F 1 b 3 Q 7 U 2 V j d G l v b j E v Q k Z D S V 9 U Y m w v U 2 9 1 c m N l L n t p b m R p Y 2 F 0 b 3 I s N n 0 m c X V v d D s s J n F 1 b 3 Q 7 U 2 V j d G l v b j E v Q k Z D S V 9 U Y m w v U 2 9 1 c m N l L n t D Y X R l Z 2 9 y e S w 3 f S Z x d W 9 0 O y w m c X V v d D t T Z W N 0 a W 9 u M S 9 C R k N J X 1 R i b C 9 T b 3 V y Y 2 U u e 1 k v T i w 4 f S Z x d W 9 0 O y w m c X V v d D t T Z W N 0 a W 9 u M S 9 C R k N J X 1 R i b C 9 T b 3 V y Y 2 U u e 1 R v d G F s L D l 9 J n F 1 b 3 Q 7 X S w m c X V v d D t D b 2 x 1 b W 5 D b 3 V u d C Z x d W 9 0 O z o x M C w m c X V v d D t L Z X l D b 2 x 1 b W 5 O Y W 1 l c y Z x d W 9 0 O z p b X S w m c X V v d D t D b 2 x 1 b W 5 J Z G V u d G l 0 a W V z J n F 1 b 3 Q 7 O l s m c X V v d D t T Z W N 0 a W 9 u M S 9 C R k N J X 1 R i b C 9 T b 3 V y Y 2 U u e 0 1 v b n R o L D B 9 J n F 1 b 3 Q 7 L C Z x d W 9 0 O 1 N l Y 3 R p b 2 4 x L 0 J G Q 0 l f V G J s L 1 N v d X J j Z S 5 7 U 3 V i I E N v d W 5 0 e S w x f S Z x d W 9 0 O y w m c X V v d D t T Z W N 0 a W 9 u M S 9 C R k N J X 1 R i b C 9 T b 3 V y Y 2 U u e 1 d h c m Q s M n 0 m c X V v d D s s J n F 1 b 3 Q 7 U 2 V j d G l v b j E v Q k Z D S V 9 U Y m w v U 2 9 1 c m N l L n t G Y W N p b G l 0 e S w z f S Z x d W 9 0 O y w m c X V v d D t T Z W N 0 a W 9 u M S 9 C R k N J X 1 R i b C 9 T b 3 V y Y 2 U u e 0 N V L D R 9 J n F 1 b 3 Q 7 L C Z x d W 9 0 O 1 N l Y 3 R p b 2 4 x L 0 J G Q 0 l f V G J s L 1 N v d X J j Z S 5 7 U 2 V j d G l v b i w 1 f S Z x d W 9 0 O y w m c X V v d D t T Z W N 0 a W 9 u M S 9 C R k N J X 1 R i b C 9 T b 3 V y Y 2 U u e 2 l u Z G l j Y X R v c i w 2 f S Z x d W 9 0 O y w m c X V v d D t T Z W N 0 a W 9 u M S 9 C R k N J X 1 R i b C 9 T b 3 V y Y 2 U u e 0 N h d G V n b 3 J 5 L D d 9 J n F 1 b 3 Q 7 L C Z x d W 9 0 O 1 N l Y 3 R p b 2 4 x L 0 J G Q 0 l f V G J s L 1 N v d X J j Z S 5 7 W S 9 O L D h 9 J n F 1 b 3 Q 7 L C Z x d W 9 0 O 1 N l Y 3 R p b 2 4 x L 0 J G Q 0 l f V G J s L 1 N v d X J j Z S 5 7 V G 9 0 Y W w s O X 0 m c X V v d D t d L C Z x d W 9 0 O 1 J l b G F 0 a W 9 u c 2 h p c E l u Z m 8 m c X V v d D s 6 W 1 1 9 I i A v P j w v U 3 R h Y m x l R W 5 0 c m l l c z 4 8 L 0 l 0 Z W 0 + P E l 0 Z W 0 + P E l 0 Z W 1 M b 2 N h d G l v b j 4 8 S X R l b V R 5 c G U + R m 9 y b X V s Y T w v S X R l b V R 5 c G U + P E l 0 Z W 1 Q Y X R o P l N l Y 3 R p b 2 4 x L 0 J G Q 0 l f V G J s L 1 N v d X J j Z T w v S X R l b V B h d G g + P C 9 J d G V t T G 9 j Y X R p b 2 4 + P F N 0 Y W J s Z U V u d H J p Z X M g L z 4 8 L 0 l 0 Z W 0 + P E l 0 Z W 0 + P E l 0 Z W 1 M b 2 N h d G l v b j 4 8 S X R l b V R 5 c G U + R m 9 y b X V s Y T w v S X R l b V R 5 c G U + P E l 0 Z W 1 Q Y X R o P l N l Y 3 R p b 2 4 x L 0 J G Q 0 l f V G J s L 0 Z p b H R l c m V k J T I w U m 9 3 c z w v S X R l b V B h d G g + P C 9 J d G V t T G 9 j Y X R p b 2 4 + P F N 0 Y W J s Z U V u d H J p Z X M g L z 4 8 L 0 l 0 Z W 0 + P C 9 J d G V t c z 4 8 L 0 x v Y 2 F s U G F j a 2 F n Z U 1 l d G F k Y X R h R m l s Z T 4 W A A A A U E s F B g A A A A A A A A A A A A A A A A A A A A A A A N o A A A A B A A A A 0 I y d 3 w E V 0 R G M e g D A T 8 K X 6 w E A A A C 0 v c t e 0 D M C T 7 5 / + 9 6 V f V h Q A A A A A A I A A A A A A A N m A A D A A A A A E A A A A K Q w O w T P G + 2 H 8 R X 2 d Q V T B e E A A A A A B I A A A K A A A A A Q A A A A y 4 N 7 j i A Y + j n + 9 s x 2 O y 0 P W 1 A A A A D F l O w 2 F H M C 2 Y q o 9 s K b l F x M L F 1 m o e x r X 5 E C e v k t o D B R g 2 1 f m W C M X 8 9 a m v n a l M g N Z x f W L n 1 w p b S 4 p q i X d Q K n s x 6 2 Y g Q 0 5 n f C B B l 1 A F x M b + p 4 e B Q A A A A 4 c 7 e z J 2 Y 1 7 s / 7 7 C Z p 4 Z o + V m A I V Q = = < / D a t a M a s h u p > 
</file>

<file path=customXml/itemProps1.xml><?xml version="1.0" encoding="utf-8"?>
<ds:datastoreItem xmlns:ds="http://schemas.openxmlformats.org/officeDocument/2006/customXml" ds:itemID="{4AC8B0AF-8A82-4984-B312-D604B3A662CA}">
  <ds:schemaRefs/>
</ds:datastoreItem>
</file>

<file path=customXml/itemProps10.xml><?xml version="1.0" encoding="utf-8"?>
<ds:datastoreItem xmlns:ds="http://schemas.openxmlformats.org/officeDocument/2006/customXml" ds:itemID="{4424B2B0-7C23-4126-BD14-52A92E96D793}">
  <ds:schemaRefs/>
</ds:datastoreItem>
</file>

<file path=customXml/itemProps11.xml><?xml version="1.0" encoding="utf-8"?>
<ds:datastoreItem xmlns:ds="http://schemas.openxmlformats.org/officeDocument/2006/customXml" ds:itemID="{A5C01355-B373-4AF0-A9C1-1731A0B6495F}">
  <ds:schemaRefs/>
</ds:datastoreItem>
</file>

<file path=customXml/itemProps12.xml><?xml version="1.0" encoding="utf-8"?>
<ds:datastoreItem xmlns:ds="http://schemas.openxmlformats.org/officeDocument/2006/customXml" ds:itemID="{329AA235-4C8F-4AAA-8D83-9206B21BAA3A}">
  <ds:schemaRefs/>
</ds:datastoreItem>
</file>

<file path=customXml/itemProps13.xml><?xml version="1.0" encoding="utf-8"?>
<ds:datastoreItem xmlns:ds="http://schemas.openxmlformats.org/officeDocument/2006/customXml" ds:itemID="{827836D0-28ED-46E6-AEDC-9BD470A44B25}">
  <ds:schemaRefs/>
</ds:datastoreItem>
</file>

<file path=customXml/itemProps14.xml><?xml version="1.0" encoding="utf-8"?>
<ds:datastoreItem xmlns:ds="http://schemas.openxmlformats.org/officeDocument/2006/customXml" ds:itemID="{C3226C73-72BC-4435-AC47-4370E52345BB}">
  <ds:schemaRefs/>
</ds:datastoreItem>
</file>

<file path=customXml/itemProps15.xml><?xml version="1.0" encoding="utf-8"?>
<ds:datastoreItem xmlns:ds="http://schemas.openxmlformats.org/officeDocument/2006/customXml" ds:itemID="{F29F5D5D-326A-43C7-BED2-3884546A82C7}">
  <ds:schemaRefs/>
</ds:datastoreItem>
</file>

<file path=customXml/itemProps16.xml><?xml version="1.0" encoding="utf-8"?>
<ds:datastoreItem xmlns:ds="http://schemas.openxmlformats.org/officeDocument/2006/customXml" ds:itemID="{F3DE4662-54BF-45C0-9B2D-0DC5E883BB93}">
  <ds:schemaRefs/>
</ds:datastoreItem>
</file>

<file path=customXml/itemProps17.xml><?xml version="1.0" encoding="utf-8"?>
<ds:datastoreItem xmlns:ds="http://schemas.openxmlformats.org/officeDocument/2006/customXml" ds:itemID="{6693BC4D-3286-42B9-8F4C-F1A937010DD0}">
  <ds:schemaRefs/>
</ds:datastoreItem>
</file>

<file path=customXml/itemProps2.xml><?xml version="1.0" encoding="utf-8"?>
<ds:datastoreItem xmlns:ds="http://schemas.openxmlformats.org/officeDocument/2006/customXml" ds:itemID="{6D22CD10-F6B0-4AD6-B25A-6FEC4AF683BA}">
  <ds:schemaRefs/>
</ds:datastoreItem>
</file>

<file path=customXml/itemProps3.xml><?xml version="1.0" encoding="utf-8"?>
<ds:datastoreItem xmlns:ds="http://schemas.openxmlformats.org/officeDocument/2006/customXml" ds:itemID="{8D4F6A4B-48F9-4986-89F4-4B1989E7CA86}">
  <ds:schemaRefs/>
</ds:datastoreItem>
</file>

<file path=customXml/itemProps4.xml><?xml version="1.0" encoding="utf-8"?>
<ds:datastoreItem xmlns:ds="http://schemas.openxmlformats.org/officeDocument/2006/customXml" ds:itemID="{6E27FBD9-2B8E-4CBF-B4A0-AFE77BC0F0A0}">
  <ds:schemaRefs/>
</ds:datastoreItem>
</file>

<file path=customXml/itemProps5.xml><?xml version="1.0" encoding="utf-8"?>
<ds:datastoreItem xmlns:ds="http://schemas.openxmlformats.org/officeDocument/2006/customXml" ds:itemID="{41ABC99B-5AD7-4111-A473-0FE94767E6E5}">
  <ds:schemaRefs/>
</ds:datastoreItem>
</file>

<file path=customXml/itemProps6.xml><?xml version="1.0" encoding="utf-8"?>
<ds:datastoreItem xmlns:ds="http://schemas.openxmlformats.org/officeDocument/2006/customXml" ds:itemID="{7B7D15EB-0BD9-44C8-B201-9E21C57F5328}">
  <ds:schemaRefs/>
</ds:datastoreItem>
</file>

<file path=customXml/itemProps7.xml><?xml version="1.0" encoding="utf-8"?>
<ds:datastoreItem xmlns:ds="http://schemas.openxmlformats.org/officeDocument/2006/customXml" ds:itemID="{DF7DADE4-DCC8-496E-BD10-2127D5C40811}">
  <ds:schemaRefs/>
</ds:datastoreItem>
</file>

<file path=customXml/itemProps8.xml><?xml version="1.0" encoding="utf-8"?>
<ds:datastoreItem xmlns:ds="http://schemas.openxmlformats.org/officeDocument/2006/customXml" ds:itemID="{E0775156-C301-453D-8BFF-7B56B630EBB1}">
  <ds:schemaRefs/>
</ds:datastoreItem>
</file>

<file path=customXml/itemProps9.xml><?xml version="1.0" encoding="utf-8"?>
<ds:datastoreItem xmlns:ds="http://schemas.openxmlformats.org/officeDocument/2006/customXml" ds:itemID="{9D7EE0F6-CBA9-4982-A415-D4F666FE1C2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vt:lpstr>
      <vt:lpstr>7. BFCI</vt:lpstr>
      <vt:lpstr>pivot</vt:lpstr>
      <vt:lpstr>rawdata</vt:lpstr>
      <vt:lpstr>'7. BFCI'!Print_Area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Emmanuel Kaunda</cp:lastModifiedBy>
  <dcterms:created xsi:type="dcterms:W3CDTF">2024-02-22T10:36:25Z</dcterms:created>
  <dcterms:modified xsi:type="dcterms:W3CDTF">2024-03-20T15:49:16Z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28aaec21-57eb-4215-9016-8310b82b2c26</vt:lpwstr>
  </property>
  <property fmtid="{D5CDD505-2E9C-101B-9397-08002B2CF9AE}" pid="3" name="ConnectionInfosStorage">
    <vt:lpwstr>WorkbookXmlParts</vt:lpwstr>
  </property>
  <property fmtid="{D5CDD505-2E9C-101B-9397-08002B2CF9AE}" pid="4" name="MSIP_Label_ea60d57e-af5b-4752-ac57-3e4f28ca11dc_Enabled">
    <vt:lpwstr>true</vt:lpwstr>
  </property>
  <property fmtid="{D5CDD505-2E9C-101B-9397-08002B2CF9AE}" pid="5" name="MSIP_Label_ea60d57e-af5b-4752-ac57-3e4f28ca11dc_SetDate">
    <vt:lpwstr>2024-02-22T10:57:01Z</vt:lpwstr>
  </property>
  <property fmtid="{D5CDD505-2E9C-101B-9397-08002B2CF9AE}" pid="6" name="MSIP_Label_ea60d57e-af5b-4752-ac57-3e4f28ca11dc_Method">
    <vt:lpwstr>Standard</vt:lpwstr>
  </property>
  <property fmtid="{D5CDD505-2E9C-101B-9397-08002B2CF9AE}" pid="7" name="MSIP_Label_ea60d57e-af5b-4752-ac57-3e4f28ca11dc_Name">
    <vt:lpwstr>ea60d57e-af5b-4752-ac57-3e4f28ca11dc</vt:lpwstr>
  </property>
  <property fmtid="{D5CDD505-2E9C-101B-9397-08002B2CF9AE}" pid="8" name="MSIP_Label_ea60d57e-af5b-4752-ac57-3e4f28ca11dc_SiteId">
    <vt:lpwstr>36da45f1-dd2c-4d1f-af13-5abe46b99921</vt:lpwstr>
  </property>
  <property fmtid="{D5CDD505-2E9C-101B-9397-08002B2CF9AE}" pid="9" name="MSIP_Label_ea60d57e-af5b-4752-ac57-3e4f28ca11dc_ActionId">
    <vt:lpwstr>74333572-029f-4d1a-97a6-e491eb7772fb</vt:lpwstr>
  </property>
  <property fmtid="{D5CDD505-2E9C-101B-9397-08002B2CF9AE}" pid="10" name="MSIP_Label_ea60d57e-af5b-4752-ac57-3e4f28ca11dc_ContentBits">
    <vt:lpwstr>0</vt:lpwstr>
  </property>
</Properties>
</file>