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Projects\htsrri\web\"/>
    </mc:Choice>
  </mc:AlternateContent>
  <xr:revisionPtr revIDLastSave="0" documentId="8_{D3AE841E-6686-4B45-963D-9901F74070BE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Dashboards" sheetId="10" r:id="rId1"/>
    <sheet name="Cumulative by county" sheetId="2" r:id="rId2"/>
    <sheet name="Modality Summary" sheetId="11" r:id="rId3"/>
    <sheet name="dailypositives" sheetId="18" state="hidden" r:id="rId4"/>
    <sheet name="Daily data by counsellor" sheetId="17" r:id="rId5"/>
    <sheet name="Reporting tracker" sheetId="16" r:id="rId6"/>
  </sheets>
  <definedNames>
    <definedName name="_xlnm._FilterDatabase" localSheetId="1">'Cumulative by county'!$A$4:$N$11</definedName>
    <definedName name="_xlnm._FilterDatabase" localSheetId="4" hidden="1">'Daily data by counsellor'!$A$4:$Q$5</definedName>
    <definedName name="_xlnm._FilterDatabase" localSheetId="2" hidden="1">'Modality Summary'!$A$4:$J$9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5" i="2"/>
  <c r="N13" i="10" l="1"/>
  <c r="I13" i="10" l="1"/>
  <c r="C16" i="11" l="1"/>
  <c r="D16" i="11"/>
  <c r="E16" i="11"/>
  <c r="F16" i="11"/>
  <c r="G16" i="11"/>
  <c r="H16" i="11"/>
  <c r="B16" i="11"/>
  <c r="C15" i="11"/>
  <c r="D15" i="11"/>
  <c r="E15" i="11"/>
  <c r="F15" i="11"/>
  <c r="G15" i="11"/>
  <c r="G17" i="11" s="1"/>
  <c r="H15" i="11"/>
  <c r="B15" i="11"/>
  <c r="B14" i="11"/>
  <c r="C14" i="11"/>
  <c r="D14" i="11"/>
  <c r="E14" i="11"/>
  <c r="F14" i="11"/>
  <c r="G14" i="11"/>
  <c r="H14" i="11"/>
  <c r="I14" i="11"/>
  <c r="J14" i="11"/>
  <c r="A14" i="11"/>
  <c r="AJ23" i="2"/>
  <c r="AJ24" i="2"/>
  <c r="AJ25" i="2"/>
  <c r="AJ26" i="2"/>
  <c r="AJ27" i="2"/>
  <c r="AJ28" i="2"/>
  <c r="AJ22" i="2"/>
  <c r="AI23" i="2"/>
  <c r="AI24" i="2"/>
  <c r="AI25" i="2"/>
  <c r="AI26" i="2"/>
  <c r="AI27" i="2"/>
  <c r="AI28" i="2"/>
  <c r="AI22" i="2"/>
  <c r="AH23" i="2"/>
  <c r="AH24" i="2"/>
  <c r="AH25" i="2"/>
  <c r="AH26" i="2"/>
  <c r="AH27" i="2"/>
  <c r="AH28" i="2"/>
  <c r="AH29" i="2"/>
  <c r="AH22" i="2"/>
  <c r="AH21" i="2"/>
  <c r="AG22" i="2"/>
  <c r="AG23" i="2"/>
  <c r="AG24" i="2"/>
  <c r="AG25" i="2"/>
  <c r="AG26" i="2"/>
  <c r="AG27" i="2"/>
  <c r="AG28" i="2"/>
  <c r="AI12" i="2"/>
  <c r="AI13" i="2"/>
  <c r="AI14" i="2"/>
  <c r="AI15" i="2"/>
  <c r="AI16" i="2"/>
  <c r="AI17" i="2"/>
  <c r="AI18" i="2"/>
  <c r="AH13" i="2"/>
  <c r="AH14" i="2"/>
  <c r="AH15" i="2"/>
  <c r="AH16" i="2"/>
  <c r="AH17" i="2"/>
  <c r="AH18" i="2"/>
  <c r="AH19" i="2"/>
  <c r="AH12" i="2"/>
  <c r="AH11" i="2"/>
  <c r="AG11" i="2"/>
  <c r="I15" i="11" l="1"/>
  <c r="C17" i="11"/>
  <c r="I17" i="11" s="1"/>
  <c r="C13" i="10"/>
  <c r="F17" i="11"/>
  <c r="B17" i="11"/>
  <c r="C10" i="10"/>
  <c r="E17" i="11"/>
  <c r="J16" i="11"/>
  <c r="H17" i="11"/>
  <c r="J15" i="11"/>
  <c r="D17" i="11"/>
  <c r="J17" i="11" s="1"/>
  <c r="I16" i="11"/>
  <c r="H12" i="2"/>
  <c r="I12" i="2"/>
  <c r="J12" i="2"/>
  <c r="L10" i="10" s="1"/>
  <c r="K12" i="2"/>
  <c r="L12" i="2"/>
  <c r="P6" i="2"/>
  <c r="P7" i="2"/>
  <c r="P8" i="2"/>
  <c r="P9" i="2"/>
  <c r="P10" i="2"/>
  <c r="P11" i="2"/>
  <c r="P5" i="2"/>
  <c r="S6" i="2"/>
  <c r="S7" i="2"/>
  <c r="S8" i="2"/>
  <c r="S9" i="2"/>
  <c r="S10" i="2"/>
  <c r="S11" i="2"/>
  <c r="O12" i="2"/>
  <c r="AI29" i="2" s="1"/>
  <c r="S5" i="2"/>
  <c r="AJ12" i="2" s="1"/>
  <c r="R12" i="2"/>
  <c r="G12" i="2"/>
  <c r="F12" i="2"/>
  <c r="C7" i="10" s="1"/>
  <c r="Q12" i="2"/>
  <c r="AI19" i="2" s="1"/>
  <c r="AJ29" i="2" l="1"/>
  <c r="M12" i="2"/>
  <c r="G10" i="10"/>
  <c r="N12" i="2"/>
  <c r="N10" i="10" s="1"/>
  <c r="N7" i="10"/>
  <c r="T10" i="2"/>
  <c r="AG17" i="2" s="1"/>
  <c r="AJ17" i="2"/>
  <c r="T6" i="2"/>
  <c r="AG13" i="2" s="1"/>
  <c r="AJ13" i="2"/>
  <c r="T11" i="2"/>
  <c r="AG18" i="2" s="1"/>
  <c r="AJ18" i="2"/>
  <c r="T9" i="2"/>
  <c r="AG16" i="2" s="1"/>
  <c r="AJ16" i="2"/>
  <c r="T7" i="2"/>
  <c r="AG14" i="2" s="1"/>
  <c r="AJ14" i="2"/>
  <c r="T8" i="2"/>
  <c r="AG15" i="2" s="1"/>
  <c r="AJ15" i="2"/>
  <c r="I7" i="10"/>
  <c r="P12" i="2"/>
  <c r="S12" i="2"/>
  <c r="AJ19" i="2" s="1"/>
  <c r="T5" i="2"/>
  <c r="AG12" i="2" s="1"/>
  <c r="I10" i="10" l="1"/>
  <c r="AG29" i="2"/>
  <c r="T12" i="2"/>
  <c r="AG19" i="2" s="1"/>
  <c r="AI5" i="2" l="1"/>
  <c r="AH5" i="2" s="1"/>
</calcChain>
</file>

<file path=xl/sharedStrings.xml><?xml version="1.0" encoding="utf-8"?>
<sst xmlns="http://schemas.openxmlformats.org/spreadsheetml/2006/main" count="101" uniqueCount="65">
  <si>
    <t>Total No. Tested</t>
  </si>
  <si>
    <t>Total No. positive</t>
  </si>
  <si>
    <t>No. linked to this facility</t>
  </si>
  <si>
    <t>No. linked to other facilities</t>
  </si>
  <si>
    <t>No. declined</t>
  </si>
  <si>
    <t>No. dead</t>
  </si>
  <si>
    <t>To come later (TCA)</t>
  </si>
  <si>
    <t>Positivity</t>
  </si>
  <si>
    <t>Linkage</t>
  </si>
  <si>
    <t>County</t>
  </si>
  <si>
    <t>Activity</t>
  </si>
  <si>
    <t>Positive achievement ( Oct 17 todate )</t>
  </si>
  <si>
    <t>Achieved</t>
  </si>
  <si>
    <t>Gap on Target</t>
  </si>
  <si>
    <t>Title</t>
  </si>
  <si>
    <t>Cumulative by county</t>
  </si>
  <si>
    <t>HTS RRI Clients Tested</t>
  </si>
  <si>
    <t>HTS RRI Positive Clients</t>
  </si>
  <si>
    <t>Reported Sites</t>
  </si>
  <si>
    <t>Reported Counsellors</t>
  </si>
  <si>
    <t>HSDSA Cluster 2 HTS Dashboards</t>
  </si>
  <si>
    <t>modality</t>
  </si>
  <si>
    <t>Index Testing</t>
  </si>
  <si>
    <t>Optimized Testing IPD</t>
  </si>
  <si>
    <t>Optimized Testing OPD</t>
  </si>
  <si>
    <t>PNS</t>
  </si>
  <si>
    <t>Total</t>
  </si>
  <si>
    <t>Positive achievement</t>
  </si>
  <si>
    <t>PNS/Index</t>
  </si>
  <si>
    <t>Positive Yield</t>
  </si>
  <si>
    <t>Positive Target</t>
  </si>
  <si>
    <t>Positive Achievement</t>
  </si>
  <si>
    <t>HTS RRI Linked Clients</t>
  </si>
  <si>
    <t>HTS RRI Index/PNS Tested</t>
  </si>
  <si>
    <t>% HTS Positivity</t>
  </si>
  <si>
    <t>% HTS Linkage</t>
  </si>
  <si>
    <t>HTS RRI Index/PNS Positive</t>
  </si>
  <si>
    <t>PNS/Index vs Optimized Testing Modalities</t>
  </si>
  <si>
    <t>Optimized Testing ( OPD , IPD)</t>
  </si>
  <si>
    <t>Expected Counsellors</t>
  </si>
  <si>
    <t>Sub-County</t>
  </si>
  <si>
    <t>Facility</t>
  </si>
  <si>
    <t>MflCode</t>
  </si>
  <si>
    <t>Baringo</t>
  </si>
  <si>
    <t>Baringo Central</t>
  </si>
  <si>
    <t>Kabarnet District Hospital</t>
  </si>
  <si>
    <t>Charles amdany</t>
  </si>
  <si>
    <t>Reporting Rate</t>
  </si>
  <si>
    <t>Daily</t>
  </si>
  <si>
    <t>Counsellor Name</t>
  </si>
  <si>
    <t>Date of entry</t>
  </si>
  <si>
    <t>Positive target</t>
  </si>
  <si>
    <t>Counsellor Achievement</t>
  </si>
  <si>
    <t>2018-08-06</t>
  </si>
  <si>
    <t>Total Reported Counsellors</t>
  </si>
  <si>
    <t>Grand Total</t>
  </si>
  <si>
    <t>Sum of Total No. positive</t>
  </si>
  <si>
    <t>% RRI positive  Achievement ( oct 2018 todate )</t>
  </si>
  <si>
    <t>Cumulative Achievement to Dec 18</t>
  </si>
  <si>
    <t>Positive achievement ( Oct 18 todate )</t>
  </si>
  <si>
    <t>RRI Positive  Target ( Jan to 30th Sep 19)</t>
  </si>
  <si>
    <t>Modality Summary from date 2018-10-01  to date</t>
  </si>
  <si>
    <t>Daily data by counsellor from date 2018-10-01  to date</t>
  </si>
  <si>
    <t>Activity positive Target (Oct 18 to date)</t>
  </si>
  <si>
    <t>% Positive Achievement (Oct 18 todate)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</si>
</sst>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name val="Arial"/>
    </font>
    <font>
      <sz val="10"/>
      <name val="Arial"/>
      <family val="2"/>
    </font>
    <font>
      <sz val="18"/>
      <color indexed="0"/>
      <name val="Cambria"/>
      <family val="1"/>
    </font>
    <font>
      <sz val="10"/>
      <color indexed="0"/>
      <name val="Cambria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0"/>
      <name val="Cambria"/>
      <family val="1"/>
    </font>
    <font>
      <sz val="10"/>
      <name val="Times New Roman"/>
      <family val="1"/>
    </font>
    <font>
      <sz val="24"/>
      <color rgb="FF00B050"/>
      <name val="Times New Roman"/>
      <family val="1"/>
    </font>
    <font>
      <b/>
      <sz val="10"/>
      <color rgb="FF002060"/>
      <name val="Times New Roman"/>
      <family val="1"/>
    </font>
    <font>
      <b/>
      <sz val="14"/>
      <name val="Times New Roman"/>
      <family val="1"/>
    </font>
    <font>
      <sz val="11"/>
      <color indexed="8"/>
      <name val="Cambria"/>
      <family val="1"/>
    </font>
    <font>
      <sz val="11"/>
      <color indexed="0"/>
      <name val="Cambria"/>
      <family val="1"/>
    </font>
    <font>
      <sz val="11"/>
      <color indexed="0"/>
      <name val="Cambria"/>
      <family val="1"/>
    </font>
    <font>
      <b/>
      <sz val="10"/>
      <color indexed="8"/>
      <name val="Cambria"/>
      <family val="1"/>
    </font>
    <font>
      <sz val="11"/>
      <color indexed="8"/>
      <name val="Cambria"/>
      <family val="1"/>
    </font>
    <font>
      <sz val="22"/>
      <color rgb="FF00B050"/>
      <name val="Times New Roman"/>
      <family val="1"/>
    </font>
    <font>
      <sz val="11"/>
      <color indexed="0"/>
      <name val="Cambria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29">
    <xf numFmtId="0" fontId="0" fillId="0" borderId="0" xfId="0"/>
    <xf numFmtId="0" fontId="3" fillId="0" borderId="1" xfId="0" applyFont="1" applyBorder="1" applyAlignment="1">
      <alignment horizontal="left"/>
    </xf>
    <xf numFmtId="0" fontId="5" fillId="0" borderId="0" xfId="0" applyFont="1"/>
    <xf numFmtId="0" fontId="3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0" fillId="0" borderId="7" xfId="0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9" fontId="0" fillId="0" borderId="7" xfId="0" applyNumberForma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0" fillId="0" borderId="2" xfId="0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9" fontId="0" fillId="0" borderId="7" xfId="0" applyNumberFormat="1" applyBorder="1" applyAlignment="1">
      <alignment wrapText="1"/>
    </xf>
    <xf numFmtId="0" fontId="0" fillId="0" borderId="0" xfId="0" applyAlignment="1">
      <alignment horizontal="left"/>
    </xf>
    <xf numFmtId="0" fontId="4" fillId="0" borderId="7" xfId="0" applyFont="1" applyBorder="1" applyAlignment="1">
      <alignment horizontal="left" vertical="center"/>
    </xf>
    <xf numFmtId="9" fontId="0" fillId="0" borderId="7" xfId="0" applyNumberFormat="1" applyBorder="1" applyAlignment="1">
      <alignment horizontal="left"/>
    </xf>
    <xf numFmtId="9" fontId="5" fillId="2" borderId="2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9" fontId="5" fillId="2" borderId="2" xfId="0" applyNumberFormat="1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left"/>
    </xf>
    <xf numFmtId="9" fontId="12" fillId="0" borderId="18" xfId="0" applyNumberFormat="1" applyFont="1" applyBorder="1" applyAlignment="1">
      <alignment horizontal="left"/>
    </xf>
    <xf numFmtId="9" fontId="5" fillId="0" borderId="2" xfId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1" applyNumberFormat="1" applyFont="1" applyBorder="1"/>
    <xf numFmtId="9" fontId="5" fillId="0" borderId="2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9" xfId="0" applyFont="1" applyBorder="1"/>
    <xf numFmtId="0" fontId="7" fillId="0" borderId="6" xfId="0" applyFont="1" applyBorder="1"/>
    <xf numFmtId="0" fontId="7" fillId="0" borderId="10" xfId="0" applyFont="1" applyBorder="1"/>
    <xf numFmtId="0" fontId="12" fillId="0" borderId="19" xfId="0" applyFont="1" applyBorder="1"/>
    <xf numFmtId="9" fontId="5" fillId="2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1" applyNumberFormat="1" applyFont="1" applyFill="1" applyBorder="1"/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0" borderId="0" xfId="1" applyFont="1"/>
    <xf numFmtId="9" fontId="5" fillId="2" borderId="2" xfId="0" applyNumberFormat="1" applyFont="1" applyFill="1" applyBorder="1"/>
    <xf numFmtId="0" fontId="5" fillId="2" borderId="2" xfId="0" applyFont="1" applyFill="1" applyBorder="1"/>
    <xf numFmtId="0" fontId="6" fillId="3" borderId="7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/>
    </xf>
    <xf numFmtId="9" fontId="5" fillId="3" borderId="7" xfId="1" applyFont="1" applyFill="1" applyBorder="1" applyAlignment="1">
      <alignment horizontal="center"/>
    </xf>
    <xf numFmtId="0" fontId="11" fillId="3" borderId="18" xfId="0" applyFont="1" applyFill="1" applyBorder="1" applyAlignment="1">
      <alignment horizontal="left" wrapText="1"/>
    </xf>
    <xf numFmtId="0" fontId="12" fillId="3" borderId="18" xfId="0" applyFont="1" applyFill="1" applyBorder="1" applyAlignment="1">
      <alignment horizontal="left"/>
    </xf>
    <xf numFmtId="9" fontId="12" fillId="3" borderId="18" xfId="0" applyNumberFormat="1" applyFont="1" applyFill="1" applyBorder="1" applyAlignment="1">
      <alignment horizontal="left"/>
    </xf>
    <xf numFmtId="0" fontId="5" fillId="3" borderId="20" xfId="0" applyFont="1" applyFill="1" applyBorder="1"/>
    <xf numFmtId="0" fontId="1" fillId="0" borderId="20" xfId="0" applyFont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0" fillId="3" borderId="20" xfId="0" applyFill="1" applyBorder="1" applyAlignment="1">
      <alignment horizontal="center"/>
    </xf>
    <xf numFmtId="9" fontId="0" fillId="3" borderId="20" xfId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1" fillId="0" borderId="0" xfId="2"/>
    <xf numFmtId="0" fontId="1" fillId="0" borderId="0" xfId="2" applyAlignment="1">
      <alignment horizontal="left"/>
    </xf>
    <xf numFmtId="0" fontId="1" fillId="0" borderId="0" xfId="2" applyAlignment="1">
      <alignment horizontal="center"/>
    </xf>
    <xf numFmtId="16" fontId="1" fillId="0" borderId="0" xfId="2" applyNumberFormat="1"/>
    <xf numFmtId="0" fontId="15" fillId="4" borderId="23" xfId="0" applyFont="1" applyFill="1" applyBorder="1" applyAlignment="1">
      <alignment horizontal="left" wrapText="1"/>
    </xf>
    <xf numFmtId="0" fontId="15" fillId="4" borderId="24" xfId="0" applyFont="1" applyFill="1" applyBorder="1" applyAlignment="1">
      <alignment horizontal="left" wrapText="1"/>
    </xf>
    <xf numFmtId="0" fontId="15" fillId="4" borderId="25" xfId="0" applyFont="1" applyFill="1" applyBorder="1" applyAlignment="1">
      <alignment horizontal="left" wrapText="1"/>
    </xf>
    <xf numFmtId="0" fontId="17" fillId="0" borderId="26" xfId="0" applyFont="1" applyBorder="1" applyAlignment="1">
      <alignment horizontal="left"/>
    </xf>
    <xf numFmtId="9" fontId="17" fillId="0" borderId="26" xfId="0" applyNumberFormat="1" applyFont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9" fontId="8" fillId="0" borderId="12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/>
    </xf>
    <xf numFmtId="9" fontId="8" fillId="0" borderId="12" xfId="1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3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0" fillId="0" borderId="27" xfId="0" pivotButton="1" applyBorder="1"/>
    <xf numFmtId="0" fontId="0" fillId="0" borderId="27" xfId="0" applyBorder="1"/>
    <xf numFmtId="0" fontId="0" fillId="0" borderId="27" xfId="0" applyNumberFormat="1" applyBorder="1"/>
    <xf numFmtId="0" fontId="0" fillId="0" borderId="27" xfId="0" pivotButton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7" xfId="0" pivotButton="1" applyBorder="1" applyAlignment="1">
      <alignment horizontal="left"/>
    </xf>
    <xf numFmtId="0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left"/>
    </xf>
    <xf numFmtId="0" fontId="0" fillId="0" borderId="27" xfId="0" applyBorder="1" applyAlignment="1">
      <alignment horizontal="center" vertical="center" wrapText="1"/>
    </xf>
    <xf numFmtId="16" fontId="0" fillId="0" borderId="27" xfId="0" applyNumberFormat="1" applyBorder="1" applyAlignment="1">
      <alignment horizontal="center" vertical="center" wrapText="1"/>
    </xf>
  </cellXfs>
  <cellStyles count="3">
    <cellStyle name="Normal" xfId="0" builtinId="0"/>
    <cellStyle name="Normal 2" xfId="2" xr:uid="{F019EEA1-5639-4921-BCA4-EC40E7AD94D1}"/>
    <cellStyle name="Percent" xfId="1" builtinId="5"/>
  </cellStyles>
  <dxfs count="1108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dd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1" formatCode="dd/mmm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0"/>
    </dxf>
    <dxf>
      <numFmt numFmtId="21" formatCode="dd/mmm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dd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numFmt numFmtId="13" formatCode="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numFmt numFmtId="13" formatCode="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numFmt numFmtId="13" formatCode="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0"/>
        <name val="Cambria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mbria"/>
        <scheme val="none"/>
      </font>
      <fill>
        <patternFill patternType="solid">
          <fgColor indexed="64"/>
          <bgColor indexed="2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07"/>
      <tableStyleElement type="headerRow" dxfId="110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Activity Positive Achievement 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( Oct '18 todate)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'Cumulative by county'!$AG$5</c:f>
              <c:strCache>
                <c:ptCount val="1"/>
                <c:pt idx="0">
                  <c:v>Positive achievement ( Oct 17 todate )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84-4505-ACB9-19FAE429FCD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84-4505-ACB9-19FAE429FC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'Cumulative by county'!$AH$4:$AI$4</c:f>
              <c:strCache>
                <c:ptCount val="2"/>
                <c:pt idx="0">
                  <c:v>Gap on Target</c:v>
                </c:pt>
                <c:pt idx="1">
                  <c:v>Achieved</c:v>
                </c:pt>
              </c:strCache>
            </c:strRef>
          </c:cat>
          <c:val>
            <c:numRef>
              <c:f>'Cumulative by county'!$AH$5:$AI$5</c:f>
              <c:numCache>
                <c:formatCode>0%</c:formatCode>
                <c:ptCount val="2"/>
                <c:pt idx="0">
                  <c:v>0.74293241463167492</c:v>
                </c:pt>
                <c:pt idx="1">
                  <c:v>0.25706758536832508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4-4505-ACB9-19FAE429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>
      <a:glow>
        <a:schemeClr val="accent1">
          <a:alpha val="40000"/>
        </a:schemeClr>
      </a:glow>
      <a:softEdge rad="113030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Positive achieved against target ( Oct '18 to date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by county'!$AI$11</c:f>
              <c:strCache>
                <c:ptCount val="1"/>
                <c:pt idx="0">
                  <c:v>Positive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'Cumulative by county'!$AG$12:$AH$19</c:f>
              <c:multiLvlStrCache>
                <c:ptCount val="8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Activity</c:v>
                  </c:pt>
                </c:lvl>
                <c:lvl>
                  <c:pt idx="0">
                    <c:v>41%</c:v>
                  </c:pt>
                  <c:pt idx="1">
                    <c:v>26%</c:v>
                  </c:pt>
                  <c:pt idx="2">
                    <c:v>72%</c:v>
                  </c:pt>
                  <c:pt idx="3">
                    <c:v>27%</c:v>
                  </c:pt>
                  <c:pt idx="4">
                    <c:v>18%</c:v>
                  </c:pt>
                  <c:pt idx="5">
                    <c:v>50%</c:v>
                  </c:pt>
                  <c:pt idx="6">
                    <c:v>13%</c:v>
                  </c:pt>
                  <c:pt idx="7">
                    <c:v>26%</c:v>
                  </c:pt>
                </c:lvl>
              </c:multiLvlStrCache>
            </c:multiLvlStrRef>
          </c:cat>
          <c:val>
            <c:numRef>
              <c:f>'Cumulative by county'!$AI$12:$AI$19</c:f>
              <c:numCache>
                <c:formatCode>General</c:formatCode>
                <c:ptCount val="8"/>
                <c:pt idx="0">
                  <c:v>411</c:v>
                </c:pt>
                <c:pt idx="1">
                  <c:v>1962</c:v>
                </c:pt>
                <c:pt idx="2">
                  <c:v>198</c:v>
                </c:pt>
                <c:pt idx="3">
                  <c:v>4518</c:v>
                </c:pt>
                <c:pt idx="4">
                  <c:v>1575</c:v>
                </c:pt>
                <c:pt idx="5">
                  <c:v>139</c:v>
                </c:pt>
                <c:pt idx="6">
                  <c:v>1066</c:v>
                </c:pt>
                <c:pt idx="7">
                  <c:v>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EA6-9706-18EE4DC87100}"/>
            </c:ext>
          </c:extLst>
        </c:ser>
        <c:ser>
          <c:idx val="1"/>
          <c:order val="1"/>
          <c:tx>
            <c:strRef>
              <c:f>'Cumulative by county'!$AJ$11</c:f>
              <c:strCache>
                <c:ptCount val="1"/>
                <c:pt idx="0">
                  <c:v>Positive achievement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'Cumulative by county'!$AG$12:$AH$19</c:f>
              <c:multiLvlStrCache>
                <c:ptCount val="8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Activity</c:v>
                  </c:pt>
                </c:lvl>
                <c:lvl>
                  <c:pt idx="0">
                    <c:v>41%</c:v>
                  </c:pt>
                  <c:pt idx="1">
                    <c:v>26%</c:v>
                  </c:pt>
                  <c:pt idx="2">
                    <c:v>72%</c:v>
                  </c:pt>
                  <c:pt idx="3">
                    <c:v>27%</c:v>
                  </c:pt>
                  <c:pt idx="4">
                    <c:v>18%</c:v>
                  </c:pt>
                  <c:pt idx="5">
                    <c:v>50%</c:v>
                  </c:pt>
                  <c:pt idx="6">
                    <c:v>13%</c:v>
                  </c:pt>
                  <c:pt idx="7">
                    <c:v>26%</c:v>
                  </c:pt>
                </c:lvl>
              </c:multiLvlStrCache>
            </c:multiLvlStrRef>
          </c:cat>
          <c:val>
            <c:numRef>
              <c:f>'Cumulative by county'!$AJ$12:$AJ$19</c:f>
              <c:numCache>
                <c:formatCode>General</c:formatCode>
                <c:ptCount val="8"/>
                <c:pt idx="0">
                  <c:v>169</c:v>
                </c:pt>
                <c:pt idx="1">
                  <c:v>506</c:v>
                </c:pt>
                <c:pt idx="2">
                  <c:v>143</c:v>
                </c:pt>
                <c:pt idx="3">
                  <c:v>1228</c:v>
                </c:pt>
                <c:pt idx="4">
                  <c:v>287</c:v>
                </c:pt>
                <c:pt idx="5">
                  <c:v>69</c:v>
                </c:pt>
                <c:pt idx="6">
                  <c:v>135</c:v>
                </c:pt>
                <c:pt idx="7">
                  <c:v>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4-4EA6-9706-18EE4DC87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363384"/>
        <c:axId val="1028364368"/>
      </c:barChart>
      <c:catAx>
        <c:axId val="102836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64368"/>
        <c:crosses val="autoZero"/>
        <c:auto val="1"/>
        <c:lblAlgn val="ctr"/>
        <c:lblOffset val="100"/>
        <c:noMultiLvlLbl val="0"/>
      </c:catAx>
      <c:valAx>
        <c:axId val="1028364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83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Positive achieved against target ( Oct 18'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todate )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by county'!$AI$21</c:f>
              <c:strCache>
                <c:ptCount val="1"/>
                <c:pt idx="0">
                  <c:v>Positive Target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'Cumulative by county'!$AG$22:$AH$29</c:f>
              <c:multiLvlStrCache>
                <c:ptCount val="8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Activity</c:v>
                  </c:pt>
                </c:lvl>
                <c:lvl>
                  <c:pt idx="0">
                    <c:v>0%</c:v>
                  </c:pt>
                  <c:pt idx="1">
                    <c:v>0%</c:v>
                  </c:pt>
                  <c:pt idx="2">
                    <c:v>0%</c:v>
                  </c:pt>
                  <c:pt idx="3">
                    <c:v>0%</c:v>
                  </c:pt>
                  <c:pt idx="4">
                    <c:v>0%</c:v>
                  </c:pt>
                  <c:pt idx="5">
                    <c:v>0%</c:v>
                  </c:pt>
                  <c:pt idx="6">
                    <c:v>0%</c:v>
                  </c:pt>
                  <c:pt idx="7">
                    <c:v>0%</c:v>
                  </c:pt>
                </c:lvl>
              </c:multiLvlStrCache>
            </c:multiLvlStrRef>
          </c:cat>
          <c:val>
            <c:numRef>
              <c:f>'Cumulative by county'!$AI$22:$AI$29</c:f>
              <c:numCache>
                <c:formatCode>General</c:formatCode>
                <c:ptCount val="8"/>
                <c:pt idx="0">
                  <c:v>242</c:v>
                </c:pt>
                <c:pt idx="1">
                  <c:v>1456</c:v>
                </c:pt>
                <c:pt idx="2">
                  <c:v>55</c:v>
                </c:pt>
                <c:pt idx="3">
                  <c:v>3290</c:v>
                </c:pt>
                <c:pt idx="4">
                  <c:v>1288</c:v>
                </c:pt>
                <c:pt idx="5">
                  <c:v>70</c:v>
                </c:pt>
                <c:pt idx="6">
                  <c:v>931</c:v>
                </c:pt>
                <c:pt idx="7">
                  <c:v>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5-478A-AB52-7E63AADD935E}"/>
            </c:ext>
          </c:extLst>
        </c:ser>
        <c:ser>
          <c:idx val="1"/>
          <c:order val="1"/>
          <c:tx>
            <c:strRef>
              <c:f>'Cumulative by county'!$AJ$21</c:f>
              <c:strCache>
                <c:ptCount val="1"/>
                <c:pt idx="0">
                  <c:v>Positive Achievement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'Cumulative by county'!$AG$22:$AH$29</c:f>
              <c:multiLvlStrCache>
                <c:ptCount val="8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Activity</c:v>
                  </c:pt>
                </c:lvl>
                <c:lvl>
                  <c:pt idx="0">
                    <c:v>0%</c:v>
                  </c:pt>
                  <c:pt idx="1">
                    <c:v>0%</c:v>
                  </c:pt>
                  <c:pt idx="2">
                    <c:v>0%</c:v>
                  </c:pt>
                  <c:pt idx="3">
                    <c:v>0%</c:v>
                  </c:pt>
                  <c:pt idx="4">
                    <c:v>0%</c:v>
                  </c:pt>
                  <c:pt idx="5">
                    <c:v>0%</c:v>
                  </c:pt>
                  <c:pt idx="6">
                    <c:v>0%</c:v>
                  </c:pt>
                  <c:pt idx="7">
                    <c:v>0%</c:v>
                  </c:pt>
                </c:lvl>
              </c:multiLvlStrCache>
            </c:multiLvlStrRef>
          </c:cat>
          <c:val>
            <c:numRef>
              <c:f>'Cumulative by county'!$AJ$22:$AJ$29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5-478A-AB52-7E63AADD9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3963608"/>
        <c:axId val="1103961312"/>
      </c:barChart>
      <c:catAx>
        <c:axId val="110396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61312"/>
        <c:crosses val="autoZero"/>
        <c:auto val="1"/>
        <c:lblAlgn val="ctr"/>
        <c:lblOffset val="100"/>
        <c:noMultiLvlLbl val="0"/>
      </c:catAx>
      <c:valAx>
        <c:axId val="1103961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396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baseline="0">
                <a:effectLst/>
              </a:rPr>
              <a:t>Yield by PNS vs Optimized OPD/IPD ( Oct '18 todate )</a:t>
            </a:r>
            <a:endParaRPr lang="en-US" sz="12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'Modality Summary'!$C$14</c:f>
              <c:strCache>
                <c:ptCount val="1"/>
                <c:pt idx="0">
                  <c:v>Total No. positive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5E-4807-95FD-69B2EFA2E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5E-4807-95FD-69B2EFA2E6DC}"/>
              </c:ext>
            </c:extLst>
          </c:dPt>
          <c:dLbls>
            <c:dLbl>
              <c:idx val="1"/>
              <c:layout>
                <c:manualLayout>
                  <c:x val="0.15854771051198399"/>
                  <c:y val="-0.173467710064060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5E-4807-95FD-69B2EFA2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'Modality Summary'!$A$15:$A$16</c:f>
              <c:strCache>
                <c:ptCount val="2"/>
                <c:pt idx="0">
                  <c:v>PNS/Index</c:v>
                </c:pt>
                <c:pt idx="1">
                  <c:v>Optimized Testing ( OPD , IPD)</c:v>
                </c:pt>
              </c:strCache>
            </c:strRef>
          </c:cat>
          <c:val>
            <c:numRef>
              <c:f>'Modality Summary'!$C$15:$C$16</c:f>
              <c:numCache>
                <c:formatCode>General</c:formatCode>
                <c:ptCount val="2"/>
                <c:pt idx="0">
                  <c:v>45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E-4807-95FD-69B2EFA2E6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'Modality Summary'!$B$14</c15:sqref>
                        </c15:formulaRef>
                      </c:ext>
                    </c:extLst>
                    <c:strCache>
                      <c:ptCount val="1"/>
                      <c:pt idx="0">
                        <c:v>Total No. Tested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8A5E-4807-95FD-69B2EFA2E6D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8A5E-4807-95FD-69B2EFA2E6DC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'Modality Summary'!$A$15:$A$16</c15:sqref>
                        </c15:formulaRef>
                      </c:ext>
                    </c:extLst>
                    <c:strCache>
                      <c:ptCount val="2"/>
                      <c:pt idx="0">
                        <c:v>PNS/Index</c:v>
                      </c:pt>
                      <c:pt idx="1">
                        <c:v>Optimized Testing ( OPD , IPD)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'Modality Summary'!$B$15:$B$16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526</c:v>
                      </c:pt>
                      <c:pt idx="1">
                        <c:v>11732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A5E-4807-95FD-69B2EFA2E6D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Modalities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contribution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to the total positive (6th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Aug todate )</a:t>
            </a: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 </a:t>
            </a:r>
          </a:p>
        </c:rich>
      </c:tx>
      <c:layout>
        <c:manualLayout>
          <c:xMode val="edge"/>
          <c:yMode val="edge"/>
          <c:x val="0.10963990391152215"/>
          <c:y val="3.70754145308453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'Modality Summary'!$C$4</c:f>
              <c:strCache>
                <c:ptCount val="1"/>
                <c:pt idx="0">
                  <c:v>Total No. positive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56-49C3-9CBC-B5058E1AE9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56-49C3-9CBC-B5058E1AE9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56-49C3-9CBC-B5058E1AE9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56-49C3-9CBC-B5058E1AE941}"/>
              </c:ext>
            </c:extLst>
          </c:dPt>
          <c:dLbls>
            <c:dLbl>
              <c:idx val="0"/>
              <c:layout>
                <c:manualLayout>
                  <c:x val="0.25599982450880748"/>
                  <c:y val="2.11855492883913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118178693906801"/>
                      <c:h val="0.156954907053453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556-49C3-9CBC-B5058E1AE941}"/>
                </c:ext>
              </c:extLst>
            </c:dLbl>
            <c:dLbl>
              <c:idx val="1"/>
              <c:layout>
                <c:manualLayout>
                  <c:x val="0.13118551612690937"/>
                  <c:y val="0.2466846625432735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56-49C3-9CBC-B5058E1AE941}"/>
                </c:ext>
              </c:extLst>
            </c:dLbl>
            <c:dLbl>
              <c:idx val="2"/>
              <c:layout>
                <c:manualLayout>
                  <c:x val="-0.18713444818988148"/>
                  <c:y val="-3.0483607980365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56-49C3-9CBC-B5058E1AE941}"/>
                </c:ext>
              </c:extLst>
            </c:dLbl>
            <c:dLbl>
              <c:idx val="3"/>
              <c:layout>
                <c:manualLayout>
                  <c:x val="-8.5752016320680913E-2"/>
                  <c:y val="-2.93384983541602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56-49C3-9CBC-B5058E1AE941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'Modality Summary'!$A$5:$A$8</c:f>
              <c:strCache>
                <c:ptCount val="4"/>
                <c:pt idx="0">
                  <c:v>Index Testing</c:v>
                </c:pt>
                <c:pt idx="1">
                  <c:v>Optimized Testing IPD</c:v>
                </c:pt>
                <c:pt idx="2">
                  <c:v>Optimized Testing OPD</c:v>
                </c:pt>
                <c:pt idx="3">
                  <c:v>PNS</c:v>
                </c:pt>
              </c:strCache>
            </c:strRef>
          </c:cat>
          <c:val>
            <c:numRef>
              <c:f>'Modality Summary'!$C$5:$C$8</c:f>
              <c:numCache>
                <c:formatCode>General</c:formatCode>
                <c:ptCount val="4"/>
                <c:pt idx="0">
                  <c:v>17</c:v>
                </c:pt>
                <c:pt idx="1">
                  <c:v>28</c:v>
                </c:pt>
                <c:pt idx="2">
                  <c:v>232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56-49C3-9CBC-B5058E1A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'Modality Summary'!$B$4</c15:sqref>
                        </c15:formulaRef>
                      </c:ext>
                    </c:extLst>
                    <c:strCache>
                      <c:ptCount val="1"/>
                      <c:pt idx="0">
                        <c:v>Total No. Tested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D556-49C3-9CBC-B5058E1AE941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D556-49C3-9CBC-B5058E1AE941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D556-49C3-9CBC-B5058E1AE941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D556-49C3-9CBC-B5058E1AE941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'Modality Summary'!$A$5:$A$8</c15:sqref>
                        </c15:formulaRef>
                      </c:ext>
                    </c:extLst>
                    <c:strCache>
                      <c:ptCount val="4"/>
                      <c:pt idx="0">
                        <c:v>Index Testing</c:v>
                      </c:pt>
                      <c:pt idx="1">
                        <c:v>Optimized Testing IPD</c:v>
                      </c:pt>
                      <c:pt idx="2">
                        <c:v>Optimized Testing OPD</c:v>
                      </c:pt>
                      <c:pt idx="3">
                        <c:v>PNS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'Modality Summary'!$B$5:$B$8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181</c:v>
                      </c:pt>
                      <c:pt idx="1">
                        <c:v>1568</c:v>
                      </c:pt>
                      <c:pt idx="2">
                        <c:v>10164</c:v>
                      </c:pt>
                      <c:pt idx="3">
                        <c:v>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D556-49C3-9CBC-B5058E1AE94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[template.xlsx]dailypositives!PivotTable4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Daily Positives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dailypositives!$B$3:$B$4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dailypositives!$A$5:$A$6</c:f>
              <c:strCache>
                <c:ptCount val="1"/>
                <c:pt idx="0">
                  <c:v>2018-08-06</c:v>
                </c:pt>
              </c:strCache>
            </c:strRef>
          </c:cat>
          <c:val>
            <c:numRef>
              <c:f>dailypositives!$B$5:$B$6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3-4957-9238-EBCD265677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92520584"/>
        <c:axId val="1492520256"/>
      </c:barChart>
      <c:catAx>
        <c:axId val="149252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20256"/>
        <c:crosses val="autoZero"/>
        <c:auto val="1"/>
        <c:lblAlgn val="ctr"/>
        <c:lblOffset val="100"/>
        <c:noMultiLvlLbl val="0"/>
      </c:catAx>
      <c:valAx>
        <c:axId val="149252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252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50132</xdr:rowOff>
    </xdr:from>
    <xdr:to>
      <xdr:col>6</xdr:col>
      <xdr:colOff>200526</xdr:colOff>
      <xdr:row>36</xdr:row>
      <xdr:rowOff>10026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1B369D4-B10A-4A94-BAF2-E641ACD3F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35</xdr:row>
      <xdr:rowOff>160420</xdr:rowOff>
    </xdr:from>
    <xdr:to>
      <xdr:col>17</xdr:col>
      <xdr:colOff>1</xdr:colOff>
      <xdr:row>59</xdr:row>
      <xdr:rowOff>80211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E798E7F-0E57-4CC3-B8CD-168CAE599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83719</xdr:rowOff>
    </xdr:from>
    <xdr:to>
      <xdr:col>16</xdr:col>
      <xdr:colOff>812131</xdr:colOff>
      <xdr:row>82</xdr:row>
      <xdr:rowOff>10026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4D6733A-6E6A-46CD-9983-B69B06B26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160421</xdr:colOff>
      <xdr:row>6</xdr:row>
      <xdr:rowOff>381000</xdr:rowOff>
    </xdr:from>
    <xdr:to>
      <xdr:col>12</xdr:col>
      <xdr:colOff>651710</xdr:colOff>
      <xdr:row>11</xdr:row>
      <xdr:rowOff>90235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AF0E402-A331-4A05-892D-1CA83ED37972}"/>
            </a:ext>
          </a:extLst>
        </xdr:cNvPr>
        <xdr:cNvSpPr/>
      </xdr:nvSpPr>
      <xdr:spPr>
        <a:xfrm>
          <a:off x="6817895" y="1403684"/>
          <a:ext cx="1102894" cy="1032709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>
              <a:solidFill>
                <a:srgbClr val="002060"/>
              </a:solidFill>
            </a:rPr>
            <a:t>% Declined</a:t>
          </a:r>
        </a:p>
      </xdr:txBody>
    </xdr:sp>
    <xdr:clientData/>
  </xdr:twoCellAnchor>
  <xdr:twoCellAnchor>
    <xdr:from>
      <xdr:col>5</xdr:col>
      <xdr:colOff>300789</xdr:colOff>
      <xdr:row>6</xdr:row>
      <xdr:rowOff>370972</xdr:rowOff>
    </xdr:from>
    <xdr:to>
      <xdr:col>7</xdr:col>
      <xdr:colOff>260685</xdr:colOff>
      <xdr:row>11</xdr:row>
      <xdr:rowOff>80207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801B4D1-B5A7-4C23-BC05-73051C0B60EE}"/>
            </a:ext>
          </a:extLst>
        </xdr:cNvPr>
        <xdr:cNvSpPr/>
      </xdr:nvSpPr>
      <xdr:spPr>
        <a:xfrm>
          <a:off x="3439026" y="1393656"/>
          <a:ext cx="1082843" cy="1032709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>
              <a:solidFill>
                <a:srgbClr val="002060"/>
              </a:solidFill>
            </a:rPr>
            <a:t>    % TCA</a:t>
          </a:r>
        </a:p>
      </xdr:txBody>
    </xdr:sp>
    <xdr:clientData/>
  </xdr:twoCellAnchor>
  <xdr:twoCellAnchor>
    <xdr:from>
      <xdr:col>6</xdr:col>
      <xdr:colOff>200527</xdr:colOff>
      <xdr:row>14</xdr:row>
      <xdr:rowOff>50131</xdr:rowOff>
    </xdr:from>
    <xdr:to>
      <xdr:col>12</xdr:col>
      <xdr:colOff>100264</xdr:colOff>
      <xdr:row>33</xdr:row>
      <xdr:rowOff>0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510188AA-AC66-4DF0-BC93-5486E6C7B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100263</xdr:colOff>
      <xdr:row>14</xdr:row>
      <xdr:rowOff>50132</xdr:rowOff>
    </xdr:from>
    <xdr:to>
      <xdr:col>17</xdr:col>
      <xdr:colOff>1</xdr:colOff>
      <xdr:row>33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936310-C80D-40C5-9F98-907CAF199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82</xdr:row>
      <xdr:rowOff>9525</xdr:rowOff>
    </xdr:from>
    <xdr:to>
      <xdr:col>17</xdr:col>
      <xdr:colOff>0</xdr:colOff>
      <xdr:row>107</xdr:row>
      <xdr:rowOff>20051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0024052-D6D3-464B-ABA4-FB34B3CAA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mmanuel Kaunda" refreshedDate="43563.667774305555" createdVersion="6" refreshedVersion="6" minRefreshableVersion="3" recordCount="1" xr:uid="{DDDA4E33-4A82-4699-A747-8C176F8AC00E}">
  <cacheSource type="worksheet">
    <worksheetSource name="Table1"/>
  </cacheSource>
  <cacheFields count="17">
    <cacheField name="County" numFmtId="0">
      <sharedItems count="6">
        <s v="Baringo"/>
        <s v="Kajiado" u="1"/>
        <s v="Laikipia" u="1"/>
        <s v="Narok" u="1"/>
        <s v="Nakuru" u="1"/>
        <s v="Turkana" u="1"/>
      </sharedItems>
    </cacheField>
    <cacheField name="Sub-County" numFmtId="0">
      <sharedItems count="33">
        <s v="Baringo Central"/>
        <s v="Subukia" u="1"/>
        <s v="Marigat" u="1"/>
        <s v="Koibatek" u="1"/>
        <s v="Molo" u="1"/>
        <s v="Rongai" u="1"/>
        <s v="Baringo North" u="1"/>
        <s v="Nakuru East" u="1"/>
        <s v="Gilgil" u="1"/>
        <s v="Naivasha" u="1"/>
        <s v="Narok South" u="1"/>
        <s v="Turkana South" u="1"/>
        <s v="Laikipia Central" u="1"/>
        <s v="Nakuru West" u="1"/>
        <s v="Njoro" u="1"/>
        <s v="Turkana Central" u="1"/>
        <s v="Mogotio" u="1"/>
        <s v="Loitokitok" u="1"/>
        <s v="Nakuru North" u="1"/>
        <s v="Laikipia North" u="1"/>
        <s v="Kajiado North" u="1"/>
        <s v="Laikipia West" u="1"/>
        <s v="Kajiado Central" u="1"/>
        <s v="Laikipia East" u="1"/>
        <s v="Kajiado West" u="1"/>
        <s v="Narok East" u="1"/>
        <s v="Kuresoi South" u="1"/>
        <s v="Nyahururu" u="1"/>
        <s v="Turkana East" u="1"/>
        <s v="Narok North" u="1"/>
        <s v="Narok West" u="1"/>
        <s v="Kajiado East" u="1"/>
        <s v="Kuresoi North" u="1"/>
      </sharedItems>
    </cacheField>
    <cacheField name="Facility" numFmtId="0">
      <sharedItems count="136">
        <s v="Kabarnet District Hospital"/>
        <s v="Nakuru Heart Centre" u="1"/>
        <s v="Baraka Health Centre" u="1"/>
        <s v="Olmekenyu Dispensary" u="1"/>
        <s v="Entarara Health Centre" u="1"/>
        <s v="Nairagie-Enkare Health Centre" u="1"/>
        <s v="Kijani (Mirera) Dispensary" u="1"/>
        <s v="Mother Kevin Dispensary (Catholic)" u="1"/>
        <s v="Kalokol (AIC) Health Centre" u="1"/>
        <s v="Mulot Health Centre" u="1"/>
        <s v="Kiptagich Dispensary" u="1"/>
        <s v="Timboroa Health Centre" u="1"/>
        <s v="Mulot Catholic Dispensary" u="1"/>
        <s v="Lokori (AIC) Health Centre" u="1"/>
        <s v="Simba Health Centre" u="1"/>
        <s v="Kapkures Dispensary (Nakuru Central)" u="1"/>
        <s v="Langa Langa Health Centre" u="1"/>
        <s v="Rocco Dispensary" u="1"/>
        <s v="Bondeni Maternity" u="1"/>
        <s v="Molo District Hospital" u="1"/>
        <s v="Barwessa HealthCentre" u="1"/>
        <s v="Ngobit Dispensary" u="1"/>
        <s v="Kuresoi Health Centre" u="1"/>
        <s v="Industrial Area Dispensary" u="1"/>
        <s v="Lokori Primary Health Care Programme" u="1"/>
        <s v="Mashuru Health Centre" u="1"/>
        <s v="Kalemungorok Dispensary" u="1"/>
        <s v="Sunrise  Evans Hospital" u="1"/>
        <s v="Kihingo Dispensary (CDF)" u="1"/>
        <s v="Segera Mission Dispensary" u="1"/>
        <s v="Kitengela Health Centre" u="1"/>
        <s v="Magadi Hospital" u="1"/>
        <s v="Kisanana Health Centre" u="1"/>
        <s v="Nakuru Provincial General Hospital (PGH)" u="1"/>
        <s v="Engashura Health Centre" u="1"/>
        <s v="Nadoto Dispensary" u="1"/>
        <s v="Nakuru War Memorial Hospital" u="1"/>
        <s v="Esageri Health Centre" u="1"/>
        <s v="Marigat Sub District Hospital" u="1"/>
        <s v="Kimalel Health centre" u="1"/>
        <s v="Mogotio RHDC" u="1"/>
        <s v="Lamuria Dispensary (Laikipia East)" u="1"/>
        <s v="St Therese Dispensary" u="1"/>
        <s v="Marigat Catholic Mission" u="1"/>
        <s v="Family Health options Kenya (Nakuru)" u="1"/>
        <s v="Elburgon Sub-District Hospital" u="1"/>
        <s v="Namukuse Dispensary" u="1"/>
        <s v="Katilu Sub County Hospital" u="1"/>
        <s v="FITC Dispensary" u="1"/>
        <s v="Ilaiser Dispensary" u="1"/>
        <s v="Neissuit Dispensary" u="1"/>
        <s v="Naroosura Health Centre" u="1"/>
        <s v="Enabelbel Health Centre" u="1"/>
        <s v="Namelok Health Centre" u="1"/>
        <s v="Sogoo Health Centre" u="1"/>
        <s v="Ndindika Health Centre" u="1"/>
        <s v="Emining Health Centre" u="1"/>
        <s v="Kabarak Health Centre" u="1"/>
        <s v="Entesekera Health Centre (Loita Community Health &amp; Educ. Centre)" u="1"/>
        <s v="Kajiado District Hospital" u="1"/>
        <s v="Nanyuki District Hospital" u="1"/>
        <s v="Sekenani Health Centre" u="1"/>
        <s v="Gilgil Sub-District Hospital" u="1"/>
        <s v="Bahati District Hospital" u="1"/>
        <s v="Ngong Sub-District Hospital" u="1"/>
        <s v="Olokurto Health Centre" u="1"/>
        <s v="St Catherines Napetet Dispensary" u="1"/>
        <s v="Loitokitok District Hospital" u="1"/>
        <s v="Olenguruone Sub-District Hospital" u="1"/>
        <s v="Kimana Health Centre" u="1"/>
        <s v="Ntulele Dispensary" u="1"/>
        <s v="Mai Mahiu Health centre" u="1"/>
        <s v="St Marys Hospital (Naivasha)" u="1"/>
        <s v="Bondeni Dispensary (Nakuru Central)" u="1"/>
        <s v="Nanyuki Cottage Hospital" u="1"/>
        <s v="Kabartonjo District Hospital" u="1"/>
        <s v="Rhonda Dispensary and Maternity" u="1"/>
        <s v="Lare Health Centre" u="1"/>
        <s v="Rumuruti District Hospital" u="1"/>
        <s v="Mau Narok Health Centre" u="1"/>
        <s v="Kiptangwanyi Dispensary" u="1"/>
        <s v="Lanet Health Centre" u="1"/>
        <s v="St Marys Kalokol Primary Health Care Programme" u="1"/>
        <s v="Likia Dispensary" u="1"/>
        <s v="Likii Dispensary" u="1"/>
        <s v="Annex Hospital (Nakuru)" u="1"/>
        <s v="Kabazi Health Centre" u="1"/>
        <s v="Sisto Mazoldi Dispensary (Rongai)" u="1"/>
        <s v="Elelea Sub-county Hospital" u="1"/>
        <s v="Ongata Rongai Health Centre" u="1"/>
        <s v="Kitengela Medical Services" u="1"/>
        <s v="Kalalu Dispensary" u="1"/>
        <s v="Bisil Health Centre" u="1"/>
        <s v="Isinet Dispensary" u="1"/>
        <s v="Karagita Dispensary" u="1"/>
        <s v="St Monica Nakwamekwi Dispensary" u="1"/>
        <s v="Namanga Health Centre" u="1"/>
        <s v="Nakwamoru Health Centre" u="1"/>
        <s v="Isinya Health Centre" u="1"/>
        <s v="Algadir Medical Clinic" u="1"/>
        <s v="Matanya Dispensary" u="1"/>
        <s v="Nakuru West (PCEA) Health Centre" u="1"/>
        <s v="Naivasha District Hospital" u="1"/>
        <s v="Fatima Maternity Hospital" u="1"/>
        <s v="Mt Longonot Hospital" u="1"/>
        <s v="Dundori Health Centre" u="1"/>
        <s v="Oljabet Health Centre" u="1"/>
        <s v="Nkareta Dispensary" u="1"/>
        <s v="Sakutiek Health Centre" u="1"/>
        <s v="Eldama Ravine District Hospital" u="1"/>
        <s v="Subukia Health Centre" u="1"/>
        <s v="Ikumbi Health Centre" u="1"/>
        <s v="Melwa Health Centre" u="1"/>
        <s v="Ololulunga District Hospital" u="1"/>
        <s v="Megwara Dispensary" u="1"/>
        <s v="Tenges Health Centre" u="1"/>
        <s v="Mercy Hospital" u="1"/>
        <s v="Nkorinkori Dispensary" u="1"/>
        <s v="Rongai Health Centre" u="1"/>
        <s v="Sipili Health Centre" u="1"/>
        <s v="Keringet Health Centre (Kuresoi)" u="1"/>
        <s v="Embul - Bul Catholic Dispensary" u="1"/>
        <s v="Huruma Dispensary" u="1"/>
        <s v="Olchorro Health Centre" u="1"/>
        <s v="Ngarua Health Centre" u="1"/>
        <s v="Doldol Health Centre" u="1"/>
        <s v="Lokichar (RCEA) Health Centre" u="1"/>
        <s v="Kainuk Health Centre" u="1"/>
        <s v="Oloolua Dispensary" u="1"/>
        <s v="St Patricks Kanamkemer Dispensary" u="1"/>
        <s v="Mirugi Kariuki Dispensary" u="1"/>
        <s v="Kerio Health Centre" u="1"/>
        <s v="Njoro Health Centre" u="1"/>
        <s v="Finlays  Hospital" u="1"/>
        <s v="Narok District Hospital" u="1"/>
        <s v="Nakuru West Health Centre" u="1"/>
      </sharedItems>
    </cacheField>
    <cacheField name="MflCode" numFmtId="0">
      <sharedItems containsSemiMixedTypes="0" containsString="0" containsNumber="1" containsInteger="1" minValue="14177" maxValue="20343" count="136">
        <n v="14607"/>
        <n v="15440" u="1"/>
        <n v="14458" u="1"/>
        <n v="15035" u="1"/>
        <n v="15137" u="1"/>
        <n v="15277" u="1"/>
        <n v="15108" u="1"/>
        <n v="15312" u="1"/>
        <n v="15414" u="1"/>
        <n v="15516" u="1"/>
        <n v="14432" u="1"/>
        <n v="15280" u="1"/>
        <n v="14263" u="1"/>
        <n v="15009" u="1"/>
        <n v="14467" u="1"/>
        <n v="18011" u="1"/>
        <n v="15656" u="1"/>
        <n v="15589" u="1"/>
        <n v="15420" u="1"/>
        <n v="15251" u="1"/>
        <n v="18087" u="1"/>
        <n v="14575" u="1"/>
        <n v="15423" u="1"/>
        <n v="15152" u="1"/>
        <n v="15289" u="1"/>
        <n v="15662" u="1"/>
        <n v="14645" u="1"/>
        <n v="14951" u="1"/>
        <n v="15292" u="1"/>
        <n v="14479" u="1"/>
        <n v="14581" u="1"/>
        <n v="14243" u="1"/>
        <n v="20343" u="1"/>
        <n v="16683" u="1"/>
        <n v="15365" u="1"/>
        <n v="14552" u="1"/>
        <n v="15502" u="1"/>
        <n v="14453" u="1"/>
        <n v="15301" u="1"/>
        <n v="15304" u="1"/>
        <n v="14660" u="1"/>
        <n v="15339" u="1"/>
        <n v="14424" u="1"/>
        <n v="15170" u="1"/>
        <n v="16324" u="1"/>
        <n v="14663" u="1"/>
        <n v="15138" u="1"/>
        <n v="14494" u="1"/>
        <n v="14867" u="1"/>
        <n v="15275" u="1"/>
        <n v="14733" u="1"/>
        <n v="15718" u="1"/>
        <n v="15007" u="1"/>
        <n v="14838" u="1"/>
        <n v="14940" u="1"/>
        <n v="15686" u="1"/>
        <n v="16684" u="1"/>
        <n v="15654" u="1"/>
        <n v="15351" u="1"/>
        <n v="14436" u="1"/>
        <n v="15013" u="1"/>
        <n v="14404" u="1"/>
        <n v="15150" u="1"/>
        <n v="15389" u="1"/>
        <n v="15051" u="1"/>
        <n v="17821" u="1"/>
        <n v="14611" u="1"/>
        <n v="15188" u="1"/>
        <n v="15290" u="1"/>
        <n v="17757" u="1"/>
        <n v="14477" u="1"/>
        <n v="15325" u="1"/>
        <n v="15156" u="1"/>
        <n v="14445" u="1"/>
        <n v="14818" u="1"/>
        <n v="14582" u="1"/>
        <n v="15057" u="1"/>
        <n v="15634" u="1"/>
        <n v="15363" u="1"/>
        <n v="14177" u="1"/>
        <n v="15296" u="1"/>
        <n v="14652" u="1"/>
        <n v="15398" u="1"/>
        <n v="15331" u="1"/>
        <n v="17740" u="1"/>
        <n v="14926" u="1"/>
        <n v="17029" u="1"/>
        <n v="15232" u="1"/>
        <n v="15605" u="1"/>
        <n v="15200" u="1"/>
        <n v="15404" u="1"/>
        <n v="15168" u="1"/>
        <n v="15541" u="1"/>
        <n v="14559" u="1"/>
        <n v="15305" u="1"/>
        <n v="15678" u="1"/>
        <n v="14562" u="1"/>
        <n v="14868" u="1"/>
        <n v="15241" u="1"/>
        <n v="14224" u="1"/>
        <n v="14801" u="1"/>
        <n v="15174" u="1"/>
        <n v="14259" u="1"/>
        <n v="15107" u="1"/>
        <n v="14836" u="1"/>
        <n v="15311" u="1"/>
        <n v="14498" u="1"/>
        <n v="14431" u="1"/>
        <n v="15008" u="1"/>
        <n v="15212" u="1"/>
        <n v="18009" u="1"/>
        <n v="15349" u="1"/>
        <n v="14265" u="1"/>
        <n v="14606" u="1"/>
        <n v="15725" u="1"/>
        <n v="15489" u="1"/>
        <n v="14609" u="1"/>
        <n v="15288" u="1"/>
        <n v="15661" u="1"/>
        <n v="14950" u="1"/>
        <n v="14510" u="1"/>
        <n v="15358" u="1"/>
        <n v="15495" u="1"/>
        <n v="14207" u="1"/>
        <n v="20137" u="1"/>
        <n v="14446" u="1"/>
        <n v="15294" u="1"/>
        <n v="15667" u="1"/>
        <n v="15364" u="1"/>
        <n v="14551" u="1"/>
        <n v="14924" u="1"/>
        <n v="15367" u="1"/>
        <n v="15064" u="1"/>
        <n v="16390" u="1"/>
        <n v="15574" u="1"/>
        <n v="14659" u="1"/>
      </sharedItems>
    </cacheField>
    <cacheField name="Counsellor Name" numFmtId="0">
      <sharedItems count="226">
        <s v="Charles amdany"/>
        <s v="Consolata" u="1"/>
        <s v="Emily wandimi" u="1"/>
        <s v="Eucabeth n kisembe" u="1"/>
        <s v="Judith joseph" u="1"/>
        <s v="Rosemary njeri" u="1"/>
        <s v="Charity ngungi" u="1"/>
        <s v="Christine jairo" u="1"/>
        <s v="Faith langat" u="1"/>
        <s v="Florence mungai" u="1"/>
        <s v="Peter kisempe" u="1"/>
        <s v="Teresia" u="1"/>
        <s v="Janet sein koinange" u="1"/>
        <s v="Bilhah wambui" u="1"/>
        <s v="Chepngeno mutai beatrice" u="1"/>
        <s v="Fridah githendu" u="1"/>
        <s v="Diana maina" u="1"/>
        <s v="Wilberforce imana" u="1"/>
        <s v="Rosalia mateli" u="1"/>
        <s v="Anastacia samal" u="1"/>
        <s v="Margaret wambui" u="1"/>
        <s v="Beatrice j kipyegon" u="1"/>
        <s v="Beatrice uyoga" u="1"/>
        <s v="Timothy nyaosi" u="1"/>
        <s v="Margaret wangeci ngunjiri" u="1"/>
        <s v="David wanyonyi okodoi" u="1"/>
        <s v="Jackline chemutai" u="1"/>
        <s v="Ruth molly akinyi awange" u="1"/>
        <s v="James ebei silale" u="1"/>
        <s v="Onyango maureen" u="1"/>
        <s v="Lydia echakan" u="1"/>
        <s v="Lorna lemiso" u="1"/>
        <s v="Leah auma shisia" u="1"/>
        <s v="Cherono  stella" u="1"/>
        <s v="Joseph mbugua" u="1"/>
        <s v="Ursula nabwire" u="1"/>
        <s v="Phoebe asiyo" u="1"/>
        <s v="Dorothy swynne khasewah" u="1"/>
        <s v="Pareyio emmanuel" u="1"/>
        <s v="Reuben lokolong" u="1"/>
        <s v="Francis nkuyayu" u="1"/>
        <s v="William polong" u="1"/>
        <s v="Rich  lemooke" u="1"/>
        <s v="Joel kabuki" u="1"/>
        <s v="Lucy muthoga" u="1"/>
        <s v="Emmah clary opiyo" u="1"/>
        <s v="Rahab macharia" u="1"/>
        <s v="Yvonne waruguru karii" u="1"/>
        <s v="Caroline wanjiru kamau" u="1"/>
        <s v="Hilda kindi" u="1"/>
        <s v="Collins kiyaka" u="1"/>
        <s v="Maurine lokamar" u="1"/>
        <s v="Sylvester erot eyanae" u="1"/>
        <s v="Michael w. mwai" u="1"/>
        <s v="David k mastamet" u="1"/>
        <s v="Tonui k. hillary" u="1"/>
        <s v="Soy joyce" u="1"/>
        <s v="Jennifer asinyen" u="1"/>
        <s v="Fredrick anoi logumot" u="1"/>
        <s v="Catherine cherop" u="1"/>
        <s v="Damaris mihingo" u="1"/>
        <s v="Celine akeno lomulen" u="1"/>
        <s v="J. nguma" u="1"/>
        <s v="Leah murage" u="1"/>
        <s v="Peter langat" u="1"/>
        <s v="Miriam waithera macharia" u="1"/>
        <s v="Victoria awuor" u="1"/>
        <s v="Evelyne mogaka" u="1"/>
        <s v="James emuria" u="1"/>
        <s v="Priscah ronoh" u="1"/>
        <s v="Lucy wanjiku" u="1"/>
        <s v="Fridah makena" u="1"/>
        <s v="Elizabeth wanjiru" u="1"/>
        <s v="Ann soila" u="1"/>
        <s v="Priscilla sailepu" u="1"/>
        <s v="Jason muturi" u="1"/>
        <s v="Vincent oeri" u="1"/>
        <s v="Rosa okumu" u="1"/>
        <s v="Ken mugavi" u="1"/>
        <s v="Phelecia  amukowa" u="1"/>
        <s v="Jeremiah" u="1"/>
        <s v="Caroline chepkwony" u="1"/>
        <s v="Millicent akinyi" u="1"/>
        <s v="Joy chepchumba" u="1"/>
        <s v="John mwangi" u="1"/>
        <s v="Leah muraya" u="1"/>
        <s v="Anthony nyamawi" u="1"/>
        <s v="Beatrice kerubo" u="1"/>
        <s v="Sarah wamboi" u="1"/>
        <s v="Samuel parare kalaya" u="1"/>
        <s v="Vollen  nonkwe  goroba" u="1"/>
        <s v="Lily jeruto" u="1"/>
        <s v="Nathan tumpaine esho" u="1"/>
        <s v="Caroline chebet" u="1"/>
        <s v="Maria macharia" u="1"/>
        <s v="Ruth wangui" u="1"/>
        <s v="Joyce muchendu" u="1"/>
        <s v="Edah cheruto" u="1"/>
        <s v="Margaret karanja" u="1"/>
        <s v="Josephine chepkemoi" u="1"/>
        <s v="Juliet ooka sikote" u="1"/>
        <s v="Carolyne koina" u="1"/>
        <s v="Caleb ochego ombura" u="1"/>
        <s v="Dolly vuyanzi" u="1"/>
        <s v="Mercy tarus" u="1"/>
        <s v="Peter mwangi" u="1"/>
        <s v="Miriam wangui" u="1"/>
        <s v="Jared ochieng" u="1"/>
        <s v="Kishoyian sempeyo" u="1"/>
        <s v="Njeri gitonga" u="1"/>
        <s v="Emmanuel kipchumba" u="1"/>
        <s v="Jelimo gladys" u="1"/>
        <s v="Sylvia k. king" u="1"/>
        <s v="Wilson masante" u="1"/>
        <s v="Erastus munyiri kinyua" u="1"/>
        <s v="Jemima wafula" u="1"/>
        <s v="Patriciah tuei" u="1"/>
        <s v="Rachel wanjiru gethi" u="1"/>
        <s v="Eunice mungai" u="1"/>
        <s v="Peris cheptoo" u="1"/>
        <s v="Joseph nina" u="1"/>
        <s v="Viola jepkemoi" u="1"/>
        <s v="Stellah bundi" u="1"/>
        <s v="Tracy maina" u="1"/>
        <s v="Sarah kebenei" u="1"/>
        <s v="Hillary cheruiyot" u="1"/>
        <s v="Edith kipsang" u="1"/>
        <s v="Joseph k. munyi" u="1"/>
        <s v="Alice kemunto" u="1"/>
        <s v="Moreen sang" u="1"/>
        <s v="Eunice mwangi" u="1"/>
        <s v="Ann atieno adhinga" u="1"/>
        <s v="Catherine kiragu" u="1"/>
        <s v="Evangeline karegi" u="1"/>
        <s v="Victor k rono" u="1"/>
        <s v="Chelangat  clara" u="1"/>
        <s v="Mercy nyambura" u="1"/>
        <s v="Majory thuo" u="1"/>
        <s v="Maureen kwamboka nyangaresi" u="1"/>
        <s v="Bronix chesire" u="1"/>
        <s v="Joydrine kinyeru" u="1"/>
        <s v="Wanjiru wanyoike" u="1"/>
        <s v="Purity chebon" u="1"/>
        <s v="Lucy kiragu" u="1"/>
        <s v="Priscilla wamuyu" u="1"/>
        <s v="Edwin muli" u="1"/>
        <s v="Mary mutai" u="1"/>
        <s v="Mark peta etole" u="1"/>
        <s v="Evans martin" u="1"/>
        <s v="Kayler cherono" u="1"/>
        <s v="Janet mwende" u="1"/>
        <s v="Regina kanja" u="1"/>
        <s v="James ekuwam" u="1"/>
        <s v="Vennic mauti" u="1"/>
        <s v="Vivian bett" u="1"/>
        <s v="Walter ombega osoro" u="1"/>
        <s v="Chepkemoi janet" u="1"/>
        <s v="Donna otieno" u="1"/>
        <s v="Elizabeth nyagwara" u="1"/>
        <s v="Elvis lagat" u="1"/>
        <s v="Metrine" u="1"/>
        <s v="Rispha chelangat" u="1"/>
        <s v="Naomi mburu" u="1"/>
        <s v="Benard rutto" u="1"/>
        <s v="Gloria kirui" u="1"/>
        <s v="Simon chibayi" u="1"/>
        <s v="Peter emase ekai" u="1"/>
        <s v="Lily ayabei" u="1"/>
        <s v="Elizabeth njambi" u="1"/>
        <s v="Beatrice chepkirui" u="1"/>
        <s v="Winnie nyongesa" u="1"/>
        <s v="Eunice kitavi" u="1"/>
        <s v="Jemima cherono" u="1"/>
        <s v="Newclize mbata" u="1"/>
        <s v="Robert  rotich" u="1"/>
        <s v="Mercy komen" u="1"/>
        <s v="Risper chebet" u="1"/>
        <s v="Summary chebet" u="1"/>
        <s v="Jepkemboi kirui" u="1"/>
        <s v="Sam njagi" u="1"/>
        <s v="Gideon makau" u="1"/>
        <s v="Laurine ekuam" u="1"/>
        <s v="Paul ekai nakapwan" u="1"/>
        <s v="Herbert njuguna" u="1"/>
        <s v="Beatrice gitau" u="1"/>
        <s v="Purity chepkemoi" u="1"/>
        <s v="Doreen taiyo" u="1"/>
        <s v="Veronica kisotu" u="1"/>
        <s v="Joan langat" u="1"/>
        <s v="Elycksy" u="1"/>
        <s v="Florence  kuya" u="1"/>
        <s v="Daisy cheruiyot" u="1"/>
        <s v="Shadrack cheptoo" u="1"/>
        <s v="Anne wanjiru kamau" u="1"/>
        <s v="Mariam hassan" u="1"/>
        <s v="Sarafina mwangi" u="1"/>
        <s v="Susan rop" u="1"/>
        <s v="Hazina osanya" u="1"/>
        <s v="Everlyne kemuma" u="1"/>
        <s v="Joyce kinaro" u="1"/>
        <s v="Edward leteipa" u="1"/>
        <s v="Catherine korir" u="1"/>
        <s v="Caroline kanyiri" u="1"/>
        <s v="Kelly biragi" u="1"/>
        <s v="Margaret mochache" u="1"/>
        <s v="Monica kariuki" u="1"/>
        <s v="Robert rotich" u="1"/>
        <s v="Zipporah chebii" u="1"/>
        <s v="Kibet andrew" u="1"/>
        <s v="Yvonne chepkorir" u="1"/>
        <s v="Phyllis wambui njuguna" u="1"/>
        <s v="Benard nyandika asiago" u="1"/>
        <s v="Duncan kiplagat rono" u="1"/>
        <s v="Mugambi" u="1"/>
        <s v="Judith lesonet" u="1"/>
        <s v="Catherine chelelgo" u="1"/>
        <s v="Paul bore" u="1"/>
        <s v="Caroline munyua" u="1"/>
        <s v="Rachel bahati" u="1"/>
        <s v="Vivian odhiambo" u="1"/>
        <s v="Robert musyimi ndambuki" u="1"/>
        <s v="Sylviah kapurua" u="1"/>
        <s v="Farah issaack" u="1"/>
        <s v="Doreen kakenya" u="1"/>
        <s v="Jeniffer kandie" u="1"/>
        <s v="Catherine mwende" u="1"/>
      </sharedItems>
    </cacheField>
    <cacheField name="Date of entry" numFmtId="0">
      <sharedItems count="22">
        <s v="2018-08-06"/>
        <s v="2018-08-18" u="1"/>
        <s v="2018-08-20" u="1"/>
        <s v="2018-08-19" u="1"/>
        <s v="2018-08-21" u="1"/>
        <s v="2018-08-22" u="1"/>
        <s v="2018-08-07" u="1"/>
        <s v="2018-08-23" u="1"/>
        <s v="2018-08-08" u="1"/>
        <s v="2018-08-10" u="1"/>
        <s v="2018-08-24" u="1"/>
        <s v="2018-08-09" u="1"/>
        <s v="2018-08-11" u="1"/>
        <s v="2018-08-25" u="1"/>
        <s v="2018-08-12" u="1"/>
        <s v="2018-08-26" u="1"/>
        <s v="2018-08-13" u="1"/>
        <s v="2018-08-27" u="1"/>
        <s v="2018-08-14" u="1"/>
        <s v="2018-08-15" u="1"/>
        <s v="2018-08-16" u="1"/>
        <s v="2018-08-17" u="1"/>
      </sharedItems>
    </cacheField>
    <cacheField name="Positive target" numFmtId="0">
      <sharedItems containsSemiMixedTypes="0" containsString="0" containsNumber="1" containsInteger="1" minValue="1" maxValue="1"/>
    </cacheField>
    <cacheField name="Total No. Tested" numFmtId="0">
      <sharedItems containsSemiMixedTypes="0" containsString="0" containsNumber="1" containsInteger="1" minValue="14" maxValue="14"/>
    </cacheField>
    <cacheField name="Total No. positive" numFmtId="0">
      <sharedItems containsSemiMixedTypes="0" containsString="0" containsNumber="1" containsInteger="1" minValue="0" maxValue="0"/>
    </cacheField>
    <cacheField name="No. linked to this facility" numFmtId="0">
      <sharedItems containsSemiMixedTypes="0" containsString="0" containsNumber="1" containsInteger="1" minValue="0" maxValue="0"/>
    </cacheField>
    <cacheField name="No. linked to other facilities" numFmtId="0">
      <sharedItems containsSemiMixedTypes="0" containsString="0" containsNumber="1" containsInteger="1" minValue="0" maxValue="0"/>
    </cacheField>
    <cacheField name="No. declined" numFmtId="0">
      <sharedItems containsSemiMixedTypes="0" containsString="0" containsNumber="1" containsInteger="1" minValue="0" maxValue="0"/>
    </cacheField>
    <cacheField name="No. dead" numFmtId="0">
      <sharedItems containsSemiMixedTypes="0" containsString="0" containsNumber="1" containsInteger="1" minValue="0" maxValue="0"/>
    </cacheField>
    <cacheField name="To come later (TCA)" numFmtId="0">
      <sharedItems containsSemiMixedTypes="0" containsString="0" containsNumber="1" containsInteger="1" minValue="0" maxValue="0"/>
    </cacheField>
    <cacheField name="Counsellor Achievement" numFmtId="9">
      <sharedItems containsSemiMixedTypes="0" containsString="0" containsNumber="1" containsInteger="1" minValue="0" maxValue="0"/>
    </cacheField>
    <cacheField name="Positive Yield" numFmtId="9">
      <sharedItems containsSemiMixedTypes="0" containsString="0" containsNumber="1" containsInteger="1" minValue="0" maxValue="0"/>
    </cacheField>
    <cacheField name="Linkage" numFmtId="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n v="1"/>
    <n v="14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8FD89-14CA-4AF0-A2AF-869C138DF93C}" name="PivotTable4" cacheId="8" applyNumberFormats="0" applyBorderFormats="0" applyFontFormats="0" applyPatternFormats="0" applyAlignmentFormats="0" applyWidthHeightFormats="1" dataCaption="Values" updatedVersion="6" minRefreshableVersion="3" showDrill="0" itemPrintTitles="1" createdVersion="6" indent="0" compact="0" compactData="0" gridDropZones="1" multipleFieldFilters="0" chartFormat="3">
  <location ref="A3:B6" firstHeaderRow="2" firstDataRow="2" firstDataCol="1"/>
  <pivotFields count="17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2">
        <item x="0"/>
        <item m="1" x="6"/>
        <item m="1" x="8"/>
        <item m="1" x="11"/>
        <item m="1" x="9"/>
        <item m="1" x="12"/>
        <item m="1" x="14"/>
        <item m="1" x="16"/>
        <item m="1" x="18"/>
        <item m="1" x="19"/>
        <item m="1" x="20"/>
        <item m="1" x="21"/>
        <item m="1" x="1"/>
        <item m="1" x="3"/>
        <item m="1" x="2"/>
        <item m="1" x="4"/>
        <item m="1" x="5"/>
        <item m="1" x="7"/>
        <item m="1" x="10"/>
        <item m="1" x="13"/>
        <item m="1" x="15"/>
        <item m="1" x="17"/>
      </items>
    </pivotField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9" outline="0" subtotalTop="0" showAll="0" defaultSubtotal="0"/>
    <pivotField compact="0" numFmtId="9" outline="0" subtotalTop="0" showAll="0" defaultSubtotal="0"/>
    <pivotField compact="0" numFmtId="9" outline="0" subtotalTop="0" showAll="0" defaultSubtotal="0"/>
  </pivotFields>
  <rowFields count="1">
    <field x="5"/>
  </rowFields>
  <rowItems count="2">
    <i>
      <x/>
    </i>
    <i t="grand">
      <x/>
    </i>
  </rowItems>
  <colItems count="1">
    <i/>
  </colItems>
  <dataFields count="1">
    <dataField name="Sum of Total No. positive" fld="8" baseField="0" baseItem="0"/>
  </dataFields>
  <formats count="7">
    <format dxfId="1105">
      <pivotArea type="all" dataOnly="0" outline="0" fieldPosition="0"/>
    </format>
    <format dxfId="1104">
      <pivotArea outline="0" collapsedLevelsAreSubtotals="1" fieldPosition="0"/>
    </format>
    <format dxfId="1103">
      <pivotArea type="origin" dataOnly="0" labelOnly="1" outline="0" fieldPosition="0"/>
    </format>
    <format dxfId="1102">
      <pivotArea field="5" type="button" dataOnly="0" labelOnly="1" outline="0" axis="axisRow" fieldPosition="0"/>
    </format>
    <format dxfId="1101">
      <pivotArea dataOnly="0" labelOnly="1" outline="0" fieldPosition="0">
        <references count="1">
          <reference field="5" count="0"/>
        </references>
      </pivotArea>
    </format>
    <format dxfId="1100">
      <pivotArea dataOnly="0" labelOnly="1" grandRow="1" outline="0" fieldPosition="0"/>
    </format>
    <format dxfId="1099">
      <pivotArea type="topRight" dataOnly="0" labelOnly="1" outline="0" fieldPosition="0"/>
    </format>
  </format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0F14C-14AB-483F-905E-68445F15076A}" name="PivotTable10" cacheId="8" applyNumberFormats="0" applyBorderFormats="0" applyFontFormats="0" applyPatternFormats="0" applyAlignmentFormats="0" applyWidthHeightFormats="1" dataCaption="Values" grandTotalCaption="Total Reported Counsellors" missingCaption="0" updatedVersion="6" minRefreshableVersion="3" showDrill="0" colGrandTotals="0" itemPrintTitles="1" mergeItem="1" createdVersion="6" indent="0" compact="0" compactData="0" gridDropZones="1" multipleFieldFilters="0" chartFormat="2">
  <location ref="A3:F6" firstHeaderRow="1" firstDataRow="2" firstDataCol="5"/>
  <pivotFields count="17">
    <pivotField axis="axisRow" compact="0" outline="0" subtotalTop="0" showAll="0" defaultSubtotal="0">
      <items count="6">
        <item x="0"/>
        <item m="1" x="1"/>
        <item m="1" x="2"/>
        <item m="1" x="4"/>
        <item m="1" x="3"/>
        <item m="1" x="5"/>
      </items>
    </pivotField>
    <pivotField axis="axisRow" compact="0" outline="0" subtotalTop="0" showAll="0" defaultSubtotal="0">
      <items count="33">
        <item x="0"/>
        <item m="1" x="6"/>
        <item m="1" x="8"/>
        <item m="1" x="22"/>
        <item m="1" x="31"/>
        <item m="1" x="20"/>
        <item m="1" x="24"/>
        <item m="1" x="3"/>
        <item m="1" x="32"/>
        <item m="1" x="26"/>
        <item m="1" x="12"/>
        <item m="1" x="23"/>
        <item m="1" x="21"/>
        <item m="1" x="17"/>
        <item m="1" x="2"/>
        <item m="1" x="16"/>
        <item m="1" x="4"/>
        <item m="1" x="9"/>
        <item m="1" x="7"/>
        <item m="1" x="18"/>
        <item m="1" x="13"/>
        <item m="1" x="25"/>
        <item m="1" x="29"/>
        <item m="1" x="10"/>
        <item m="1" x="30"/>
        <item m="1" x="14"/>
        <item m="1" x="27"/>
        <item m="1" x="5"/>
        <item m="1" x="1"/>
        <item m="1" x="15"/>
        <item m="1" x="28"/>
        <item m="1" x="11"/>
        <item m="1" x="19"/>
      </items>
    </pivotField>
    <pivotField axis="axisRow" compact="0" outline="0" subtotalTop="0" showAll="0" defaultSubtotal="0">
      <items count="136">
        <item m="1" x="99"/>
        <item m="1" x="85"/>
        <item m="1" x="63"/>
        <item m="1" x="2"/>
        <item m="1" x="20"/>
        <item m="1" x="92"/>
        <item m="1" x="73"/>
        <item m="1" x="18"/>
        <item m="1" x="105"/>
        <item m="1" x="45"/>
        <item m="1" x="109"/>
        <item m="1" x="121"/>
        <item m="1" x="56"/>
        <item m="1" x="52"/>
        <item m="1" x="34"/>
        <item m="1" x="4"/>
        <item m="1" x="58"/>
        <item m="1" x="37"/>
        <item m="1" x="44"/>
        <item m="1" x="103"/>
        <item m="1" x="48"/>
        <item m="1" x="62"/>
        <item m="1" x="122"/>
        <item m="1" x="111"/>
        <item m="1" x="49"/>
        <item m="1" x="23"/>
        <item m="1" x="93"/>
        <item m="1" x="57"/>
        <item x="0"/>
        <item m="1" x="75"/>
        <item m="1" x="86"/>
        <item m="1" x="127"/>
        <item m="1" x="59"/>
        <item m="1" x="91"/>
        <item m="1" x="26"/>
        <item m="1" x="8"/>
        <item m="1" x="15"/>
        <item m="1" x="94"/>
        <item m="1" x="47"/>
        <item m="1" x="120"/>
        <item m="1" x="131"/>
        <item m="1" x="28"/>
        <item m="1" x="6"/>
        <item m="1" x="39"/>
        <item m="1" x="69"/>
        <item m="1" x="10"/>
        <item m="1" x="80"/>
        <item m="1" x="32"/>
        <item m="1" x="30"/>
        <item m="1" x="90"/>
        <item m="1" x="22"/>
        <item m="1" x="41"/>
        <item m="1" x="81"/>
        <item m="1" x="16"/>
        <item m="1" x="77"/>
        <item m="1" x="84"/>
        <item m="1" x="67"/>
        <item m="1" x="126"/>
        <item m="1" x="13"/>
        <item m="1" x="24"/>
        <item m="1" x="31"/>
        <item m="1" x="71"/>
        <item m="1" x="43"/>
        <item m="1" x="38"/>
        <item m="1" x="25"/>
        <item m="1" x="100"/>
        <item m="1" x="79"/>
        <item m="1" x="114"/>
        <item m="1" x="112"/>
        <item m="1" x="116"/>
        <item m="1" x="130"/>
        <item m="1" x="40"/>
        <item m="1" x="19"/>
        <item m="1" x="7"/>
        <item m="1" x="12"/>
        <item m="1" x="9"/>
        <item m="1" x="5"/>
        <item m="1" x="102"/>
        <item m="1" x="33"/>
        <item m="1" x="36"/>
        <item m="1" x="101"/>
        <item m="1" x="135"/>
        <item m="1" x="96"/>
        <item m="1" x="53"/>
        <item m="1" x="46"/>
        <item m="1" x="74"/>
        <item m="1" x="60"/>
        <item m="1" x="134"/>
        <item m="1" x="51"/>
        <item m="1" x="55"/>
        <item m="1" x="50"/>
        <item m="1" x="124"/>
        <item m="1" x="21"/>
        <item m="1" x="64"/>
        <item m="1" x="132"/>
        <item m="1" x="107"/>
        <item m="1" x="117"/>
        <item m="1" x="70"/>
        <item m="1" x="123"/>
        <item m="1" x="68"/>
        <item m="1" x="106"/>
        <item m="1" x="3"/>
        <item m="1" x="65"/>
        <item m="1" x="113"/>
        <item m="1" x="128"/>
        <item m="1" x="89"/>
        <item m="1" x="76"/>
        <item m="1" x="17"/>
        <item m="1" x="118"/>
        <item m="1" x="78"/>
        <item m="1" x="108"/>
        <item m="1" x="29"/>
        <item m="1" x="61"/>
        <item m="1" x="14"/>
        <item m="1" x="119"/>
        <item m="1" x="87"/>
        <item m="1" x="54"/>
        <item m="1" x="66"/>
        <item m="1" x="72"/>
        <item m="1" x="82"/>
        <item m="1" x="95"/>
        <item m="1" x="129"/>
        <item m="1" x="42"/>
        <item m="1" x="110"/>
        <item m="1" x="115"/>
        <item m="1" x="11"/>
        <item m="1" x="98"/>
        <item m="1" x="133"/>
        <item m="1" x="125"/>
        <item m="1" x="35"/>
        <item m="1" x="88"/>
        <item m="1" x="97"/>
        <item m="1" x="1"/>
        <item m="1" x="104"/>
        <item m="1" x="83"/>
        <item m="1" x="27"/>
      </items>
    </pivotField>
    <pivotField axis="axisRow" compact="0" outline="0" subtotalTop="0" showAll="0" defaultSubtotal="0">
      <items count="136">
        <item m="1" x="79"/>
        <item m="1" x="123"/>
        <item m="1" x="99"/>
        <item m="1" x="31"/>
        <item m="1" x="102"/>
        <item m="1" x="12"/>
        <item m="1" x="112"/>
        <item m="1" x="42"/>
        <item m="1" x="107"/>
        <item m="1" x="10"/>
        <item m="1" x="73"/>
        <item m="1" x="125"/>
        <item m="1" x="37"/>
        <item m="1" x="2"/>
        <item m="1" x="14"/>
        <item m="1" x="70"/>
        <item m="1" x="29"/>
        <item m="1" x="47"/>
        <item m="1" x="106"/>
        <item m="1" x="120"/>
        <item m="1" x="129"/>
        <item m="1" x="35"/>
        <item m="1" x="93"/>
        <item m="1" x="96"/>
        <item m="1" x="21"/>
        <item m="1" x="30"/>
        <item m="1" x="113"/>
        <item x="0"/>
        <item m="1" x="116"/>
        <item m="1" x="66"/>
        <item m="1" x="26"/>
        <item m="1" x="81"/>
        <item m="1" x="135"/>
        <item m="1" x="40"/>
        <item m="1" x="45"/>
        <item m="1" x="50"/>
        <item m="1" x="100"/>
        <item m="1" x="74"/>
        <item m="1" x="104"/>
        <item m="1" x="53"/>
        <item m="1" x="48"/>
        <item m="1" x="97"/>
        <item m="1" x="130"/>
        <item m="1" x="85"/>
        <item m="1" x="54"/>
        <item m="1" x="119"/>
        <item m="1" x="27"/>
        <item m="1" x="52"/>
        <item m="1" x="108"/>
        <item m="1" x="13"/>
        <item m="1" x="60"/>
        <item m="1" x="3"/>
        <item m="1" x="64"/>
        <item m="1" x="76"/>
        <item m="1" x="132"/>
        <item m="1" x="103"/>
        <item m="1" x="6"/>
        <item m="1" x="4"/>
        <item m="1" x="46"/>
        <item m="1" x="62"/>
        <item m="1" x="23"/>
        <item m="1" x="72"/>
        <item m="1" x="91"/>
        <item m="1" x="43"/>
        <item m="1" x="101"/>
        <item m="1" x="67"/>
        <item m="1" x="89"/>
        <item m="1" x="109"/>
        <item m="1" x="87"/>
        <item m="1" x="19"/>
        <item m="1" x="5"/>
        <item m="1" x="11"/>
        <item m="1" x="117"/>
        <item m="1" x="24"/>
        <item m="1" x="68"/>
        <item m="1" x="126"/>
        <item m="1" x="80"/>
        <item m="1" x="38"/>
        <item m="1" x="39"/>
        <item m="1" x="94"/>
        <item m="1" x="105"/>
        <item m="1" x="7"/>
        <item m="1" x="71"/>
        <item m="1" x="83"/>
        <item m="1" x="41"/>
        <item m="1" x="111"/>
        <item m="1" x="58"/>
        <item m="1" x="121"/>
        <item m="1" x="78"/>
        <item m="1" x="128"/>
        <item m="1" x="34"/>
        <item m="1" x="131"/>
        <item m="1" x="63"/>
        <item m="1" x="82"/>
        <item m="1" x="90"/>
        <item m="1" x="8"/>
        <item m="1" x="18"/>
        <item m="1" x="22"/>
        <item m="1" x="1"/>
        <item m="1" x="115"/>
        <item m="1" x="122"/>
        <item m="1" x="36"/>
        <item m="1" x="9"/>
        <item m="1" x="92"/>
        <item m="1" x="134"/>
        <item m="1" x="17"/>
        <item m="1" x="88"/>
        <item m="1" x="77"/>
        <item m="1" x="57"/>
        <item m="1" x="16"/>
        <item m="1" x="118"/>
        <item m="1" x="25"/>
        <item m="1" x="127"/>
        <item m="1" x="95"/>
        <item m="1" x="51"/>
        <item m="1" x="114"/>
        <item m="1" x="44"/>
        <item m="1" x="133"/>
        <item m="1" x="33"/>
        <item m="1" x="86"/>
        <item m="1" x="84"/>
        <item m="1" x="69"/>
        <item m="1" x="65"/>
        <item m="1" x="110"/>
        <item m="1" x="15"/>
        <item m="1" x="20"/>
        <item m="1" x="124"/>
        <item m="1" x="75"/>
        <item m="1" x="61"/>
        <item m="1" x="49"/>
        <item m="1" x="59"/>
        <item m="1" x="28"/>
        <item m="1" x="32"/>
        <item m="1" x="98"/>
        <item m="1" x="56"/>
        <item m="1" x="55"/>
      </items>
    </pivotField>
    <pivotField axis="axisRow" compact="0" outline="0" subtotalTop="0" showAll="0" defaultSubtotal="0">
      <items count="226">
        <item x="0"/>
        <item m="1" x="126"/>
        <item m="1" x="175"/>
        <item m="1" x="163"/>
        <item m="1" x="119"/>
        <item m="1" x="110"/>
        <item m="1" x="139"/>
        <item m="1" x="64"/>
        <item m="1" x="192"/>
        <item m="1" x="212"/>
        <item m="1" x="167"/>
        <item m="1" x="196"/>
        <item m="1" x="172"/>
        <item m="1" x="197"/>
        <item m="1" x="142"/>
        <item m="1" x="104"/>
        <item m="1" x="149"/>
        <item m="1" x="86"/>
        <item m="1" x="127"/>
        <item m="1" x="41"/>
        <item m="1" x="145"/>
        <item m="1" x="148"/>
        <item m="1" x="193"/>
        <item m="1" x="184"/>
        <item m="1" x="159"/>
        <item m="1" x="6"/>
        <item m="1" x="138"/>
        <item m="1" x="92"/>
        <item m="1" x="42"/>
        <item m="1" x="137"/>
        <item m="1" x="168"/>
        <item m="1" x="77"/>
        <item m="1" x="198"/>
        <item m="1" x="205"/>
        <item m="1" x="165"/>
        <item m="1" x="112"/>
        <item m="1" x="131"/>
        <item m="1" x="18"/>
        <item m="1" x="171"/>
        <item m="1" x="120"/>
        <item m="1" x="74"/>
        <item m="1" x="47"/>
        <item m="1" x="32"/>
        <item m="1" x="102"/>
        <item m="1" x="132"/>
        <item m="1" x="122"/>
        <item m="1" x="136"/>
        <item m="1" x="1"/>
        <item m="1" x="100"/>
        <item m="1" x="63"/>
        <item m="1" x="179"/>
        <item m="1" x="141"/>
        <item m="1" x="89"/>
        <item m="1" x="50"/>
        <item m="1" x="49"/>
        <item m="1" x="105"/>
        <item m="1" x="2"/>
        <item m="1" x="87"/>
        <item m="1" x="71"/>
        <item m="1" x="140"/>
        <item m="1" x="44"/>
        <item m="1" x="11"/>
        <item m="1" x="124"/>
        <item m="1" x="161"/>
        <item m="1" x="169"/>
        <item m="1" x="216"/>
        <item m="1" x="111"/>
        <item m="1" x="14"/>
        <item m="1" x="191"/>
        <item m="1" x="8"/>
        <item m="1" x="115"/>
        <item m="1" x="206"/>
        <item m="1" x="5"/>
        <item m="1" x="93"/>
        <item m="1" x="178"/>
        <item m="1" x="16"/>
        <item m="1" x="78"/>
        <item m="1" x="13"/>
        <item m="1" x="72"/>
        <item m="1" x="130"/>
        <item m="1" x="183"/>
        <item m="1" x="199"/>
        <item m="1" x="143"/>
        <item m="1" x="194"/>
        <item m="1" x="46"/>
        <item m="1" x="195"/>
        <item m="1" x="155"/>
        <item m="1" x="103"/>
        <item m="1" x="45"/>
        <item m="1" x="222"/>
        <item m="1" x="133"/>
        <item m="1" x="117"/>
        <item m="1" x="48"/>
        <item m="1" x="203"/>
        <item m="1" x="27"/>
        <item m="1" x="81"/>
        <item m="1" x="53"/>
        <item m="1" x="210"/>
        <item m="1" x="106"/>
        <item m="1" x="225"/>
        <item m="1" x="150"/>
        <item m="1" x="219"/>
        <item m="1" x="144"/>
        <item m="1" x="82"/>
        <item m="1" x="56"/>
        <item m="1" x="209"/>
        <item m="1" x="128"/>
        <item m="1" x="60"/>
        <item m="1" x="37"/>
        <item m="1" x="158"/>
        <item m="1" x="3"/>
        <item m="1" x="118"/>
        <item m="1" x="9"/>
        <item m="1" x="180"/>
        <item m="1" x="26"/>
        <item m="1" x="43"/>
        <item m="1" x="208"/>
        <item m="1" x="79"/>
        <item m="1" x="185"/>
        <item m="1" x="151"/>
        <item m="1" x="177"/>
        <item m="1" x="55"/>
        <item m="1" x="35"/>
        <item m="1" x="66"/>
        <item m="1" x="90"/>
        <item m="1" x="4"/>
        <item m="1" x="214"/>
        <item m="1" x="24"/>
        <item m="1" x="116"/>
        <item m="1" x="95"/>
        <item m="1" x="154"/>
        <item m="1" x="162"/>
        <item m="1" x="204"/>
        <item m="1" x="224"/>
        <item m="1" x="164"/>
        <item m="1" x="29"/>
        <item m="1" x="153"/>
        <item m="1" x="7"/>
        <item m="1" x="223"/>
        <item m="1" x="96"/>
        <item m="1" x="20"/>
        <item m="1" x="215"/>
        <item m="1" x="83"/>
        <item m="1" x="134"/>
        <item m="1" x="91"/>
        <item m="1" x="156"/>
        <item m="1" x="84"/>
        <item m="1" x="98"/>
        <item m="1" x="40"/>
        <item m="1" x="211"/>
        <item m="1" x="188"/>
        <item m="1" x="76"/>
        <item m="1" x="101"/>
        <item m="1" x="59"/>
        <item m="1" x="186"/>
        <item m="1" x="114"/>
        <item m="1" x="31"/>
        <item m="1" x="173"/>
        <item m="1" x="23"/>
        <item m="1" x="123"/>
        <item m="1" x="213"/>
        <item m="1" x="217"/>
        <item m="1" x="10"/>
        <item m="1" x="189"/>
        <item m="1" x="146"/>
        <item m="1" x="125"/>
        <item m="1" x="70"/>
        <item m="1" x="69"/>
        <item m="1" x="135"/>
        <item m="1" x="33"/>
        <item m="1" x="38"/>
        <item m="1" x="80"/>
        <item m="1" x="187"/>
        <item m="1" x="113"/>
        <item m="1" x="99"/>
        <item m="1" x="174"/>
        <item m="1" x="200"/>
        <item m="1" x="166"/>
        <item m="1" x="28"/>
        <item m="1" x="52"/>
        <item m="1" x="68"/>
        <item m="1" x="30"/>
        <item m="1" x="67"/>
        <item m="1" x="190"/>
        <item m="1" x="58"/>
        <item m="1" x="17"/>
        <item m="1" x="152"/>
        <item m="1" x="147"/>
        <item m="1" x="61"/>
        <item m="1" x="181"/>
        <item m="1" x="73"/>
        <item m="1" x="39"/>
        <item m="1" x="88"/>
        <item m="1" x="121"/>
        <item m="1" x="202"/>
        <item m="1" x="85"/>
        <item m="1" x="75"/>
        <item m="1" x="34"/>
        <item m="1" x="65"/>
        <item m="1" x="157"/>
        <item m="1" x="62"/>
        <item m="1" x="108"/>
        <item m="1" x="19"/>
        <item m="1" x="182"/>
        <item m="1" x="170"/>
        <item m="1" x="51"/>
        <item m="1" x="25"/>
        <item m="1" x="57"/>
        <item m="1" x="107"/>
        <item m="1" x="176"/>
        <item m="1" x="21"/>
        <item m="1" x="36"/>
        <item m="1" x="221"/>
        <item m="1" x="160"/>
        <item m="1" x="109"/>
        <item m="1" x="207"/>
        <item m="1" x="129"/>
        <item m="1" x="15"/>
        <item m="1" x="218"/>
        <item m="1" x="12"/>
        <item m="1" x="220"/>
        <item m="1" x="97"/>
        <item m="1" x="22"/>
        <item m="1" x="201"/>
        <item m="1" x="94"/>
        <item m="1" x="54"/>
      </items>
    </pivotField>
    <pivotField name="Daily" axis="axisCol" compact="0" outline="0" subtotalTop="0" showAll="0" defaultSubtotal="0">
      <items count="22">
        <item x="0"/>
        <item m="1" x="6"/>
        <item m="1" x="8"/>
        <item m="1" x="11"/>
        <item m="1" x="9"/>
        <item m="1" x="12"/>
        <item m="1" x="14"/>
        <item m="1" x="16"/>
        <item m="1" x="18"/>
        <item m="1" x="19"/>
        <item m="1" x="20"/>
        <item m="1" x="21"/>
        <item m="1" x="1"/>
        <item m="1" x="3"/>
        <item m="1" x="2"/>
        <item m="1" x="4"/>
        <item m="1" x="5"/>
        <item m="1" x="7"/>
        <item m="1" x="10"/>
        <item m="1" x="13"/>
        <item m="1" x="15"/>
        <item m="1" x="17"/>
      </items>
    </pivotField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9" outline="0" subtotalTop="0" showAll="0" defaultSubtotal="0"/>
    <pivotField compact="0" numFmtId="9" outline="0" subtotalTop="0" showAll="0" defaultSubtotal="0"/>
    <pivotField compact="0" numFmtId="9" outline="0" subtotalTop="0" showAll="0" defaultSubtotal="0"/>
  </pivotFields>
  <rowFields count="5">
    <field x="0"/>
    <field x="1"/>
    <field x="2"/>
    <field x="3"/>
    <field x="4"/>
  </rowFields>
  <rowItems count="2">
    <i>
      <x/>
      <x/>
      <x v="28"/>
      <x v="27"/>
      <x/>
    </i>
    <i t="grand">
      <x/>
    </i>
  </rowItems>
  <colFields count="1">
    <field x="5"/>
  </colFields>
  <colItems count="1">
    <i>
      <x/>
    </i>
  </colItems>
  <dataFields count="1">
    <dataField name="Reporting Rate" fld="7" subtotal="count" baseField="4" baseItem="29"/>
  </dataFields>
  <formats count="535">
    <format dxfId="1076">
      <pivotArea type="all" dataOnly="0" outline="0" fieldPosition="0"/>
    </format>
    <format dxfId="1075">
      <pivotArea outline="0" collapsedLevelsAreSubtotals="1" fieldPosition="0"/>
    </format>
    <format dxfId="1074">
      <pivotArea type="origin" dataOnly="0" labelOnly="1" outline="0" fieldPosition="0"/>
    </format>
    <format dxfId="1073">
      <pivotArea field="0" type="button" dataOnly="0" labelOnly="1" outline="0" axis="axisRow" fieldPosition="0"/>
    </format>
    <format dxfId="1072">
      <pivotArea field="1" type="button" dataOnly="0" labelOnly="1" outline="0" axis="axisRow" fieldPosition="1"/>
    </format>
    <format dxfId="1071">
      <pivotArea field="2" type="button" dataOnly="0" labelOnly="1" outline="0" axis="axisRow" fieldPosition="2"/>
    </format>
    <format dxfId="1070">
      <pivotArea field="3" type="button" dataOnly="0" labelOnly="1" outline="0" axis="axisRow" fieldPosition="3"/>
    </format>
    <format dxfId="1069">
      <pivotArea dataOnly="0" labelOnly="1" outline="0" fieldPosition="0">
        <references count="1">
          <reference field="0" count="0"/>
        </references>
      </pivotArea>
    </format>
    <format dxfId="1068">
      <pivotArea dataOnly="0" labelOnly="1" grandRow="1" outline="0" fieldPosition="0"/>
    </format>
    <format dxfId="1067">
      <pivotArea dataOnly="0" labelOnly="1" outline="0" fieldPosition="0">
        <references count="2">
          <reference field="0" count="1" selected="0">
            <x v="0"/>
          </reference>
          <reference field="1" count="5">
            <x v="0"/>
            <x v="1"/>
            <x v="7"/>
            <x v="14"/>
            <x v="15"/>
          </reference>
        </references>
      </pivotArea>
    </format>
    <format dxfId="1066">
      <pivotArea dataOnly="0" labelOnly="1" outline="0" fieldPosition="0">
        <references count="2">
          <reference field="0" count="1" selected="0">
            <x v="1"/>
          </reference>
          <reference field="1" count="5">
            <x v="3"/>
            <x v="4"/>
            <x v="5"/>
            <x v="6"/>
            <x v="13"/>
          </reference>
        </references>
      </pivotArea>
    </format>
    <format dxfId="1065">
      <pivotArea dataOnly="0" labelOnly="1" outline="0" fieldPosition="0">
        <references count="2">
          <reference field="0" count="1" selected="0">
            <x v="2"/>
          </reference>
          <reference field="1" count="4">
            <x v="10"/>
            <x v="11"/>
            <x v="12"/>
            <x v="26"/>
          </reference>
        </references>
      </pivotArea>
    </format>
    <format dxfId="1064">
      <pivotArea dataOnly="0" labelOnly="1" outline="0" fieldPosition="0">
        <references count="2">
          <reference field="0" count="1" selected="0">
            <x v="3"/>
          </reference>
          <reference field="1" count="11">
            <x v="2"/>
            <x v="8"/>
            <x v="9"/>
            <x v="16"/>
            <x v="17"/>
            <x v="18"/>
            <x v="19"/>
            <x v="20"/>
            <x v="25"/>
            <x v="27"/>
            <x v="28"/>
          </reference>
        </references>
      </pivotArea>
    </format>
    <format dxfId="1063">
      <pivotArea dataOnly="0" labelOnly="1" outline="0" fieldPosition="0">
        <references count="2">
          <reference field="0" count="1" selected="0">
            <x v="4"/>
          </reference>
          <reference field="1" count="4">
            <x v="21"/>
            <x v="22"/>
            <x v="23"/>
            <x v="24"/>
          </reference>
        </references>
      </pivotArea>
    </format>
    <format dxfId="1062">
      <pivotArea dataOnly="0" labelOnly="1" outline="0" fieldPosition="0">
        <references count="2">
          <reference field="0" count="1" selected="0">
            <x v="5"/>
          </reference>
          <reference field="1" count="3">
            <x v="29"/>
            <x v="30"/>
            <x v="31"/>
          </reference>
        </references>
      </pivotArea>
    </format>
    <format dxfId="10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2">
            <x v="28"/>
            <x v="124"/>
          </reference>
        </references>
      </pivotArea>
    </format>
    <format dxfId="106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2">
            <x v="4"/>
            <x v="29"/>
          </reference>
        </references>
      </pivotArea>
    </format>
    <format dxfId="105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2" count="4">
            <x v="10"/>
            <x v="17"/>
            <x v="69"/>
            <x v="125"/>
          </reference>
        </references>
      </pivotArea>
    </format>
    <format dxfId="105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2" count="3">
            <x v="43"/>
            <x v="62"/>
            <x v="63"/>
          </reference>
        </references>
      </pivotArea>
    </format>
    <format dxfId="105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2" count="2">
            <x v="12"/>
            <x v="47"/>
          </reference>
        </references>
      </pivotArea>
    </format>
    <format dxfId="105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5"/>
            <x v="32"/>
            <x v="82"/>
          </reference>
        </references>
      </pivotArea>
    </format>
    <format dxfId="105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5">
            <x v="48"/>
            <x v="49"/>
            <x v="64"/>
            <x v="113"/>
            <x v="122"/>
          </reference>
        </references>
      </pivotArea>
    </format>
    <format dxfId="105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5">
            <x v="11"/>
            <x v="19"/>
            <x v="93"/>
            <x v="104"/>
            <x v="105"/>
          </reference>
        </references>
      </pivotArea>
    </format>
    <format dxfId="105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">
            <x v="60"/>
          </reference>
        </references>
      </pivotArea>
    </format>
    <format dxfId="105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5">
            <x v="15"/>
            <x v="26"/>
            <x v="44"/>
            <x v="56"/>
            <x v="83"/>
          </reference>
        </references>
      </pivotArea>
    </format>
    <format dxfId="105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3">
            <x v="51"/>
            <x v="65"/>
            <x v="92"/>
          </reference>
        </references>
      </pivotArea>
    </format>
    <format dxfId="105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5">
            <x v="33"/>
            <x v="55"/>
            <x v="85"/>
            <x v="86"/>
            <x v="111"/>
          </reference>
        </references>
      </pivotArea>
    </format>
    <format dxfId="104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3">
            <x v="68"/>
            <x v="109"/>
            <x v="114"/>
          </reference>
        </references>
      </pivotArea>
    </format>
    <format dxfId="104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6"/>
          </reference>
          <reference field="2" count="3">
            <x v="89"/>
            <x v="91"/>
            <x v="100"/>
          </reference>
        </references>
      </pivotArea>
    </format>
    <format dxfId="104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4">
            <x v="21"/>
            <x v="46"/>
            <x v="107"/>
            <x v="118"/>
          </reference>
        </references>
      </pivotArea>
    </format>
    <format dxfId="104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2">
            <x v="23"/>
            <x v="50"/>
          </reference>
        </references>
      </pivotArea>
    </format>
    <format dxfId="104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3">
            <x v="39"/>
            <x v="45"/>
            <x v="99"/>
          </reference>
        </references>
      </pivotArea>
    </format>
    <format dxfId="104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6"/>
          </reference>
          <reference field="2" count="2">
            <x v="9"/>
            <x v="72"/>
          </reference>
        </references>
      </pivotArea>
    </format>
    <format dxfId="104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7"/>
          </reference>
          <reference field="2" count="4">
            <x v="37"/>
            <x v="42"/>
            <x v="61"/>
            <x v="77"/>
          </reference>
        </references>
      </pivotArea>
    </format>
    <format dxfId="104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8"/>
          </reference>
          <reference field="2" count="7">
            <x v="0"/>
            <x v="6"/>
            <x v="7"/>
            <x v="18"/>
            <x v="52"/>
            <x v="53"/>
            <x v="70"/>
          </reference>
        </references>
      </pivotArea>
    </format>
    <format dxfId="104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9"/>
          </reference>
          <reference field="2" count="3">
            <x v="2"/>
            <x v="8"/>
            <x v="14"/>
          </reference>
        </references>
      </pivotArea>
    </format>
    <format dxfId="104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0"/>
          </reference>
          <reference field="2" count="10">
            <x v="1"/>
            <x v="20"/>
            <x v="25"/>
            <x v="36"/>
            <x v="73"/>
            <x v="78"/>
            <x v="79"/>
            <x v="80"/>
            <x v="81"/>
            <x v="106"/>
          </reference>
        </references>
      </pivotArea>
    </format>
    <format dxfId="103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5"/>
          </reference>
          <reference field="2" count="6">
            <x v="22"/>
            <x v="41"/>
            <x v="54"/>
            <x v="66"/>
            <x v="90"/>
            <x v="94"/>
          </reference>
        </references>
      </pivotArea>
    </format>
    <format dxfId="103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7"/>
          </reference>
          <reference field="2" count="4">
            <x v="27"/>
            <x v="71"/>
            <x v="108"/>
            <x v="115"/>
          </reference>
        </references>
      </pivotArea>
    </format>
    <format dxfId="103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8"/>
          </reference>
          <reference field="2" count="2">
            <x v="30"/>
            <x v="123"/>
          </reference>
        </references>
      </pivotArea>
    </format>
    <format dxfId="103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1"/>
          </reference>
          <reference field="2" count="3">
            <x v="24"/>
            <x v="76"/>
            <x v="97"/>
          </reference>
        </references>
      </pivotArea>
    </format>
    <format dxfId="103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2"/>
          </reference>
          <reference field="2" count="6">
            <x v="13"/>
            <x v="87"/>
            <x v="95"/>
            <x v="98"/>
            <x v="102"/>
            <x v="110"/>
          </reference>
        </references>
      </pivotArea>
    </format>
    <format dxfId="103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3"/>
          </reference>
          <reference field="2" count="5">
            <x v="16"/>
            <x v="88"/>
            <x v="101"/>
            <x v="103"/>
            <x v="116"/>
          </reference>
        </references>
      </pivotArea>
    </format>
    <format dxfId="103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4"/>
          </reference>
          <reference field="2" count="6">
            <x v="3"/>
            <x v="67"/>
            <x v="74"/>
            <x v="75"/>
            <x v="96"/>
            <x v="112"/>
          </reference>
        </references>
      </pivotArea>
    </format>
    <format dxfId="103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9"/>
          </reference>
          <reference field="2" count="7">
            <x v="35"/>
            <x v="40"/>
            <x v="84"/>
            <x v="117"/>
            <x v="119"/>
            <x v="120"/>
            <x v="121"/>
          </reference>
        </references>
      </pivotArea>
    </format>
    <format dxfId="103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0"/>
          </reference>
          <reference field="2" count="2">
            <x v="58"/>
            <x v="59"/>
          </reference>
        </references>
      </pivotArea>
    </format>
    <format dxfId="103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1"/>
          </reference>
          <reference field="2" count="4">
            <x v="31"/>
            <x v="34"/>
            <x v="38"/>
            <x v="57"/>
          </reference>
        </references>
      </pivotArea>
    </format>
    <format dxfId="102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3" count="1">
            <x v="27"/>
          </reference>
        </references>
      </pivotArea>
    </format>
    <format dxfId="102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4"/>
          </reference>
          <reference field="3" count="1">
            <x v="114"/>
          </reference>
        </references>
      </pivotArea>
    </format>
    <format dxfId="102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>
            <x v="3"/>
          </reference>
        </references>
      </pivotArea>
    </format>
    <format dxfId="102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9"/>
          </reference>
          <reference field="3" count="1">
            <x v="28"/>
          </reference>
        </references>
      </pivotArea>
    </format>
    <format dxfId="102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10"/>
          </reference>
          <reference field="3" count="1">
            <x v="9"/>
          </reference>
        </references>
      </pivotArea>
    </format>
    <format dxfId="102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17"/>
          </reference>
          <reference field="3" count="1">
            <x v="15"/>
          </reference>
        </references>
      </pivotArea>
    </format>
    <format dxfId="102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69"/>
          </reference>
          <reference field="3" count="1">
            <x v="64"/>
          </reference>
        </references>
      </pivotArea>
    </format>
    <format dxfId="102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125"/>
          </reference>
          <reference field="3" count="1">
            <x v="115"/>
          </reference>
        </references>
      </pivotArea>
    </format>
    <format dxfId="102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43"/>
          </reference>
          <reference field="3" count="1">
            <x v="40"/>
          </reference>
        </references>
      </pivotArea>
    </format>
    <format dxfId="102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2"/>
          </reference>
          <reference field="3" count="1">
            <x v="57"/>
          </reference>
        </references>
      </pivotArea>
    </format>
    <format dxfId="101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3"/>
          </reference>
          <reference field="3" count="1">
            <x v="58"/>
          </reference>
        </references>
      </pivotArea>
    </format>
    <format dxfId="101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2"/>
          </reference>
          <reference field="3" count="1">
            <x v="11"/>
          </reference>
        </references>
      </pivotArea>
    </format>
    <format dxfId="101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"/>
          </reference>
          <reference field="2" count="1" selected="0">
            <x v="47"/>
          </reference>
          <reference field="3" count="1">
            <x v="44"/>
          </reference>
        </references>
      </pivotArea>
    </format>
    <format dxfId="10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5"/>
          </reference>
          <reference field="3" count="1">
            <x v="4"/>
          </reference>
        </references>
      </pivotArea>
    </format>
    <format dxfId="10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32"/>
          </reference>
          <reference field="3" count="1">
            <x v="31"/>
          </reference>
        </references>
      </pivotArea>
    </format>
    <format dxfId="10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82"/>
          </reference>
          <reference field="3" count="1">
            <x v="75"/>
          </reference>
        </references>
      </pivotArea>
    </format>
    <format dxfId="10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48"/>
          </reference>
          <reference field="3" count="1">
            <x v="45"/>
          </reference>
        </references>
      </pivotArea>
    </format>
    <format dxfId="10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49"/>
          </reference>
          <reference field="3" count="1">
            <x v="46"/>
          </reference>
        </references>
      </pivotArea>
    </format>
    <format dxfId="10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64"/>
          </reference>
          <reference field="3" count="1">
            <x v="59"/>
          </reference>
        </references>
      </pivotArea>
    </format>
    <format dxfId="10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3"/>
          </reference>
          <reference field="3" count="1">
            <x v="104"/>
          </reference>
        </references>
      </pivotArea>
    </format>
    <format dxfId="10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2"/>
          </reference>
          <reference field="3" count="1">
            <x v="112"/>
          </reference>
        </references>
      </pivotArea>
    </format>
    <format dxfId="10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1"/>
          </reference>
          <reference field="3" count="1">
            <x v="10"/>
          </reference>
        </references>
      </pivotArea>
    </format>
    <format dxfId="10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9"/>
          </reference>
          <reference field="3" count="1">
            <x v="17"/>
          </reference>
        </references>
      </pivotArea>
    </format>
    <format dxfId="10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93"/>
          </reference>
          <reference field="3" count="1">
            <x v="86"/>
          </reference>
        </references>
      </pivotArea>
    </format>
    <format dxfId="10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04"/>
          </reference>
          <reference field="3" count="1">
            <x v="125"/>
          </reference>
        </references>
      </pivotArea>
    </format>
    <format dxfId="10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05"/>
          </reference>
          <reference field="3" count="1">
            <x v="98"/>
          </reference>
        </references>
      </pivotArea>
    </format>
    <format dxfId="10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60"/>
          </reference>
          <reference field="3" count="1">
            <x v="55"/>
          </reference>
        </references>
      </pivotArea>
    </format>
    <format dxfId="10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5"/>
          </reference>
          <reference field="3" count="1">
            <x v="14"/>
          </reference>
        </references>
      </pivotArea>
    </format>
    <format dxfId="10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6"/>
          </reference>
          <reference field="3" count="1">
            <x v="25"/>
          </reference>
        </references>
      </pivotArea>
    </format>
    <format dxfId="10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44"/>
          </reference>
          <reference field="3" count="1">
            <x v="41"/>
          </reference>
        </references>
      </pivotArea>
    </format>
    <format dxfId="9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56"/>
          </reference>
          <reference field="3" count="1">
            <x v="52"/>
          </reference>
        </references>
      </pivotArea>
    </format>
    <format dxfId="9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3"/>
          </reference>
          <reference field="3" count="1">
            <x v="76"/>
          </reference>
        </references>
      </pivotArea>
    </format>
    <format dxfId="99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51"/>
          </reference>
          <reference field="3" count="1">
            <x v="47"/>
          </reference>
        </references>
      </pivotArea>
    </format>
    <format dxfId="99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65"/>
          </reference>
          <reference field="3" count="1">
            <x v="60"/>
          </reference>
        </references>
      </pivotArea>
    </format>
    <format dxfId="99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92"/>
          </reference>
          <reference field="3" count="1">
            <x v="85"/>
          </reference>
        </references>
      </pivotArea>
    </format>
    <format dxfId="99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33"/>
          </reference>
          <reference field="3" count="1">
            <x v="32"/>
          </reference>
        </references>
      </pivotArea>
    </format>
    <format dxfId="99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55"/>
          </reference>
          <reference field="3" count="1">
            <x v="51"/>
          </reference>
        </references>
      </pivotArea>
    </format>
    <format dxfId="99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85"/>
          </reference>
          <reference field="3" count="1">
            <x v="78"/>
          </reference>
        </references>
      </pivotArea>
    </format>
    <format dxfId="99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86"/>
          </reference>
          <reference field="3" count="1">
            <x v="79"/>
          </reference>
        </references>
      </pivotArea>
    </format>
    <format dxfId="99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11"/>
          </reference>
          <reference field="3" count="1">
            <x v="119"/>
          </reference>
        </references>
      </pivotArea>
    </format>
    <format dxfId="98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68"/>
          </reference>
          <reference field="3" count="1">
            <x v="63"/>
          </reference>
        </references>
      </pivotArea>
    </format>
    <format dxfId="98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09"/>
          </reference>
          <reference field="3" count="1">
            <x v="101"/>
          </reference>
        </references>
      </pivotArea>
    </format>
    <format dxfId="98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14"/>
          </reference>
          <reference field="3" count="1">
            <x v="105"/>
          </reference>
        </references>
      </pivotArea>
    </format>
    <format dxfId="98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89"/>
          </reference>
          <reference field="3" count="1">
            <x v="82"/>
          </reference>
        </references>
      </pivotArea>
    </format>
    <format dxfId="98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91"/>
          </reference>
          <reference field="3" count="1">
            <x v="84"/>
          </reference>
        </references>
      </pivotArea>
    </format>
    <format dxfId="98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100"/>
          </reference>
          <reference field="3" count="1">
            <x v="94"/>
          </reference>
        </references>
      </pivotArea>
    </format>
    <format dxfId="9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21"/>
          </reference>
          <reference field="3" count="1">
            <x v="19"/>
          </reference>
        </references>
      </pivotArea>
    </format>
    <format dxfId="9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46"/>
          </reference>
          <reference field="3" count="1">
            <x v="43"/>
          </reference>
        </references>
      </pivotArea>
    </format>
    <format dxfId="9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107"/>
          </reference>
          <reference field="3" count="1">
            <x v="99"/>
          </reference>
        </references>
      </pivotArea>
    </format>
    <format dxfId="9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118"/>
          </reference>
          <reference field="3" count="1">
            <x v="108"/>
          </reference>
        </references>
      </pivotArea>
    </format>
    <format dxfId="9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23"/>
          </reference>
          <reference field="3" count="1">
            <x v="22"/>
          </reference>
        </references>
      </pivotArea>
    </format>
    <format dxfId="97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50"/>
          </reference>
          <reference field="3" count="1">
            <x v="118"/>
          </reference>
        </references>
      </pivotArea>
    </format>
    <format dxfId="97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39"/>
          </reference>
          <reference field="3" count="1">
            <x v="38"/>
          </reference>
        </references>
      </pivotArea>
    </format>
    <format dxfId="9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45"/>
          </reference>
          <reference field="3" count="1">
            <x v="42"/>
          </reference>
        </references>
      </pivotArea>
    </format>
    <format dxfId="9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99"/>
          </reference>
          <reference field="3" count="1">
            <x v="93"/>
          </reference>
        </references>
      </pivotArea>
    </format>
    <format dxfId="9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"/>
          </reference>
          <reference field="2" count="1" selected="0">
            <x v="9"/>
          </reference>
          <reference field="3" count="1">
            <x v="8"/>
          </reference>
        </references>
      </pivotArea>
    </format>
    <format dxfId="9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"/>
          </reference>
          <reference field="2" count="1" selected="0">
            <x v="72"/>
          </reference>
          <reference field="3" count="1">
            <x v="67"/>
          </reference>
        </references>
      </pivotArea>
    </format>
    <format dxfId="9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37"/>
          </reference>
          <reference field="3" count="1">
            <x v="36"/>
          </reference>
        </references>
      </pivotArea>
    </format>
    <format dxfId="9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42"/>
          </reference>
          <reference field="3" count="1">
            <x v="122"/>
          </reference>
        </references>
      </pivotArea>
    </format>
    <format dxfId="9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61"/>
          </reference>
          <reference field="3" count="1">
            <x v="56"/>
          </reference>
        </references>
      </pivotArea>
    </format>
    <format dxfId="9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77"/>
          </reference>
          <reference field="3" count="1">
            <x v="71"/>
          </reference>
        </references>
      </pivotArea>
    </format>
    <format dxfId="9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0"/>
          </reference>
          <reference field="3" count="1">
            <x v="123"/>
          </reference>
        </references>
      </pivotArea>
    </format>
    <format dxfId="9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6"/>
          </reference>
          <reference field="3" count="1">
            <x v="5"/>
          </reference>
        </references>
      </pivotArea>
    </format>
    <format dxfId="96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7"/>
          </reference>
          <reference field="3" count="1">
            <x v="6"/>
          </reference>
        </references>
      </pivotArea>
    </format>
    <format dxfId="96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96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52"/>
          </reference>
          <reference field="3" count="1">
            <x v="48"/>
          </reference>
        </references>
      </pivotArea>
    </format>
    <format dxfId="96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53"/>
          </reference>
          <reference field="3" count="1">
            <x v="49"/>
          </reference>
        </references>
      </pivotArea>
    </format>
    <format dxfId="9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70"/>
          </reference>
          <reference field="3" count="1">
            <x v="65"/>
          </reference>
        </references>
      </pivotArea>
    </format>
    <format dxfId="96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96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8"/>
          </reference>
          <reference field="3" count="1">
            <x v="7"/>
          </reference>
        </references>
      </pivotArea>
    </format>
    <format dxfId="95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95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95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0"/>
          </reference>
          <reference field="3" count="1">
            <x v="18"/>
          </reference>
        </references>
      </pivotArea>
    </format>
    <format dxfId="95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"/>
          </reference>
          <reference field="3" count="1">
            <x v="24"/>
          </reference>
        </references>
      </pivotArea>
    </format>
    <format dxfId="95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36"/>
          </reference>
          <reference field="3" count="1">
            <x v="35"/>
          </reference>
        </references>
      </pivotArea>
    </format>
    <format dxfId="95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73"/>
          </reference>
          <reference field="3" count="1">
            <x v="68"/>
          </reference>
        </references>
      </pivotArea>
    </format>
    <format dxfId="95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78"/>
          </reference>
          <reference field="3" count="1">
            <x v="72"/>
          </reference>
        </references>
      </pivotArea>
    </format>
    <format dxfId="95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79"/>
          </reference>
          <reference field="3" count="1">
            <x v="73"/>
          </reference>
        </references>
      </pivotArea>
    </format>
    <format dxfId="95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80"/>
          </reference>
          <reference field="3" count="1">
            <x v="74"/>
          </reference>
        </references>
      </pivotArea>
    </format>
    <format dxfId="95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81"/>
          </reference>
          <reference field="3" count="1">
            <x v="90"/>
          </reference>
        </references>
      </pivotArea>
    </format>
    <format dxfId="94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6"/>
          </reference>
          <reference field="3" count="1">
            <x v="126"/>
          </reference>
        </references>
      </pivotArea>
    </format>
    <format dxfId="94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22"/>
          </reference>
          <reference field="3" count="1">
            <x v="21"/>
          </reference>
        </references>
      </pivotArea>
    </format>
    <format dxfId="94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41"/>
          </reference>
          <reference field="3" count="1">
            <x v="117"/>
          </reference>
        </references>
      </pivotArea>
    </format>
    <format dxfId="94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54"/>
          </reference>
          <reference field="3" count="1">
            <x v="50"/>
          </reference>
        </references>
      </pivotArea>
    </format>
    <format dxfId="94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66"/>
          </reference>
          <reference field="3" count="1">
            <x v="61"/>
          </reference>
        </references>
      </pivotArea>
    </format>
    <format dxfId="94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90"/>
          </reference>
          <reference field="3" count="1">
            <x v="83"/>
          </reference>
        </references>
      </pivotArea>
    </format>
    <format dxfId="94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94"/>
          </reference>
          <reference field="3" count="1">
            <x v="87"/>
          </reference>
        </references>
      </pivotArea>
    </format>
    <format dxfId="94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27"/>
          </reference>
          <reference field="3" count="1">
            <x v="26"/>
          </reference>
        </references>
      </pivotArea>
    </format>
    <format dxfId="94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71"/>
          </reference>
          <reference field="3" count="1">
            <x v="66"/>
          </reference>
        </references>
      </pivotArea>
    </format>
    <format dxfId="94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108"/>
          </reference>
          <reference field="3" count="1">
            <x v="100"/>
          </reference>
        </references>
      </pivotArea>
    </format>
    <format dxfId="93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115"/>
          </reference>
          <reference field="3" count="1">
            <x v="124"/>
          </reference>
        </references>
      </pivotArea>
    </format>
    <format dxfId="93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0"/>
          </reference>
          <reference field="3" count="1">
            <x v="29"/>
          </reference>
        </references>
      </pivotArea>
    </format>
    <format dxfId="93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23"/>
          </reference>
          <reference field="3" count="1">
            <x v="113"/>
          </reference>
        </references>
      </pivotArea>
    </format>
    <format dxfId="93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24"/>
          </reference>
          <reference field="3" count="1">
            <x v="23"/>
          </reference>
        </references>
      </pivotArea>
    </format>
    <format dxfId="93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76"/>
          </reference>
          <reference field="3" count="1">
            <x v="70"/>
          </reference>
        </references>
      </pivotArea>
    </format>
    <format dxfId="93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97"/>
          </reference>
          <reference field="3" count="1">
            <x v="91"/>
          </reference>
        </references>
      </pivotArea>
    </format>
    <format dxfId="93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3"/>
          </reference>
          <reference field="3" count="1">
            <x v="12"/>
          </reference>
        </references>
      </pivotArea>
    </format>
    <format dxfId="93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87"/>
          </reference>
          <reference field="3" count="1">
            <x v="80"/>
          </reference>
        </references>
      </pivotArea>
    </format>
    <format dxfId="93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95"/>
          </reference>
          <reference field="3" count="1">
            <x v="88"/>
          </reference>
        </references>
      </pivotArea>
    </format>
    <format dxfId="93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98"/>
          </reference>
          <reference field="3" count="1">
            <x v="92"/>
          </reference>
        </references>
      </pivotArea>
    </format>
    <format dxfId="92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02"/>
          </reference>
          <reference field="3" count="1">
            <x v="96"/>
          </reference>
        </references>
      </pivotArea>
    </format>
    <format dxfId="92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10"/>
          </reference>
          <reference field="3" count="1">
            <x v="102"/>
          </reference>
        </references>
      </pivotArea>
    </format>
    <format dxfId="92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6"/>
          </reference>
          <reference field="3" count="1">
            <x v="16"/>
          </reference>
        </references>
      </pivotArea>
    </format>
    <format dxfId="92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88"/>
          </reference>
          <reference field="3" count="1">
            <x v="81"/>
          </reference>
        </references>
      </pivotArea>
    </format>
    <format dxfId="92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01"/>
          </reference>
          <reference field="3" count="1">
            <x v="95"/>
          </reference>
        </references>
      </pivotArea>
    </format>
    <format dxfId="92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03"/>
          </reference>
          <reference field="3" count="1">
            <x v="97"/>
          </reference>
        </references>
      </pivotArea>
    </format>
    <format dxfId="92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16"/>
          </reference>
          <reference field="3" count="1">
            <x v="106"/>
          </reference>
        </references>
      </pivotArea>
    </format>
    <format dxfId="92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3"/>
          </reference>
          <reference field="3" count="1">
            <x v="121"/>
          </reference>
        </references>
      </pivotArea>
    </format>
    <format dxfId="92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67"/>
          </reference>
          <reference field="3" count="1">
            <x v="62"/>
          </reference>
        </references>
      </pivotArea>
    </format>
    <format dxfId="92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74"/>
          </reference>
          <reference field="3" count="1">
            <x v="69"/>
          </reference>
        </references>
      </pivotArea>
    </format>
    <format dxfId="91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75"/>
          </reference>
          <reference field="3" count="1">
            <x v="120"/>
          </reference>
        </references>
      </pivotArea>
    </format>
    <format dxfId="91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96"/>
          </reference>
          <reference field="3" count="1">
            <x v="89"/>
          </reference>
        </references>
      </pivotArea>
    </format>
    <format dxfId="91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12"/>
          </reference>
          <reference field="3" count="1">
            <x v="103"/>
          </reference>
        </references>
      </pivotArea>
    </format>
    <format dxfId="91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35"/>
          </reference>
          <reference field="3" count="1">
            <x v="34"/>
          </reference>
        </references>
      </pivotArea>
    </format>
    <format dxfId="91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40"/>
          </reference>
          <reference field="3" count="1">
            <x v="39"/>
          </reference>
        </references>
      </pivotArea>
    </format>
    <format dxfId="91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84"/>
          </reference>
          <reference field="3" count="1">
            <x v="77"/>
          </reference>
        </references>
      </pivotArea>
    </format>
    <format dxfId="91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17"/>
          </reference>
          <reference field="3" count="1">
            <x v="107"/>
          </reference>
        </references>
      </pivotArea>
    </format>
    <format dxfId="91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19"/>
          </reference>
          <reference field="3" count="1">
            <x v="109"/>
          </reference>
        </references>
      </pivotArea>
    </format>
    <format dxfId="91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20"/>
          </reference>
          <reference field="3" count="1">
            <x v="110"/>
          </reference>
        </references>
      </pivotArea>
    </format>
    <format dxfId="91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21"/>
          </reference>
          <reference field="3" count="1">
            <x v="111"/>
          </reference>
        </references>
      </pivotArea>
    </format>
    <format dxfId="90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0"/>
          </reference>
          <reference field="2" count="1" selected="0">
            <x v="58"/>
          </reference>
          <reference field="3" count="1">
            <x v="54"/>
          </reference>
        </references>
      </pivotArea>
    </format>
    <format dxfId="90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0"/>
          </reference>
          <reference field="2" count="1" selected="0">
            <x v="59"/>
          </reference>
          <reference field="3" count="1">
            <x v="116"/>
          </reference>
        </references>
      </pivotArea>
    </format>
    <format dxfId="90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1"/>
          </reference>
          <reference field="3" count="1">
            <x v="30"/>
          </reference>
        </references>
      </pivotArea>
    </format>
    <format dxfId="90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4"/>
          </reference>
          <reference field="3" count="1">
            <x v="33"/>
          </reference>
        </references>
      </pivotArea>
    </format>
    <format dxfId="90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8"/>
          </reference>
          <reference field="3" count="1">
            <x v="37"/>
          </reference>
        </references>
      </pivotArea>
    </format>
    <format dxfId="90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57"/>
          </reference>
          <reference field="3" count="1">
            <x v="53"/>
          </reference>
        </references>
      </pivotArea>
    </format>
    <format dxfId="903">
      <pivotArea type="topRight" dataOnly="0" labelOnly="1" outline="0" fieldPosition="0"/>
    </format>
    <format dxfId="902">
      <pivotArea type="all" dataOnly="0" outline="0" fieldPosition="0"/>
    </format>
    <format dxfId="901">
      <pivotArea outline="0" collapsedLevelsAreSubtotals="1" fieldPosition="0"/>
    </format>
    <format dxfId="900">
      <pivotArea type="origin" dataOnly="0" labelOnly="1" outline="0" fieldPosition="0"/>
    </format>
    <format dxfId="899">
      <pivotArea field="5" type="button" dataOnly="0" labelOnly="1" outline="0" axis="axisCol" fieldPosition="0"/>
    </format>
    <format dxfId="898">
      <pivotArea type="topRight" dataOnly="0" labelOnly="1" outline="0" fieldPosition="0"/>
    </format>
    <format dxfId="897">
      <pivotArea field="0" type="button" dataOnly="0" labelOnly="1" outline="0" axis="axisRow" fieldPosition="0"/>
    </format>
    <format dxfId="896">
      <pivotArea field="1" type="button" dataOnly="0" labelOnly="1" outline="0" axis="axisRow" fieldPosition="1"/>
    </format>
    <format dxfId="895">
      <pivotArea field="2" type="button" dataOnly="0" labelOnly="1" outline="0" axis="axisRow" fieldPosition="2"/>
    </format>
    <format dxfId="894">
      <pivotArea field="3" type="button" dataOnly="0" labelOnly="1" outline="0" axis="axisRow" fieldPosition="3"/>
    </format>
    <format dxfId="893">
      <pivotArea dataOnly="0" labelOnly="1" outline="0" fieldPosition="0">
        <references count="1">
          <reference field="0" count="0"/>
        </references>
      </pivotArea>
    </format>
    <format dxfId="892">
      <pivotArea dataOnly="0" labelOnly="1" grandRow="1" outline="0" fieldPosition="0"/>
    </format>
    <format dxfId="891">
      <pivotArea dataOnly="0" labelOnly="1" outline="0" fieldPosition="0">
        <references count="2">
          <reference field="0" count="1" selected="0">
            <x v="0"/>
          </reference>
          <reference field="1" count="5">
            <x v="0"/>
            <x v="1"/>
            <x v="7"/>
            <x v="14"/>
            <x v="15"/>
          </reference>
        </references>
      </pivotArea>
    </format>
    <format dxfId="890">
      <pivotArea dataOnly="0" labelOnly="1" outline="0" fieldPosition="0">
        <references count="2">
          <reference field="0" count="1" selected="0">
            <x v="1"/>
          </reference>
          <reference field="1" count="5">
            <x v="3"/>
            <x v="4"/>
            <x v="5"/>
            <x v="6"/>
            <x v="13"/>
          </reference>
        </references>
      </pivotArea>
    </format>
    <format dxfId="889">
      <pivotArea dataOnly="0" labelOnly="1" outline="0" fieldPosition="0">
        <references count="2">
          <reference field="0" count="1" selected="0">
            <x v="2"/>
          </reference>
          <reference field="1" count="4">
            <x v="10"/>
            <x v="11"/>
            <x v="12"/>
            <x v="26"/>
          </reference>
        </references>
      </pivotArea>
    </format>
    <format dxfId="888">
      <pivotArea dataOnly="0" labelOnly="1" outline="0" fieldPosition="0">
        <references count="2">
          <reference field="0" count="1" selected="0">
            <x v="3"/>
          </reference>
          <reference field="1" count="11">
            <x v="2"/>
            <x v="8"/>
            <x v="9"/>
            <x v="16"/>
            <x v="17"/>
            <x v="18"/>
            <x v="19"/>
            <x v="20"/>
            <x v="25"/>
            <x v="27"/>
            <x v="28"/>
          </reference>
        </references>
      </pivotArea>
    </format>
    <format dxfId="887">
      <pivotArea dataOnly="0" labelOnly="1" outline="0" fieldPosition="0">
        <references count="2">
          <reference field="0" count="1" selected="0">
            <x v="4"/>
          </reference>
          <reference field="1" count="4">
            <x v="21"/>
            <x v="22"/>
            <x v="23"/>
            <x v="24"/>
          </reference>
        </references>
      </pivotArea>
    </format>
    <format dxfId="886">
      <pivotArea dataOnly="0" labelOnly="1" outline="0" fieldPosition="0">
        <references count="2">
          <reference field="0" count="1" selected="0">
            <x v="5"/>
          </reference>
          <reference field="1" count="3">
            <x v="29"/>
            <x v="30"/>
            <x v="31"/>
          </reference>
        </references>
      </pivotArea>
    </format>
    <format dxfId="88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2">
            <x v="28"/>
            <x v="124"/>
          </reference>
        </references>
      </pivotArea>
    </format>
    <format dxfId="88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2">
            <x v="4"/>
            <x v="29"/>
          </reference>
        </references>
      </pivotArea>
    </format>
    <format dxfId="88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2" count="4">
            <x v="10"/>
            <x v="17"/>
            <x v="69"/>
            <x v="125"/>
          </reference>
        </references>
      </pivotArea>
    </format>
    <format dxfId="88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2" count="3">
            <x v="43"/>
            <x v="62"/>
            <x v="63"/>
          </reference>
        </references>
      </pivotArea>
    </format>
    <format dxfId="88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2" count="2">
            <x v="12"/>
            <x v="47"/>
          </reference>
        </references>
      </pivotArea>
    </format>
    <format dxfId="88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5"/>
            <x v="32"/>
            <x v="82"/>
          </reference>
        </references>
      </pivotArea>
    </format>
    <format dxfId="87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5">
            <x v="48"/>
            <x v="49"/>
            <x v="64"/>
            <x v="113"/>
            <x v="122"/>
          </reference>
        </references>
      </pivotArea>
    </format>
    <format dxfId="87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5">
            <x v="11"/>
            <x v="19"/>
            <x v="93"/>
            <x v="104"/>
            <x v="105"/>
          </reference>
        </references>
      </pivotArea>
    </format>
    <format dxfId="87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">
            <x v="60"/>
          </reference>
        </references>
      </pivotArea>
    </format>
    <format dxfId="87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5">
            <x v="15"/>
            <x v="26"/>
            <x v="44"/>
            <x v="56"/>
            <x v="83"/>
          </reference>
        </references>
      </pivotArea>
    </format>
    <format dxfId="87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3">
            <x v="51"/>
            <x v="65"/>
            <x v="92"/>
          </reference>
        </references>
      </pivotArea>
    </format>
    <format dxfId="87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5">
            <x v="33"/>
            <x v="55"/>
            <x v="85"/>
            <x v="86"/>
            <x v="111"/>
          </reference>
        </references>
      </pivotArea>
    </format>
    <format dxfId="87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3">
            <x v="68"/>
            <x v="109"/>
            <x v="114"/>
          </reference>
        </references>
      </pivotArea>
    </format>
    <format dxfId="87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6"/>
          </reference>
          <reference field="2" count="3">
            <x v="89"/>
            <x v="91"/>
            <x v="100"/>
          </reference>
        </references>
      </pivotArea>
    </format>
    <format dxfId="87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4">
            <x v="21"/>
            <x v="46"/>
            <x v="107"/>
            <x v="118"/>
          </reference>
        </references>
      </pivotArea>
    </format>
    <format dxfId="87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2">
            <x v="23"/>
            <x v="50"/>
          </reference>
        </references>
      </pivotArea>
    </format>
    <format dxfId="86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3">
            <x v="39"/>
            <x v="45"/>
            <x v="99"/>
          </reference>
        </references>
      </pivotArea>
    </format>
    <format dxfId="86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6"/>
          </reference>
          <reference field="2" count="2">
            <x v="9"/>
            <x v="72"/>
          </reference>
        </references>
      </pivotArea>
    </format>
    <format dxfId="86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7"/>
          </reference>
          <reference field="2" count="4">
            <x v="37"/>
            <x v="42"/>
            <x v="61"/>
            <x v="77"/>
          </reference>
        </references>
      </pivotArea>
    </format>
    <format dxfId="86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8"/>
          </reference>
          <reference field="2" count="7">
            <x v="0"/>
            <x v="6"/>
            <x v="7"/>
            <x v="18"/>
            <x v="52"/>
            <x v="53"/>
            <x v="70"/>
          </reference>
        </references>
      </pivotArea>
    </format>
    <format dxfId="86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9"/>
          </reference>
          <reference field="2" count="3">
            <x v="2"/>
            <x v="8"/>
            <x v="14"/>
          </reference>
        </references>
      </pivotArea>
    </format>
    <format dxfId="86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0"/>
          </reference>
          <reference field="2" count="10">
            <x v="1"/>
            <x v="20"/>
            <x v="25"/>
            <x v="36"/>
            <x v="73"/>
            <x v="78"/>
            <x v="79"/>
            <x v="80"/>
            <x v="81"/>
            <x v="106"/>
          </reference>
        </references>
      </pivotArea>
    </format>
    <format dxfId="86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5"/>
          </reference>
          <reference field="2" count="6">
            <x v="22"/>
            <x v="41"/>
            <x v="54"/>
            <x v="66"/>
            <x v="90"/>
            <x v="94"/>
          </reference>
        </references>
      </pivotArea>
    </format>
    <format dxfId="86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7"/>
          </reference>
          <reference field="2" count="4">
            <x v="27"/>
            <x v="71"/>
            <x v="108"/>
            <x v="115"/>
          </reference>
        </references>
      </pivotArea>
    </format>
    <format dxfId="86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8"/>
          </reference>
          <reference field="2" count="2">
            <x v="30"/>
            <x v="123"/>
          </reference>
        </references>
      </pivotArea>
    </format>
    <format dxfId="86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1"/>
          </reference>
          <reference field="2" count="3">
            <x v="24"/>
            <x v="76"/>
            <x v="97"/>
          </reference>
        </references>
      </pivotArea>
    </format>
    <format dxfId="85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2"/>
          </reference>
          <reference field="2" count="6">
            <x v="13"/>
            <x v="87"/>
            <x v="95"/>
            <x v="98"/>
            <x v="102"/>
            <x v="110"/>
          </reference>
        </references>
      </pivotArea>
    </format>
    <format dxfId="85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3"/>
          </reference>
          <reference field="2" count="5">
            <x v="16"/>
            <x v="88"/>
            <x v="101"/>
            <x v="103"/>
            <x v="116"/>
          </reference>
        </references>
      </pivotArea>
    </format>
    <format dxfId="85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4"/>
          </reference>
          <reference field="2" count="6">
            <x v="3"/>
            <x v="67"/>
            <x v="74"/>
            <x v="75"/>
            <x v="96"/>
            <x v="112"/>
          </reference>
        </references>
      </pivotArea>
    </format>
    <format dxfId="85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9"/>
          </reference>
          <reference field="2" count="7">
            <x v="35"/>
            <x v="40"/>
            <x v="84"/>
            <x v="117"/>
            <x v="119"/>
            <x v="120"/>
            <x v="121"/>
          </reference>
        </references>
      </pivotArea>
    </format>
    <format dxfId="855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0"/>
          </reference>
          <reference field="2" count="2">
            <x v="58"/>
            <x v="59"/>
          </reference>
        </references>
      </pivotArea>
    </format>
    <format dxfId="85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1"/>
          </reference>
          <reference field="2" count="4">
            <x v="31"/>
            <x v="34"/>
            <x v="38"/>
            <x v="57"/>
          </reference>
        </references>
      </pivotArea>
    </format>
    <format dxfId="85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3" count="1">
            <x v="27"/>
          </reference>
        </references>
      </pivotArea>
    </format>
    <format dxfId="8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4"/>
          </reference>
          <reference field="3" count="1">
            <x v="114"/>
          </reference>
        </references>
      </pivotArea>
    </format>
    <format dxfId="85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>
            <x v="3"/>
          </reference>
        </references>
      </pivotArea>
    </format>
    <format dxfId="85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9"/>
          </reference>
          <reference field="3" count="1">
            <x v="28"/>
          </reference>
        </references>
      </pivotArea>
    </format>
    <format dxfId="84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10"/>
          </reference>
          <reference field="3" count="1">
            <x v="9"/>
          </reference>
        </references>
      </pivotArea>
    </format>
    <format dxfId="84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17"/>
          </reference>
          <reference field="3" count="1">
            <x v="15"/>
          </reference>
        </references>
      </pivotArea>
    </format>
    <format dxfId="84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69"/>
          </reference>
          <reference field="3" count="1">
            <x v="64"/>
          </reference>
        </references>
      </pivotArea>
    </format>
    <format dxfId="84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125"/>
          </reference>
          <reference field="3" count="1">
            <x v="115"/>
          </reference>
        </references>
      </pivotArea>
    </format>
    <format dxfId="84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43"/>
          </reference>
          <reference field="3" count="1">
            <x v="40"/>
          </reference>
        </references>
      </pivotArea>
    </format>
    <format dxfId="84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2"/>
          </reference>
          <reference field="3" count="1">
            <x v="57"/>
          </reference>
        </references>
      </pivotArea>
    </format>
    <format dxfId="84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3"/>
          </reference>
          <reference field="3" count="1">
            <x v="58"/>
          </reference>
        </references>
      </pivotArea>
    </format>
    <format dxfId="84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2"/>
          </reference>
          <reference field="3" count="1">
            <x v="11"/>
          </reference>
        </references>
      </pivotArea>
    </format>
    <format dxfId="84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"/>
          </reference>
          <reference field="2" count="1" selected="0">
            <x v="47"/>
          </reference>
          <reference field="3" count="1">
            <x v="44"/>
          </reference>
        </references>
      </pivotArea>
    </format>
    <format dxfId="8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5"/>
          </reference>
          <reference field="3" count="1">
            <x v="4"/>
          </reference>
        </references>
      </pivotArea>
    </format>
    <format dxfId="8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32"/>
          </reference>
          <reference field="3" count="1">
            <x v="31"/>
          </reference>
        </references>
      </pivotArea>
    </format>
    <format dxfId="8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82"/>
          </reference>
          <reference field="3" count="1">
            <x v="75"/>
          </reference>
        </references>
      </pivotArea>
    </format>
    <format dxfId="8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48"/>
          </reference>
          <reference field="3" count="1">
            <x v="45"/>
          </reference>
        </references>
      </pivotArea>
    </format>
    <format dxfId="8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49"/>
          </reference>
          <reference field="3" count="1">
            <x v="46"/>
          </reference>
        </references>
      </pivotArea>
    </format>
    <format dxfId="8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64"/>
          </reference>
          <reference field="3" count="1">
            <x v="59"/>
          </reference>
        </references>
      </pivotArea>
    </format>
    <format dxfId="8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3"/>
          </reference>
          <reference field="3" count="1">
            <x v="104"/>
          </reference>
        </references>
      </pivotArea>
    </format>
    <format dxfId="8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2"/>
          </reference>
          <reference field="3" count="1">
            <x v="112"/>
          </reference>
        </references>
      </pivotArea>
    </format>
    <format dxfId="8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1"/>
          </reference>
          <reference field="3" count="1">
            <x v="10"/>
          </reference>
        </references>
      </pivotArea>
    </format>
    <format dxfId="8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9"/>
          </reference>
          <reference field="3" count="1">
            <x v="17"/>
          </reference>
        </references>
      </pivotArea>
    </format>
    <format dxfId="8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93"/>
          </reference>
          <reference field="3" count="1">
            <x v="86"/>
          </reference>
        </references>
      </pivotArea>
    </format>
    <format dxfId="8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04"/>
          </reference>
          <reference field="3" count="1">
            <x v="125"/>
          </reference>
        </references>
      </pivotArea>
    </format>
    <format dxfId="8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05"/>
          </reference>
          <reference field="3" count="1">
            <x v="98"/>
          </reference>
        </references>
      </pivotArea>
    </format>
    <format dxfId="8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60"/>
          </reference>
          <reference field="3" count="1">
            <x v="55"/>
          </reference>
        </references>
      </pivotArea>
    </format>
    <format dxfId="8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5"/>
          </reference>
          <reference field="3" count="1">
            <x v="14"/>
          </reference>
        </references>
      </pivotArea>
    </format>
    <format dxfId="8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6"/>
          </reference>
          <reference field="3" count="1">
            <x v="25"/>
          </reference>
        </references>
      </pivotArea>
    </format>
    <format dxfId="8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44"/>
          </reference>
          <reference field="3" count="1">
            <x v="41"/>
          </reference>
        </references>
      </pivotArea>
    </format>
    <format dxfId="8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56"/>
          </reference>
          <reference field="3" count="1">
            <x v="52"/>
          </reference>
        </references>
      </pivotArea>
    </format>
    <format dxfId="8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3"/>
          </reference>
          <reference field="3" count="1">
            <x v="76"/>
          </reference>
        </references>
      </pivotArea>
    </format>
    <format dxfId="82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51"/>
          </reference>
          <reference field="3" count="1">
            <x v="47"/>
          </reference>
        </references>
      </pivotArea>
    </format>
    <format dxfId="82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65"/>
          </reference>
          <reference field="3" count="1">
            <x v="60"/>
          </reference>
        </references>
      </pivotArea>
    </format>
    <format dxfId="81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92"/>
          </reference>
          <reference field="3" count="1">
            <x v="85"/>
          </reference>
        </references>
      </pivotArea>
    </format>
    <format dxfId="81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33"/>
          </reference>
          <reference field="3" count="1">
            <x v="32"/>
          </reference>
        </references>
      </pivotArea>
    </format>
    <format dxfId="81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55"/>
          </reference>
          <reference field="3" count="1">
            <x v="51"/>
          </reference>
        </references>
      </pivotArea>
    </format>
    <format dxfId="81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85"/>
          </reference>
          <reference field="3" count="1">
            <x v="78"/>
          </reference>
        </references>
      </pivotArea>
    </format>
    <format dxfId="81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86"/>
          </reference>
          <reference field="3" count="1">
            <x v="79"/>
          </reference>
        </references>
      </pivotArea>
    </format>
    <format dxfId="81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11"/>
          </reference>
          <reference field="3" count="1">
            <x v="119"/>
          </reference>
        </references>
      </pivotArea>
    </format>
    <format dxfId="81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68"/>
          </reference>
          <reference field="3" count="1">
            <x v="63"/>
          </reference>
        </references>
      </pivotArea>
    </format>
    <format dxfId="81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09"/>
          </reference>
          <reference field="3" count="1">
            <x v="101"/>
          </reference>
        </references>
      </pivotArea>
    </format>
    <format dxfId="81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14"/>
          </reference>
          <reference field="3" count="1">
            <x v="105"/>
          </reference>
        </references>
      </pivotArea>
    </format>
    <format dxfId="81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89"/>
          </reference>
          <reference field="3" count="1">
            <x v="82"/>
          </reference>
        </references>
      </pivotArea>
    </format>
    <format dxfId="80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91"/>
          </reference>
          <reference field="3" count="1">
            <x v="84"/>
          </reference>
        </references>
      </pivotArea>
    </format>
    <format dxfId="80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100"/>
          </reference>
          <reference field="3" count="1">
            <x v="94"/>
          </reference>
        </references>
      </pivotArea>
    </format>
    <format dxfId="80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21"/>
          </reference>
          <reference field="3" count="1">
            <x v="19"/>
          </reference>
        </references>
      </pivotArea>
    </format>
    <format dxfId="80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46"/>
          </reference>
          <reference field="3" count="1">
            <x v="43"/>
          </reference>
        </references>
      </pivotArea>
    </format>
    <format dxfId="80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107"/>
          </reference>
          <reference field="3" count="1">
            <x v="99"/>
          </reference>
        </references>
      </pivotArea>
    </format>
    <format dxfId="80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118"/>
          </reference>
          <reference field="3" count="1">
            <x v="108"/>
          </reference>
        </references>
      </pivotArea>
    </format>
    <format dxfId="80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23"/>
          </reference>
          <reference field="3" count="1">
            <x v="22"/>
          </reference>
        </references>
      </pivotArea>
    </format>
    <format dxfId="80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50"/>
          </reference>
          <reference field="3" count="1">
            <x v="118"/>
          </reference>
        </references>
      </pivotArea>
    </format>
    <format dxfId="80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39"/>
          </reference>
          <reference field="3" count="1">
            <x v="38"/>
          </reference>
        </references>
      </pivotArea>
    </format>
    <format dxfId="80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45"/>
          </reference>
          <reference field="3" count="1">
            <x v="42"/>
          </reference>
        </references>
      </pivotArea>
    </format>
    <format dxfId="79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99"/>
          </reference>
          <reference field="3" count="1">
            <x v="93"/>
          </reference>
        </references>
      </pivotArea>
    </format>
    <format dxfId="79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"/>
          </reference>
          <reference field="2" count="1" selected="0">
            <x v="9"/>
          </reference>
          <reference field="3" count="1">
            <x v="8"/>
          </reference>
        </references>
      </pivotArea>
    </format>
    <format dxfId="79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"/>
          </reference>
          <reference field="2" count="1" selected="0">
            <x v="72"/>
          </reference>
          <reference field="3" count="1">
            <x v="67"/>
          </reference>
        </references>
      </pivotArea>
    </format>
    <format dxfId="79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37"/>
          </reference>
          <reference field="3" count="1">
            <x v="36"/>
          </reference>
        </references>
      </pivotArea>
    </format>
    <format dxfId="79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42"/>
          </reference>
          <reference field="3" count="1">
            <x v="122"/>
          </reference>
        </references>
      </pivotArea>
    </format>
    <format dxfId="79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61"/>
          </reference>
          <reference field="3" count="1">
            <x v="56"/>
          </reference>
        </references>
      </pivotArea>
    </format>
    <format dxfId="79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77"/>
          </reference>
          <reference field="3" count="1">
            <x v="71"/>
          </reference>
        </references>
      </pivotArea>
    </format>
    <format dxfId="79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0"/>
          </reference>
          <reference field="3" count="1">
            <x v="123"/>
          </reference>
        </references>
      </pivotArea>
    </format>
    <format dxfId="79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6"/>
          </reference>
          <reference field="3" count="1">
            <x v="5"/>
          </reference>
        </references>
      </pivotArea>
    </format>
    <format dxfId="79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7"/>
          </reference>
          <reference field="3" count="1">
            <x v="6"/>
          </reference>
        </references>
      </pivotArea>
    </format>
    <format dxfId="78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78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52"/>
          </reference>
          <reference field="3" count="1">
            <x v="48"/>
          </reference>
        </references>
      </pivotArea>
    </format>
    <format dxfId="78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53"/>
          </reference>
          <reference field="3" count="1">
            <x v="49"/>
          </reference>
        </references>
      </pivotArea>
    </format>
    <format dxfId="78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70"/>
          </reference>
          <reference field="3" count="1">
            <x v="65"/>
          </reference>
        </references>
      </pivotArea>
    </format>
    <format dxfId="7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7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8"/>
          </reference>
          <reference field="3" count="1">
            <x v="7"/>
          </reference>
        </references>
      </pivotArea>
    </format>
    <format dxfId="7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7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7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0"/>
          </reference>
          <reference field="3" count="1">
            <x v="18"/>
          </reference>
        </references>
      </pivotArea>
    </format>
    <format dxfId="7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"/>
          </reference>
          <reference field="3" count="1">
            <x v="24"/>
          </reference>
        </references>
      </pivotArea>
    </format>
    <format dxfId="7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36"/>
          </reference>
          <reference field="3" count="1">
            <x v="35"/>
          </reference>
        </references>
      </pivotArea>
    </format>
    <format dxfId="77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73"/>
          </reference>
          <reference field="3" count="1">
            <x v="68"/>
          </reference>
        </references>
      </pivotArea>
    </format>
    <format dxfId="77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78"/>
          </reference>
          <reference field="3" count="1">
            <x v="72"/>
          </reference>
        </references>
      </pivotArea>
    </format>
    <format dxfId="77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79"/>
          </reference>
          <reference field="3" count="1">
            <x v="73"/>
          </reference>
        </references>
      </pivotArea>
    </format>
    <format dxfId="77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80"/>
          </reference>
          <reference field="3" count="1">
            <x v="74"/>
          </reference>
        </references>
      </pivotArea>
    </format>
    <format dxfId="77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81"/>
          </reference>
          <reference field="3" count="1">
            <x v="90"/>
          </reference>
        </references>
      </pivotArea>
    </format>
    <format dxfId="77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6"/>
          </reference>
          <reference field="3" count="1">
            <x v="126"/>
          </reference>
        </references>
      </pivotArea>
    </format>
    <format dxfId="77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22"/>
          </reference>
          <reference field="3" count="1">
            <x v="21"/>
          </reference>
        </references>
      </pivotArea>
    </format>
    <format dxfId="77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41"/>
          </reference>
          <reference field="3" count="1">
            <x v="117"/>
          </reference>
        </references>
      </pivotArea>
    </format>
    <format dxfId="77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54"/>
          </reference>
          <reference field="3" count="1">
            <x v="50"/>
          </reference>
        </references>
      </pivotArea>
    </format>
    <format dxfId="76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66"/>
          </reference>
          <reference field="3" count="1">
            <x v="61"/>
          </reference>
        </references>
      </pivotArea>
    </format>
    <format dxfId="76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90"/>
          </reference>
          <reference field="3" count="1">
            <x v="83"/>
          </reference>
        </references>
      </pivotArea>
    </format>
    <format dxfId="76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94"/>
          </reference>
          <reference field="3" count="1">
            <x v="87"/>
          </reference>
        </references>
      </pivotArea>
    </format>
    <format dxfId="76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27"/>
          </reference>
          <reference field="3" count="1">
            <x v="26"/>
          </reference>
        </references>
      </pivotArea>
    </format>
    <format dxfId="76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71"/>
          </reference>
          <reference field="3" count="1">
            <x v="66"/>
          </reference>
        </references>
      </pivotArea>
    </format>
    <format dxfId="76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108"/>
          </reference>
          <reference field="3" count="1">
            <x v="100"/>
          </reference>
        </references>
      </pivotArea>
    </format>
    <format dxfId="76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115"/>
          </reference>
          <reference field="3" count="1">
            <x v="124"/>
          </reference>
        </references>
      </pivotArea>
    </format>
    <format dxfId="7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0"/>
          </reference>
          <reference field="3" count="1">
            <x v="29"/>
          </reference>
        </references>
      </pivotArea>
    </format>
    <format dxfId="76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23"/>
          </reference>
          <reference field="3" count="1">
            <x v="113"/>
          </reference>
        </references>
      </pivotArea>
    </format>
    <format dxfId="76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24"/>
          </reference>
          <reference field="3" count="1">
            <x v="23"/>
          </reference>
        </references>
      </pivotArea>
    </format>
    <format dxfId="75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76"/>
          </reference>
          <reference field="3" count="1">
            <x v="70"/>
          </reference>
        </references>
      </pivotArea>
    </format>
    <format dxfId="75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97"/>
          </reference>
          <reference field="3" count="1">
            <x v="91"/>
          </reference>
        </references>
      </pivotArea>
    </format>
    <format dxfId="75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3"/>
          </reference>
          <reference field="3" count="1">
            <x v="12"/>
          </reference>
        </references>
      </pivotArea>
    </format>
    <format dxfId="75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87"/>
          </reference>
          <reference field="3" count="1">
            <x v="80"/>
          </reference>
        </references>
      </pivotArea>
    </format>
    <format dxfId="75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95"/>
          </reference>
          <reference field="3" count="1">
            <x v="88"/>
          </reference>
        </references>
      </pivotArea>
    </format>
    <format dxfId="75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98"/>
          </reference>
          <reference field="3" count="1">
            <x v="92"/>
          </reference>
        </references>
      </pivotArea>
    </format>
    <format dxfId="75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02"/>
          </reference>
          <reference field="3" count="1">
            <x v="96"/>
          </reference>
        </references>
      </pivotArea>
    </format>
    <format dxfId="75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10"/>
          </reference>
          <reference field="3" count="1">
            <x v="102"/>
          </reference>
        </references>
      </pivotArea>
    </format>
    <format dxfId="75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6"/>
          </reference>
          <reference field="3" count="1">
            <x v="16"/>
          </reference>
        </references>
      </pivotArea>
    </format>
    <format dxfId="75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88"/>
          </reference>
          <reference field="3" count="1">
            <x v="81"/>
          </reference>
        </references>
      </pivotArea>
    </format>
    <format dxfId="74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01"/>
          </reference>
          <reference field="3" count="1">
            <x v="95"/>
          </reference>
        </references>
      </pivotArea>
    </format>
    <format dxfId="74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03"/>
          </reference>
          <reference field="3" count="1">
            <x v="97"/>
          </reference>
        </references>
      </pivotArea>
    </format>
    <format dxfId="74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16"/>
          </reference>
          <reference field="3" count="1">
            <x v="106"/>
          </reference>
        </references>
      </pivotArea>
    </format>
    <format dxfId="74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3"/>
          </reference>
          <reference field="3" count="1">
            <x v="121"/>
          </reference>
        </references>
      </pivotArea>
    </format>
    <format dxfId="74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67"/>
          </reference>
          <reference field="3" count="1">
            <x v="62"/>
          </reference>
        </references>
      </pivotArea>
    </format>
    <format dxfId="74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74"/>
          </reference>
          <reference field="3" count="1">
            <x v="69"/>
          </reference>
        </references>
      </pivotArea>
    </format>
    <format dxfId="74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75"/>
          </reference>
          <reference field="3" count="1">
            <x v="120"/>
          </reference>
        </references>
      </pivotArea>
    </format>
    <format dxfId="74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96"/>
          </reference>
          <reference field="3" count="1">
            <x v="89"/>
          </reference>
        </references>
      </pivotArea>
    </format>
    <format dxfId="74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12"/>
          </reference>
          <reference field="3" count="1">
            <x v="103"/>
          </reference>
        </references>
      </pivotArea>
    </format>
    <format dxfId="74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35"/>
          </reference>
          <reference field="3" count="1">
            <x v="34"/>
          </reference>
        </references>
      </pivotArea>
    </format>
    <format dxfId="73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40"/>
          </reference>
          <reference field="3" count="1">
            <x v="39"/>
          </reference>
        </references>
      </pivotArea>
    </format>
    <format dxfId="73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84"/>
          </reference>
          <reference field="3" count="1">
            <x v="77"/>
          </reference>
        </references>
      </pivotArea>
    </format>
    <format dxfId="73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17"/>
          </reference>
          <reference field="3" count="1">
            <x v="107"/>
          </reference>
        </references>
      </pivotArea>
    </format>
    <format dxfId="73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19"/>
          </reference>
          <reference field="3" count="1">
            <x v="109"/>
          </reference>
        </references>
      </pivotArea>
    </format>
    <format dxfId="73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20"/>
          </reference>
          <reference field="3" count="1">
            <x v="110"/>
          </reference>
        </references>
      </pivotArea>
    </format>
    <format dxfId="73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21"/>
          </reference>
          <reference field="3" count="1">
            <x v="111"/>
          </reference>
        </references>
      </pivotArea>
    </format>
    <format dxfId="73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0"/>
          </reference>
          <reference field="2" count="1" selected="0">
            <x v="58"/>
          </reference>
          <reference field="3" count="1">
            <x v="54"/>
          </reference>
        </references>
      </pivotArea>
    </format>
    <format dxfId="73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0"/>
          </reference>
          <reference field="2" count="1" selected="0">
            <x v="59"/>
          </reference>
          <reference field="3" count="1">
            <x v="116"/>
          </reference>
        </references>
      </pivotArea>
    </format>
    <format dxfId="73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1"/>
          </reference>
          <reference field="3" count="1">
            <x v="30"/>
          </reference>
        </references>
      </pivotArea>
    </format>
    <format dxfId="73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4"/>
          </reference>
          <reference field="3" count="1">
            <x v="33"/>
          </reference>
        </references>
      </pivotArea>
    </format>
    <format dxfId="72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8"/>
          </reference>
          <reference field="3" count="1">
            <x v="37"/>
          </reference>
        </references>
      </pivotArea>
    </format>
    <format dxfId="72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57"/>
          </reference>
          <reference field="3" count="1">
            <x v="53"/>
          </reference>
        </references>
      </pivotArea>
    </format>
    <format dxfId="727">
      <pivotArea dataOnly="0" labelOnly="1" outline="0" fieldPosition="0">
        <references count="1">
          <reference field="5" count="0"/>
        </references>
      </pivotArea>
    </format>
    <format dxfId="726">
      <pivotArea dataOnly="0" labelOnly="1" grandCol="1" outline="0" fieldPosition="0"/>
    </format>
    <format dxfId="725">
      <pivotArea field="0" type="button" dataOnly="0" labelOnly="1" outline="0" axis="axisRow" fieldPosition="0"/>
    </format>
    <format dxfId="724">
      <pivotArea field="1" type="button" dataOnly="0" labelOnly="1" outline="0" axis="axisRow" fieldPosition="1"/>
    </format>
    <format dxfId="723">
      <pivotArea field="2" type="button" dataOnly="0" labelOnly="1" outline="0" axis="axisRow" fieldPosition="2"/>
    </format>
    <format dxfId="722">
      <pivotArea field="3" type="button" dataOnly="0" labelOnly="1" outline="0" axis="axisRow" fieldPosition="3"/>
    </format>
    <format dxfId="721">
      <pivotArea dataOnly="0" labelOnly="1" outline="0" fieldPosition="0">
        <references count="1">
          <reference field="5" count="0"/>
        </references>
      </pivotArea>
    </format>
    <format dxfId="720">
      <pivotArea dataOnly="0" labelOnly="1" grandCol="1" outline="0" fieldPosition="0"/>
    </format>
    <format dxfId="719">
      <pivotArea dataOnly="0" labelOnly="1" grandRow="1" outline="0" fieldPosition="0"/>
    </format>
    <format dxfId="718">
      <pivotArea type="origin" dataOnly="0" labelOnly="1" outline="0" fieldPosition="0"/>
    </format>
    <format dxfId="717">
      <pivotArea field="0" type="button" dataOnly="0" labelOnly="1" outline="0" axis="axisRow" fieldPosition="0"/>
    </format>
    <format dxfId="716">
      <pivotArea field="1" type="button" dataOnly="0" labelOnly="1" outline="0" axis="axisRow" fieldPosition="1"/>
    </format>
    <format dxfId="715">
      <pivotArea field="2" type="button" dataOnly="0" labelOnly="1" outline="0" axis="axisRow" fieldPosition="2"/>
    </format>
    <format dxfId="714">
      <pivotArea field="3" type="button" dataOnly="0" labelOnly="1" outline="0" axis="axisRow" fieldPosition="3"/>
    </format>
    <format dxfId="713">
      <pivotArea dataOnly="0" labelOnly="1" outline="0" fieldPosition="0">
        <references count="1">
          <reference field="0" count="0"/>
        </references>
      </pivotArea>
    </format>
    <format dxfId="712">
      <pivotArea dataOnly="0" labelOnly="1" outline="0" fieldPosition="0">
        <references count="2">
          <reference field="0" count="1" selected="0">
            <x v="0"/>
          </reference>
          <reference field="1" count="5">
            <x v="0"/>
            <x v="1"/>
            <x v="7"/>
            <x v="14"/>
            <x v="15"/>
          </reference>
        </references>
      </pivotArea>
    </format>
    <format dxfId="711">
      <pivotArea dataOnly="0" labelOnly="1" outline="0" fieldPosition="0">
        <references count="2">
          <reference field="0" count="1" selected="0">
            <x v="1"/>
          </reference>
          <reference field="1" count="5">
            <x v="3"/>
            <x v="4"/>
            <x v="5"/>
            <x v="6"/>
            <x v="13"/>
          </reference>
        </references>
      </pivotArea>
    </format>
    <format dxfId="710">
      <pivotArea dataOnly="0" labelOnly="1" outline="0" fieldPosition="0">
        <references count="2">
          <reference field="0" count="1" selected="0">
            <x v="2"/>
          </reference>
          <reference field="1" count="4">
            <x v="10"/>
            <x v="11"/>
            <x v="12"/>
            <x v="26"/>
          </reference>
        </references>
      </pivotArea>
    </format>
    <format dxfId="709">
      <pivotArea dataOnly="0" labelOnly="1" outline="0" fieldPosition="0">
        <references count="2">
          <reference field="0" count="1" selected="0">
            <x v="3"/>
          </reference>
          <reference field="1" count="11">
            <x v="2"/>
            <x v="8"/>
            <x v="9"/>
            <x v="16"/>
            <x v="17"/>
            <x v="18"/>
            <x v="19"/>
            <x v="20"/>
            <x v="25"/>
            <x v="27"/>
            <x v="28"/>
          </reference>
        </references>
      </pivotArea>
    </format>
    <format dxfId="708">
      <pivotArea dataOnly="0" labelOnly="1" outline="0" fieldPosition="0">
        <references count="2">
          <reference field="0" count="1" selected="0">
            <x v="4"/>
          </reference>
          <reference field="1" count="4">
            <x v="21"/>
            <x v="22"/>
            <x v="23"/>
            <x v="24"/>
          </reference>
        </references>
      </pivotArea>
    </format>
    <format dxfId="707">
      <pivotArea dataOnly="0" labelOnly="1" outline="0" fieldPosition="0">
        <references count="2">
          <reference field="0" count="1" selected="0">
            <x v="5"/>
          </reference>
          <reference field="1" count="3">
            <x v="29"/>
            <x v="30"/>
            <x v="31"/>
          </reference>
        </references>
      </pivotArea>
    </format>
    <format dxfId="70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2">
            <x v="28"/>
            <x v="124"/>
          </reference>
        </references>
      </pivotArea>
    </format>
    <format dxfId="70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2">
            <x v="4"/>
            <x v="29"/>
          </reference>
        </references>
      </pivotArea>
    </format>
    <format dxfId="70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"/>
          </reference>
          <reference field="2" count="4">
            <x v="10"/>
            <x v="17"/>
            <x v="69"/>
            <x v="125"/>
          </reference>
        </references>
      </pivotArea>
    </format>
    <format dxfId="70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2" count="3">
            <x v="43"/>
            <x v="62"/>
            <x v="63"/>
          </reference>
        </references>
      </pivotArea>
    </format>
    <format dxfId="70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2" count="2">
            <x v="12"/>
            <x v="47"/>
          </reference>
        </references>
      </pivotArea>
    </format>
    <format dxfId="70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5"/>
            <x v="32"/>
            <x v="82"/>
          </reference>
        </references>
      </pivotArea>
    </format>
    <format dxfId="70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5">
            <x v="48"/>
            <x v="49"/>
            <x v="64"/>
            <x v="113"/>
            <x v="122"/>
          </reference>
        </references>
      </pivotArea>
    </format>
    <format dxfId="69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5">
            <x v="11"/>
            <x v="19"/>
            <x v="93"/>
            <x v="104"/>
            <x v="105"/>
          </reference>
        </references>
      </pivotArea>
    </format>
    <format dxfId="69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1">
            <x v="60"/>
          </reference>
        </references>
      </pivotArea>
    </format>
    <format dxfId="69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5">
            <x v="15"/>
            <x v="26"/>
            <x v="44"/>
            <x v="56"/>
            <x v="83"/>
          </reference>
        </references>
      </pivotArea>
    </format>
    <format dxfId="69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3">
            <x v="51"/>
            <x v="65"/>
            <x v="92"/>
          </reference>
        </references>
      </pivotArea>
    </format>
    <format dxfId="69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2" count="5">
            <x v="33"/>
            <x v="55"/>
            <x v="85"/>
            <x v="86"/>
            <x v="111"/>
          </reference>
        </references>
      </pivotArea>
    </format>
    <format dxfId="69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2"/>
          </reference>
          <reference field="2" count="3">
            <x v="68"/>
            <x v="109"/>
            <x v="114"/>
          </reference>
        </references>
      </pivotArea>
    </format>
    <format dxfId="69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6"/>
          </reference>
          <reference field="2" count="3">
            <x v="89"/>
            <x v="91"/>
            <x v="100"/>
          </reference>
        </references>
      </pivotArea>
    </format>
    <format dxfId="69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4">
            <x v="21"/>
            <x v="46"/>
            <x v="107"/>
            <x v="118"/>
          </reference>
        </references>
      </pivotArea>
    </format>
    <format dxfId="69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2">
            <x v="23"/>
            <x v="50"/>
          </reference>
        </references>
      </pivotArea>
    </format>
    <format dxfId="69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3">
            <x v="39"/>
            <x v="45"/>
            <x v="99"/>
          </reference>
        </references>
      </pivotArea>
    </format>
    <format dxfId="68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6"/>
          </reference>
          <reference field="2" count="2">
            <x v="9"/>
            <x v="72"/>
          </reference>
        </references>
      </pivotArea>
    </format>
    <format dxfId="68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7"/>
          </reference>
          <reference field="2" count="4">
            <x v="37"/>
            <x v="42"/>
            <x v="61"/>
            <x v="77"/>
          </reference>
        </references>
      </pivotArea>
    </format>
    <format dxfId="68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8"/>
          </reference>
          <reference field="2" count="7">
            <x v="0"/>
            <x v="6"/>
            <x v="7"/>
            <x v="18"/>
            <x v="52"/>
            <x v="53"/>
            <x v="70"/>
          </reference>
        </references>
      </pivotArea>
    </format>
    <format dxfId="68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9"/>
          </reference>
          <reference field="2" count="3">
            <x v="2"/>
            <x v="8"/>
            <x v="14"/>
          </reference>
        </references>
      </pivotArea>
    </format>
    <format dxfId="68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0"/>
          </reference>
          <reference field="2" count="10">
            <x v="1"/>
            <x v="20"/>
            <x v="25"/>
            <x v="36"/>
            <x v="73"/>
            <x v="78"/>
            <x v="79"/>
            <x v="80"/>
            <x v="81"/>
            <x v="106"/>
          </reference>
        </references>
      </pivotArea>
    </format>
    <format dxfId="68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5"/>
          </reference>
          <reference field="2" count="6">
            <x v="22"/>
            <x v="41"/>
            <x v="54"/>
            <x v="66"/>
            <x v="90"/>
            <x v="94"/>
          </reference>
        </references>
      </pivotArea>
    </format>
    <format dxfId="68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7"/>
          </reference>
          <reference field="2" count="4">
            <x v="27"/>
            <x v="71"/>
            <x v="108"/>
            <x v="115"/>
          </reference>
        </references>
      </pivotArea>
    </format>
    <format dxfId="68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8"/>
          </reference>
          <reference field="2" count="2">
            <x v="30"/>
            <x v="123"/>
          </reference>
        </references>
      </pivotArea>
    </format>
    <format dxfId="68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1"/>
          </reference>
          <reference field="2" count="3">
            <x v="24"/>
            <x v="76"/>
            <x v="97"/>
          </reference>
        </references>
      </pivotArea>
    </format>
    <format dxfId="68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2"/>
          </reference>
          <reference field="2" count="6">
            <x v="13"/>
            <x v="87"/>
            <x v="95"/>
            <x v="98"/>
            <x v="102"/>
            <x v="110"/>
          </reference>
        </references>
      </pivotArea>
    </format>
    <format dxfId="67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3"/>
          </reference>
          <reference field="2" count="5">
            <x v="16"/>
            <x v="88"/>
            <x v="101"/>
            <x v="103"/>
            <x v="116"/>
          </reference>
        </references>
      </pivotArea>
    </format>
    <format dxfId="67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24"/>
          </reference>
          <reference field="2" count="6">
            <x v="3"/>
            <x v="67"/>
            <x v="74"/>
            <x v="75"/>
            <x v="96"/>
            <x v="112"/>
          </reference>
        </references>
      </pivotArea>
    </format>
    <format dxfId="677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9"/>
          </reference>
          <reference field="2" count="7">
            <x v="35"/>
            <x v="40"/>
            <x v="84"/>
            <x v="117"/>
            <x v="119"/>
            <x v="120"/>
            <x v="121"/>
          </reference>
        </references>
      </pivotArea>
    </format>
    <format dxfId="67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0"/>
          </reference>
          <reference field="2" count="2">
            <x v="58"/>
            <x v="59"/>
          </reference>
        </references>
      </pivotArea>
    </format>
    <format dxfId="675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31"/>
          </reference>
          <reference field="2" count="4">
            <x v="31"/>
            <x v="34"/>
            <x v="38"/>
            <x v="57"/>
          </reference>
        </references>
      </pivotArea>
    </format>
    <format dxfId="67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3" count="1">
            <x v="27"/>
          </reference>
        </references>
      </pivotArea>
    </format>
    <format dxfId="67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124"/>
          </reference>
          <reference field="3" count="1">
            <x v="114"/>
          </reference>
        </references>
      </pivotArea>
    </format>
    <format dxfId="67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  <reference field="3" count="1">
            <x v="3"/>
          </reference>
        </references>
      </pivotArea>
    </format>
    <format dxfId="67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"/>
          </reference>
          <reference field="2" count="1" selected="0">
            <x v="29"/>
          </reference>
          <reference field="3" count="1">
            <x v="28"/>
          </reference>
        </references>
      </pivotArea>
    </format>
    <format dxfId="67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10"/>
          </reference>
          <reference field="3" count="1">
            <x v="9"/>
          </reference>
        </references>
      </pivotArea>
    </format>
    <format dxfId="66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17"/>
          </reference>
          <reference field="3" count="1">
            <x v="15"/>
          </reference>
        </references>
      </pivotArea>
    </format>
    <format dxfId="66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69"/>
          </reference>
          <reference field="3" count="1">
            <x v="64"/>
          </reference>
        </references>
      </pivotArea>
    </format>
    <format dxfId="66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"/>
          </reference>
          <reference field="2" count="1" selected="0">
            <x v="125"/>
          </reference>
          <reference field="3" count="1">
            <x v="115"/>
          </reference>
        </references>
      </pivotArea>
    </format>
    <format dxfId="66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43"/>
          </reference>
          <reference field="3" count="1">
            <x v="40"/>
          </reference>
        </references>
      </pivotArea>
    </format>
    <format dxfId="66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2"/>
          </reference>
          <reference field="3" count="1">
            <x v="57"/>
          </reference>
        </references>
      </pivotArea>
    </format>
    <format dxfId="66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3"/>
          </reference>
          <reference field="3" count="1">
            <x v="58"/>
          </reference>
        </references>
      </pivotArea>
    </format>
    <format dxfId="66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2"/>
          </reference>
          <reference field="3" count="1">
            <x v="11"/>
          </reference>
        </references>
      </pivotArea>
    </format>
    <format dxfId="66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"/>
          </reference>
          <reference field="2" count="1" selected="0">
            <x v="47"/>
          </reference>
          <reference field="3" count="1">
            <x v="44"/>
          </reference>
        </references>
      </pivotArea>
    </format>
    <format dxfId="6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5"/>
          </reference>
          <reference field="3" count="1">
            <x v="4"/>
          </reference>
        </references>
      </pivotArea>
    </format>
    <format dxfId="6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32"/>
          </reference>
          <reference field="3" count="1">
            <x v="31"/>
          </reference>
        </references>
      </pivotArea>
    </format>
    <format dxfId="6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82"/>
          </reference>
          <reference field="3" count="1">
            <x v="75"/>
          </reference>
        </references>
      </pivotArea>
    </format>
    <format dxfId="6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48"/>
          </reference>
          <reference field="3" count="1">
            <x v="45"/>
          </reference>
        </references>
      </pivotArea>
    </format>
    <format dxfId="6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49"/>
          </reference>
          <reference field="3" count="1">
            <x v="46"/>
          </reference>
        </references>
      </pivotArea>
    </format>
    <format dxfId="6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64"/>
          </reference>
          <reference field="3" count="1">
            <x v="59"/>
          </reference>
        </references>
      </pivotArea>
    </format>
    <format dxfId="6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13"/>
          </reference>
          <reference field="3" count="1">
            <x v="104"/>
          </reference>
        </references>
      </pivotArea>
    </format>
    <format dxfId="6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122"/>
          </reference>
          <reference field="3" count="1">
            <x v="112"/>
          </reference>
        </references>
      </pivotArea>
    </format>
    <format dxfId="6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1"/>
          </reference>
          <reference field="3" count="1">
            <x v="10"/>
          </reference>
        </references>
      </pivotArea>
    </format>
    <format dxfId="6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9"/>
          </reference>
          <reference field="3" count="1">
            <x v="17"/>
          </reference>
        </references>
      </pivotArea>
    </format>
    <format dxfId="6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93"/>
          </reference>
          <reference field="3" count="1">
            <x v="86"/>
          </reference>
        </references>
      </pivotArea>
    </format>
    <format dxfId="6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04"/>
          </reference>
          <reference field="3" count="1">
            <x v="125"/>
          </reference>
        </references>
      </pivotArea>
    </format>
    <format dxfId="6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05"/>
          </reference>
          <reference field="3" count="1">
            <x v="98"/>
          </reference>
        </references>
      </pivotArea>
    </format>
    <format dxfId="6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60"/>
          </reference>
          <reference field="3" count="1">
            <x v="55"/>
          </reference>
        </references>
      </pivotArea>
    </format>
    <format dxfId="6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15"/>
          </reference>
          <reference field="3" count="1">
            <x v="14"/>
          </reference>
        </references>
      </pivotArea>
    </format>
    <format dxfId="6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6"/>
          </reference>
          <reference field="3" count="1">
            <x v="25"/>
          </reference>
        </references>
      </pivotArea>
    </format>
    <format dxfId="6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44"/>
          </reference>
          <reference field="3" count="1">
            <x v="41"/>
          </reference>
        </references>
      </pivotArea>
    </format>
    <format dxfId="6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56"/>
          </reference>
          <reference field="3" count="1">
            <x v="52"/>
          </reference>
        </references>
      </pivotArea>
    </format>
    <format dxfId="6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3"/>
          </reference>
          <reference field="3" count="1">
            <x v="76"/>
          </reference>
        </references>
      </pivotArea>
    </format>
    <format dxfId="64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51"/>
          </reference>
          <reference field="3" count="1">
            <x v="47"/>
          </reference>
        </references>
      </pivotArea>
    </format>
    <format dxfId="64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65"/>
          </reference>
          <reference field="3" count="1">
            <x v="60"/>
          </reference>
        </references>
      </pivotArea>
    </format>
    <format dxfId="64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0"/>
          </reference>
          <reference field="2" count="1" selected="0">
            <x v="92"/>
          </reference>
          <reference field="3" count="1">
            <x v="85"/>
          </reference>
        </references>
      </pivotArea>
    </format>
    <format dxfId="63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33"/>
          </reference>
          <reference field="3" count="1">
            <x v="32"/>
          </reference>
        </references>
      </pivotArea>
    </format>
    <format dxfId="63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55"/>
          </reference>
          <reference field="3" count="1">
            <x v="51"/>
          </reference>
        </references>
      </pivotArea>
    </format>
    <format dxfId="637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85"/>
          </reference>
          <reference field="3" count="1">
            <x v="78"/>
          </reference>
        </references>
      </pivotArea>
    </format>
    <format dxfId="63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86"/>
          </reference>
          <reference field="3" count="1">
            <x v="79"/>
          </reference>
        </references>
      </pivotArea>
    </format>
    <format dxfId="63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1"/>
          </reference>
          <reference field="2" count="1" selected="0">
            <x v="111"/>
          </reference>
          <reference field="3" count="1">
            <x v="119"/>
          </reference>
        </references>
      </pivotArea>
    </format>
    <format dxfId="63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68"/>
          </reference>
          <reference field="3" count="1">
            <x v="63"/>
          </reference>
        </references>
      </pivotArea>
    </format>
    <format dxfId="63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09"/>
          </reference>
          <reference field="3" count="1">
            <x v="101"/>
          </reference>
        </references>
      </pivotArea>
    </format>
    <format dxfId="632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2"/>
          </reference>
          <reference field="2" count="1" selected="0">
            <x v="114"/>
          </reference>
          <reference field="3" count="1">
            <x v="105"/>
          </reference>
        </references>
      </pivotArea>
    </format>
    <format dxfId="63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89"/>
          </reference>
          <reference field="3" count="1">
            <x v="82"/>
          </reference>
        </references>
      </pivotArea>
    </format>
    <format dxfId="63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91"/>
          </reference>
          <reference field="3" count="1">
            <x v="84"/>
          </reference>
        </references>
      </pivotArea>
    </format>
    <format dxfId="62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100"/>
          </reference>
          <reference field="3" count="1">
            <x v="94"/>
          </reference>
        </references>
      </pivotArea>
    </format>
    <format dxfId="6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21"/>
          </reference>
          <reference field="3" count="1">
            <x v="19"/>
          </reference>
        </references>
      </pivotArea>
    </format>
    <format dxfId="62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46"/>
          </reference>
          <reference field="3" count="1">
            <x v="43"/>
          </reference>
        </references>
      </pivotArea>
    </format>
    <format dxfId="62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107"/>
          </reference>
          <reference field="3" count="1">
            <x v="99"/>
          </reference>
        </references>
      </pivotArea>
    </format>
    <format dxfId="6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118"/>
          </reference>
          <reference field="3" count="1">
            <x v="108"/>
          </reference>
        </references>
      </pivotArea>
    </format>
    <format dxfId="6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23"/>
          </reference>
          <reference field="3" count="1">
            <x v="22"/>
          </reference>
        </references>
      </pivotArea>
    </format>
    <format dxfId="62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50"/>
          </reference>
          <reference field="3" count="1">
            <x v="118"/>
          </reference>
        </references>
      </pivotArea>
    </format>
    <format dxfId="62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39"/>
          </reference>
          <reference field="3" count="1">
            <x v="38"/>
          </reference>
        </references>
      </pivotArea>
    </format>
    <format dxfId="62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45"/>
          </reference>
          <reference field="3" count="1">
            <x v="42"/>
          </reference>
        </references>
      </pivotArea>
    </format>
    <format dxfId="62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99"/>
          </reference>
          <reference field="3" count="1">
            <x v="93"/>
          </reference>
        </references>
      </pivotArea>
    </format>
    <format dxfId="61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"/>
          </reference>
          <reference field="2" count="1" selected="0">
            <x v="9"/>
          </reference>
          <reference field="3" count="1">
            <x v="8"/>
          </reference>
        </references>
      </pivotArea>
    </format>
    <format dxfId="61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"/>
          </reference>
          <reference field="2" count="1" selected="0">
            <x v="72"/>
          </reference>
          <reference field="3" count="1">
            <x v="67"/>
          </reference>
        </references>
      </pivotArea>
    </format>
    <format dxfId="61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37"/>
          </reference>
          <reference field="3" count="1">
            <x v="36"/>
          </reference>
        </references>
      </pivotArea>
    </format>
    <format dxfId="61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42"/>
          </reference>
          <reference field="3" count="1">
            <x v="122"/>
          </reference>
        </references>
      </pivotArea>
    </format>
    <format dxfId="61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61"/>
          </reference>
          <reference field="3" count="1">
            <x v="56"/>
          </reference>
        </references>
      </pivotArea>
    </format>
    <format dxfId="61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7"/>
          </reference>
          <reference field="2" count="1" selected="0">
            <x v="77"/>
          </reference>
          <reference field="3" count="1">
            <x v="71"/>
          </reference>
        </references>
      </pivotArea>
    </format>
    <format dxfId="61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0"/>
          </reference>
          <reference field="3" count="1">
            <x v="123"/>
          </reference>
        </references>
      </pivotArea>
    </format>
    <format dxfId="61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6"/>
          </reference>
          <reference field="3" count="1">
            <x v="5"/>
          </reference>
        </references>
      </pivotArea>
    </format>
    <format dxfId="61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7"/>
          </reference>
          <reference field="3" count="1">
            <x v="6"/>
          </reference>
        </references>
      </pivotArea>
    </format>
    <format dxfId="61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60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52"/>
          </reference>
          <reference field="3" count="1">
            <x v="48"/>
          </reference>
        </references>
      </pivotArea>
    </format>
    <format dxfId="60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53"/>
          </reference>
          <reference field="3" count="1">
            <x v="49"/>
          </reference>
        </references>
      </pivotArea>
    </format>
    <format dxfId="60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8"/>
          </reference>
          <reference field="2" count="1" selected="0">
            <x v="70"/>
          </reference>
          <reference field="3" count="1">
            <x v="65"/>
          </reference>
        </references>
      </pivotArea>
    </format>
    <format dxfId="60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60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8"/>
          </reference>
          <reference field="3" count="1">
            <x v="7"/>
          </reference>
        </references>
      </pivotArea>
    </format>
    <format dxfId="60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9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60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60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0"/>
          </reference>
          <reference field="3" count="1">
            <x v="18"/>
          </reference>
        </references>
      </pivotArea>
    </format>
    <format dxfId="60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25"/>
          </reference>
          <reference field="3" count="1">
            <x v="24"/>
          </reference>
        </references>
      </pivotArea>
    </format>
    <format dxfId="60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36"/>
          </reference>
          <reference field="3" count="1">
            <x v="35"/>
          </reference>
        </references>
      </pivotArea>
    </format>
    <format dxfId="59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73"/>
          </reference>
          <reference field="3" count="1">
            <x v="68"/>
          </reference>
        </references>
      </pivotArea>
    </format>
    <format dxfId="59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78"/>
          </reference>
          <reference field="3" count="1">
            <x v="72"/>
          </reference>
        </references>
      </pivotArea>
    </format>
    <format dxfId="59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79"/>
          </reference>
          <reference field="3" count="1">
            <x v="73"/>
          </reference>
        </references>
      </pivotArea>
    </format>
    <format dxfId="59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80"/>
          </reference>
          <reference field="3" count="1">
            <x v="74"/>
          </reference>
        </references>
      </pivotArea>
    </format>
    <format dxfId="59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81"/>
          </reference>
          <reference field="3" count="1">
            <x v="90"/>
          </reference>
        </references>
      </pivotArea>
    </format>
    <format dxfId="59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0"/>
          </reference>
          <reference field="2" count="1" selected="0">
            <x v="106"/>
          </reference>
          <reference field="3" count="1">
            <x v="126"/>
          </reference>
        </references>
      </pivotArea>
    </format>
    <format dxfId="59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22"/>
          </reference>
          <reference field="3" count="1">
            <x v="21"/>
          </reference>
        </references>
      </pivotArea>
    </format>
    <format dxfId="59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41"/>
          </reference>
          <reference field="3" count="1">
            <x v="117"/>
          </reference>
        </references>
      </pivotArea>
    </format>
    <format dxfId="59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54"/>
          </reference>
          <reference field="3" count="1">
            <x v="50"/>
          </reference>
        </references>
      </pivotArea>
    </format>
    <format dxfId="59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66"/>
          </reference>
          <reference field="3" count="1">
            <x v="61"/>
          </reference>
        </references>
      </pivotArea>
    </format>
    <format dxfId="58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90"/>
          </reference>
          <reference field="3" count="1">
            <x v="83"/>
          </reference>
        </references>
      </pivotArea>
    </format>
    <format dxfId="58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5"/>
          </reference>
          <reference field="2" count="1" selected="0">
            <x v="94"/>
          </reference>
          <reference field="3" count="1">
            <x v="87"/>
          </reference>
        </references>
      </pivotArea>
    </format>
    <format dxfId="58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27"/>
          </reference>
          <reference field="3" count="1">
            <x v="26"/>
          </reference>
        </references>
      </pivotArea>
    </format>
    <format dxfId="58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71"/>
          </reference>
          <reference field="3" count="1">
            <x v="66"/>
          </reference>
        </references>
      </pivotArea>
    </format>
    <format dxfId="5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108"/>
          </reference>
          <reference field="3" count="1">
            <x v="100"/>
          </reference>
        </references>
      </pivotArea>
    </format>
    <format dxfId="5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7"/>
          </reference>
          <reference field="2" count="1" selected="0">
            <x v="115"/>
          </reference>
          <reference field="3" count="1">
            <x v="124"/>
          </reference>
        </references>
      </pivotArea>
    </format>
    <format dxfId="5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30"/>
          </reference>
          <reference field="3" count="1">
            <x v="29"/>
          </reference>
        </references>
      </pivotArea>
    </format>
    <format dxfId="5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8"/>
          </reference>
          <reference field="2" count="1" selected="0">
            <x v="123"/>
          </reference>
          <reference field="3" count="1">
            <x v="113"/>
          </reference>
        </references>
      </pivotArea>
    </format>
    <format dxfId="58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24"/>
          </reference>
          <reference field="3" count="1">
            <x v="23"/>
          </reference>
        </references>
      </pivotArea>
    </format>
    <format dxfId="58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76"/>
          </reference>
          <reference field="3" count="1">
            <x v="70"/>
          </reference>
        </references>
      </pivotArea>
    </format>
    <format dxfId="57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1"/>
          </reference>
          <reference field="2" count="1" selected="0">
            <x v="97"/>
          </reference>
          <reference field="3" count="1">
            <x v="91"/>
          </reference>
        </references>
      </pivotArea>
    </format>
    <format dxfId="57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3"/>
          </reference>
          <reference field="3" count="1">
            <x v="12"/>
          </reference>
        </references>
      </pivotArea>
    </format>
    <format dxfId="57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87"/>
          </reference>
          <reference field="3" count="1">
            <x v="80"/>
          </reference>
        </references>
      </pivotArea>
    </format>
    <format dxfId="57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95"/>
          </reference>
          <reference field="3" count="1">
            <x v="88"/>
          </reference>
        </references>
      </pivotArea>
    </format>
    <format dxfId="57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98"/>
          </reference>
          <reference field="3" count="1">
            <x v="92"/>
          </reference>
        </references>
      </pivotArea>
    </format>
    <format dxfId="57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02"/>
          </reference>
          <reference field="3" count="1">
            <x v="96"/>
          </reference>
        </references>
      </pivotArea>
    </format>
    <format dxfId="57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2"/>
          </reference>
          <reference field="2" count="1" selected="0">
            <x v="110"/>
          </reference>
          <reference field="3" count="1">
            <x v="102"/>
          </reference>
        </references>
      </pivotArea>
    </format>
    <format dxfId="57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6"/>
          </reference>
          <reference field="3" count="1">
            <x v="16"/>
          </reference>
        </references>
      </pivotArea>
    </format>
    <format dxfId="57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88"/>
          </reference>
          <reference field="3" count="1">
            <x v="81"/>
          </reference>
        </references>
      </pivotArea>
    </format>
    <format dxfId="57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01"/>
          </reference>
          <reference field="3" count="1">
            <x v="95"/>
          </reference>
        </references>
      </pivotArea>
    </format>
    <format dxfId="56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03"/>
          </reference>
          <reference field="3" count="1">
            <x v="97"/>
          </reference>
        </references>
      </pivotArea>
    </format>
    <format dxfId="56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3"/>
          </reference>
          <reference field="2" count="1" selected="0">
            <x v="116"/>
          </reference>
          <reference field="3" count="1">
            <x v="106"/>
          </reference>
        </references>
      </pivotArea>
    </format>
    <format dxfId="56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3"/>
          </reference>
          <reference field="3" count="1">
            <x v="121"/>
          </reference>
        </references>
      </pivotArea>
    </format>
    <format dxfId="56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67"/>
          </reference>
          <reference field="3" count="1">
            <x v="62"/>
          </reference>
        </references>
      </pivotArea>
    </format>
    <format dxfId="565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74"/>
          </reference>
          <reference field="3" count="1">
            <x v="69"/>
          </reference>
        </references>
      </pivotArea>
    </format>
    <format dxfId="56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75"/>
          </reference>
          <reference field="3" count="1">
            <x v="120"/>
          </reference>
        </references>
      </pivotArea>
    </format>
    <format dxfId="56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96"/>
          </reference>
          <reference field="3" count="1">
            <x v="89"/>
          </reference>
        </references>
      </pivotArea>
    </format>
    <format dxfId="56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12"/>
          </reference>
          <reference field="3" count="1">
            <x v="103"/>
          </reference>
        </references>
      </pivotArea>
    </format>
    <format dxfId="56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35"/>
          </reference>
          <reference field="3" count="1">
            <x v="34"/>
          </reference>
        </references>
      </pivotArea>
    </format>
    <format dxfId="56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40"/>
          </reference>
          <reference field="3" count="1">
            <x v="39"/>
          </reference>
        </references>
      </pivotArea>
    </format>
    <format dxfId="55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84"/>
          </reference>
          <reference field="3" count="1">
            <x v="77"/>
          </reference>
        </references>
      </pivotArea>
    </format>
    <format dxfId="55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17"/>
          </reference>
          <reference field="3" count="1">
            <x v="107"/>
          </reference>
        </references>
      </pivotArea>
    </format>
    <format dxfId="55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19"/>
          </reference>
          <reference field="3" count="1">
            <x v="109"/>
          </reference>
        </references>
      </pivotArea>
    </format>
    <format dxfId="55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20"/>
          </reference>
          <reference field="3" count="1">
            <x v="110"/>
          </reference>
        </references>
      </pivotArea>
    </format>
    <format dxfId="55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9"/>
          </reference>
          <reference field="2" count="1" selected="0">
            <x v="121"/>
          </reference>
          <reference field="3" count="1">
            <x v="111"/>
          </reference>
        </references>
      </pivotArea>
    </format>
    <format dxfId="55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0"/>
          </reference>
          <reference field="2" count="1" selected="0">
            <x v="58"/>
          </reference>
          <reference field="3" count="1">
            <x v="54"/>
          </reference>
        </references>
      </pivotArea>
    </format>
    <format dxfId="55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0"/>
          </reference>
          <reference field="2" count="1" selected="0">
            <x v="59"/>
          </reference>
          <reference field="3" count="1">
            <x v="116"/>
          </reference>
        </references>
      </pivotArea>
    </format>
    <format dxfId="55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1"/>
          </reference>
          <reference field="3" count="1">
            <x v="30"/>
          </reference>
        </references>
      </pivotArea>
    </format>
    <format dxfId="55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4"/>
          </reference>
          <reference field="3" count="1">
            <x v="33"/>
          </reference>
        </references>
      </pivotArea>
    </format>
    <format dxfId="55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38"/>
          </reference>
          <reference field="3" count="1">
            <x v="37"/>
          </reference>
        </references>
      </pivotArea>
    </format>
    <format dxfId="549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31"/>
          </reference>
          <reference field="2" count="1" selected="0">
            <x v="57"/>
          </reference>
          <reference field="3" count="1">
            <x v="53"/>
          </reference>
        </references>
      </pivotArea>
    </format>
    <format dxfId="548">
      <pivotArea dataOnly="0" labelOnly="1" outline="0" fieldPosition="0">
        <references count="1">
          <reference field="5" count="0"/>
        </references>
      </pivotArea>
    </format>
    <format dxfId="547">
      <pivotArea outline="0" collapsedLevelsAreSubtotals="1" fieldPosition="0"/>
    </format>
    <format dxfId="546">
      <pivotArea field="5" type="button" dataOnly="0" labelOnly="1" outline="0" axis="axisCol" fieldPosition="0"/>
    </format>
    <format dxfId="545">
      <pivotArea type="topRight" dataOnly="0" labelOnly="1" outline="0" fieldPosition="0"/>
    </format>
    <format dxfId="544">
      <pivotArea dataOnly="0" labelOnly="1" outline="0" fieldPosition="0">
        <references count="1">
          <reference field="5" count="0"/>
        </references>
      </pivotArea>
    </format>
    <format dxfId="543">
      <pivotArea dataOnly="0" labelOnly="1" outline="0" fieldPosition="0">
        <references count="1">
          <reference field="5" count="0"/>
        </references>
      </pivotArea>
    </format>
    <format dxfId="542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</formats>
  <pivotTableStyleInfo name="PivotStyleMedium7" showRowHeaders="0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scope="field" priority="1" id="{336F7A4F-B008-4E89-8BF8-CC07AC9CF3D7}">
            <x14:pivotAreas count="1">
              <pivotArea outline="0" collapsedLevelsAreSubtotals="1" fieldPosition="0">
                <references count="3">
                  <reference field="4294967294" count="1" selected="0">
                    <x v="0"/>
                  </reference>
                  <reference field="4" count="0" selected="0"/>
                  <reference field="5" count="0" selected="0"/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DCF52-83A2-46F4-A6E7-059DE8648784}" name="Table1" displayName="Table1" ref="A4:Q5" totalsRowShown="0" headerRowDxfId="1098" dataDxfId="1096" headerRowBorderDxfId="1097" tableBorderDxfId="1095" totalsRowBorderDxfId="1094">
  <autoFilter ref="A4:Q5" xr:uid="{3F684189-F783-4596-B7CF-765469D8D126}"/>
  <tableColumns count="17">
    <tableColumn id="1" xr3:uid="{66ECBA8C-023E-4E41-AA9B-77245B407945}" name="County" dataDxfId="1093"/>
    <tableColumn id="2" xr3:uid="{B53C7684-D334-46CD-8499-13E9B1957769}" name="Sub-County" dataDxfId="1092"/>
    <tableColumn id="3" xr3:uid="{45AFD7A0-D3B1-4940-A83B-2AB4A14D9246}" name="Facility" dataDxfId="1091"/>
    <tableColumn id="4" xr3:uid="{B8E8A6AC-063D-4843-8DB8-72CE68DAF7F1}" name="MflCode" dataDxfId="1090"/>
    <tableColumn id="5" xr3:uid="{25797DFB-3A5A-4599-93CA-324B9FAD813F}" name="Counsellor Name" dataDxfId="1089"/>
    <tableColumn id="6" xr3:uid="{51498CC7-7693-47B1-8ADD-8A121867B8CD}" name="Date of entry" dataDxfId="1088"/>
    <tableColumn id="7" xr3:uid="{646B0B57-9559-4700-80D6-4D3574832EF2}" name="Positive target" dataDxfId="1087"/>
    <tableColumn id="8" xr3:uid="{D2209301-7F53-4338-B36B-44F388686166}" name="Total No. Tested" dataDxfId="1086"/>
    <tableColumn id="9" xr3:uid="{6F2112F1-4D17-4FC3-BF8F-9EBF35C83646}" name="Total No. positive" dataDxfId="1085"/>
    <tableColumn id="10" xr3:uid="{EF0D84D1-A7F8-49C3-8580-FAF2C00DFFC5}" name="No. linked to this facility" dataDxfId="1084"/>
    <tableColumn id="11" xr3:uid="{FADEC263-1084-43EF-87FC-532DB66EC2B6}" name="No. linked to other facilities" dataDxfId="1083"/>
    <tableColumn id="12" xr3:uid="{F2D4AAB5-6DC4-450F-97D6-2A4F9D2ED3C5}" name="No. declined" dataDxfId="1082"/>
    <tableColumn id="13" xr3:uid="{9D6D43C6-A65A-45A7-AB22-86E3D2F8360A}" name="No. dead" dataDxfId="1081"/>
    <tableColumn id="14" xr3:uid="{6B180FB1-1B3E-4555-8565-59E5356E6F10}" name="To come later (TCA)" dataDxfId="1080"/>
    <tableColumn id="15" xr3:uid="{6EC4F8F1-E40D-4F12-8525-9ACFAB8260CB}" name="Counsellor Achievement" dataDxfId="1079"/>
    <tableColumn id="16" xr3:uid="{CA2E13F8-2366-48D0-8C5C-8991B1FF7B7B}" name="Positive Yield" dataDxfId="1078"/>
    <tableColumn id="17" xr3:uid="{2C8F3CB4-255A-4F27-965D-CD75B81AFD28}" name="Linkage" dataDxfId="107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82"/>
  <sheetViews>
    <sheetView showGridLines="0" zoomScale="95" zoomScaleNormal="95" workbookViewId="0">
      <selection activeCell="T11" sqref="T11"/>
    </sheetView>
  </sheetViews>
  <sheetFormatPr defaultRowHeight="12.75" x14ac:dyDescent="0.2"/>
  <cols>
    <col min="1" max="1" width="9.140625" style="14" customWidth="1"/>
    <col min="2" max="2" width="10.42578125" style="14" customWidth="1"/>
    <col min="3" max="6" width="9.140625" style="14"/>
    <col min="7" max="7" width="7.7109375" style="14" bestFit="1" customWidth="1"/>
    <col min="8" max="10" width="9.140625" style="14"/>
    <col min="11" max="11" width="8.42578125" style="14" customWidth="1"/>
    <col min="12" max="12" width="9.140625" style="14"/>
    <col min="13" max="13" width="11.28515625" style="14" customWidth="1"/>
    <col min="14" max="14" width="9.140625" style="14"/>
    <col min="15" max="15" width="10" style="14" bestFit="1" customWidth="1"/>
    <col min="16" max="16" width="10.85546875" style="14" customWidth="1"/>
    <col min="17" max="17" width="11.42578125" style="14" customWidth="1"/>
    <col min="18" max="16384" width="9.140625" style="14"/>
  </cols>
  <sheetData>
    <row r="1" spans="2:17" x14ac:dyDescent="0.2">
      <c r="B1" s="94" t="s">
        <v>20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/>
    </row>
    <row r="2" spans="2:17" ht="12.75" customHeight="1" x14ac:dyDescent="0.2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9"/>
    </row>
    <row r="3" spans="2:17" ht="12.75" customHeight="1" x14ac:dyDescent="0.2"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9"/>
    </row>
    <row r="4" spans="2:17" ht="12.75" customHeight="1" x14ac:dyDescent="0.2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2:17" x14ac:dyDescent="0.2">
      <c r="B5" s="19"/>
      <c r="Q5" s="20"/>
    </row>
    <row r="6" spans="2:17" ht="17.25" customHeight="1" x14ac:dyDescent="0.2">
      <c r="B6" s="19"/>
      <c r="C6" s="111" t="s">
        <v>16</v>
      </c>
      <c r="D6" s="112"/>
      <c r="E6" s="113"/>
      <c r="I6" s="103" t="s">
        <v>17</v>
      </c>
      <c r="J6" s="103"/>
      <c r="K6" s="103"/>
      <c r="N6" s="103" t="s">
        <v>32</v>
      </c>
      <c r="O6" s="103"/>
      <c r="P6" s="103"/>
      <c r="Q6" s="20"/>
    </row>
    <row r="7" spans="2:17" ht="30.75" x14ac:dyDescent="0.2">
      <c r="B7" s="19"/>
      <c r="C7" s="86">
        <f>'Cumulative by county'!F12</f>
        <v>0</v>
      </c>
      <c r="D7" s="87"/>
      <c r="E7" s="88"/>
      <c r="I7" s="86">
        <f>'Cumulative by county'!G12</f>
        <v>0</v>
      </c>
      <c r="J7" s="87"/>
      <c r="K7" s="88"/>
      <c r="N7" s="107">
        <f>'Cumulative by county'!H12+'Cumulative by county'!I12</f>
        <v>0</v>
      </c>
      <c r="O7" s="107"/>
      <c r="P7" s="107"/>
      <c r="Q7" s="20"/>
    </row>
    <row r="8" spans="2:17" ht="12" customHeight="1" x14ac:dyDescent="0.2">
      <c r="B8" s="19"/>
      <c r="C8" s="51"/>
      <c r="D8" s="51"/>
      <c r="E8" s="51"/>
      <c r="I8" s="51"/>
      <c r="J8" s="51"/>
      <c r="K8" s="51"/>
      <c r="N8" s="52"/>
      <c r="O8" s="52"/>
      <c r="P8" s="52"/>
      <c r="Q8" s="20"/>
    </row>
    <row r="9" spans="2:17" ht="18" customHeight="1" x14ac:dyDescent="0.2">
      <c r="B9" s="19"/>
      <c r="C9" s="111" t="s">
        <v>33</v>
      </c>
      <c r="D9" s="112"/>
      <c r="E9" s="113"/>
      <c r="I9" s="103" t="s">
        <v>34</v>
      </c>
      <c r="J9" s="103"/>
      <c r="K9" s="103"/>
      <c r="N9" s="103" t="s">
        <v>35</v>
      </c>
      <c r="O9" s="103"/>
      <c r="P9" s="103"/>
      <c r="Q9" s="20"/>
    </row>
    <row r="10" spans="2:17" ht="30.75" x14ac:dyDescent="0.45">
      <c r="B10" s="19"/>
      <c r="C10" s="86">
        <f>'Modality Summary'!B15</f>
        <v>526</v>
      </c>
      <c r="D10" s="87"/>
      <c r="E10" s="88"/>
      <c r="G10" s="53">
        <f>IFERROR('Cumulative by county'!L12/'Cumulative by county'!G12,0)</f>
        <v>0</v>
      </c>
      <c r="I10" s="89">
        <f>'Cumulative by county'!M12</f>
        <v>0</v>
      </c>
      <c r="J10" s="89"/>
      <c r="K10" s="89"/>
      <c r="L10" s="92">
        <f>IFERROR('Cumulative by county'!J12/'Cumulative by county'!G12,0)</f>
        <v>0</v>
      </c>
      <c r="M10" s="93"/>
      <c r="N10" s="89">
        <f>'Cumulative by county'!N12</f>
        <v>0</v>
      </c>
      <c r="O10" s="89"/>
      <c r="P10" s="89"/>
      <c r="Q10" s="20"/>
    </row>
    <row r="11" spans="2:17" ht="12.75" customHeight="1" x14ac:dyDescent="0.2">
      <c r="B11" s="19"/>
      <c r="Q11" s="20"/>
    </row>
    <row r="12" spans="2:17" ht="21" customHeight="1" x14ac:dyDescent="0.2">
      <c r="B12" s="19"/>
      <c r="C12" s="111" t="s">
        <v>36</v>
      </c>
      <c r="D12" s="112"/>
      <c r="E12" s="113"/>
      <c r="I12" s="103" t="s">
        <v>19</v>
      </c>
      <c r="J12" s="103"/>
      <c r="K12" s="103"/>
      <c r="N12" s="103" t="s">
        <v>18</v>
      </c>
      <c r="O12" s="103"/>
      <c r="P12" s="103"/>
      <c r="Q12" s="20"/>
    </row>
    <row r="13" spans="2:17" ht="31.5" customHeight="1" x14ac:dyDescent="0.45">
      <c r="B13" s="19"/>
      <c r="C13" s="86">
        <f>'Modality Summary'!C15</f>
        <v>45</v>
      </c>
      <c r="D13" s="87"/>
      <c r="E13" s="88"/>
      <c r="G13" s="53"/>
      <c r="I13" s="108" t="str">
        <f>CONCATENATE('Cumulative by county'!D12," / ",'Cumulative by county'!E12)</f>
        <v>217 / 227</v>
      </c>
      <c r="J13" s="109"/>
      <c r="K13" s="110"/>
      <c r="L13" s="90"/>
      <c r="M13" s="91"/>
      <c r="N13" s="104" t="str">
        <f>CONCATENATE('Cumulative by county'!B12," / ",'Cumulative by county'!C12)</f>
        <v>134 / 212</v>
      </c>
      <c r="O13" s="105"/>
      <c r="P13" s="106"/>
      <c r="Q13" s="20"/>
    </row>
    <row r="14" spans="2:17" ht="12" customHeight="1" x14ac:dyDescent="0.2">
      <c r="B14" s="19"/>
      <c r="Q14" s="20"/>
    </row>
    <row r="15" spans="2:17" ht="12.75" customHeight="1" x14ac:dyDescent="0.2">
      <c r="B15" s="19"/>
      <c r="Q15" s="20"/>
    </row>
    <row r="16" spans="2:17" ht="12.75" customHeight="1" x14ac:dyDescent="0.2">
      <c r="B16" s="19"/>
      <c r="Q16" s="20"/>
    </row>
    <row r="17" spans="2:17" x14ac:dyDescent="0.2">
      <c r="B17" s="19"/>
      <c r="Q17" s="20"/>
    </row>
    <row r="18" spans="2:17" x14ac:dyDescent="0.2">
      <c r="B18" s="19"/>
      <c r="Q18" s="20"/>
    </row>
    <row r="19" spans="2:17" x14ac:dyDescent="0.2">
      <c r="B19" s="19"/>
      <c r="Q19" s="20"/>
    </row>
    <row r="20" spans="2:17" x14ac:dyDescent="0.2">
      <c r="B20" s="19"/>
      <c r="Q20" s="20"/>
    </row>
    <row r="21" spans="2:17" x14ac:dyDescent="0.2">
      <c r="B21" s="19"/>
      <c r="Q21" s="20"/>
    </row>
    <row r="22" spans="2:17" x14ac:dyDescent="0.2">
      <c r="B22" s="19"/>
      <c r="Q22" s="20"/>
    </row>
    <row r="23" spans="2:17" x14ac:dyDescent="0.2">
      <c r="B23" s="19"/>
      <c r="Q23" s="20"/>
    </row>
    <row r="24" spans="2:17" x14ac:dyDescent="0.2">
      <c r="B24" s="19"/>
      <c r="Q24" s="20"/>
    </row>
    <row r="25" spans="2:17" x14ac:dyDescent="0.2">
      <c r="B25" s="19"/>
      <c r="Q25" s="20"/>
    </row>
    <row r="26" spans="2:17" x14ac:dyDescent="0.2">
      <c r="B26" s="19"/>
      <c r="Q26" s="20"/>
    </row>
    <row r="27" spans="2:17" x14ac:dyDescent="0.2">
      <c r="B27" s="19"/>
      <c r="Q27" s="20"/>
    </row>
    <row r="28" spans="2:17" x14ac:dyDescent="0.2">
      <c r="B28" s="19"/>
      <c r="Q28" s="20"/>
    </row>
    <row r="29" spans="2:17" x14ac:dyDescent="0.2">
      <c r="B29" s="19"/>
      <c r="Q29" s="20"/>
    </row>
    <row r="30" spans="2:17" x14ac:dyDescent="0.2">
      <c r="B30" s="19"/>
      <c r="Q30" s="20"/>
    </row>
    <row r="31" spans="2:17" x14ac:dyDescent="0.2">
      <c r="B31" s="19"/>
      <c r="Q31" s="20"/>
    </row>
    <row r="32" spans="2:17" x14ac:dyDescent="0.2">
      <c r="B32" s="19"/>
      <c r="Q32" s="20"/>
    </row>
    <row r="33" spans="2:17" ht="7.5" customHeight="1" x14ac:dyDescent="0.2">
      <c r="B33" s="19"/>
      <c r="Q33" s="20"/>
    </row>
    <row r="34" spans="2:17" hidden="1" x14ac:dyDescent="0.2">
      <c r="B34" s="19"/>
      <c r="Q34" s="20"/>
    </row>
    <row r="35" spans="2:17" hidden="1" x14ac:dyDescent="0.2">
      <c r="B35" s="19"/>
      <c r="Q35" s="20"/>
    </row>
    <row r="36" spans="2:17" hidden="1" x14ac:dyDescent="0.2">
      <c r="B36" s="19"/>
      <c r="Q36" s="20"/>
    </row>
    <row r="37" spans="2:17" x14ac:dyDescent="0.2">
      <c r="B37" s="19"/>
      <c r="Q37" s="20"/>
    </row>
    <row r="38" spans="2:17" x14ac:dyDescent="0.2">
      <c r="B38" s="19"/>
      <c r="Q38" s="20"/>
    </row>
    <row r="39" spans="2:17" x14ac:dyDescent="0.2">
      <c r="B39" s="19"/>
      <c r="Q39" s="20"/>
    </row>
    <row r="40" spans="2:17" x14ac:dyDescent="0.2">
      <c r="B40" s="19"/>
      <c r="Q40" s="20"/>
    </row>
    <row r="41" spans="2:17" x14ac:dyDescent="0.2">
      <c r="B41" s="19"/>
      <c r="Q41" s="20"/>
    </row>
    <row r="42" spans="2:17" x14ac:dyDescent="0.2">
      <c r="B42" s="19"/>
      <c r="Q42" s="20"/>
    </row>
    <row r="43" spans="2:17" x14ac:dyDescent="0.2">
      <c r="B43" s="19"/>
      <c r="Q43" s="20"/>
    </row>
    <row r="44" spans="2:17" x14ac:dyDescent="0.2">
      <c r="B44" s="19"/>
      <c r="Q44" s="20"/>
    </row>
    <row r="45" spans="2:17" x14ac:dyDescent="0.2">
      <c r="B45" s="19"/>
      <c r="Q45" s="20"/>
    </row>
    <row r="46" spans="2:17" x14ac:dyDescent="0.2">
      <c r="B46" s="19"/>
      <c r="Q46" s="20"/>
    </row>
    <row r="47" spans="2:17" x14ac:dyDescent="0.2">
      <c r="B47" s="19"/>
      <c r="Q47" s="20"/>
    </row>
    <row r="48" spans="2:17" x14ac:dyDescent="0.2">
      <c r="B48" s="19"/>
      <c r="Q48" s="20"/>
    </row>
    <row r="49" spans="2:17" x14ac:dyDescent="0.2">
      <c r="B49" s="19"/>
      <c r="Q49" s="20"/>
    </row>
    <row r="50" spans="2:17" x14ac:dyDescent="0.2">
      <c r="B50" s="19"/>
      <c r="Q50" s="20"/>
    </row>
    <row r="51" spans="2:17" x14ac:dyDescent="0.2">
      <c r="B51" s="19"/>
      <c r="Q51" s="20"/>
    </row>
    <row r="52" spans="2:17" x14ac:dyDescent="0.2">
      <c r="B52" s="19"/>
      <c r="Q52" s="20"/>
    </row>
    <row r="53" spans="2:17" x14ac:dyDescent="0.2">
      <c r="B53" s="19"/>
      <c r="Q53" s="20"/>
    </row>
    <row r="54" spans="2:17" x14ac:dyDescent="0.2">
      <c r="B54" s="19"/>
      <c r="Q54" s="20"/>
    </row>
    <row r="55" spans="2:17" x14ac:dyDescent="0.2">
      <c r="B55" s="19"/>
      <c r="Q55" s="20"/>
    </row>
    <row r="56" spans="2:17" x14ac:dyDescent="0.2">
      <c r="B56" s="19"/>
      <c r="Q56" s="20"/>
    </row>
    <row r="57" spans="2:17" x14ac:dyDescent="0.2">
      <c r="B57" s="19"/>
      <c r="Q57" s="20"/>
    </row>
    <row r="58" spans="2:17" x14ac:dyDescent="0.2">
      <c r="B58" s="19"/>
      <c r="Q58" s="20"/>
    </row>
    <row r="59" spans="2:17" x14ac:dyDescent="0.2">
      <c r="B59" s="19"/>
      <c r="Q59" s="20"/>
    </row>
    <row r="60" spans="2:17" x14ac:dyDescent="0.2">
      <c r="B60" s="44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6"/>
    </row>
    <row r="61" spans="2:17" x14ac:dyDescent="0.2">
      <c r="B61" s="19"/>
      <c r="Q61" s="20"/>
    </row>
    <row r="62" spans="2:17" x14ac:dyDescent="0.2">
      <c r="B62" s="19"/>
      <c r="Q62" s="20"/>
    </row>
    <row r="63" spans="2:17" x14ac:dyDescent="0.2">
      <c r="B63" s="19"/>
      <c r="Q63" s="20"/>
    </row>
    <row r="64" spans="2:17" x14ac:dyDescent="0.2">
      <c r="B64" s="19"/>
      <c r="Q64" s="20"/>
    </row>
    <row r="65" spans="2:17" x14ac:dyDescent="0.2">
      <c r="B65" s="19"/>
      <c r="Q65" s="20"/>
    </row>
    <row r="66" spans="2:17" x14ac:dyDescent="0.2">
      <c r="B66" s="19"/>
      <c r="Q66" s="20"/>
    </row>
    <row r="67" spans="2:17" x14ac:dyDescent="0.2">
      <c r="B67" s="19"/>
      <c r="Q67" s="20"/>
    </row>
    <row r="68" spans="2:17" x14ac:dyDescent="0.2">
      <c r="B68" s="19"/>
      <c r="Q68" s="20"/>
    </row>
    <row r="69" spans="2:17" x14ac:dyDescent="0.2">
      <c r="B69" s="19"/>
      <c r="Q69" s="20"/>
    </row>
    <row r="70" spans="2:17" x14ac:dyDescent="0.2">
      <c r="B70" s="19"/>
      <c r="Q70" s="20"/>
    </row>
    <row r="71" spans="2:17" x14ac:dyDescent="0.2">
      <c r="B71" s="19"/>
      <c r="Q71" s="20"/>
    </row>
    <row r="72" spans="2:17" x14ac:dyDescent="0.2">
      <c r="B72" s="19"/>
      <c r="Q72" s="20"/>
    </row>
    <row r="73" spans="2:17" x14ac:dyDescent="0.2">
      <c r="B73" s="19"/>
      <c r="Q73" s="20"/>
    </row>
    <row r="74" spans="2:17" x14ac:dyDescent="0.2">
      <c r="B74" s="19"/>
      <c r="Q74" s="20"/>
    </row>
    <row r="75" spans="2:17" x14ac:dyDescent="0.2">
      <c r="B75" s="19"/>
      <c r="Q75" s="20"/>
    </row>
    <row r="76" spans="2:17" x14ac:dyDescent="0.2">
      <c r="B76" s="19"/>
      <c r="Q76" s="20"/>
    </row>
    <row r="77" spans="2:17" x14ac:dyDescent="0.2">
      <c r="B77" s="19"/>
      <c r="Q77" s="20"/>
    </row>
    <row r="78" spans="2:17" x14ac:dyDescent="0.2">
      <c r="B78" s="19"/>
      <c r="Q78" s="20"/>
    </row>
    <row r="79" spans="2:17" x14ac:dyDescent="0.2">
      <c r="B79" s="19"/>
      <c r="Q79" s="20"/>
    </row>
    <row r="80" spans="2:17" x14ac:dyDescent="0.2">
      <c r="B80" s="19"/>
      <c r="Q80" s="20"/>
    </row>
    <row r="81" spans="2:17" x14ac:dyDescent="0.2">
      <c r="B81" s="19"/>
      <c r="Q81" s="20"/>
    </row>
    <row r="82" spans="2:17" x14ac:dyDescent="0.2"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3"/>
    </row>
  </sheetData>
  <mergeCells count="21">
    <mergeCell ref="B1:Q4"/>
    <mergeCell ref="N12:P12"/>
    <mergeCell ref="N13:P13"/>
    <mergeCell ref="I7:K7"/>
    <mergeCell ref="N7:P7"/>
    <mergeCell ref="C13:E13"/>
    <mergeCell ref="C7:E7"/>
    <mergeCell ref="I6:K6"/>
    <mergeCell ref="I12:K12"/>
    <mergeCell ref="I13:K13"/>
    <mergeCell ref="C6:E6"/>
    <mergeCell ref="N6:P6"/>
    <mergeCell ref="C12:E12"/>
    <mergeCell ref="C9:E9"/>
    <mergeCell ref="I9:K9"/>
    <mergeCell ref="N9:P9"/>
    <mergeCell ref="C10:E10"/>
    <mergeCell ref="I10:K10"/>
    <mergeCell ref="N10:P10"/>
    <mergeCell ref="L13:M13"/>
    <mergeCell ref="L10:M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29"/>
  <sheetViews>
    <sheetView showGridLines="0" workbookViewId="0">
      <selection activeCell="T4" sqref="T4"/>
    </sheetView>
  </sheetViews>
  <sheetFormatPr defaultRowHeight="12.75" x14ac:dyDescent="0.2"/>
  <cols>
    <col min="1" max="1" width="7.7109375" customWidth="1"/>
    <col min="2" max="3" width="8.5703125" customWidth="1"/>
    <col min="4" max="4" width="10.28515625" customWidth="1"/>
    <col min="5" max="5" width="11.28515625" customWidth="1"/>
    <col min="6" max="6" width="10" style="4" customWidth="1"/>
    <col min="7" max="7" width="12" style="4" customWidth="1"/>
    <col min="8" max="8" width="12.7109375" style="4" customWidth="1"/>
    <col min="9" max="9" width="14.5703125" style="4" customWidth="1"/>
    <col min="10" max="10" width="10.7109375" style="4" customWidth="1"/>
    <col min="11" max="11" width="7.7109375" style="4" customWidth="1"/>
    <col min="12" max="12" width="10.42578125" style="4" customWidth="1"/>
    <col min="13" max="13" width="9" style="4" customWidth="1"/>
    <col min="14" max="14" width="8.85546875" style="4" customWidth="1"/>
    <col min="15" max="15" width="10.7109375" style="4" bestFit="1" customWidth="1"/>
    <col min="16" max="16" width="12.85546875" style="4" bestFit="1" customWidth="1"/>
    <col min="17" max="17" width="14.140625" style="4" bestFit="1" customWidth="1"/>
    <col min="18" max="18" width="25.140625" style="4" bestFit="1" customWidth="1"/>
    <col min="19" max="19" width="16.7109375" style="4" bestFit="1" customWidth="1"/>
    <col min="20" max="20" width="14.5703125" style="4" customWidth="1"/>
    <col min="21" max="31" width="16.140625" customWidth="1"/>
    <col min="32" max="32" width="13.28515625" customWidth="1"/>
    <col min="33" max="33" width="37" style="13" bestFit="1" customWidth="1"/>
    <col min="34" max="34" width="20" style="27" customWidth="1"/>
    <col min="35" max="35" width="25.140625" bestFit="1" customWidth="1"/>
    <col min="36" max="36" width="20.7109375" bestFit="1" customWidth="1"/>
  </cols>
  <sheetData>
    <row r="2" spans="1:37" ht="22.5" x14ac:dyDescent="0.3">
      <c r="A2" s="114" t="s">
        <v>15</v>
      </c>
      <c r="B2" s="114"/>
      <c r="C2" s="114"/>
      <c r="D2" s="114"/>
      <c r="E2" s="114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</row>
    <row r="4" spans="1:37" s="12" customFormat="1" ht="63.75" x14ac:dyDescent="0.2">
      <c r="A4" s="70" t="s">
        <v>9</v>
      </c>
      <c r="B4" s="70" t="s">
        <v>18</v>
      </c>
      <c r="C4" s="70"/>
      <c r="D4" s="70" t="s">
        <v>19</v>
      </c>
      <c r="E4" s="74" t="s">
        <v>39</v>
      </c>
      <c r="F4" s="71" t="s">
        <v>0</v>
      </c>
      <c r="G4" s="71" t="s">
        <v>1</v>
      </c>
      <c r="H4" s="71" t="s">
        <v>2</v>
      </c>
      <c r="I4" s="71" t="s">
        <v>3</v>
      </c>
      <c r="J4" s="71" t="s">
        <v>4</v>
      </c>
      <c r="K4" s="71" t="s">
        <v>5</v>
      </c>
      <c r="L4" s="71" t="s">
        <v>6</v>
      </c>
      <c r="M4" s="71" t="s">
        <v>7</v>
      </c>
      <c r="N4" s="72" t="s">
        <v>8</v>
      </c>
      <c r="O4" s="73" t="s">
        <v>60</v>
      </c>
      <c r="P4" s="73" t="s">
        <v>57</v>
      </c>
      <c r="Q4" s="73" t="s">
        <v>63</v>
      </c>
      <c r="R4" s="73" t="s">
        <v>58</v>
      </c>
      <c r="S4" s="73" t="s">
        <v>59</v>
      </c>
      <c r="T4" s="73" t="s">
        <v>64</v>
      </c>
      <c r="AG4" s="25" t="s">
        <v>14</v>
      </c>
      <c r="AH4" s="28" t="s">
        <v>13</v>
      </c>
      <c r="AI4" s="17" t="s">
        <v>12</v>
      </c>
    </row>
    <row r="5" spans="1:37" x14ac:dyDescent="0.2">
      <c r="A5" s="1"/>
      <c r="B5" s="1"/>
      <c r="C5" s="1"/>
      <c r="D5" s="1"/>
      <c r="E5" s="75"/>
      <c r="F5" s="5"/>
      <c r="G5" s="5"/>
      <c r="H5" s="5"/>
      <c r="I5" s="5"/>
      <c r="J5" s="5"/>
      <c r="K5" s="5"/>
      <c r="L5" s="5"/>
      <c r="M5" s="6"/>
      <c r="N5" s="7"/>
      <c r="O5" s="15">
        <f>Q5-R5</f>
        <v>242</v>
      </c>
      <c r="P5" s="16">
        <f t="shared" ref="P5:P12" si="0">G5/O5</f>
        <v>0</v>
      </c>
      <c r="Q5" s="15">
        <v>411</v>
      </c>
      <c r="R5" s="15">
        <v>169</v>
      </c>
      <c r="S5" s="15">
        <f t="shared" ref="S5:S11" si="1">R5+G5</f>
        <v>169</v>
      </c>
      <c r="T5" s="16">
        <f>S5/Q5</f>
        <v>0.41119221411192214</v>
      </c>
      <c r="AG5" s="26" t="s">
        <v>11</v>
      </c>
      <c r="AH5" s="29">
        <f>1-AI5</f>
        <v>0.74293241463167492</v>
      </c>
      <c r="AI5" s="18">
        <f>T12</f>
        <v>0.25706758536832508</v>
      </c>
    </row>
    <row r="6" spans="1:37" x14ac:dyDescent="0.2">
      <c r="A6" s="1"/>
      <c r="B6" s="1"/>
      <c r="C6" s="1"/>
      <c r="D6" s="1"/>
      <c r="E6" s="75"/>
      <c r="F6" s="5"/>
      <c r="G6" s="5"/>
      <c r="H6" s="5"/>
      <c r="I6" s="5"/>
      <c r="J6" s="5"/>
      <c r="K6" s="5"/>
      <c r="L6" s="5"/>
      <c r="M6" s="6"/>
      <c r="N6" s="7"/>
      <c r="O6" s="15">
        <f t="shared" ref="O6:O11" si="2">Q6-R6</f>
        <v>1456</v>
      </c>
      <c r="P6" s="16">
        <f t="shared" si="0"/>
        <v>0</v>
      </c>
      <c r="Q6" s="15">
        <v>1962</v>
      </c>
      <c r="R6" s="15">
        <v>506</v>
      </c>
      <c r="S6" s="15">
        <f t="shared" si="1"/>
        <v>506</v>
      </c>
      <c r="T6" s="16">
        <f t="shared" ref="T6:T11" si="3">S6/Q6</f>
        <v>0.25790010193679919</v>
      </c>
    </row>
    <row r="7" spans="1:37" x14ac:dyDescent="0.2">
      <c r="A7" s="1"/>
      <c r="B7" s="1"/>
      <c r="C7" s="1"/>
      <c r="D7" s="1"/>
      <c r="E7" s="75"/>
      <c r="F7" s="5"/>
      <c r="G7" s="5"/>
      <c r="H7" s="5"/>
      <c r="I7" s="5"/>
      <c r="J7" s="5"/>
      <c r="K7" s="5"/>
      <c r="L7" s="5"/>
      <c r="M7" s="6"/>
      <c r="N7" s="7"/>
      <c r="O7" s="15">
        <f t="shared" si="2"/>
        <v>55</v>
      </c>
      <c r="P7" s="16">
        <f t="shared" si="0"/>
        <v>0</v>
      </c>
      <c r="Q7" s="15">
        <v>198</v>
      </c>
      <c r="R7" s="15">
        <v>143</v>
      </c>
      <c r="S7" s="15">
        <f t="shared" si="1"/>
        <v>143</v>
      </c>
      <c r="T7" s="16">
        <f t="shared" si="3"/>
        <v>0.72222222222222221</v>
      </c>
    </row>
    <row r="8" spans="1:37" x14ac:dyDescent="0.2">
      <c r="A8" s="1"/>
      <c r="B8" s="1"/>
      <c r="C8" s="1"/>
      <c r="D8" s="1"/>
      <c r="E8" s="75"/>
      <c r="F8" s="5"/>
      <c r="G8" s="5"/>
      <c r="H8" s="5"/>
      <c r="I8" s="5"/>
      <c r="J8" s="5"/>
      <c r="K8" s="5"/>
      <c r="L8" s="5"/>
      <c r="M8" s="6"/>
      <c r="N8" s="7"/>
      <c r="O8" s="15">
        <f t="shared" si="2"/>
        <v>3290</v>
      </c>
      <c r="P8" s="16">
        <f t="shared" si="0"/>
        <v>0</v>
      </c>
      <c r="Q8" s="15">
        <v>4518</v>
      </c>
      <c r="R8" s="15">
        <v>1228</v>
      </c>
      <c r="S8" s="15">
        <f t="shared" si="1"/>
        <v>1228</v>
      </c>
      <c r="T8" s="16">
        <f t="shared" si="3"/>
        <v>0.27180168216024791</v>
      </c>
    </row>
    <row r="9" spans="1:37" x14ac:dyDescent="0.2">
      <c r="A9" s="1"/>
      <c r="B9" s="1"/>
      <c r="C9" s="1"/>
      <c r="D9" s="1"/>
      <c r="E9" s="75"/>
      <c r="F9" s="5"/>
      <c r="G9" s="5"/>
      <c r="H9" s="5"/>
      <c r="I9" s="5"/>
      <c r="J9" s="5"/>
      <c r="K9" s="5"/>
      <c r="L9" s="5"/>
      <c r="M9" s="6"/>
      <c r="N9" s="7"/>
      <c r="O9" s="15">
        <f t="shared" si="2"/>
        <v>1288</v>
      </c>
      <c r="P9" s="16">
        <f t="shared" si="0"/>
        <v>0</v>
      </c>
      <c r="Q9" s="15">
        <v>1575</v>
      </c>
      <c r="R9" s="15">
        <v>287</v>
      </c>
      <c r="S9" s="15">
        <f t="shared" si="1"/>
        <v>287</v>
      </c>
      <c r="T9" s="16">
        <f t="shared" si="3"/>
        <v>0.18222222222222223</v>
      </c>
    </row>
    <row r="10" spans="1:37" x14ac:dyDescent="0.2">
      <c r="A10" s="1"/>
      <c r="B10" s="1"/>
      <c r="C10" s="1"/>
      <c r="D10" s="1"/>
      <c r="E10" s="75"/>
      <c r="F10" s="5"/>
      <c r="G10" s="5"/>
      <c r="H10" s="5"/>
      <c r="I10" s="5"/>
      <c r="J10" s="5"/>
      <c r="K10" s="5"/>
      <c r="L10" s="5"/>
      <c r="M10" s="6"/>
      <c r="N10" s="7"/>
      <c r="O10" s="15">
        <f t="shared" si="2"/>
        <v>70</v>
      </c>
      <c r="P10" s="16">
        <f t="shared" si="0"/>
        <v>0</v>
      </c>
      <c r="Q10" s="15">
        <v>139</v>
      </c>
      <c r="R10" s="15">
        <v>69</v>
      </c>
      <c r="S10" s="15">
        <f t="shared" si="1"/>
        <v>69</v>
      </c>
      <c r="T10" s="16">
        <f t="shared" si="3"/>
        <v>0.49640287769784175</v>
      </c>
    </row>
    <row r="11" spans="1:37" x14ac:dyDescent="0.2">
      <c r="A11" s="3"/>
      <c r="B11" s="3"/>
      <c r="C11" s="76"/>
      <c r="D11" s="3"/>
      <c r="E11" s="76"/>
      <c r="F11" s="8"/>
      <c r="G11" s="8"/>
      <c r="H11" s="8"/>
      <c r="I11" s="8"/>
      <c r="J11" s="8"/>
      <c r="K11" s="8"/>
      <c r="L11" s="8"/>
      <c r="M11" s="9"/>
      <c r="N11" s="10"/>
      <c r="O11" s="15">
        <f t="shared" si="2"/>
        <v>931</v>
      </c>
      <c r="P11" s="16">
        <f t="shared" si="0"/>
        <v>0</v>
      </c>
      <c r="Q11" s="15">
        <v>1066</v>
      </c>
      <c r="R11" s="15">
        <v>135</v>
      </c>
      <c r="S11" s="15">
        <f t="shared" si="1"/>
        <v>135</v>
      </c>
      <c r="T11" s="16">
        <f t="shared" si="3"/>
        <v>0.12664165103189493</v>
      </c>
      <c r="AG11" s="32" t="str">
        <f>T4</f>
        <v>% Positive Achievement (Oct 18 todate)</v>
      </c>
      <c r="AH11" s="32" t="str">
        <f>A4</f>
        <v>County</v>
      </c>
      <c r="AI11" s="54" t="s">
        <v>30</v>
      </c>
      <c r="AJ11" s="55" t="s">
        <v>27</v>
      </c>
    </row>
    <row r="12" spans="1:37" s="2" customFormat="1" x14ac:dyDescent="0.2">
      <c r="A12" s="56" t="s">
        <v>10</v>
      </c>
      <c r="B12" s="56">
        <v>134</v>
      </c>
      <c r="C12" s="56">
        <v>212</v>
      </c>
      <c r="D12" s="56">
        <v>217</v>
      </c>
      <c r="E12" s="56">
        <v>227</v>
      </c>
      <c r="F12" s="57">
        <f>SUM(F5:F11)</f>
        <v>0</v>
      </c>
      <c r="G12" s="57">
        <f>SUM(G5:G11)</f>
        <v>0</v>
      </c>
      <c r="H12" s="57">
        <f t="shared" ref="H12:L12" si="4">SUM(H5:H11)</f>
        <v>0</v>
      </c>
      <c r="I12" s="57">
        <f t="shared" si="4"/>
        <v>0</v>
      </c>
      <c r="J12" s="57">
        <f t="shared" si="4"/>
        <v>0</v>
      </c>
      <c r="K12" s="57">
        <f t="shared" si="4"/>
        <v>0</v>
      </c>
      <c r="L12" s="57">
        <f t="shared" si="4"/>
        <v>0</v>
      </c>
      <c r="M12" s="58">
        <f>IFERROR(G12/F12,0)</f>
        <v>0</v>
      </c>
      <c r="N12" s="58">
        <f>IFERROR((H12+I12)/G12,0)</f>
        <v>0</v>
      </c>
      <c r="O12" s="57">
        <f>SUM(O5:O11)</f>
        <v>7332</v>
      </c>
      <c r="P12" s="58">
        <f t="shared" si="0"/>
        <v>0</v>
      </c>
      <c r="Q12" s="57">
        <f>SUM(Q5:Q11)</f>
        <v>9869</v>
      </c>
      <c r="R12" s="57">
        <f>SUM(R5:R11)</f>
        <v>2537</v>
      </c>
      <c r="S12" s="57">
        <f>SUM(S5:S11)</f>
        <v>2537</v>
      </c>
      <c r="T12" s="58">
        <f>S12/Q12</f>
        <v>0.25706758536832508</v>
      </c>
      <c r="AG12" s="38">
        <f t="shared" ref="AG12:AG19" si="5">T5</f>
        <v>0.41119221411192214</v>
      </c>
      <c r="AH12" s="24">
        <f>A5</f>
        <v>0</v>
      </c>
      <c r="AI12" s="40">
        <f t="shared" ref="AI12:AI19" si="6">Q5</f>
        <v>411</v>
      </c>
      <c r="AJ12" s="41">
        <f>S5</f>
        <v>169</v>
      </c>
      <c r="AK12"/>
    </row>
    <row r="13" spans="1:37" x14ac:dyDescent="0.2">
      <c r="AG13" s="38">
        <f t="shared" si="5"/>
        <v>0.25790010193679919</v>
      </c>
      <c r="AH13" s="24">
        <f t="shared" ref="AH13:AH19" si="7">A6</f>
        <v>0</v>
      </c>
      <c r="AI13" s="40">
        <f t="shared" si="6"/>
        <v>1962</v>
      </c>
      <c r="AJ13" s="41">
        <f t="shared" ref="AJ13:AJ18" si="8">S6</f>
        <v>506</v>
      </c>
    </row>
    <row r="14" spans="1:37" x14ac:dyDescent="0.2">
      <c r="AG14" s="38">
        <f t="shared" si="5"/>
        <v>0.72222222222222221</v>
      </c>
      <c r="AH14" s="24">
        <f t="shared" si="7"/>
        <v>0</v>
      </c>
      <c r="AI14" s="40">
        <f t="shared" si="6"/>
        <v>198</v>
      </c>
      <c r="AJ14" s="41">
        <f t="shared" si="8"/>
        <v>143</v>
      </c>
    </row>
    <row r="15" spans="1:37" x14ac:dyDescent="0.2">
      <c r="AG15" s="38">
        <f t="shared" si="5"/>
        <v>0.27180168216024791</v>
      </c>
      <c r="AH15" s="24">
        <f t="shared" si="7"/>
        <v>0</v>
      </c>
      <c r="AI15" s="40">
        <f t="shared" si="6"/>
        <v>4518</v>
      </c>
      <c r="AJ15" s="41">
        <f t="shared" si="8"/>
        <v>1228</v>
      </c>
    </row>
    <row r="16" spans="1:37" x14ac:dyDescent="0.2">
      <c r="AG16" s="38">
        <f t="shared" si="5"/>
        <v>0.18222222222222223</v>
      </c>
      <c r="AH16" s="24">
        <f t="shared" si="7"/>
        <v>0</v>
      </c>
      <c r="AI16" s="40">
        <f t="shared" si="6"/>
        <v>1575</v>
      </c>
      <c r="AJ16" s="41">
        <f t="shared" si="8"/>
        <v>287</v>
      </c>
    </row>
    <row r="17" spans="14:36" x14ac:dyDescent="0.2">
      <c r="AG17" s="38">
        <f t="shared" si="5"/>
        <v>0.49640287769784175</v>
      </c>
      <c r="AH17" s="24">
        <f t="shared" si="7"/>
        <v>0</v>
      </c>
      <c r="AI17" s="40">
        <f t="shared" si="6"/>
        <v>139</v>
      </c>
      <c r="AJ17" s="41">
        <f t="shared" si="8"/>
        <v>69</v>
      </c>
    </row>
    <row r="18" spans="14:36" x14ac:dyDescent="0.2">
      <c r="AG18" s="38">
        <f t="shared" si="5"/>
        <v>0.12664165103189493</v>
      </c>
      <c r="AH18" s="24">
        <f t="shared" si="7"/>
        <v>0</v>
      </c>
      <c r="AI18" s="40">
        <f t="shared" si="6"/>
        <v>1066</v>
      </c>
      <c r="AJ18" s="41">
        <f t="shared" si="8"/>
        <v>135</v>
      </c>
    </row>
    <row r="19" spans="14:36" x14ac:dyDescent="0.2">
      <c r="AG19" s="48">
        <f t="shared" si="5"/>
        <v>0.25706758536832508</v>
      </c>
      <c r="AH19" s="49" t="str">
        <f t="shared" si="7"/>
        <v>Activity</v>
      </c>
      <c r="AI19" s="39">
        <f t="shared" si="6"/>
        <v>9869</v>
      </c>
      <c r="AJ19" s="50">
        <f>S12</f>
        <v>2537</v>
      </c>
    </row>
    <row r="21" spans="14:36" ht="25.5" x14ac:dyDescent="0.2">
      <c r="AG21" s="30" t="s">
        <v>29</v>
      </c>
      <c r="AH21" s="31" t="str">
        <f>A4</f>
        <v>County</v>
      </c>
      <c r="AI21" s="35" t="s">
        <v>30</v>
      </c>
      <c r="AJ21" s="31" t="s">
        <v>31</v>
      </c>
    </row>
    <row r="22" spans="14:36" x14ac:dyDescent="0.2">
      <c r="N22" s="11"/>
      <c r="AG22" s="42">
        <f t="shared" ref="AG22:AG28" si="9">M5</f>
        <v>0</v>
      </c>
      <c r="AH22" s="33">
        <f>A5</f>
        <v>0</v>
      </c>
      <c r="AI22" s="43">
        <f>O5</f>
        <v>242</v>
      </c>
      <c r="AJ22" s="24">
        <f>G5</f>
        <v>0</v>
      </c>
    </row>
    <row r="23" spans="14:36" x14ac:dyDescent="0.2">
      <c r="N23" s="11"/>
      <c r="AG23" s="42">
        <f t="shared" si="9"/>
        <v>0</v>
      </c>
      <c r="AH23" s="33">
        <f t="shared" ref="AH23:AH29" si="10">A6</f>
        <v>0</v>
      </c>
      <c r="AI23" s="43">
        <f t="shared" ref="AI23:AI29" si="11">O6</f>
        <v>1456</v>
      </c>
      <c r="AJ23" s="24">
        <f t="shared" ref="AJ23:AJ29" si="12">G6</f>
        <v>0</v>
      </c>
    </row>
    <row r="24" spans="14:36" x14ac:dyDescent="0.2">
      <c r="N24" s="11"/>
      <c r="AG24" s="42">
        <f t="shared" si="9"/>
        <v>0</v>
      </c>
      <c r="AH24" s="33">
        <f t="shared" si="10"/>
        <v>0</v>
      </c>
      <c r="AI24" s="43">
        <f t="shared" si="11"/>
        <v>55</v>
      </c>
      <c r="AJ24" s="24">
        <f t="shared" si="12"/>
        <v>0</v>
      </c>
    </row>
    <row r="25" spans="14:36" x14ac:dyDescent="0.2">
      <c r="AG25" s="42">
        <f t="shared" si="9"/>
        <v>0</v>
      </c>
      <c r="AH25" s="33">
        <f t="shared" si="10"/>
        <v>0</v>
      </c>
      <c r="AI25" s="43">
        <f t="shared" si="11"/>
        <v>3290</v>
      </c>
      <c r="AJ25" s="24">
        <f t="shared" si="12"/>
        <v>0</v>
      </c>
    </row>
    <row r="26" spans="14:36" x14ac:dyDescent="0.2">
      <c r="AG26" s="42">
        <f t="shared" si="9"/>
        <v>0</v>
      </c>
      <c r="AH26" s="33">
        <f t="shared" si="10"/>
        <v>0</v>
      </c>
      <c r="AI26" s="43">
        <f t="shared" si="11"/>
        <v>1288</v>
      </c>
      <c r="AJ26" s="24">
        <f t="shared" si="12"/>
        <v>0</v>
      </c>
    </row>
    <row r="27" spans="14:36" x14ac:dyDescent="0.2">
      <c r="AG27" s="42">
        <f t="shared" si="9"/>
        <v>0</v>
      </c>
      <c r="AH27" s="33">
        <f t="shared" si="10"/>
        <v>0</v>
      </c>
      <c r="AI27" s="43">
        <f t="shared" si="11"/>
        <v>70</v>
      </c>
      <c r="AJ27" s="24">
        <f t="shared" si="12"/>
        <v>0</v>
      </c>
    </row>
    <row r="28" spans="14:36" x14ac:dyDescent="0.2">
      <c r="AG28" s="42">
        <f t="shared" si="9"/>
        <v>0</v>
      </c>
      <c r="AH28" s="33">
        <f t="shared" si="10"/>
        <v>0</v>
      </c>
      <c r="AI28" s="43">
        <f t="shared" si="11"/>
        <v>931</v>
      </c>
      <c r="AJ28" s="24">
        <f t="shared" si="12"/>
        <v>0</v>
      </c>
    </row>
    <row r="29" spans="14:36" x14ac:dyDescent="0.2">
      <c r="AG29" s="30">
        <f>M12</f>
        <v>0</v>
      </c>
      <c r="AH29" s="34" t="str">
        <f t="shared" si="10"/>
        <v>Activity</v>
      </c>
      <c r="AI29" s="31">
        <f t="shared" si="11"/>
        <v>7332</v>
      </c>
      <c r="AJ29" s="32">
        <f t="shared" si="12"/>
        <v>0</v>
      </c>
    </row>
  </sheetData>
  <autoFilter ref="A4:N11" xr:uid="{00000000-0009-0000-0000-000001000000}"/>
  <mergeCells count="1">
    <mergeCell ref="A2:Q2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E164-78BC-41DF-BEAE-67B3654DA767}">
  <dimension ref="A2:K17"/>
  <sheetViews>
    <sheetView showGridLines="0" workbookViewId="0">
      <pane xSplit="5" ySplit="4" topLeftCell="F5" activePane="bottomRight" state="frozen"/>
      <selection pane="topRight"/>
      <selection pane="bottomLeft"/>
      <selection pane="bottomRight" activeCell="A6" sqref="A6"/>
    </sheetView>
  </sheetViews>
  <sheetFormatPr defaultRowHeight="12.75" x14ac:dyDescent="0.2"/>
  <cols>
    <col min="1" max="1" width="27.5703125" bestFit="1" customWidth="1"/>
    <col min="2" max="2" width="18" bestFit="1" customWidth="1"/>
    <col min="3" max="3" width="19.140625" bestFit="1" customWidth="1"/>
    <col min="4" max="4" width="25.42578125" bestFit="1" customWidth="1"/>
    <col min="5" max="5" width="28.42578125" bestFit="1" customWidth="1"/>
    <col min="6" max="6" width="14.28515625" bestFit="1" customWidth="1"/>
    <col min="7" max="7" width="11" bestFit="1" customWidth="1"/>
    <col min="8" max="8" width="21.7109375" bestFit="1" customWidth="1"/>
    <col min="9" max="9" width="12" bestFit="1" customWidth="1"/>
    <col min="10" max="10" width="10.28515625" bestFit="1" customWidth="1"/>
  </cols>
  <sheetData>
    <row r="2" spans="1:11" ht="22.5" x14ac:dyDescent="0.3">
      <c r="A2" s="114" t="s">
        <v>61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4" spans="1:11" ht="26.1" customHeight="1" x14ac:dyDescent="0.2">
      <c r="A4" s="59" t="s">
        <v>21</v>
      </c>
      <c r="B4" s="59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5</v>
      </c>
      <c r="H4" s="59" t="s">
        <v>6</v>
      </c>
      <c r="I4" s="59" t="s">
        <v>7</v>
      </c>
      <c r="J4" s="59" t="s">
        <v>8</v>
      </c>
    </row>
    <row r="5" spans="1:11" ht="14.25" x14ac:dyDescent="0.2">
      <c r="A5" s="36" t="s">
        <v>22</v>
      </c>
      <c r="B5" s="36">
        <v>181</v>
      </c>
      <c r="C5" s="36">
        <v>17</v>
      </c>
      <c r="D5" s="36">
        <v>16</v>
      </c>
      <c r="E5" s="36">
        <v>1</v>
      </c>
      <c r="F5" s="36">
        <v>0</v>
      </c>
      <c r="G5" s="36">
        <v>0</v>
      </c>
      <c r="H5" s="36">
        <v>0</v>
      </c>
      <c r="I5" s="37">
        <v>0.09</v>
      </c>
      <c r="J5" s="37">
        <v>1</v>
      </c>
    </row>
    <row r="6" spans="1:11" ht="14.25" x14ac:dyDescent="0.2">
      <c r="A6" s="36" t="s">
        <v>23</v>
      </c>
      <c r="B6" s="36">
        <v>1568</v>
      </c>
      <c r="C6" s="36">
        <v>28</v>
      </c>
      <c r="D6" s="36">
        <v>24</v>
      </c>
      <c r="E6" s="36">
        <v>1</v>
      </c>
      <c r="F6" s="36">
        <v>0</v>
      </c>
      <c r="G6" s="36">
        <v>0</v>
      </c>
      <c r="H6" s="36">
        <v>3</v>
      </c>
      <c r="I6" s="37">
        <v>0.02</v>
      </c>
      <c r="J6" s="37">
        <v>0.89</v>
      </c>
    </row>
    <row r="7" spans="1:11" ht="14.25" x14ac:dyDescent="0.2">
      <c r="A7" s="36" t="s">
        <v>24</v>
      </c>
      <c r="B7" s="36">
        <v>10164</v>
      </c>
      <c r="C7" s="36">
        <v>232</v>
      </c>
      <c r="D7" s="36">
        <v>200</v>
      </c>
      <c r="E7" s="36">
        <v>6</v>
      </c>
      <c r="F7" s="36">
        <v>6</v>
      </c>
      <c r="G7" s="36">
        <v>0</v>
      </c>
      <c r="H7" s="36">
        <v>20</v>
      </c>
      <c r="I7" s="37">
        <v>0.02</v>
      </c>
      <c r="J7" s="37">
        <v>0.89</v>
      </c>
    </row>
    <row r="8" spans="1:11" ht="14.25" x14ac:dyDescent="0.2">
      <c r="A8" s="36" t="s">
        <v>25</v>
      </c>
      <c r="B8" s="36">
        <v>345</v>
      </c>
      <c r="C8" s="36">
        <v>28</v>
      </c>
      <c r="D8" s="36">
        <v>26</v>
      </c>
      <c r="E8" s="36">
        <v>0</v>
      </c>
      <c r="F8" s="36">
        <v>0</v>
      </c>
      <c r="G8" s="36">
        <v>0</v>
      </c>
      <c r="H8" s="36">
        <v>2</v>
      </c>
      <c r="I8" s="37">
        <v>0.08</v>
      </c>
      <c r="J8" s="37">
        <v>0.93</v>
      </c>
    </row>
    <row r="9" spans="1:11" ht="14.25" x14ac:dyDescent="0.2">
      <c r="A9" s="60" t="s">
        <v>26</v>
      </c>
      <c r="B9" s="60">
        <v>12258</v>
      </c>
      <c r="C9" s="60">
        <v>305</v>
      </c>
      <c r="D9" s="60">
        <v>266</v>
      </c>
      <c r="E9" s="60">
        <v>8</v>
      </c>
      <c r="F9" s="60">
        <v>6</v>
      </c>
      <c r="G9" s="60">
        <v>0</v>
      </c>
      <c r="H9" s="60">
        <v>25</v>
      </c>
      <c r="I9" s="61">
        <v>0.02</v>
      </c>
      <c r="J9" s="61">
        <v>0.9</v>
      </c>
    </row>
    <row r="10" spans="1:11" ht="18" customHeight="1" x14ac:dyDescent="0.2">
      <c r="A10" s="47"/>
      <c r="B10" s="47"/>
      <c r="C10" s="47"/>
      <c r="D10" s="47"/>
      <c r="E10" s="47"/>
      <c r="F10" s="47"/>
      <c r="G10" s="47"/>
      <c r="H10" s="47"/>
      <c r="I10" s="47"/>
      <c r="J10" s="47"/>
    </row>
    <row r="11" spans="1:11" ht="18" customHeight="1" x14ac:dyDescent="0.2">
      <c r="A11" s="116" t="s">
        <v>37</v>
      </c>
      <c r="B11" s="117"/>
      <c r="C11" s="117"/>
      <c r="D11" s="117"/>
      <c r="E11" s="117"/>
      <c r="F11" s="117"/>
      <c r="G11" s="117"/>
      <c r="H11" s="117"/>
      <c r="I11" s="117"/>
      <c r="J11" s="117"/>
    </row>
    <row r="14" spans="1:11" x14ac:dyDescent="0.2">
      <c r="A14" s="62" t="str">
        <f>A4</f>
        <v>modality</v>
      </c>
      <c r="B14" s="65" t="str">
        <f t="shared" ref="B14:J14" si="0">B4</f>
        <v>Total No. Tested</v>
      </c>
      <c r="C14" s="65" t="str">
        <f t="shared" si="0"/>
        <v>Total No. positive</v>
      </c>
      <c r="D14" s="65" t="str">
        <f t="shared" si="0"/>
        <v>No. linked to this facility</v>
      </c>
      <c r="E14" s="65" t="str">
        <f t="shared" si="0"/>
        <v>No. linked to other facilities</v>
      </c>
      <c r="F14" s="65" t="str">
        <f t="shared" si="0"/>
        <v>No. declined</v>
      </c>
      <c r="G14" s="65" t="str">
        <f t="shared" si="0"/>
        <v>No. dead</v>
      </c>
      <c r="H14" s="65" t="str">
        <f t="shared" si="0"/>
        <v>To come later (TCA)</v>
      </c>
      <c r="I14" s="65" t="str">
        <f t="shared" si="0"/>
        <v>Positivity</v>
      </c>
      <c r="J14" s="65" t="str">
        <f t="shared" si="0"/>
        <v>Linkage</v>
      </c>
    </row>
    <row r="15" spans="1:11" x14ac:dyDescent="0.2">
      <c r="A15" s="63" t="s">
        <v>28</v>
      </c>
      <c r="B15" s="66">
        <f>B5+B8</f>
        <v>526</v>
      </c>
      <c r="C15" s="66">
        <f t="shared" ref="C15:H15" si="1">C5+C8</f>
        <v>45</v>
      </c>
      <c r="D15" s="66">
        <f t="shared" si="1"/>
        <v>42</v>
      </c>
      <c r="E15" s="66">
        <f t="shared" si="1"/>
        <v>1</v>
      </c>
      <c r="F15" s="66">
        <f t="shared" si="1"/>
        <v>0</v>
      </c>
      <c r="G15" s="66">
        <f t="shared" si="1"/>
        <v>0</v>
      </c>
      <c r="H15" s="66">
        <f t="shared" si="1"/>
        <v>2</v>
      </c>
      <c r="I15" s="67">
        <f>C15/B15</f>
        <v>8.5551330798479083E-2</v>
      </c>
      <c r="J15" s="67">
        <f>(D15+E15)/C15</f>
        <v>0.9555555555555556</v>
      </c>
    </row>
    <row r="16" spans="1:11" x14ac:dyDescent="0.2">
      <c r="A16" s="63" t="s">
        <v>38</v>
      </c>
      <c r="B16" s="66">
        <f>B6+B7</f>
        <v>11732</v>
      </c>
      <c r="C16" s="66">
        <f t="shared" ref="C16:H16" si="2">C6+C7</f>
        <v>260</v>
      </c>
      <c r="D16" s="66">
        <f t="shared" si="2"/>
        <v>224</v>
      </c>
      <c r="E16" s="66">
        <f t="shared" si="2"/>
        <v>7</v>
      </c>
      <c r="F16" s="66">
        <f t="shared" si="2"/>
        <v>6</v>
      </c>
      <c r="G16" s="66">
        <f t="shared" si="2"/>
        <v>0</v>
      </c>
      <c r="H16" s="66">
        <f t="shared" si="2"/>
        <v>23</v>
      </c>
      <c r="I16" s="67">
        <f>C16/B16</f>
        <v>2.2161609273781111E-2</v>
      </c>
      <c r="J16" s="67">
        <f>(D16+E16)/C16</f>
        <v>0.88846153846153841</v>
      </c>
    </row>
    <row r="17" spans="1:10" x14ac:dyDescent="0.2">
      <c r="A17" s="64" t="s">
        <v>26</v>
      </c>
      <c r="B17" s="68">
        <f>B15+B16</f>
        <v>12258</v>
      </c>
      <c r="C17" s="68">
        <f t="shared" ref="C17:H17" si="3">C15+C16</f>
        <v>305</v>
      </c>
      <c r="D17" s="68">
        <f t="shared" si="3"/>
        <v>266</v>
      </c>
      <c r="E17" s="68">
        <f t="shared" si="3"/>
        <v>8</v>
      </c>
      <c r="F17" s="68">
        <f t="shared" si="3"/>
        <v>6</v>
      </c>
      <c r="G17" s="68">
        <f t="shared" si="3"/>
        <v>0</v>
      </c>
      <c r="H17" s="68">
        <f t="shared" si="3"/>
        <v>25</v>
      </c>
      <c r="I17" s="69">
        <f>C17/B17</f>
        <v>2.4881709903736334E-2</v>
      </c>
      <c r="J17" s="69">
        <f>(D17+E17)/C17</f>
        <v>0.89836065573770496</v>
      </c>
    </row>
  </sheetData>
  <autoFilter ref="A4:J9" xr:uid="{00000000-0009-0000-0000-000002000000}"/>
  <mergeCells count="2">
    <mergeCell ref="A2:K2"/>
    <mergeCell ref="A11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50E3-A407-4E2E-A3F2-A604C2D1C5CC}">
  <dimension ref="A3:B6"/>
  <sheetViews>
    <sheetView showGridLines="0" workbookViewId="0">
      <selection activeCell="K36" sqref="K36"/>
    </sheetView>
  </sheetViews>
  <sheetFormatPr defaultRowHeight="12.75" x14ac:dyDescent="0.2"/>
  <cols>
    <col min="1" max="1" width="24.140625" bestFit="1" customWidth="1"/>
    <col min="2" max="2" width="5.5703125" bestFit="1" customWidth="1"/>
  </cols>
  <sheetData>
    <row r="3" spans="1:2" x14ac:dyDescent="0.2">
      <c r="A3" s="118" t="s">
        <v>56</v>
      </c>
      <c r="B3" s="119"/>
    </row>
    <row r="4" spans="1:2" x14ac:dyDescent="0.2">
      <c r="A4" s="118" t="s">
        <v>50</v>
      </c>
      <c r="B4" s="119" t="s">
        <v>26</v>
      </c>
    </row>
    <row r="5" spans="1:2" x14ac:dyDescent="0.2">
      <c r="A5" s="119" t="s">
        <v>53</v>
      </c>
      <c r="B5" s="120">
        <v>0</v>
      </c>
    </row>
    <row r="6" spans="1:2" x14ac:dyDescent="0.2">
      <c r="A6" s="119" t="s">
        <v>55</v>
      </c>
      <c r="B6" s="1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57F3-1F17-4009-928D-72B5F5353DE9}">
  <dimension ref="A2:Q5"/>
  <sheetViews>
    <sheetView showGridLines="0" workbookViewId="0">
      <pane xSplit="5" ySplit="4" topLeftCell="F5" activePane="bottomRight" state="frozen"/>
      <selection pane="topRight"/>
      <selection pane="bottomLeft"/>
      <selection pane="bottomRight" activeCell="A3" sqref="A3"/>
    </sheetView>
  </sheetViews>
  <sheetFormatPr defaultRowHeight="12.75" x14ac:dyDescent="0.2"/>
  <cols>
    <col min="1" max="1" width="10.140625" customWidth="1"/>
    <col min="2" max="2" width="15.85546875" bestFit="1" customWidth="1"/>
    <col min="3" max="3" width="31" customWidth="1"/>
    <col min="4" max="4" width="11.42578125" customWidth="1"/>
    <col min="5" max="5" width="30.140625" bestFit="1" customWidth="1"/>
    <col min="6" max="6" width="15.85546875" customWidth="1"/>
    <col min="7" max="7" width="17.42578125" customWidth="1"/>
    <col min="8" max="8" width="19.140625" customWidth="1"/>
    <col min="9" max="9" width="20.42578125" customWidth="1"/>
    <col min="10" max="10" width="27" customWidth="1"/>
    <col min="11" max="11" width="30.42578125" customWidth="1"/>
    <col min="12" max="12" width="15.28515625" customWidth="1"/>
    <col min="13" max="13" width="11.5703125" customWidth="1"/>
    <col min="14" max="14" width="23" customWidth="1"/>
    <col min="15" max="15" width="27.42578125" customWidth="1"/>
    <col min="16" max="16" width="12.5703125" customWidth="1"/>
    <col min="17" max="17" width="11" customWidth="1"/>
  </cols>
  <sheetData>
    <row r="2" spans="1:17" ht="22.5" x14ac:dyDescent="0.3">
      <c r="A2" s="114" t="s">
        <v>62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4" spans="1:17" ht="26.1" customHeight="1" x14ac:dyDescent="0.2">
      <c r="A4" s="81" t="s">
        <v>9</v>
      </c>
      <c r="B4" s="82" t="s">
        <v>40</v>
      </c>
      <c r="C4" s="82" t="s">
        <v>41</v>
      </c>
      <c r="D4" s="82" t="s">
        <v>42</v>
      </c>
      <c r="E4" s="82" t="s">
        <v>49</v>
      </c>
      <c r="F4" s="82" t="s">
        <v>50</v>
      </c>
      <c r="G4" s="82" t="s">
        <v>51</v>
      </c>
      <c r="H4" s="82" t="s">
        <v>0</v>
      </c>
      <c r="I4" s="82" t="s">
        <v>1</v>
      </c>
      <c r="J4" s="82" t="s">
        <v>2</v>
      </c>
      <c r="K4" s="82" t="s">
        <v>3</v>
      </c>
      <c r="L4" s="82" t="s">
        <v>4</v>
      </c>
      <c r="M4" s="82" t="s">
        <v>5</v>
      </c>
      <c r="N4" s="82" t="s">
        <v>6</v>
      </c>
      <c r="O4" s="82" t="s">
        <v>52</v>
      </c>
      <c r="P4" s="82" t="s">
        <v>29</v>
      </c>
      <c r="Q4" s="83" t="s">
        <v>8</v>
      </c>
    </row>
    <row r="5" spans="1:17" ht="14.25" x14ac:dyDescent="0.2">
      <c r="A5" s="84" t="s">
        <v>43</v>
      </c>
      <c r="B5" s="84" t="s">
        <v>44</v>
      </c>
      <c r="C5" s="84" t="s">
        <v>45</v>
      </c>
      <c r="D5" s="84">
        <v>14607</v>
      </c>
      <c r="E5" s="84" t="s">
        <v>46</v>
      </c>
      <c r="F5" s="84" t="s">
        <v>53</v>
      </c>
      <c r="G5" s="84">
        <v>1</v>
      </c>
      <c r="H5" s="84">
        <v>14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5">
        <v>0</v>
      </c>
      <c r="P5" s="85">
        <v>0</v>
      </c>
      <c r="Q5" s="85">
        <v>0</v>
      </c>
    </row>
  </sheetData>
  <mergeCells count="1">
    <mergeCell ref="A2:K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9C00-11C1-4C4F-88CE-F49E2AF623EE}">
  <dimension ref="A3:AU241"/>
  <sheetViews>
    <sheetView showGridLines="0"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5" sqref="E5:F5"/>
      <pivotSelection showHeader="1" extendable="1" axis="axisRow" dimension="4" max="1" activeRow="4" activeCol="4" previousRow="4" previousCol="4" click="1" r:id="rId1">
        <pivotArea dataOnly="0" outline="0" fieldPosition="0">
          <references count="1">
            <reference field="4" count="1">
              <x v="0"/>
            </reference>
          </references>
        </pivotArea>
      </pivotSelection>
    </sheetView>
  </sheetViews>
  <sheetFormatPr defaultRowHeight="12.75" x14ac:dyDescent="0.2"/>
  <cols>
    <col min="1" max="1" width="13.42578125" style="78" bestFit="1" customWidth="1"/>
    <col min="2" max="2" width="13.85546875" style="78" bestFit="1" customWidth="1"/>
    <col min="3" max="3" width="22.5703125" style="77" bestFit="1" customWidth="1"/>
    <col min="4" max="4" width="10" style="77" bestFit="1" customWidth="1"/>
    <col min="5" max="5" width="19.85546875" style="77" bestFit="1" customWidth="1"/>
    <col min="6" max="17" width="10.140625" style="79" bestFit="1" customWidth="1"/>
    <col min="18" max="18" width="10.5703125" style="77" bestFit="1" customWidth="1"/>
    <col min="19" max="16384" width="9.140625" style="77"/>
  </cols>
  <sheetData>
    <row r="3" spans="1:47" x14ac:dyDescent="0.2">
      <c r="A3" s="123" t="s">
        <v>47</v>
      </c>
      <c r="B3" s="122"/>
      <c r="C3" s="122"/>
      <c r="D3" s="122"/>
      <c r="E3" s="122"/>
      <c r="F3" s="121" t="s">
        <v>48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47" x14ac:dyDescent="0.2">
      <c r="A4" s="123" t="s">
        <v>9</v>
      </c>
      <c r="B4" s="123" t="s">
        <v>40</v>
      </c>
      <c r="C4" s="123" t="s">
        <v>41</v>
      </c>
      <c r="D4" s="123" t="s">
        <v>42</v>
      </c>
      <c r="E4" s="121" t="s">
        <v>49</v>
      </c>
      <c r="F4" s="128" t="s">
        <v>53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</row>
    <row r="5" spans="1:47" x14ac:dyDescent="0.2">
      <c r="A5" s="125" t="s">
        <v>43</v>
      </c>
      <c r="B5" s="125" t="s">
        <v>44</v>
      </c>
      <c r="C5" s="125" t="s">
        <v>45</v>
      </c>
      <c r="D5" s="125">
        <v>14607</v>
      </c>
      <c r="E5" s="125" t="s">
        <v>46</v>
      </c>
      <c r="F5" s="124">
        <v>1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47" x14ac:dyDescent="0.2">
      <c r="A6" s="127" t="s">
        <v>54</v>
      </c>
      <c r="B6" s="126"/>
      <c r="C6" s="126"/>
      <c r="D6" s="126"/>
      <c r="E6" s="126"/>
      <c r="F6" s="124">
        <v>1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47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47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47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47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7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7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7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7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7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27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27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27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27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27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27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27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27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27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27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27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27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27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27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27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27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27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27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27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</row>
    <row r="206" spans="1:27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27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27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</sheetData>
  <mergeCells count="1">
    <mergeCell ref="A6:E6"/>
  </mergeCell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1" id="{336F7A4F-B008-4E89-8BF8-CC07AC9CF3D7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" iconId="2"/>
              <x14:cfIcon iconSet="3Symbols" iconId="2"/>
            </x14:iconSet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8 8 2 4 8 f - c 3 3 2 - 4 1 4 d - 9 e d 1 - 1 7 d 7 f 6 4 a 5 a 1 d "   x m l n s = " h t t p : / / s c h e m a s . m i c r o s o f t . c o m / D a t a M a s h u p " > A A A A A B c D A A B Q S w M E F A A C A A g A Y G o R T b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Y G o R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q E U 0 o i k e 4 D g A A A B E A A A A T A B w A R m 9 y b X V s Y X M v U 2 V j d G l v b j E u b S C i G A A o o B Q A A A A A A A A A A A A A A A A A A A A A A A A A A A A r T k 0 u y c z P U w i G 0 I b W A F B L A Q I t A B Q A A g A I A G B q E U 2 4 4 I l D p w A A A P k A A A A S A A A A A A A A A A A A A A A A A A A A A A B D b 2 5 m a W c v U G F j a 2 F n Z S 5 4 b W x Q S w E C L Q A U A A I A C A B g a h F N D 8 r p q 6 Q A A A D p A A A A E w A A A A A A A A A A A A A A A A D z A A A A W 0 N v b n R l b n R f V H l w Z X N d L n h t b F B L A Q I t A B Q A A g A I A G B q E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Q S P N 5 g 4 n Q b Y A 0 H w l w e e I A A A A A A I A A A A A A A N m A A D A A A A A E A A A A L R b Y X D j b B V a Q q g L T 7 b A A A k A A A A A B I A A A K A A A A A Q A A A A m 7 D g M i a l L y B d l q / j w b o L O F A A A A A s c i m z t i V g W C 2 8 n f b j J c S 8 r + r 8 c 5 O e r M D A 1 d J q X u 5 P U y i 1 b O + J 6 V / S X s S 7 e p i I G e 0 v C s w S d c H 5 9 6 F r p 3 t 7 j 8 + c / 5 j K d N p + m r R T N / S U 3 A / A a R Q A A A A u Y 3 y + f J l p K s F N 6 K q c S W t 1 + H 9 r y A = = < / D a t a M a s h u p > 
</file>

<file path=customXml/itemProps1.xml><?xml version="1.0" encoding="utf-8"?>
<ds:datastoreItem xmlns:ds="http://schemas.openxmlformats.org/officeDocument/2006/customXml" ds:itemID="{47FA3DE1-EAD1-4503-91BA-1DDF49A4D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Dashboards</vt:lpstr>
      <vt:lpstr>Cumulative by county</vt:lpstr>
      <vt:lpstr>Modality Summary</vt:lpstr>
      <vt:lpstr>dailypositives</vt:lpstr>
      <vt:lpstr>Daily data by counsellor</vt:lpstr>
      <vt:lpstr>Reporting tracker</vt:lpstr>
      <vt:lpstr>'Cumulative by county'!_FilterDatabase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Kaunda</dc:creator>
  <cp:lastModifiedBy>Emmanuel Kaunda</cp:lastModifiedBy>
  <dcterms:created xsi:type="dcterms:W3CDTF">2018-08-09T07:13:46Z</dcterms:created>
  <dcterms:modified xsi:type="dcterms:W3CDTF">2019-04-08T13:03:58Z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43995bfc-cdca-4855-a2b3-89a77ab24a87</vt:lpwstr>
  </property>
  <property fmtid="{D5CDD505-2E9C-101B-9397-08002B2CF9AE}" pid="3" name="ConnectionInfosStorage">
    <vt:lpwstr>WorkbookXmlParts</vt:lpwstr>
  </property>
</Properties>
</file>