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3585" windowWidth="15390" windowHeight="3525"/>
  </bookViews>
  <sheets>
    <sheet name="nilai" sheetId="3" r:id="rId1"/>
  </sheets>
  <definedNames>
    <definedName name="_xlnm.Print_Area" localSheetId="0">nilai!$A$1:$BZ$36</definedName>
    <definedName name="_xlnm.Print_Titles" localSheetId="0">nilai!$A:$F</definedName>
    <definedName name="Z_25A3F10D_0043_438C_B408_BC81EA7D2B04_.wvu.Cols" localSheetId="0" hidden="1">nilai!#REF!,nilai!#REF!</definedName>
    <definedName name="Z_25A3F10D_0043_438C_B408_BC81EA7D2B04_.wvu.PrintArea" localSheetId="0" hidden="1">nilai!$A$1:$BZ$36</definedName>
    <definedName name="Z_25A3F10D_0043_438C_B408_BC81EA7D2B04_.wvu.PrintTitles" localSheetId="0" hidden="1">nilai!$A:$F</definedName>
    <definedName name="Z_25A3F10D_0043_438C_B408_BC81EA7D2B04_.wvu.Rows" localSheetId="0" hidden="1">nilai!#REF!</definedName>
  </definedNames>
  <calcPr calcId="144525" fullCalcOnLoad="1"/>
</workbook>
</file>

<file path=xl/calcChain.xml><?xml version="1.0" encoding="utf-8"?>
<calcChain xmlns="http://schemas.openxmlformats.org/spreadsheetml/2006/main">
  <c r="AK18" i="3" l="1"/>
  <c r="AH18" i="3"/>
  <c r="AE18" i="3"/>
  <c r="AB18" i="3"/>
  <c r="Y18" i="3"/>
  <c r="U18" i="3"/>
  <c r="R18" i="3"/>
  <c r="O18" i="3"/>
  <c r="L18" i="3"/>
  <c r="I18" i="3"/>
  <c r="AW18" i="3"/>
  <c r="AY18" i="3"/>
  <c r="CA18" i="3"/>
  <c r="AK17" i="3"/>
  <c r="AK21" i="3"/>
  <c r="AH17" i="3"/>
  <c r="AE17" i="3"/>
  <c r="AB17" i="3"/>
  <c r="Y17" i="3"/>
  <c r="Y19" i="3"/>
  <c r="U17" i="3"/>
  <c r="R17" i="3"/>
  <c r="R28" i="3"/>
  <c r="O17" i="3"/>
  <c r="L17" i="3"/>
  <c r="L25" i="3"/>
  <c r="BL17" i="3"/>
  <c r="BL28" i="3"/>
  <c r="BK17" i="3"/>
  <c r="BL27" i="3"/>
  <c r="BW18" i="3"/>
  <c r="BX18" i="3"/>
  <c r="BZ18" i="3"/>
  <c r="BY18" i="3"/>
  <c r="BX17" i="3"/>
  <c r="BZ17" i="3"/>
  <c r="BW17" i="3"/>
  <c r="BY17" i="3"/>
  <c r="CB36" i="3"/>
  <c r="CB35" i="3"/>
  <c r="CB30" i="3"/>
  <c r="CA36" i="3"/>
  <c r="CA35" i="3"/>
  <c r="CA30" i="3"/>
  <c r="BM36" i="3"/>
  <c r="BM35" i="3"/>
  <c r="BM30" i="3"/>
  <c r="BA36" i="3"/>
  <c r="BA35" i="3"/>
  <c r="BA30" i="3"/>
  <c r="AM36" i="3"/>
  <c r="AM35" i="3"/>
  <c r="AM30" i="3"/>
  <c r="I36" i="3"/>
  <c r="I35" i="3"/>
  <c r="I30" i="3"/>
  <c r="BV28" i="3"/>
  <c r="BV27" i="3"/>
  <c r="BV26" i="3"/>
  <c r="BV25" i="3"/>
  <c r="BV24" i="3"/>
  <c r="BV23" i="3"/>
  <c r="BV22" i="3"/>
  <c r="BV21" i="3"/>
  <c r="BV20" i="3"/>
  <c r="BV19" i="3"/>
  <c r="BU28" i="3"/>
  <c r="BU27" i="3"/>
  <c r="BU26" i="3"/>
  <c r="BU25" i="3"/>
  <c r="BU24" i="3"/>
  <c r="BU23" i="3"/>
  <c r="BU22" i="3"/>
  <c r="BU21" i="3"/>
  <c r="BU20" i="3"/>
  <c r="BU19" i="3"/>
  <c r="BT28" i="3"/>
  <c r="BT27" i="3"/>
  <c r="BT26" i="3"/>
  <c r="BT25" i="3"/>
  <c r="BT24" i="3"/>
  <c r="BT23" i="3"/>
  <c r="BT22" i="3"/>
  <c r="BT21" i="3"/>
  <c r="BT20" i="3"/>
  <c r="BT19" i="3"/>
  <c r="BS28" i="3"/>
  <c r="BS27" i="3"/>
  <c r="BS26" i="3"/>
  <c r="BS25" i="3"/>
  <c r="BS24" i="3"/>
  <c r="BS23" i="3"/>
  <c r="BS22" i="3"/>
  <c r="BS21" i="3"/>
  <c r="BS20" i="3"/>
  <c r="BS19" i="3"/>
  <c r="BR28" i="3"/>
  <c r="BR27" i="3"/>
  <c r="BR26" i="3"/>
  <c r="BR25" i="3"/>
  <c r="BR24" i="3"/>
  <c r="BR23" i="3"/>
  <c r="BR22" i="3"/>
  <c r="BR21" i="3"/>
  <c r="BR20" i="3"/>
  <c r="BR19" i="3"/>
  <c r="BQ28" i="3"/>
  <c r="BQ27" i="3"/>
  <c r="BQ26" i="3"/>
  <c r="BQ25" i="3"/>
  <c r="BQ24" i="3"/>
  <c r="BQ23" i="3"/>
  <c r="BQ22" i="3"/>
  <c r="BQ21" i="3"/>
  <c r="BQ20" i="3"/>
  <c r="BQ19" i="3"/>
  <c r="BP28" i="3"/>
  <c r="BP27" i="3"/>
  <c r="BP26" i="3"/>
  <c r="BP25" i="3"/>
  <c r="BP24" i="3"/>
  <c r="BP23" i="3"/>
  <c r="BP22" i="3"/>
  <c r="BP21" i="3"/>
  <c r="BP20" i="3"/>
  <c r="BP19" i="3"/>
  <c r="BO28" i="3"/>
  <c r="BO27" i="3"/>
  <c r="BO26" i="3"/>
  <c r="BO25" i="3"/>
  <c r="BO24" i="3"/>
  <c r="BO23" i="3"/>
  <c r="BO22" i="3"/>
  <c r="BO21" i="3"/>
  <c r="BO20" i="3"/>
  <c r="BO19" i="3"/>
  <c r="BN28" i="3"/>
  <c r="BN27" i="3"/>
  <c r="BN26" i="3"/>
  <c r="BN25" i="3"/>
  <c r="BN24" i="3"/>
  <c r="BN23" i="3"/>
  <c r="BN22" i="3"/>
  <c r="BN21" i="3"/>
  <c r="BN20" i="3"/>
  <c r="BN19" i="3"/>
  <c r="BM28" i="3"/>
  <c r="BM27" i="3"/>
  <c r="BM26" i="3"/>
  <c r="BM25" i="3"/>
  <c r="BM24" i="3"/>
  <c r="BM23" i="3"/>
  <c r="BM22" i="3"/>
  <c r="BM21" i="3"/>
  <c r="BM20" i="3"/>
  <c r="BM19" i="3"/>
  <c r="BJ28" i="3"/>
  <c r="BJ27" i="3"/>
  <c r="BJ26" i="3"/>
  <c r="BJ25" i="3"/>
  <c r="BJ24" i="3"/>
  <c r="BJ23" i="3"/>
  <c r="BJ22" i="3"/>
  <c r="BJ21" i="3"/>
  <c r="BJ20" i="3"/>
  <c r="BJ19" i="3"/>
  <c r="BI28" i="3"/>
  <c r="BI27" i="3"/>
  <c r="BI26" i="3"/>
  <c r="BI25" i="3"/>
  <c r="BI24" i="3"/>
  <c r="BI23" i="3"/>
  <c r="BI22" i="3"/>
  <c r="BI21" i="3"/>
  <c r="BI20" i="3"/>
  <c r="BI19" i="3"/>
  <c r="BH28" i="3"/>
  <c r="BH27" i="3"/>
  <c r="BH26" i="3"/>
  <c r="BH25" i="3"/>
  <c r="BH24" i="3"/>
  <c r="BH23" i="3"/>
  <c r="BH22" i="3"/>
  <c r="BH21" i="3"/>
  <c r="BH20" i="3"/>
  <c r="BH19" i="3"/>
  <c r="BG28" i="3"/>
  <c r="BG27" i="3"/>
  <c r="BG26" i="3"/>
  <c r="BG25" i="3"/>
  <c r="BG24" i="3"/>
  <c r="BG23" i="3"/>
  <c r="BG22" i="3"/>
  <c r="BG21" i="3"/>
  <c r="BG20" i="3"/>
  <c r="BG19" i="3"/>
  <c r="BF28" i="3"/>
  <c r="BF27" i="3"/>
  <c r="BF26" i="3"/>
  <c r="BF25" i="3"/>
  <c r="BF24" i="3"/>
  <c r="BF23" i="3"/>
  <c r="BF22" i="3"/>
  <c r="BF21" i="3"/>
  <c r="BF20" i="3"/>
  <c r="BF19" i="3"/>
  <c r="BE28" i="3"/>
  <c r="BE27" i="3"/>
  <c r="BE26" i="3"/>
  <c r="BE25" i="3"/>
  <c r="BE24" i="3"/>
  <c r="BE23" i="3"/>
  <c r="BE22" i="3"/>
  <c r="BE21" i="3"/>
  <c r="BE20" i="3"/>
  <c r="BE19" i="3"/>
  <c r="BD28" i="3"/>
  <c r="BD27" i="3"/>
  <c r="BD26" i="3"/>
  <c r="BD25" i="3"/>
  <c r="BD24" i="3"/>
  <c r="BD23" i="3"/>
  <c r="BD22" i="3"/>
  <c r="BD21" i="3"/>
  <c r="BD20" i="3"/>
  <c r="BD19" i="3"/>
  <c r="BC28" i="3"/>
  <c r="BC27" i="3"/>
  <c r="BC26" i="3"/>
  <c r="BC25" i="3"/>
  <c r="BC24" i="3"/>
  <c r="BC23" i="3"/>
  <c r="BC22" i="3"/>
  <c r="BC21" i="3"/>
  <c r="BC20" i="3"/>
  <c r="BC19" i="3"/>
  <c r="BB28" i="3"/>
  <c r="BB27" i="3"/>
  <c r="BB26" i="3"/>
  <c r="BB25" i="3"/>
  <c r="BB24" i="3"/>
  <c r="BB23" i="3"/>
  <c r="BB22" i="3"/>
  <c r="BB21" i="3"/>
  <c r="BB20" i="3"/>
  <c r="BB19" i="3"/>
  <c r="BA28" i="3"/>
  <c r="BA27" i="3"/>
  <c r="BA26" i="3"/>
  <c r="BA25" i="3"/>
  <c r="BA24" i="3"/>
  <c r="BA23" i="3"/>
  <c r="BA22" i="3"/>
  <c r="BA21" i="3"/>
  <c r="BA20" i="3"/>
  <c r="BA19" i="3"/>
  <c r="AV28" i="3"/>
  <c r="AV27" i="3"/>
  <c r="AV26" i="3"/>
  <c r="AV25" i="3"/>
  <c r="AV24" i="3"/>
  <c r="AV23" i="3"/>
  <c r="AV22" i="3"/>
  <c r="AV21" i="3"/>
  <c r="AV20" i="3"/>
  <c r="AV19" i="3"/>
  <c r="AU28" i="3"/>
  <c r="AU27" i="3"/>
  <c r="AU26" i="3"/>
  <c r="AU25" i="3"/>
  <c r="AU24" i="3"/>
  <c r="AU23" i="3"/>
  <c r="AU22" i="3"/>
  <c r="AU21" i="3"/>
  <c r="AU20" i="3"/>
  <c r="AU19" i="3"/>
  <c r="AT28" i="3"/>
  <c r="AT27" i="3"/>
  <c r="AT26" i="3"/>
  <c r="AT25" i="3"/>
  <c r="AT24" i="3"/>
  <c r="AT23" i="3"/>
  <c r="AT22" i="3"/>
  <c r="AT21" i="3"/>
  <c r="AT20" i="3"/>
  <c r="AT19" i="3"/>
  <c r="AS28" i="3"/>
  <c r="AS27" i="3"/>
  <c r="AS26" i="3"/>
  <c r="AS25" i="3"/>
  <c r="AS24" i="3"/>
  <c r="AS23" i="3"/>
  <c r="AS22" i="3"/>
  <c r="AS21" i="3"/>
  <c r="AS20" i="3"/>
  <c r="AS19" i="3"/>
  <c r="AR28" i="3"/>
  <c r="AR27" i="3"/>
  <c r="AR26" i="3"/>
  <c r="AR25" i="3"/>
  <c r="AR24" i="3"/>
  <c r="AR23" i="3"/>
  <c r="AR22" i="3"/>
  <c r="AR21" i="3"/>
  <c r="AR20" i="3"/>
  <c r="AR19" i="3"/>
  <c r="AQ28" i="3"/>
  <c r="AQ27" i="3"/>
  <c r="AQ26" i="3"/>
  <c r="AQ25" i="3"/>
  <c r="AQ24" i="3"/>
  <c r="AQ23" i="3"/>
  <c r="AQ22" i="3"/>
  <c r="AQ21" i="3"/>
  <c r="AQ20" i="3"/>
  <c r="AQ19" i="3"/>
  <c r="AP28" i="3"/>
  <c r="AP27" i="3"/>
  <c r="AP26" i="3"/>
  <c r="AP25" i="3"/>
  <c r="AP24" i="3"/>
  <c r="AP23" i="3"/>
  <c r="AP22" i="3"/>
  <c r="AP21" i="3"/>
  <c r="AP20" i="3"/>
  <c r="AP19" i="3"/>
  <c r="AO28" i="3"/>
  <c r="AO27" i="3"/>
  <c r="AO26" i="3"/>
  <c r="AO25" i="3"/>
  <c r="AO24" i="3"/>
  <c r="AO23" i="3"/>
  <c r="AO22" i="3"/>
  <c r="AO21" i="3"/>
  <c r="AO20" i="3"/>
  <c r="AO19" i="3"/>
  <c r="AN28" i="3"/>
  <c r="AN27" i="3"/>
  <c r="AN26" i="3"/>
  <c r="AN25" i="3"/>
  <c r="AN24" i="3"/>
  <c r="AN23" i="3"/>
  <c r="AN22" i="3"/>
  <c r="AN21" i="3"/>
  <c r="AN20" i="3"/>
  <c r="AN19" i="3"/>
  <c r="BL24" i="3"/>
  <c r="BK28" i="3"/>
  <c r="BK27" i="3"/>
  <c r="BK26" i="3"/>
  <c r="BK25" i="3"/>
  <c r="BK24" i="3"/>
  <c r="BK23" i="3"/>
  <c r="BK22" i="3"/>
  <c r="BK21" i="3"/>
  <c r="BK20" i="3"/>
  <c r="BK19" i="3"/>
  <c r="AM28" i="3"/>
  <c r="AM27" i="3"/>
  <c r="AM26" i="3"/>
  <c r="AM25" i="3"/>
  <c r="AM24" i="3"/>
  <c r="AM23" i="3"/>
  <c r="AM22" i="3"/>
  <c r="AM21" i="3"/>
  <c r="AM20" i="3"/>
  <c r="AM19" i="3"/>
  <c r="V27" i="3"/>
  <c r="V26" i="3"/>
  <c r="AL26" i="3"/>
  <c r="AL27" i="3"/>
  <c r="AL20" i="3"/>
  <c r="AL21" i="3"/>
  <c r="AL22" i="3"/>
  <c r="AL23" i="3"/>
  <c r="AL24" i="3"/>
  <c r="AL25" i="3"/>
  <c r="V25" i="3"/>
  <c r="V24" i="3"/>
  <c r="V23" i="3"/>
  <c r="V22" i="3"/>
  <c r="AJ28" i="3"/>
  <c r="AI28" i="3"/>
  <c r="AJ25" i="3"/>
  <c r="AI25" i="3"/>
  <c r="AJ24" i="3"/>
  <c r="AI24" i="3"/>
  <c r="AJ23" i="3"/>
  <c r="AI23" i="3"/>
  <c r="AJ22" i="3"/>
  <c r="AI22" i="3"/>
  <c r="AJ21" i="3"/>
  <c r="AI21" i="3"/>
  <c r="AJ20" i="3"/>
  <c r="AI20" i="3"/>
  <c r="AJ19" i="3"/>
  <c r="AI19" i="3"/>
  <c r="AK28" i="3"/>
  <c r="AJ16" i="3"/>
  <c r="AI27" i="3"/>
  <c r="AG28" i="3"/>
  <c r="AF28" i="3"/>
  <c r="AG25" i="3"/>
  <c r="AF25" i="3"/>
  <c r="AG24" i="3"/>
  <c r="AF24" i="3"/>
  <c r="AG23" i="3"/>
  <c r="AF23" i="3"/>
  <c r="AG22" i="3"/>
  <c r="AF22" i="3"/>
  <c r="AG21" i="3"/>
  <c r="AF21" i="3"/>
  <c r="AG20" i="3"/>
  <c r="AF20" i="3"/>
  <c r="AG19" i="3"/>
  <c r="AF19" i="3"/>
  <c r="AH19" i="3"/>
  <c r="AG16" i="3"/>
  <c r="AG27" i="3"/>
  <c r="AD28" i="3"/>
  <c r="AC28" i="3"/>
  <c r="AD25" i="3"/>
  <c r="AC25" i="3"/>
  <c r="AD24" i="3"/>
  <c r="AC24" i="3"/>
  <c r="AD23" i="3"/>
  <c r="AC23" i="3"/>
  <c r="AD22" i="3"/>
  <c r="AC22" i="3"/>
  <c r="AD21" i="3"/>
  <c r="AC21" i="3"/>
  <c r="AD20" i="3"/>
  <c r="AC20" i="3"/>
  <c r="AD19" i="3"/>
  <c r="AC19" i="3"/>
  <c r="AE25" i="3"/>
  <c r="AD16" i="3"/>
  <c r="AD27" i="3"/>
  <c r="AA28" i="3"/>
  <c r="Z28" i="3"/>
  <c r="AA25" i="3"/>
  <c r="Z25" i="3"/>
  <c r="AA24" i="3"/>
  <c r="Z24" i="3"/>
  <c r="AA23" i="3"/>
  <c r="Z23" i="3"/>
  <c r="AA22" i="3"/>
  <c r="Z22" i="3"/>
  <c r="AA21" i="3"/>
  <c r="Z21" i="3"/>
  <c r="AA20" i="3"/>
  <c r="Z20" i="3"/>
  <c r="AA19" i="3"/>
  <c r="Z19" i="3"/>
  <c r="AA16" i="3"/>
  <c r="AA27" i="3"/>
  <c r="X28" i="3"/>
  <c r="W28" i="3"/>
  <c r="X25" i="3"/>
  <c r="W25" i="3"/>
  <c r="X24" i="3"/>
  <c r="W24" i="3"/>
  <c r="X23" i="3"/>
  <c r="W23" i="3"/>
  <c r="X22" i="3"/>
  <c r="W22" i="3"/>
  <c r="X21" i="3"/>
  <c r="W21" i="3"/>
  <c r="X20" i="3"/>
  <c r="W20" i="3"/>
  <c r="X19" i="3"/>
  <c r="W19" i="3"/>
  <c r="X16" i="3"/>
  <c r="X27" i="3"/>
  <c r="T28" i="3"/>
  <c r="S28" i="3"/>
  <c r="T25" i="3"/>
  <c r="S25" i="3"/>
  <c r="T24" i="3"/>
  <c r="S24" i="3"/>
  <c r="T23" i="3"/>
  <c r="S23" i="3"/>
  <c r="T22" i="3"/>
  <c r="S22" i="3"/>
  <c r="T21" i="3"/>
  <c r="S21" i="3"/>
  <c r="T20" i="3"/>
  <c r="S20" i="3"/>
  <c r="T19" i="3"/>
  <c r="S19" i="3"/>
  <c r="T16" i="3"/>
  <c r="T26" i="3"/>
  <c r="Q28" i="3"/>
  <c r="P28" i="3"/>
  <c r="Q25" i="3"/>
  <c r="P25" i="3"/>
  <c r="Q24" i="3"/>
  <c r="P24" i="3"/>
  <c r="Q23" i="3"/>
  <c r="P23" i="3"/>
  <c r="Q22" i="3"/>
  <c r="P22" i="3"/>
  <c r="Q21" i="3"/>
  <c r="P21" i="3"/>
  <c r="Q20" i="3"/>
  <c r="P20" i="3"/>
  <c r="Q19" i="3"/>
  <c r="P19" i="3"/>
  <c r="Q16" i="3"/>
  <c r="Q27" i="3"/>
  <c r="N28" i="3"/>
  <c r="M28" i="3"/>
  <c r="N25" i="3"/>
  <c r="M25" i="3"/>
  <c r="N24" i="3"/>
  <c r="M24" i="3"/>
  <c r="N23" i="3"/>
  <c r="M23" i="3"/>
  <c r="N22" i="3"/>
  <c r="M22" i="3"/>
  <c r="N21" i="3"/>
  <c r="M21" i="3"/>
  <c r="N20" i="3"/>
  <c r="M20" i="3"/>
  <c r="N19" i="3"/>
  <c r="M19" i="3"/>
  <c r="O28" i="3"/>
  <c r="N16" i="3"/>
  <c r="M27" i="3"/>
  <c r="K28" i="3"/>
  <c r="J28" i="3"/>
  <c r="K25" i="3"/>
  <c r="J25" i="3"/>
  <c r="K24" i="3"/>
  <c r="J24" i="3"/>
  <c r="K23" i="3"/>
  <c r="J23" i="3"/>
  <c r="K22" i="3"/>
  <c r="J22" i="3"/>
  <c r="K21" i="3"/>
  <c r="J21" i="3"/>
  <c r="K20" i="3"/>
  <c r="J20" i="3"/>
  <c r="K19" i="3"/>
  <c r="J19" i="3"/>
  <c r="K16" i="3"/>
  <c r="K26" i="3"/>
  <c r="H25" i="3"/>
  <c r="H24" i="3"/>
  <c r="H23" i="3"/>
  <c r="H22" i="3"/>
  <c r="H21" i="3"/>
  <c r="H20" i="3"/>
  <c r="G25" i="3"/>
  <c r="G24" i="3"/>
  <c r="G23" i="3"/>
  <c r="G22" i="3"/>
  <c r="G21" i="3"/>
  <c r="G20" i="3"/>
  <c r="G19" i="3"/>
  <c r="CA16" i="3"/>
  <c r="H16" i="3"/>
  <c r="H26" i="3"/>
  <c r="AL28" i="3"/>
  <c r="AL19" i="3"/>
  <c r="V28" i="3"/>
  <c r="V21" i="3"/>
  <c r="V20" i="3"/>
  <c r="V19" i="3"/>
  <c r="H28" i="3"/>
  <c r="H19" i="3"/>
  <c r="G28" i="3"/>
  <c r="AH28" i="3"/>
  <c r="AE28" i="3"/>
  <c r="AK25" i="3"/>
  <c r="AK24" i="3"/>
  <c r="AI26" i="3"/>
  <c r="AH21" i="3"/>
  <c r="AH25" i="3"/>
  <c r="AG26" i="3"/>
  <c r="AF27" i="3"/>
  <c r="AH20" i="3"/>
  <c r="AH24" i="3"/>
  <c r="AF26" i="3"/>
  <c r="AH26" i="3"/>
  <c r="AE21" i="3"/>
  <c r="AC27" i="3"/>
  <c r="AE22" i="3"/>
  <c r="AB19" i="3"/>
  <c r="AB23" i="3"/>
  <c r="AB27" i="3"/>
  <c r="AB22" i="3"/>
  <c r="Z26" i="3"/>
  <c r="Y23" i="3"/>
  <c r="W27" i="3"/>
  <c r="Y22" i="3"/>
  <c r="U19" i="3"/>
  <c r="U25" i="3"/>
  <c r="R19" i="3"/>
  <c r="Q26" i="3"/>
  <c r="R27" i="3"/>
  <c r="P26" i="3"/>
  <c r="O19" i="3"/>
  <c r="O23" i="3"/>
  <c r="O22" i="3"/>
  <c r="L19" i="3"/>
  <c r="J26" i="3"/>
  <c r="L20" i="3"/>
  <c r="M26" i="3"/>
  <c r="O27" i="3"/>
  <c r="R22" i="3"/>
  <c r="P27" i="3"/>
  <c r="R23" i="3"/>
  <c r="S26" i="3"/>
  <c r="AA26" i="3"/>
  <c r="AK20" i="3"/>
  <c r="L21" i="3"/>
  <c r="BL20" i="3"/>
  <c r="J27" i="3"/>
  <c r="K27" i="3"/>
  <c r="N26" i="3"/>
  <c r="S27" i="3"/>
  <c r="AJ26" i="3"/>
  <c r="W26" i="3"/>
  <c r="Y27" i="3"/>
  <c r="X26" i="3"/>
  <c r="Z27" i="3"/>
  <c r="AC26" i="3"/>
  <c r="AE27" i="3"/>
  <c r="AD26" i="3"/>
  <c r="AK26" i="3"/>
  <c r="CB16" i="3"/>
  <c r="N27" i="3"/>
  <c r="T27" i="3"/>
  <c r="AJ27" i="3"/>
  <c r="I17" i="3"/>
  <c r="AX17" i="3"/>
  <c r="L26" i="3"/>
  <c r="L24" i="3"/>
  <c r="G27" i="3"/>
  <c r="G26" i="3"/>
  <c r="I26" i="3"/>
  <c r="U22" i="3"/>
  <c r="U27" i="3"/>
  <c r="U28" i="3"/>
  <c r="R21" i="3"/>
  <c r="U21" i="3"/>
  <c r="Y21" i="3"/>
  <c r="AB28" i="3"/>
  <c r="L22" i="3"/>
  <c r="L27" i="3"/>
  <c r="L23" i="3"/>
  <c r="O26" i="3"/>
  <c r="O24" i="3"/>
  <c r="O20" i="3"/>
  <c r="O25" i="3"/>
  <c r="O21" i="3"/>
  <c r="R26" i="3"/>
  <c r="R24" i="3"/>
  <c r="R20" i="3"/>
  <c r="R25" i="3"/>
  <c r="U26" i="3"/>
  <c r="U24" i="3"/>
  <c r="U20" i="3"/>
  <c r="U23" i="3"/>
  <c r="Y26" i="3"/>
  <c r="Y24" i="3"/>
  <c r="Y20" i="3"/>
  <c r="Y25" i="3"/>
  <c r="AB26" i="3"/>
  <c r="AB24" i="3"/>
  <c r="AB20" i="3"/>
  <c r="AB25" i="3"/>
  <c r="AB21" i="3"/>
  <c r="AE26" i="3"/>
  <c r="AE24" i="3"/>
  <c r="AE20" i="3"/>
  <c r="AE23" i="3"/>
  <c r="AE19" i="3"/>
  <c r="AH22" i="3"/>
  <c r="AH27" i="3"/>
  <c r="AH23" i="3"/>
  <c r="AK22" i="3"/>
  <c r="AK27" i="3"/>
  <c r="AK23" i="3"/>
  <c r="AK19" i="3"/>
  <c r="I22" i="3"/>
  <c r="Y28" i="3"/>
  <c r="BL22" i="3"/>
  <c r="BL26" i="3"/>
  <c r="BL19" i="3"/>
  <c r="BL21" i="3"/>
  <c r="BL23" i="3"/>
  <c r="BL25" i="3"/>
  <c r="L28" i="3"/>
  <c r="I21" i="3"/>
  <c r="AZ17" i="3"/>
  <c r="AX18" i="3"/>
  <c r="AZ18" i="3"/>
  <c r="CB18" i="3"/>
  <c r="I27" i="3"/>
  <c r="I28" i="3"/>
  <c r="I25" i="3"/>
  <c r="I20" i="3"/>
  <c r="I24" i="3"/>
  <c r="I19" i="3"/>
  <c r="H27" i="3"/>
  <c r="I23" i="3"/>
  <c r="AW17" i="3"/>
  <c r="AX26" i="3"/>
  <c r="AX22" i="3"/>
  <c r="AX28" i="3"/>
  <c r="AX24" i="3"/>
  <c r="AX20" i="3"/>
  <c r="AX19" i="3"/>
  <c r="AW22" i="3"/>
  <c r="AW23" i="3"/>
  <c r="AW24" i="3"/>
  <c r="AW25" i="3"/>
  <c r="AW26" i="3"/>
  <c r="AW27" i="3"/>
  <c r="AW28" i="3"/>
  <c r="AW20" i="3"/>
  <c r="AY17" i="3"/>
  <c r="AW21" i="3"/>
  <c r="AW19" i="3"/>
  <c r="AX27" i="3"/>
  <c r="AX25" i="3"/>
  <c r="AX23" i="3"/>
  <c r="AX21" i="3"/>
  <c r="AZ27" i="3"/>
  <c r="AZ26" i="3"/>
  <c r="AZ24" i="3"/>
  <c r="AZ19" i="3"/>
  <c r="AZ23" i="3"/>
  <c r="AZ22" i="3"/>
  <c r="AZ20" i="3"/>
  <c r="AZ28" i="3"/>
  <c r="AZ21" i="3"/>
  <c r="AZ25" i="3"/>
  <c r="AY27" i="3"/>
  <c r="AY28" i="3"/>
  <c r="AY24" i="3"/>
  <c r="AY20" i="3"/>
  <c r="CA17" i="3"/>
  <c r="AY21" i="3"/>
  <c r="AY25" i="3"/>
  <c r="AY26" i="3"/>
  <c r="AY22" i="3"/>
  <c r="AY19" i="3"/>
  <c r="AY23" i="3"/>
  <c r="CB17" i="3"/>
</calcChain>
</file>

<file path=xl/comments1.xml><?xml version="1.0" encoding="utf-8"?>
<comments xmlns="http://schemas.openxmlformats.org/spreadsheetml/2006/main">
  <authors>
    <author>fredy</author>
  </authors>
  <commentList>
    <comment ref="AN2" authorId="0">
      <text>
        <r>
          <rPr>
            <b/>
            <sz val="9"/>
            <color indexed="81"/>
            <rFont val="Tahoma"/>
            <charset val="1"/>
          </rPr>
          <t>Input:</t>
        </r>
        <r>
          <rPr>
            <sz val="9"/>
            <color indexed="81"/>
            <rFont val="Tahoma"/>
            <charset val="1"/>
          </rPr>
          <t xml:space="preserve">
masukan kompetensi dasar dari setiap ulangan harian.</t>
        </r>
      </text>
    </comment>
    <comment ref="W3" authorId="0">
      <text>
        <r>
          <rPr>
            <b/>
            <sz val="9"/>
            <color indexed="81"/>
            <rFont val="Tahoma"/>
            <charset val="1"/>
          </rPr>
          <t>Input:</t>
        </r>
        <r>
          <rPr>
            <sz val="9"/>
            <color indexed="81"/>
            <rFont val="Tahoma"/>
            <charset val="1"/>
          </rPr>
          <t xml:space="preserve">
masukan nilai KKM pelajaran</t>
        </r>
      </text>
    </comment>
    <comment ref="H14" authorId="0">
      <text>
        <r>
          <rPr>
            <b/>
            <sz val="9"/>
            <color indexed="81"/>
            <rFont val="Tahoma"/>
            <charset val="1"/>
          </rPr>
          <t>Input:</t>
        </r>
        <r>
          <rPr>
            <sz val="9"/>
            <color indexed="81"/>
            <rFont val="Tahoma"/>
            <charset val="1"/>
          </rPr>
          <t xml:space="preserve">
masukan nilai KKM dari ulangan harian</t>
        </r>
      </text>
    </comment>
    <comment ref="G17" authorId="0">
      <text>
        <r>
          <rPr>
            <b/>
            <sz val="9"/>
            <color indexed="81"/>
            <rFont val="Tahoma"/>
            <charset val="1"/>
          </rPr>
          <t>Input:</t>
        </r>
        <r>
          <rPr>
            <sz val="9"/>
            <color indexed="81"/>
            <rFont val="Tahoma"/>
            <charset val="1"/>
          </rPr>
          <t xml:space="preserve">
masukan nilai ulangan harian siswa.
*sesuai pelaksanaan</t>
        </r>
      </text>
    </comment>
    <comment ref="H17" authorId="0">
      <text>
        <r>
          <rPr>
            <b/>
            <sz val="9"/>
            <color indexed="81"/>
            <rFont val="Tahoma"/>
            <charset val="1"/>
          </rPr>
          <t>Input:</t>
        </r>
        <r>
          <rPr>
            <sz val="9"/>
            <color indexed="81"/>
            <rFont val="Tahoma"/>
            <charset val="1"/>
          </rPr>
          <t xml:space="preserve">
masukan nilai remidi.
*tidak wajib.</t>
        </r>
      </text>
    </comment>
    <comment ref="I17" authorId="0">
      <text>
        <r>
          <rPr>
            <b/>
            <sz val="9"/>
            <color indexed="81"/>
            <rFont val="Tahoma"/>
            <charset val="1"/>
          </rPr>
          <t>JANGAN DIUBAH !!</t>
        </r>
        <r>
          <rPr>
            <sz val="9"/>
            <color indexed="81"/>
            <rFont val="Tahoma"/>
            <charset val="1"/>
          </rPr>
          <t xml:space="preserve">
Nilai akan otomatis dihitung dari hasil ulangan dan remidi.</t>
        </r>
      </text>
    </comment>
    <comment ref="V17" authorId="0">
      <text>
        <r>
          <rPr>
            <b/>
            <sz val="9"/>
            <color indexed="81"/>
            <rFont val="Tahoma"/>
            <charset val="1"/>
          </rPr>
          <t>Input:</t>
        </r>
        <r>
          <rPr>
            <sz val="9"/>
            <color indexed="81"/>
            <rFont val="Tahoma"/>
            <charset val="1"/>
          </rPr>
          <t xml:space="preserve">
masukan nilai UTS siswa.</t>
        </r>
      </text>
    </comment>
    <comment ref="AL17" authorId="0">
      <text>
        <r>
          <rPr>
            <b/>
            <sz val="9"/>
            <color indexed="81"/>
            <rFont val="Tahoma"/>
            <charset val="1"/>
          </rPr>
          <t>Input:</t>
        </r>
        <r>
          <rPr>
            <sz val="9"/>
            <color indexed="81"/>
            <rFont val="Tahoma"/>
            <charset val="1"/>
          </rPr>
          <t xml:space="preserve">
masukan nilai UAS siswa.</t>
        </r>
      </text>
    </comment>
    <comment ref="AY17" authorId="0">
      <text>
        <r>
          <rPr>
            <b/>
            <sz val="9"/>
            <color indexed="81"/>
            <rFont val="Tahoma"/>
            <charset val="1"/>
          </rPr>
          <t>JANGAN DIUBAH !!</t>
        </r>
        <r>
          <rPr>
            <sz val="9"/>
            <color indexed="81"/>
            <rFont val="Tahoma"/>
            <charset val="1"/>
          </rPr>
          <t xml:space="preserve">
nilai tengah semester akan dihitung otomatis.</t>
        </r>
      </text>
    </comment>
    <comment ref="AZ17" authorId="0">
      <text>
        <r>
          <rPr>
            <b/>
            <sz val="9"/>
            <color indexed="81"/>
            <rFont val="Tahoma"/>
            <charset val="1"/>
          </rPr>
          <t>JANGAN DIUBAH !!</t>
        </r>
        <r>
          <rPr>
            <sz val="9"/>
            <color indexed="81"/>
            <rFont val="Tahoma"/>
            <charset val="1"/>
          </rPr>
          <t xml:space="preserve">
nilai akhir semester akan dihitung otomatis.</t>
        </r>
      </text>
    </comment>
  </commentList>
</comments>
</file>

<file path=xl/sharedStrings.xml><?xml version="1.0" encoding="utf-8"?>
<sst xmlns="http://schemas.openxmlformats.org/spreadsheetml/2006/main" count="201" uniqueCount="96">
  <si>
    <t>PEMERINTAH KOTA SEMARANG</t>
  </si>
  <si>
    <t>KKM</t>
  </si>
  <si>
    <t>KETERANGAN KOMPETENSI</t>
  </si>
  <si>
    <t>KETERANGAN PRAKTEK</t>
  </si>
  <si>
    <t>DINAS PENDIDIKAN</t>
  </si>
  <si>
    <t>Mapel</t>
  </si>
  <si>
    <t>Guru</t>
  </si>
  <si>
    <t>Interval Nilai Sikap</t>
  </si>
  <si>
    <t>DAFTAR NILAI SEMESTER GASAL</t>
  </si>
  <si>
    <t>A=86-100</t>
  </si>
  <si>
    <t>B=71-85</t>
  </si>
  <si>
    <t>C=56-70</t>
  </si>
  <si>
    <t>D=41-55</t>
  </si>
  <si>
    <t>E=0-40</t>
  </si>
  <si>
    <t>NO</t>
  </si>
  <si>
    <t>NIS</t>
  </si>
  <si>
    <t>NAMA</t>
  </si>
  <si>
    <t>AGAMA</t>
  </si>
  <si>
    <t>UTS</t>
  </si>
  <si>
    <t>NAS PPK</t>
  </si>
  <si>
    <t>NTS PRK</t>
  </si>
  <si>
    <t>NAS PRK</t>
  </si>
  <si>
    <t>NTS SKP</t>
  </si>
  <si>
    <t>NAS SKP</t>
  </si>
  <si>
    <t>Keterangan Tengah Semester</t>
  </si>
  <si>
    <t>Keterangan Akhir Semester</t>
  </si>
  <si>
    <t>Norma Penilaian</t>
  </si>
  <si>
    <t>Nilai Tengah Semester</t>
  </si>
  <si>
    <t/>
  </si>
  <si>
    <t>Nilai Akhir Semester</t>
  </si>
  <si>
    <t>Nilai Ulangan Harian (UH)</t>
  </si>
  <si>
    <t>Rata rata</t>
  </si>
  <si>
    <t>NILAI MAKSIMUM</t>
  </si>
  <si>
    <t>NILAI MINIMUM</t>
  </si>
  <si>
    <t>&lt;42.6</t>
  </si>
  <si>
    <t>42.6 - 59.9</t>
  </si>
  <si>
    <t>60.0 - 79.9</t>
  </si>
  <si>
    <t>&gt; 80.0</t>
  </si>
  <si>
    <t>&gt;= KKM</t>
  </si>
  <si>
    <t>JUMLAH SISWA</t>
  </si>
  <si>
    <t>Mengetahui</t>
  </si>
  <si>
    <t xml:space="preserve">KELAS : </t>
  </si>
  <si>
    <t xml:space="preserve">Wali kelas  :  </t>
  </si>
  <si>
    <t>SMA NEGERI SEMARANG</t>
  </si>
  <si>
    <t>Jl. Raya Semarang. Kodepos</t>
  </si>
  <si>
    <t xml:space="preserve">  </t>
  </si>
  <si>
    <t>n = banyaknya ulangan + banyaknya tugas</t>
  </si>
  <si>
    <t>TAHUN PELAJARAN 20xx/20xx</t>
  </si>
  <si>
    <t>UH 1</t>
  </si>
  <si>
    <t>UH 2</t>
  </si>
  <si>
    <t>UH 3</t>
  </si>
  <si>
    <t>UH 4</t>
  </si>
  <si>
    <t>UH 5</t>
  </si>
  <si>
    <t>U</t>
  </si>
  <si>
    <t>R</t>
  </si>
  <si>
    <t>H</t>
  </si>
  <si>
    <t>UH 10</t>
  </si>
  <si>
    <t>Kategori</t>
  </si>
  <si>
    <t>NIP</t>
  </si>
  <si>
    <t>Setelah UTS</t>
  </si>
  <si>
    <t>Sebelum UTS</t>
  </si>
  <si>
    <t>PRAKTEK</t>
  </si>
  <si>
    <t>SIKAP</t>
  </si>
  <si>
    <t>UH 6</t>
  </si>
  <si>
    <t>UH 7</t>
  </si>
  <si>
    <t>UH 8</t>
  </si>
  <si>
    <t>UH 9</t>
  </si>
  <si>
    <t>UAS /UKK</t>
  </si>
  <si>
    <t>TUGAS</t>
  </si>
  <si>
    <t>NTS   PPK</t>
  </si>
  <si>
    <t>1</t>
  </si>
  <si>
    <t>2</t>
  </si>
  <si>
    <t>3</t>
  </si>
  <si>
    <t>4</t>
  </si>
  <si>
    <t>5</t>
  </si>
  <si>
    <t>6</t>
  </si>
  <si>
    <t>7</t>
  </si>
  <si>
    <t>8</t>
  </si>
  <si>
    <t>9</t>
  </si>
  <si>
    <t>10</t>
  </si>
  <si>
    <t>ULANGAN HARIAN SEBELUM UTS</t>
  </si>
  <si>
    <t>ULANGAN HARIAN SETELAH UTS</t>
  </si>
  <si>
    <t>L / P</t>
  </si>
  <si>
    <t>&lt; KKM</t>
  </si>
  <si>
    <t>kkm default</t>
  </si>
  <si>
    <t>Kepala SMAN Semarang</t>
  </si>
  <si>
    <t xml:space="preserve">Drs. </t>
  </si>
  <si>
    <t>NIP.</t>
  </si>
  <si>
    <t>rata2        harian</t>
  </si>
  <si>
    <t>tengah semester</t>
  </si>
  <si>
    <t>akhir semester</t>
  </si>
  <si>
    <t>Pelajaran-&gt;ID</t>
  </si>
  <si>
    <t>Pelajaran-&gt;Nama</t>
  </si>
  <si>
    <t>Nilai-&gt;ID</t>
  </si>
  <si>
    <t>Hash</t>
  </si>
  <si>
    <t>nilai_id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</si>
</sst>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1"/>
      <scheme val="minor"/>
    </font>
    <font>
      <sz val="10"/>
      <name val="Arial"/>
    </font>
    <font>
      <b/>
      <sz val="10"/>
      <name val="Arial"/>
      <family val="2"/>
    </font>
    <font>
      <b/>
      <sz val="12"/>
      <name val="Arial"/>
      <family val="2"/>
    </font>
    <font>
      <sz val="10"/>
      <name val="Arial"/>
      <family val="2"/>
    </font>
    <font>
      <sz val="8"/>
      <name val="Arial"/>
    </font>
    <font>
      <b/>
      <sz val="10"/>
      <color indexed="8"/>
      <name val="Calibri"/>
      <family val="2"/>
      <charset val="1"/>
    </font>
    <font>
      <sz val="9"/>
      <color indexed="8"/>
      <name val="Calibri"/>
      <family val="2"/>
      <charset val="1"/>
    </font>
    <font>
      <sz val="10"/>
      <color indexed="8"/>
      <name val="Verdana"/>
      <family val="2"/>
    </font>
    <font>
      <sz val="10"/>
      <name val="Verdana"/>
      <family val="2"/>
    </font>
    <font>
      <sz val="8"/>
      <color indexed="8"/>
      <name val="Verdana"/>
      <family val="2"/>
    </font>
    <font>
      <sz val="8"/>
      <name val="Arial"/>
      <family val="2"/>
    </font>
    <font>
      <sz val="10"/>
      <color indexed="8"/>
      <name val="Arial"/>
      <family val="2"/>
    </font>
    <font>
      <sz val="8"/>
      <name val="Book Antiqua"/>
      <family val="1"/>
    </font>
    <font>
      <sz val="10"/>
      <name val="Arial"/>
      <charset val="1"/>
    </font>
    <font>
      <sz val="9"/>
      <name val="Arial"/>
      <family val="2"/>
    </font>
    <font>
      <sz val="9"/>
      <color indexed="81"/>
      <name val="Tahoma"/>
      <charset val="1"/>
    </font>
    <font>
      <b/>
      <sz val="9"/>
      <color indexed="81"/>
      <name val="Tahoma"/>
      <charset val="1"/>
    </font>
    <font>
      <sz val="9"/>
      <color theme="1" tint="0.249977111117893"/>
      <name val="Arial"/>
      <family val="2"/>
    </font>
  </fonts>
  <fills count="3">
    <fill>
      <patternFill patternType="none"/>
    </fill>
    <fill>
      <patternFill patternType="gray125"/>
    </fill>
    <fill>
      <patternFill patternType="solid">
        <fgColor theme="6"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bottom/>
      <diagonal/>
    </border>
    <border>
      <left/>
      <right/>
      <top style="double">
        <color indexed="64"/>
      </top>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right/>
      <top style="double">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style="thin">
        <color indexed="64"/>
      </left>
      <right/>
      <top style="thin">
        <color indexed="64"/>
      </top>
      <bottom/>
      <diagonal/>
    </border>
    <border>
      <left style="thin">
        <color indexed="64"/>
      </left>
      <right style="double">
        <color indexed="64"/>
      </right>
      <top/>
      <bottom style="double">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style="thin">
        <color indexed="64"/>
      </right>
      <top/>
      <bottom/>
      <diagonal/>
    </border>
    <border>
      <left/>
      <right style="thin">
        <color indexed="64"/>
      </right>
      <top/>
      <bottom style="double">
        <color indexed="64"/>
      </bottom>
      <diagonal/>
    </border>
    <border>
      <left style="double">
        <color indexed="64"/>
      </left>
      <right/>
      <top style="double">
        <color indexed="64"/>
      </top>
      <bottom/>
      <diagonal/>
    </border>
    <border>
      <left/>
      <right style="double">
        <color indexed="64"/>
      </right>
      <top style="double">
        <color indexed="64"/>
      </top>
      <bottom/>
      <diagonal/>
    </border>
    <border>
      <left/>
      <right/>
      <top style="thin">
        <color indexed="64"/>
      </top>
      <bottom style="double">
        <color indexed="64"/>
      </bottom>
      <diagonal/>
    </border>
    <border>
      <left/>
      <right/>
      <top style="thin">
        <color indexed="64"/>
      </top>
      <bottom/>
      <diagonal/>
    </border>
  </borders>
  <cellStyleXfs count="4">
    <xf numFmtId="0" fontId="0" fillId="0" borderId="0"/>
    <xf numFmtId="0" fontId="1" fillId="0" borderId="0"/>
    <xf numFmtId="0" fontId="14" fillId="0" borderId="0"/>
    <xf numFmtId="9" fontId="14" fillId="0" borderId="0" applyFill="0" applyBorder="0" applyAlignment="0" applyProtection="0"/>
  </cellStyleXfs>
  <cellXfs count="212">
    <xf numFmtId="0" fontId="0" fillId="0" borderId="0" xfId="0"/>
    <xf numFmtId="0" fontId="1" fillId="0" borderId="0" xfId="1" applyBorder="1"/>
    <xf numFmtId="0" fontId="1" fillId="0" borderId="0" xfId="1"/>
    <xf numFmtId="0" fontId="1" fillId="0" borderId="1" xfId="1" applyBorder="1" applyAlignment="1"/>
    <xf numFmtId="0" fontId="1" fillId="0" borderId="2" xfId="1" applyBorder="1" applyAlignment="1">
      <alignment horizontal="center"/>
    </xf>
    <xf numFmtId="0" fontId="1" fillId="0" borderId="0" xfId="1" applyAlignment="1">
      <alignment horizontal="center"/>
    </xf>
    <xf numFmtId="0" fontId="3" fillId="0" borderId="0" xfId="1" applyFont="1"/>
    <xf numFmtId="0" fontId="3" fillId="0" borderId="0" xfId="1" applyFont="1" applyAlignment="1">
      <alignment horizontal="center"/>
    </xf>
    <xf numFmtId="0" fontId="1" fillId="0" borderId="1" xfId="1" applyBorder="1" applyAlignment="1">
      <alignment horizontal="center"/>
    </xf>
    <xf numFmtId="0" fontId="1" fillId="0" borderId="0" xfId="1" applyBorder="1" applyAlignment="1">
      <alignment horizontal="center"/>
    </xf>
    <xf numFmtId="0" fontId="5" fillId="0" borderId="0" xfId="1" applyFont="1" applyAlignment="1">
      <alignment horizontal="center"/>
    </xf>
    <xf numFmtId="0" fontId="6" fillId="0" borderId="0" xfId="1" applyFont="1" applyFill="1" applyAlignment="1">
      <alignment horizontal="left"/>
    </xf>
    <xf numFmtId="0" fontId="6" fillId="0" borderId="0" xfId="1" applyFont="1" applyFill="1" applyAlignment="1">
      <alignment horizontal="center"/>
    </xf>
    <xf numFmtId="0" fontId="6" fillId="0" borderId="0" xfId="1" applyFont="1" applyFill="1"/>
    <xf numFmtId="0" fontId="5" fillId="0" borderId="0" xfId="1" applyFont="1" applyAlignment="1">
      <alignment vertical="center"/>
    </xf>
    <xf numFmtId="0" fontId="5" fillId="0" borderId="0" xfId="1" applyFont="1" applyAlignment="1">
      <alignment horizontal="center" vertical="center"/>
    </xf>
    <xf numFmtId="0" fontId="3" fillId="0" borderId="0" xfId="1" applyFont="1" applyAlignment="1">
      <alignment vertical="center"/>
    </xf>
    <xf numFmtId="0" fontId="3" fillId="0" borderId="0" xfId="1" applyFont="1" applyAlignment="1">
      <alignment horizontal="center" vertical="center"/>
    </xf>
    <xf numFmtId="0" fontId="7" fillId="0" borderId="0" xfId="1" applyFont="1" applyFill="1"/>
    <xf numFmtId="0" fontId="1" fillId="0" borderId="0" xfId="1" applyFill="1"/>
    <xf numFmtId="0" fontId="1" fillId="0" borderId="3" xfId="1" applyBorder="1" applyAlignment="1">
      <alignment horizontal="center"/>
    </xf>
    <xf numFmtId="0" fontId="5" fillId="0" borderId="0" xfId="1" applyFont="1" applyAlignment="1">
      <alignment vertical="center" wrapText="1"/>
    </xf>
    <xf numFmtId="0" fontId="1" fillId="0" borderId="0" xfId="1" applyAlignment="1">
      <alignment vertical="center"/>
    </xf>
    <xf numFmtId="0" fontId="1" fillId="0" borderId="4" xfId="1" applyBorder="1"/>
    <xf numFmtId="0" fontId="1" fillId="0" borderId="5" xfId="1" applyBorder="1"/>
    <xf numFmtId="0" fontId="1" fillId="0" borderId="5" xfId="1" applyBorder="1" applyAlignment="1">
      <alignment horizontal="center"/>
    </xf>
    <xf numFmtId="0" fontId="1" fillId="0" borderId="1" xfId="1" applyBorder="1"/>
    <xf numFmtId="0" fontId="1" fillId="0" borderId="2" xfId="1" applyBorder="1"/>
    <xf numFmtId="0" fontId="1" fillId="0" borderId="0" xfId="1" applyFont="1"/>
    <xf numFmtId="0" fontId="2" fillId="0" borderId="0" xfId="1" applyFont="1" applyAlignment="1">
      <alignment shrinkToFit="1"/>
    </xf>
    <xf numFmtId="0" fontId="7" fillId="0" borderId="0" xfId="1" applyFont="1" applyFill="1" applyAlignment="1">
      <alignment shrinkToFit="1"/>
    </xf>
    <xf numFmtId="0" fontId="11" fillId="0" borderId="2" xfId="1" applyFont="1" applyFill="1" applyBorder="1" applyAlignment="1">
      <alignment horizontal="center" vertical="center" wrapText="1"/>
    </xf>
    <xf numFmtId="0" fontId="0" fillId="0" borderId="0" xfId="0" applyBorder="1"/>
    <xf numFmtId="0" fontId="0" fillId="0" borderId="0" xfId="0" quotePrefix="1" applyBorder="1"/>
    <xf numFmtId="0" fontId="5" fillId="0" borderId="0" xfId="0" applyFont="1" applyAlignment="1">
      <alignment vertical="center"/>
    </xf>
    <xf numFmtId="0" fontId="0" fillId="0" borderId="0" xfId="0" applyAlignment="1">
      <alignment vertical="center"/>
    </xf>
    <xf numFmtId="0" fontId="4" fillId="0" borderId="2" xfId="1" applyFont="1" applyBorder="1" applyAlignment="1">
      <alignment horizontal="center" vertical="center"/>
    </xf>
    <xf numFmtId="0" fontId="1" fillId="0" borderId="0" xfId="1" applyAlignment="1">
      <alignment vertical="top" shrinkToFit="1"/>
    </xf>
    <xf numFmtId="0" fontId="1" fillId="0" borderId="0" xfId="1" quotePrefix="1" applyBorder="1" applyAlignment="1">
      <alignment vertical="top"/>
    </xf>
    <xf numFmtId="0" fontId="1" fillId="0" borderId="0" xfId="1" applyAlignment="1">
      <alignment vertical="top"/>
    </xf>
    <xf numFmtId="0" fontId="4" fillId="0" borderId="2" xfId="1" quotePrefix="1" applyFont="1" applyBorder="1" applyAlignment="1">
      <alignment horizontal="center" vertical="center"/>
    </xf>
    <xf numFmtId="0" fontId="15" fillId="0" borderId="6" xfId="1" applyFont="1" applyFill="1" applyBorder="1" applyAlignment="1">
      <alignment horizontal="right" vertical="top"/>
    </xf>
    <xf numFmtId="0" fontId="1" fillId="0" borderId="6" xfId="1" applyBorder="1" applyAlignment="1" applyProtection="1">
      <alignment horizontal="right" vertical="top" shrinkToFit="1"/>
    </xf>
    <xf numFmtId="0" fontId="1" fillId="0" borderId="6" xfId="1" applyBorder="1" applyAlignment="1">
      <alignment horizontal="right" vertical="top" shrinkToFit="1"/>
    </xf>
    <xf numFmtId="0" fontId="1" fillId="0" borderId="4" xfId="1" applyBorder="1" applyAlignment="1">
      <alignment horizontal="right"/>
    </xf>
    <xf numFmtId="0" fontId="1" fillId="0" borderId="4" xfId="1" applyBorder="1" applyAlignment="1">
      <alignment horizontal="right" vertical="top" indent="1"/>
    </xf>
    <xf numFmtId="0" fontId="3" fillId="0" borderId="4" xfId="1" applyFont="1" applyBorder="1" applyAlignment="1">
      <alignment horizontal="right" vertical="top" indent="1"/>
    </xf>
    <xf numFmtId="0" fontId="1" fillId="0" borderId="5" xfId="1" applyBorder="1" applyAlignment="1">
      <alignment horizontal="right" indent="1"/>
    </xf>
    <xf numFmtId="0" fontId="1" fillId="0" borderId="1" xfId="1" applyBorder="1" applyAlignment="1">
      <alignment horizontal="right" indent="1"/>
    </xf>
    <xf numFmtId="0" fontId="1" fillId="0" borderId="2" xfId="1" applyBorder="1" applyAlignment="1">
      <alignment horizontal="right" indent="1"/>
    </xf>
    <xf numFmtId="0" fontId="1" fillId="0" borderId="5" xfId="1" applyBorder="1" applyAlignment="1">
      <alignment horizontal="right" vertical="center" indent="1"/>
    </xf>
    <xf numFmtId="0" fontId="1" fillId="0" borderId="1" xfId="1" applyBorder="1" applyAlignment="1">
      <alignment horizontal="right" vertical="center" indent="1"/>
    </xf>
    <xf numFmtId="0" fontId="1" fillId="0" borderId="2" xfId="1" applyBorder="1" applyAlignment="1">
      <alignment horizontal="right" vertical="center" indent="1"/>
    </xf>
    <xf numFmtId="0" fontId="1" fillId="0" borderId="5" xfId="1" applyBorder="1" applyAlignment="1">
      <alignment horizontal="right" vertical="center"/>
    </xf>
    <xf numFmtId="0" fontId="1" fillId="0" borderId="1" xfId="1" applyBorder="1" applyAlignment="1">
      <alignment horizontal="right" vertical="center"/>
    </xf>
    <xf numFmtId="0" fontId="1" fillId="0" borderId="2" xfId="1" applyBorder="1" applyAlignment="1">
      <alignment horizontal="right" vertical="center"/>
    </xf>
    <xf numFmtId="0" fontId="4" fillId="0" borderId="7" xfId="1" applyFont="1" applyBorder="1" applyAlignment="1"/>
    <xf numFmtId="0" fontId="5" fillId="0" borderId="7" xfId="1" applyFont="1" applyBorder="1" applyAlignment="1">
      <alignment vertical="center"/>
    </xf>
    <xf numFmtId="0" fontId="5" fillId="0" borderId="8" xfId="1" applyFont="1" applyBorder="1" applyAlignment="1">
      <alignment vertical="center"/>
    </xf>
    <xf numFmtId="0" fontId="1" fillId="0" borderId="7" xfId="1" applyBorder="1"/>
    <xf numFmtId="0" fontId="1" fillId="0" borderId="0" xfId="1" applyBorder="1" applyAlignment="1">
      <alignment horizontal="center" vertical="center"/>
    </xf>
    <xf numFmtId="0" fontId="13" fillId="0" borderId="0" xfId="1" applyFont="1" applyBorder="1" applyAlignment="1">
      <alignment horizontal="left" vertical="top" shrinkToFit="1"/>
    </xf>
    <xf numFmtId="0" fontId="11" fillId="0" borderId="9" xfId="1" applyFont="1" applyBorder="1" applyAlignment="1">
      <alignment horizontal="center" vertical="center"/>
    </xf>
    <xf numFmtId="0" fontId="4" fillId="0" borderId="10" xfId="1" applyFont="1" applyBorder="1" applyAlignment="1">
      <alignment horizontal="left"/>
    </xf>
    <xf numFmtId="0" fontId="1" fillId="0" borderId="10" xfId="1" applyBorder="1" applyAlignment="1">
      <alignment horizontal="left"/>
    </xf>
    <xf numFmtId="0" fontId="11" fillId="0" borderId="1" xfId="1" applyFont="1" applyBorder="1" applyAlignment="1">
      <alignment horizontal="center" vertical="center"/>
    </xf>
    <xf numFmtId="0" fontId="4" fillId="0" borderId="2" xfId="1" applyFont="1" applyBorder="1" applyAlignment="1">
      <alignment horizontal="center" vertical="top"/>
    </xf>
    <xf numFmtId="0" fontId="1" fillId="0" borderId="6" xfId="1" applyBorder="1" applyAlignment="1">
      <alignment horizontal="center" vertical="top"/>
    </xf>
    <xf numFmtId="0" fontId="1" fillId="0" borderId="1" xfId="1" applyBorder="1" applyAlignment="1">
      <alignment horizontal="center" vertical="top"/>
    </xf>
    <xf numFmtId="0" fontId="4" fillId="0" borderId="11" xfId="1" applyFont="1" applyBorder="1" applyAlignment="1">
      <alignment horizontal="center" vertical="top"/>
    </xf>
    <xf numFmtId="0" fontId="1" fillId="0" borderId="12" xfId="1" applyBorder="1" applyAlignment="1">
      <alignment horizontal="center" vertical="top"/>
    </xf>
    <xf numFmtId="0" fontId="1" fillId="0" borderId="10" xfId="1" applyBorder="1" applyAlignment="1">
      <alignment horizontal="center" vertical="top"/>
    </xf>
    <xf numFmtId="0" fontId="1" fillId="0" borderId="2" xfId="1" applyBorder="1" applyAlignment="1">
      <alignment horizontal="center" vertical="top" shrinkToFit="1"/>
    </xf>
    <xf numFmtId="0" fontId="1" fillId="0" borderId="0" xfId="1" applyBorder="1" applyAlignment="1">
      <alignment vertical="top" shrinkToFit="1"/>
    </xf>
    <xf numFmtId="0" fontId="1" fillId="0" borderId="4" xfId="1" applyBorder="1" applyAlignment="1"/>
    <xf numFmtId="0" fontId="4" fillId="0" borderId="4" xfId="1" applyFont="1" applyBorder="1" applyAlignment="1">
      <alignment horizontal="center"/>
    </xf>
    <xf numFmtId="0" fontId="1" fillId="0" borderId="13" xfId="1" applyBorder="1"/>
    <xf numFmtId="0" fontId="5" fillId="0" borderId="2" xfId="1" applyFont="1" applyBorder="1"/>
    <xf numFmtId="0" fontId="1" fillId="0" borderId="14" xfId="1" applyFill="1" applyBorder="1" applyAlignment="1">
      <alignment vertical="top"/>
    </xf>
    <xf numFmtId="0" fontId="15" fillId="0" borderId="5" xfId="1" applyFont="1" applyFill="1" applyBorder="1" applyAlignment="1">
      <alignment horizontal="right" vertical="top"/>
    </xf>
    <xf numFmtId="0" fontId="12" fillId="0" borderId="15" xfId="1" applyFont="1" applyFill="1" applyBorder="1" applyAlignment="1">
      <alignment vertical="top" shrinkToFit="1"/>
    </xf>
    <xf numFmtId="0" fontId="1" fillId="0" borderId="16" xfId="1" applyFill="1" applyBorder="1" applyAlignment="1">
      <alignment horizontal="center" vertical="top"/>
    </xf>
    <xf numFmtId="0" fontId="1" fillId="0" borderId="5" xfId="1" applyBorder="1" applyAlignment="1">
      <alignment horizontal="right" vertical="top" indent="1" shrinkToFit="1"/>
    </xf>
    <xf numFmtId="0" fontId="5" fillId="0" borderId="0" xfId="1" applyFont="1" applyBorder="1" applyAlignment="1">
      <alignment horizontal="center"/>
    </xf>
    <xf numFmtId="0" fontId="12" fillId="0" borderId="17" xfId="1" applyFont="1" applyFill="1" applyBorder="1" applyAlignment="1">
      <alignment horizontal="center" vertical="top"/>
    </xf>
    <xf numFmtId="0" fontId="12" fillId="0" borderId="5" xfId="1" applyFont="1" applyFill="1" applyBorder="1" applyAlignment="1">
      <alignment horizontal="center" vertical="top"/>
    </xf>
    <xf numFmtId="0" fontId="1" fillId="0" borderId="5" xfId="1" applyBorder="1" applyAlignment="1" applyProtection="1">
      <alignment horizontal="right" vertical="top" shrinkToFit="1"/>
    </xf>
    <xf numFmtId="1" fontId="1" fillId="0" borderId="5" xfId="1" applyNumberFormat="1" applyBorder="1" applyAlignment="1" applyProtection="1">
      <alignment horizontal="right" vertical="top" shrinkToFit="1"/>
    </xf>
    <xf numFmtId="0" fontId="1" fillId="0" borderId="5" xfId="1" applyBorder="1" applyAlignment="1">
      <alignment horizontal="right" vertical="top" shrinkToFit="1"/>
    </xf>
    <xf numFmtId="1" fontId="1" fillId="0" borderId="5" xfId="1" applyNumberFormat="1" applyBorder="1" applyAlignment="1">
      <alignment horizontal="right" vertical="top" shrinkToFit="1"/>
    </xf>
    <xf numFmtId="0" fontId="3" fillId="0" borderId="5" xfId="1" applyFont="1" applyBorder="1" applyAlignment="1">
      <alignment horizontal="right" vertical="top" indent="1" shrinkToFit="1"/>
    </xf>
    <xf numFmtId="0" fontId="13" fillId="0" borderId="5" xfId="1" applyFont="1" applyBorder="1" applyAlignment="1">
      <alignment horizontal="left" vertical="top" shrinkToFit="1"/>
    </xf>
    <xf numFmtId="0" fontId="13" fillId="0" borderId="13" xfId="1" applyFont="1" applyBorder="1" applyAlignment="1">
      <alignment horizontal="left" vertical="top" shrinkToFit="1"/>
    </xf>
    <xf numFmtId="0" fontId="1" fillId="0" borderId="14" xfId="1" applyBorder="1" applyAlignment="1">
      <alignment vertical="top" shrinkToFit="1"/>
    </xf>
    <xf numFmtId="0" fontId="1" fillId="0" borderId="14" xfId="1" applyBorder="1"/>
    <xf numFmtId="0" fontId="18" fillId="0" borderId="5" xfId="1" applyFont="1" applyFill="1" applyBorder="1" applyAlignment="1">
      <alignment horizontal="right" vertical="top"/>
    </xf>
    <xf numFmtId="0" fontId="18" fillId="0" borderId="6" xfId="1" applyFont="1" applyFill="1" applyBorder="1" applyAlignment="1">
      <alignment horizontal="right" vertical="top"/>
    </xf>
    <xf numFmtId="0" fontId="11" fillId="2" borderId="18" xfId="1" applyFont="1" applyFill="1" applyBorder="1" applyAlignment="1">
      <alignment horizontal="left" vertical="center"/>
    </xf>
    <xf numFmtId="0" fontId="4" fillId="2" borderId="19" xfId="1" quotePrefix="1" applyFont="1" applyFill="1" applyBorder="1" applyAlignment="1">
      <alignment horizontal="center" vertical="center"/>
    </xf>
    <xf numFmtId="0" fontId="1" fillId="2" borderId="0" xfId="1" applyFill="1" applyBorder="1" applyAlignment="1">
      <alignment horizontal="center" vertical="center"/>
    </xf>
    <xf numFmtId="0" fontId="1" fillId="2" borderId="0" xfId="1" applyFill="1" applyBorder="1"/>
    <xf numFmtId="0" fontId="1" fillId="2" borderId="0" xfId="1" applyFill="1"/>
    <xf numFmtId="0" fontId="1" fillId="2" borderId="0" xfId="1" applyFill="1" applyAlignment="1">
      <alignment vertical="center"/>
    </xf>
    <xf numFmtId="0" fontId="1" fillId="0" borderId="12" xfId="1" applyBorder="1" applyAlignment="1">
      <alignment horizontal="right" vertical="top" shrinkToFit="1"/>
    </xf>
    <xf numFmtId="0" fontId="1" fillId="0" borderId="20" xfId="1" applyBorder="1" applyAlignment="1">
      <alignment horizontal="right"/>
    </xf>
    <xf numFmtId="0" fontId="6" fillId="2" borderId="0" xfId="1" applyFont="1" applyFill="1" applyAlignment="1">
      <alignment horizontal="left"/>
    </xf>
    <xf numFmtId="0" fontId="12" fillId="2" borderId="5" xfId="1" applyFont="1" applyFill="1" applyBorder="1" applyAlignment="1">
      <alignment horizontal="center" vertical="top"/>
    </xf>
    <xf numFmtId="0" fontId="1" fillId="2" borderId="4" xfId="1" applyFill="1" applyBorder="1"/>
    <xf numFmtId="0" fontId="1" fillId="2" borderId="5" xfId="1" applyFill="1" applyBorder="1"/>
    <xf numFmtId="0" fontId="1" fillId="2" borderId="1" xfId="1" applyFill="1" applyBorder="1"/>
    <xf numFmtId="0" fontId="1" fillId="2" borderId="2" xfId="1" applyFill="1" applyBorder="1"/>
    <xf numFmtId="0" fontId="1" fillId="2" borderId="0" xfId="1" applyFill="1" applyAlignment="1">
      <alignment horizontal="center"/>
    </xf>
    <xf numFmtId="0" fontId="5" fillId="2" borderId="0" xfId="1" applyFont="1" applyFill="1" applyAlignment="1">
      <alignment vertical="center"/>
    </xf>
    <xf numFmtId="0" fontId="1" fillId="2" borderId="0" xfId="1" applyFill="1" applyBorder="1" applyAlignment="1">
      <alignment horizontal="right" vertical="center"/>
    </xf>
    <xf numFmtId="0" fontId="1" fillId="2" borderId="13" xfId="1" applyFill="1" applyBorder="1" applyAlignment="1">
      <alignment horizontal="right" vertical="top" shrinkToFit="1"/>
    </xf>
    <xf numFmtId="0" fontId="1" fillId="0" borderId="16" xfId="1" applyBorder="1" applyAlignment="1">
      <alignment horizontal="center" vertical="top" shrinkToFit="1"/>
    </xf>
    <xf numFmtId="0" fontId="1" fillId="2" borderId="2" xfId="1" applyFill="1" applyBorder="1" applyAlignment="1">
      <alignment horizontal="right" vertical="top" shrinkToFit="1"/>
    </xf>
    <xf numFmtId="0" fontId="11" fillId="2" borderId="21" xfId="1" applyFont="1" applyFill="1" applyBorder="1" applyAlignment="1">
      <alignment horizontal="left" vertical="center"/>
    </xf>
    <xf numFmtId="0" fontId="11" fillId="0" borderId="11" xfId="1" applyFont="1" applyFill="1" applyBorder="1" applyAlignment="1">
      <alignment horizontal="center" vertical="center" wrapText="1"/>
    </xf>
    <xf numFmtId="0" fontId="4" fillId="2" borderId="18" xfId="1" quotePrefix="1" applyFont="1" applyFill="1" applyBorder="1" applyAlignment="1">
      <alignment horizontal="center" vertical="center"/>
    </xf>
    <xf numFmtId="0" fontId="1" fillId="2" borderId="19" xfId="1" applyFill="1" applyBorder="1" applyAlignment="1">
      <alignment vertical="center"/>
    </xf>
    <xf numFmtId="0" fontId="1" fillId="2" borderId="7" xfId="1" applyFill="1" applyBorder="1"/>
    <xf numFmtId="0" fontId="5" fillId="2" borderId="7" xfId="1" applyFont="1" applyFill="1" applyBorder="1" applyAlignment="1">
      <alignment vertical="center"/>
    </xf>
    <xf numFmtId="0" fontId="5" fillId="2" borderId="0" xfId="1" applyFont="1" applyFill="1" applyAlignment="1">
      <alignment horizontal="center" vertical="center"/>
    </xf>
    <xf numFmtId="0" fontId="5" fillId="2" borderId="8" xfId="1" applyFont="1" applyFill="1" applyBorder="1" applyAlignment="1">
      <alignment vertical="center"/>
    </xf>
    <xf numFmtId="0" fontId="1" fillId="2" borderId="5" xfId="1" applyFill="1" applyBorder="1" applyAlignment="1">
      <alignment horizontal="right" vertical="top" indent="1" shrinkToFit="1"/>
    </xf>
    <xf numFmtId="0" fontId="1" fillId="2" borderId="4" xfId="1" applyFill="1" applyBorder="1" applyAlignment="1">
      <alignment horizontal="right" vertical="top" indent="1"/>
    </xf>
    <xf numFmtId="0" fontId="1" fillId="2" borderId="5" xfId="1" applyFill="1" applyBorder="1" applyAlignment="1">
      <alignment horizontal="right" indent="1"/>
    </xf>
    <xf numFmtId="0" fontId="1" fillId="2" borderId="1" xfId="1" applyFill="1" applyBorder="1" applyAlignment="1">
      <alignment horizontal="right" vertical="center" indent="1"/>
    </xf>
    <xf numFmtId="0" fontId="1" fillId="2" borderId="1" xfId="1" applyFill="1" applyBorder="1" applyAlignment="1">
      <alignment horizontal="right" indent="1"/>
    </xf>
    <xf numFmtId="0" fontId="1" fillId="2" borderId="2" xfId="1" applyFill="1" applyBorder="1" applyAlignment="1">
      <alignment horizontal="right" indent="1"/>
    </xf>
    <xf numFmtId="0" fontId="3" fillId="0" borderId="16" xfId="1" applyFont="1" applyBorder="1" applyAlignment="1">
      <alignment horizontal="right" vertical="top" indent="1" shrinkToFit="1"/>
    </xf>
    <xf numFmtId="0" fontId="3" fillId="0" borderId="2" xfId="1" applyFont="1" applyBorder="1" applyAlignment="1">
      <alignment horizontal="right" vertical="top" indent="1" shrinkToFit="1"/>
    </xf>
    <xf numFmtId="0" fontId="4" fillId="2" borderId="18" xfId="1" applyFont="1" applyFill="1" applyBorder="1" applyAlignment="1">
      <alignment horizontal="center" vertical="center"/>
    </xf>
    <xf numFmtId="0" fontId="4" fillId="2" borderId="28" xfId="1" applyFont="1" applyFill="1" applyBorder="1" applyAlignment="1">
      <alignment horizontal="center" vertical="center"/>
    </xf>
    <xf numFmtId="0" fontId="4" fillId="2" borderId="31" xfId="1" applyFont="1" applyFill="1" applyBorder="1" applyAlignment="1">
      <alignment horizontal="center" vertical="center"/>
    </xf>
    <xf numFmtId="0" fontId="4" fillId="0" borderId="1" xfId="1" applyFont="1" applyBorder="1" applyAlignment="1">
      <alignment horizontal="left" vertical="center" indent="1"/>
    </xf>
    <xf numFmtId="0" fontId="1" fillId="0" borderId="11" xfId="1" applyBorder="1" applyAlignment="1">
      <alignment horizontal="left" vertical="top" indent="1"/>
    </xf>
    <xf numFmtId="0" fontId="1" fillId="0" borderId="34" xfId="1" applyBorder="1" applyAlignment="1">
      <alignment horizontal="left" vertical="top" indent="1"/>
    </xf>
    <xf numFmtId="0" fontId="11" fillId="0" borderId="10" xfId="1" applyFont="1" applyBorder="1" applyAlignment="1">
      <alignment horizontal="center" vertical="center"/>
    </xf>
    <xf numFmtId="0" fontId="11" fillId="0" borderId="22" xfId="1" applyFont="1" applyBorder="1" applyAlignment="1">
      <alignment horizontal="center" vertical="center"/>
    </xf>
    <xf numFmtId="0" fontId="4" fillId="0" borderId="10" xfId="1" applyFont="1" applyBorder="1" applyAlignment="1">
      <alignment horizontal="center" vertical="center"/>
    </xf>
    <xf numFmtId="0" fontId="1" fillId="0" borderId="22" xfId="1" applyBorder="1" applyAlignment="1">
      <alignment horizontal="center" vertical="center"/>
    </xf>
    <xf numFmtId="0" fontId="4" fillId="0" borderId="4" xfId="1" applyFont="1" applyBorder="1" applyAlignment="1">
      <alignment horizontal="center" vertical="center" wrapText="1"/>
    </xf>
    <xf numFmtId="0" fontId="1" fillId="0" borderId="13" xfId="1" applyBorder="1" applyAlignment="1">
      <alignment horizontal="center" vertical="center" wrapText="1"/>
    </xf>
    <xf numFmtId="0" fontId="1" fillId="0" borderId="19" xfId="1" applyBorder="1" applyAlignment="1">
      <alignment horizontal="center" vertical="center" wrapText="1"/>
    </xf>
    <xf numFmtId="0" fontId="1" fillId="0" borderId="1" xfId="1" applyBorder="1" applyAlignment="1">
      <alignment horizontal="center" vertical="center"/>
    </xf>
    <xf numFmtId="0" fontId="1" fillId="0" borderId="2" xfId="1" applyBorder="1" applyAlignment="1">
      <alignment horizontal="center" vertical="center"/>
    </xf>
    <xf numFmtId="0" fontId="5" fillId="0" borderId="22" xfId="1" applyFont="1" applyBorder="1" applyAlignment="1">
      <alignment horizontal="center" vertical="center"/>
    </xf>
    <xf numFmtId="0" fontId="11" fillId="0" borderId="20" xfId="1" applyFont="1" applyBorder="1" applyAlignment="1">
      <alignment horizontal="center" vertical="center"/>
    </xf>
    <xf numFmtId="0" fontId="5" fillId="0" borderId="35" xfId="1" applyFont="1" applyBorder="1" applyAlignment="1">
      <alignment horizontal="center" vertical="center"/>
    </xf>
    <xf numFmtId="0" fontId="5" fillId="0" borderId="8" xfId="1" applyFont="1" applyBorder="1" applyAlignment="1">
      <alignment horizontal="center" vertical="center"/>
    </xf>
    <xf numFmtId="0" fontId="5" fillId="0" borderId="3" xfId="1" applyFont="1" applyBorder="1" applyAlignment="1">
      <alignment horizontal="center" vertical="center"/>
    </xf>
    <xf numFmtId="0" fontId="1" fillId="0" borderId="22" xfId="1" applyBorder="1" applyAlignment="1">
      <alignment horizontal="left" vertical="top" indent="1"/>
    </xf>
    <xf numFmtId="0" fontId="1" fillId="0" borderId="10" xfId="1" applyBorder="1" applyAlignment="1">
      <alignment horizontal="left" vertical="top" indent="1"/>
    </xf>
    <xf numFmtId="0" fontId="1" fillId="0" borderId="10" xfId="1" applyBorder="1" applyAlignment="1">
      <alignment horizontal="center" vertical="center"/>
    </xf>
    <xf numFmtId="0" fontId="4" fillId="0" borderId="4" xfId="1" applyFont="1" applyBorder="1" applyAlignment="1">
      <alignment horizontal="center" vertical="center"/>
    </xf>
    <xf numFmtId="0" fontId="4" fillId="0" borderId="13" xfId="1" applyFont="1" applyBorder="1" applyAlignment="1">
      <alignment horizontal="center" vertical="center"/>
    </xf>
    <xf numFmtId="0" fontId="4" fillId="0" borderId="19" xfId="1" applyFont="1" applyBorder="1" applyAlignment="1">
      <alignment horizontal="center" vertical="center"/>
    </xf>
    <xf numFmtId="0" fontId="3" fillId="0" borderId="4" xfId="1" applyFont="1" applyBorder="1" applyAlignment="1">
      <alignment horizontal="center" vertical="center" wrapText="1"/>
    </xf>
    <xf numFmtId="0" fontId="3" fillId="0" borderId="13" xfId="1" applyFont="1" applyBorder="1" applyAlignment="1">
      <alignment horizontal="center" vertical="center" wrapText="1"/>
    </xf>
    <xf numFmtId="0" fontId="3" fillId="0" borderId="19" xfId="1" applyFont="1" applyBorder="1" applyAlignment="1">
      <alignment horizontal="center" vertical="center" wrapText="1"/>
    </xf>
    <xf numFmtId="0" fontId="2" fillId="0" borderId="32" xfId="1" applyFont="1" applyBorder="1" applyAlignment="1">
      <alignment horizontal="center"/>
    </xf>
    <xf numFmtId="0" fontId="2" fillId="0" borderId="14" xfId="1" applyFont="1" applyBorder="1" applyAlignment="1">
      <alignment horizontal="center"/>
    </xf>
    <xf numFmtId="0" fontId="2" fillId="0" borderId="33" xfId="1" applyFont="1" applyBorder="1" applyAlignment="1">
      <alignment horizontal="center"/>
    </xf>
    <xf numFmtId="0" fontId="2" fillId="0" borderId="25" xfId="1" applyFont="1" applyBorder="1" applyAlignment="1">
      <alignment horizontal="center"/>
    </xf>
    <xf numFmtId="0" fontId="2" fillId="0" borderId="0" xfId="1" applyFont="1" applyBorder="1" applyAlignment="1">
      <alignment horizontal="center"/>
    </xf>
    <xf numFmtId="0" fontId="2" fillId="0" borderId="26" xfId="1" applyFont="1" applyBorder="1" applyAlignment="1">
      <alignment horizontal="center"/>
    </xf>
    <xf numFmtId="0" fontId="4" fillId="0" borderId="8" xfId="1" applyFont="1" applyBorder="1" applyAlignment="1" applyProtection="1">
      <alignment horizontal="left" vertical="top" indent="1"/>
    </xf>
    <xf numFmtId="0" fontId="1" fillId="0" borderId="3" xfId="1" applyBorder="1" applyAlignment="1" applyProtection="1">
      <alignment horizontal="left" vertical="top" indent="1"/>
    </xf>
    <xf numFmtId="0" fontId="4" fillId="0" borderId="1" xfId="1" applyFont="1" applyBorder="1" applyAlignment="1">
      <alignment horizontal="left" vertical="top" indent="1"/>
    </xf>
    <xf numFmtId="0" fontId="4" fillId="0" borderId="0" xfId="1" applyFont="1" applyBorder="1" applyAlignment="1">
      <alignment horizontal="left" vertical="top" wrapText="1" indent="1"/>
    </xf>
    <xf numFmtId="0" fontId="4" fillId="0" borderId="0" xfId="1" applyFont="1" applyBorder="1" applyAlignment="1">
      <alignment horizontal="left" vertical="top" indent="1"/>
    </xf>
    <xf numFmtId="0" fontId="4" fillId="0" borderId="3" xfId="1" applyFont="1" applyBorder="1" applyAlignment="1">
      <alignment horizontal="left" vertical="top" indent="1"/>
    </xf>
    <xf numFmtId="0" fontId="4" fillId="0" borderId="10" xfId="1" applyFont="1" applyBorder="1" applyAlignment="1" applyProtection="1">
      <alignment horizontal="left" vertical="top" indent="1"/>
    </xf>
    <xf numFmtId="0" fontId="1" fillId="0" borderId="22" xfId="1" applyBorder="1" applyAlignment="1" applyProtection="1">
      <alignment horizontal="left" vertical="top" indent="1"/>
    </xf>
    <xf numFmtId="0" fontId="2" fillId="0" borderId="27" xfId="1" applyFont="1" applyBorder="1" applyAlignment="1">
      <alignment horizontal="center"/>
    </xf>
    <xf numFmtId="0" fontId="2" fillId="0" borderId="28" xfId="1" applyFont="1" applyBorder="1" applyAlignment="1">
      <alignment horizontal="center"/>
    </xf>
    <xf numFmtId="0" fontId="2" fillId="0" borderId="29" xfId="1" applyFont="1" applyBorder="1" applyAlignment="1">
      <alignment horizontal="center"/>
    </xf>
    <xf numFmtId="0" fontId="1" fillId="0" borderId="10" xfId="1" applyBorder="1" applyAlignment="1" applyProtection="1">
      <alignment horizontal="left" vertical="top" indent="1"/>
    </xf>
    <xf numFmtId="0" fontId="3" fillId="0" borderId="23" xfId="1" applyFont="1" applyBorder="1" applyAlignment="1">
      <alignment horizontal="center" vertical="center" wrapText="1"/>
    </xf>
    <xf numFmtId="0" fontId="3" fillId="0" borderId="30" xfId="1" applyFont="1" applyBorder="1" applyAlignment="1">
      <alignment horizontal="center" vertical="center" wrapText="1"/>
    </xf>
    <xf numFmtId="0" fontId="3" fillId="0" borderId="31" xfId="1" applyFont="1" applyBorder="1" applyAlignment="1">
      <alignment horizontal="center" vertical="center" wrapText="1"/>
    </xf>
    <xf numFmtId="0" fontId="1" fillId="0" borderId="4" xfId="1" applyBorder="1" applyAlignment="1">
      <alignment horizontal="center" vertical="center" wrapText="1"/>
    </xf>
    <xf numFmtId="0" fontId="2" fillId="0" borderId="0" xfId="1" applyFont="1" applyAlignment="1">
      <alignment horizontal="center"/>
    </xf>
    <xf numFmtId="0" fontId="8" fillId="2" borderId="20" xfId="1" applyFont="1" applyFill="1" applyBorder="1" applyAlignment="1">
      <alignment horizontal="center" vertical="center" wrapText="1"/>
    </xf>
    <xf numFmtId="0" fontId="8" fillId="2" borderId="7" xfId="1" applyFont="1" applyFill="1" applyBorder="1" applyAlignment="1">
      <alignment horizontal="center" vertical="center" wrapText="1"/>
    </xf>
    <xf numFmtId="0" fontId="8" fillId="2" borderId="18" xfId="1" applyFont="1" applyFill="1" applyBorder="1" applyAlignment="1">
      <alignment horizontal="center" vertical="center" wrapText="1"/>
    </xf>
    <xf numFmtId="0" fontId="4" fillId="0" borderId="22" xfId="1" applyFont="1" applyBorder="1" applyAlignment="1">
      <alignment horizontal="center" vertical="center"/>
    </xf>
    <xf numFmtId="0" fontId="8" fillId="0" borderId="1"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1" fillId="0" borderId="2" xfId="1" applyFill="1" applyBorder="1" applyAlignment="1">
      <alignment horizontal="center" vertical="center" wrapText="1"/>
    </xf>
    <xf numFmtId="0" fontId="1" fillId="0" borderId="2" xfId="1" applyFont="1" applyFill="1" applyBorder="1" applyAlignment="1">
      <alignment horizontal="center" vertical="center" wrapText="1"/>
    </xf>
    <xf numFmtId="0" fontId="9" fillId="0" borderId="1" xfId="1" applyFont="1" applyFill="1" applyBorder="1" applyAlignment="1">
      <alignment horizontal="center" vertical="center" shrinkToFit="1"/>
    </xf>
    <xf numFmtId="0" fontId="9" fillId="0" borderId="4" xfId="1" applyFont="1" applyFill="1" applyBorder="1" applyAlignment="1">
      <alignment horizontal="center" vertical="center" shrinkToFit="1"/>
    </xf>
    <xf numFmtId="0" fontId="1" fillId="0" borderId="2" xfId="1" applyFont="1" applyFill="1" applyBorder="1" applyAlignment="1">
      <alignment horizontal="center" vertical="center" shrinkToFit="1"/>
    </xf>
    <xf numFmtId="0" fontId="10" fillId="0" borderId="1" xfId="1" applyFont="1" applyFill="1" applyBorder="1" applyAlignment="1">
      <alignment horizontal="center" vertical="center" wrapText="1"/>
    </xf>
    <xf numFmtId="0" fontId="10" fillId="0" borderId="4"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 fillId="0" borderId="17" xfId="1" applyBorder="1" applyAlignment="1">
      <alignment horizontal="left" vertical="top" indent="1"/>
    </xf>
    <xf numFmtId="0" fontId="15" fillId="2" borderId="20" xfId="1" applyFont="1" applyFill="1" applyBorder="1" applyAlignment="1">
      <alignment horizontal="center" vertical="center" wrapText="1"/>
    </xf>
    <xf numFmtId="0" fontId="15" fillId="2" borderId="23" xfId="1" applyFont="1" applyFill="1" applyBorder="1" applyAlignment="1">
      <alignment horizontal="center" vertical="center" wrapText="1"/>
    </xf>
    <xf numFmtId="0" fontId="15" fillId="2" borderId="8" xfId="1" applyFont="1" applyFill="1" applyBorder="1" applyAlignment="1">
      <alignment horizontal="center" vertical="center" wrapText="1"/>
    </xf>
    <xf numFmtId="0" fontId="15" fillId="2" borderId="24" xfId="1" applyFont="1" applyFill="1" applyBorder="1" applyAlignment="1">
      <alignment horizontal="center" vertical="center" wrapText="1"/>
    </xf>
    <xf numFmtId="0" fontId="15" fillId="2" borderId="13" xfId="1" applyFont="1" applyFill="1" applyBorder="1" applyAlignment="1">
      <alignment horizontal="center" vertical="center" wrapText="1"/>
    </xf>
    <xf numFmtId="0" fontId="15" fillId="2" borderId="19" xfId="1" applyFont="1" applyFill="1" applyBorder="1" applyAlignment="1">
      <alignment horizontal="center" vertical="center" wrapText="1"/>
    </xf>
    <xf numFmtId="0" fontId="1" fillId="2" borderId="4" xfId="1" applyFill="1" applyBorder="1" applyAlignment="1">
      <alignment horizontal="center" vertical="center" wrapText="1"/>
    </xf>
    <xf numFmtId="0" fontId="1" fillId="2" borderId="13" xfId="1" applyFill="1" applyBorder="1" applyAlignment="1">
      <alignment horizontal="center" vertical="center" wrapText="1"/>
    </xf>
    <xf numFmtId="0" fontId="1" fillId="2" borderId="19" xfId="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13" xfId="1" applyFont="1" applyFill="1" applyBorder="1" applyAlignment="1">
      <alignment horizontal="center" vertical="center" wrapText="1"/>
    </xf>
    <xf numFmtId="0" fontId="3" fillId="2" borderId="19" xfId="1" applyFont="1" applyFill="1" applyBorder="1" applyAlignment="1">
      <alignment horizontal="center" vertical="center" wrapText="1"/>
    </xf>
  </cellXfs>
  <cellStyles count="4">
    <cellStyle name="Normal" xfId="0" builtinId="0"/>
    <cellStyle name="Normal 2" xfId="1"/>
    <cellStyle name="Normal 3" xfId="2"/>
    <cellStyle name="Percent 2"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83</xdr:col>
          <xdr:colOff>390525</xdr:colOff>
          <xdr:row>5</xdr:row>
          <xdr:rowOff>171450</xdr:rowOff>
        </xdr:from>
        <xdr:to>
          <xdr:col>86</xdr:col>
          <xdr:colOff>28575</xdr:colOff>
          <xdr:row>8</xdr:row>
          <xdr:rowOff>76200</xdr:rowOff>
        </xdr:to>
        <xdr:sp macro="" textlink="">
          <xdr:nvSpPr>
            <xdr:cNvPr id="3076" name="Object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83</xdr:col>
          <xdr:colOff>219075</xdr:colOff>
          <xdr:row>1</xdr:row>
          <xdr:rowOff>104775</xdr:rowOff>
        </xdr:from>
        <xdr:to>
          <xdr:col>85</xdr:col>
          <xdr:colOff>200025</xdr:colOff>
          <xdr:row>3</xdr:row>
          <xdr:rowOff>171450</xdr:rowOff>
        </xdr:to>
        <xdr:sp macro="" textlink="">
          <xdr:nvSpPr>
            <xdr:cNvPr id="3077" name="Object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83</xdr:col>
          <xdr:colOff>257175</xdr:colOff>
          <xdr:row>3</xdr:row>
          <xdr:rowOff>133350</xdr:rowOff>
        </xdr:from>
        <xdr:to>
          <xdr:col>85</xdr:col>
          <xdr:colOff>466725</xdr:colOff>
          <xdr:row>5</xdr:row>
          <xdr:rowOff>180975</xdr:rowOff>
        </xdr:to>
        <xdr:sp macro="" textlink="">
          <xdr:nvSpPr>
            <xdr:cNvPr id="3078" name="Object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10" Type="http://schemas.openxmlformats.org/officeDocument/2006/relationships/comments" Target="../comments1.xml"/><Relationship Id="rId4" Type="http://schemas.openxmlformats.org/officeDocument/2006/relationships/oleObject" Target="../embeddings/oleObject1.bin"/><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36"/>
  <sheetViews>
    <sheetView tabSelected="1" zoomScaleNormal="87" workbookViewId="0">
      <selection activeCell="D11" sqref="D11"/>
    </sheetView>
  </sheetViews>
  <sheetFormatPr defaultRowHeight="18" customHeight="1" x14ac:dyDescent="0.25"/>
  <cols>
    <col min="1" max="1" width="3.5703125" style="5" customWidth="1"/>
    <col min="2" max="2" width="13.140625" style="111" customWidth="1"/>
    <col min="3" max="3" width="8" style="2" customWidth="1"/>
    <col min="4" max="4" width="29.5703125" style="28" customWidth="1"/>
    <col min="5" max="5" width="2.85546875" style="2" customWidth="1"/>
    <col min="6" max="6" width="6.85546875" style="10" customWidth="1"/>
    <col min="7" max="8" width="4.28515625" style="10" customWidth="1"/>
    <col min="9" max="21" width="4.28515625" style="2" customWidth="1"/>
    <col min="22" max="22" width="7.5703125" style="2" customWidth="1"/>
    <col min="23" max="37" width="4.28515625" style="2" customWidth="1"/>
    <col min="38" max="38" width="9" style="2" customWidth="1"/>
    <col min="39" max="48" width="4.28515625" style="2" customWidth="1"/>
    <col min="49" max="49" width="9.5703125" style="101" customWidth="1"/>
    <col min="50" max="50" width="8.42578125" style="111" customWidth="1"/>
    <col min="51" max="51" width="9" style="2" bestFit="1" customWidth="1"/>
    <col min="52" max="52" width="9.28515625" style="5" bestFit="1" customWidth="1"/>
    <col min="53" max="62" width="4.28515625" style="2" customWidth="1"/>
    <col min="63" max="63" width="6" style="2" customWidth="1"/>
    <col min="64" max="64" width="6" style="6" customWidth="1"/>
    <col min="65" max="74" width="4.28515625" style="2" customWidth="1"/>
    <col min="75" max="75" width="15.42578125" style="101" bestFit="1" customWidth="1"/>
    <col min="76" max="76" width="15" style="101" customWidth="1"/>
    <col min="77" max="77" width="6.140625" style="5" customWidth="1"/>
    <col min="78" max="78" width="6.140625" style="7" customWidth="1"/>
    <col min="79" max="79" width="34.42578125" style="2" customWidth="1"/>
    <col min="80" max="80" width="36.42578125" style="2" customWidth="1"/>
    <col min="81" max="81" width="3.5703125" style="2" customWidth="1"/>
    <col min="82" max="16384" width="9.140625" style="2"/>
  </cols>
  <sheetData>
    <row r="1" spans="1:87" ht="17.25" thickTop="1" thickBot="1" x14ac:dyDescent="0.3">
      <c r="A1" s="162" t="s">
        <v>0</v>
      </c>
      <c r="B1" s="163"/>
      <c r="C1" s="163"/>
      <c r="D1" s="163"/>
      <c r="E1" s="163"/>
      <c r="F1" s="164"/>
      <c r="G1" s="171"/>
      <c r="H1" s="172"/>
      <c r="I1" s="172"/>
      <c r="J1" s="172"/>
      <c r="K1" s="172"/>
      <c r="L1" s="172"/>
      <c r="M1" s="172"/>
      <c r="N1" s="172"/>
      <c r="O1" s="172"/>
      <c r="P1" s="172"/>
      <c r="Q1" s="172"/>
      <c r="R1" s="172"/>
      <c r="S1" s="172"/>
      <c r="T1" s="172"/>
      <c r="U1" s="172"/>
      <c r="V1" s="63" t="s">
        <v>5</v>
      </c>
      <c r="W1" s="170"/>
      <c r="X1" s="170"/>
      <c r="Y1" s="170"/>
      <c r="Z1" s="170"/>
      <c r="AA1" s="170"/>
      <c r="AB1" s="170"/>
      <c r="AC1" s="170"/>
      <c r="AD1" s="170"/>
      <c r="AE1" s="170"/>
      <c r="AF1" s="170"/>
      <c r="AG1" s="170"/>
      <c r="AH1" s="170"/>
      <c r="AI1" s="170"/>
      <c r="AJ1" s="170"/>
      <c r="AK1" s="170"/>
      <c r="AL1" s="56"/>
      <c r="AM1" s="69" t="s">
        <v>14</v>
      </c>
      <c r="AN1" s="137" t="s">
        <v>2</v>
      </c>
      <c r="AO1" s="138"/>
      <c r="AP1" s="138"/>
      <c r="AQ1" s="138"/>
      <c r="AR1" s="138"/>
      <c r="AS1" s="138"/>
      <c r="AT1" s="138"/>
      <c r="AU1" s="138"/>
      <c r="AV1" s="138"/>
      <c r="AW1" s="121"/>
      <c r="AY1" s="59"/>
      <c r="BA1" s="66" t="s">
        <v>14</v>
      </c>
      <c r="BB1" s="137" t="s">
        <v>3</v>
      </c>
      <c r="BC1" s="138"/>
      <c r="BD1" s="138"/>
      <c r="BE1" s="138"/>
      <c r="BF1" s="138"/>
      <c r="BG1" s="138"/>
      <c r="BH1" s="138"/>
      <c r="BI1" s="138"/>
      <c r="BJ1" s="138"/>
      <c r="BK1" s="59"/>
      <c r="BW1" s="109" t="s">
        <v>91</v>
      </c>
      <c r="BX1" s="109"/>
      <c r="CA1" s="39"/>
      <c r="CB1" s="39"/>
    </row>
    <row r="2" spans="1:87" ht="16.5" thickTop="1" x14ac:dyDescent="0.25">
      <c r="A2" s="165" t="s">
        <v>4</v>
      </c>
      <c r="B2" s="166"/>
      <c r="C2" s="166"/>
      <c r="D2" s="166"/>
      <c r="E2" s="166"/>
      <c r="F2" s="167"/>
      <c r="G2" s="172"/>
      <c r="H2" s="172"/>
      <c r="I2" s="172"/>
      <c r="J2" s="172"/>
      <c r="K2" s="172"/>
      <c r="L2" s="172"/>
      <c r="M2" s="172"/>
      <c r="N2" s="172"/>
      <c r="O2" s="172"/>
      <c r="P2" s="172"/>
      <c r="Q2" s="172"/>
      <c r="R2" s="172"/>
      <c r="S2" s="172"/>
      <c r="T2" s="172"/>
      <c r="U2" s="172"/>
      <c r="V2" s="63" t="s">
        <v>57</v>
      </c>
      <c r="W2" s="170"/>
      <c r="X2" s="170"/>
      <c r="Y2" s="170"/>
      <c r="Z2" s="170"/>
      <c r="AA2" s="170"/>
      <c r="AB2" s="170"/>
      <c r="AC2" s="170"/>
      <c r="AD2" s="170"/>
      <c r="AE2" s="170"/>
      <c r="AF2" s="170"/>
      <c r="AG2" s="170"/>
      <c r="AH2" s="170"/>
      <c r="AI2" s="170"/>
      <c r="AJ2" s="170"/>
      <c r="AK2" s="170"/>
      <c r="AL2" s="56"/>
      <c r="AM2" s="70">
        <v>1</v>
      </c>
      <c r="AN2" s="168"/>
      <c r="AO2" s="169"/>
      <c r="AP2" s="169"/>
      <c r="AQ2" s="169"/>
      <c r="AR2" s="169"/>
      <c r="AS2" s="169"/>
      <c r="AT2" s="169"/>
      <c r="AU2" s="169"/>
      <c r="AV2" s="169"/>
      <c r="AW2" s="121"/>
      <c r="AY2" s="59"/>
      <c r="BA2" s="67">
        <v>1</v>
      </c>
      <c r="BB2" s="199"/>
      <c r="BC2" s="199"/>
      <c r="BD2" s="199"/>
      <c r="BE2" s="199"/>
      <c r="BF2" s="199"/>
      <c r="BG2" s="199"/>
      <c r="BH2" s="199"/>
      <c r="BI2" s="199"/>
      <c r="BJ2" s="199"/>
      <c r="BK2" s="59"/>
      <c r="BW2" s="109" t="s">
        <v>92</v>
      </c>
      <c r="BX2" s="109"/>
      <c r="CA2" s="39"/>
      <c r="CB2" s="39"/>
      <c r="CD2" s="32" t="s">
        <v>26</v>
      </c>
      <c r="CE2"/>
      <c r="CF2"/>
      <c r="CG2"/>
      <c r="CH2"/>
    </row>
    <row r="3" spans="1:87" ht="15.75" x14ac:dyDescent="0.25">
      <c r="A3" s="165" t="s">
        <v>43</v>
      </c>
      <c r="B3" s="166"/>
      <c r="C3" s="166"/>
      <c r="D3" s="166"/>
      <c r="E3" s="166"/>
      <c r="F3" s="167"/>
      <c r="G3" s="172"/>
      <c r="H3" s="172"/>
      <c r="I3" s="172"/>
      <c r="J3" s="172"/>
      <c r="K3" s="172"/>
      <c r="L3" s="172"/>
      <c r="M3" s="172"/>
      <c r="N3" s="172"/>
      <c r="O3" s="172"/>
      <c r="P3" s="172"/>
      <c r="Q3" s="172"/>
      <c r="R3" s="172"/>
      <c r="S3" s="172"/>
      <c r="T3" s="172"/>
      <c r="U3" s="172"/>
      <c r="V3" s="63" t="s">
        <v>1</v>
      </c>
      <c r="W3" s="170"/>
      <c r="X3" s="170"/>
      <c r="Y3" s="170"/>
      <c r="Z3" s="170"/>
      <c r="AA3" s="170"/>
      <c r="AB3" s="170"/>
      <c r="AC3" s="170"/>
      <c r="AD3" s="170"/>
      <c r="AE3" s="170"/>
      <c r="AF3" s="170"/>
      <c r="AG3" s="170"/>
      <c r="AH3" s="170"/>
      <c r="AI3" s="170"/>
      <c r="AJ3" s="170"/>
      <c r="AK3" s="170"/>
      <c r="AL3" s="56"/>
      <c r="AM3" s="71">
        <v>2</v>
      </c>
      <c r="AN3" s="174"/>
      <c r="AO3" s="175"/>
      <c r="AP3" s="175"/>
      <c r="AQ3" s="175"/>
      <c r="AR3" s="175"/>
      <c r="AS3" s="175"/>
      <c r="AT3" s="175"/>
      <c r="AU3" s="175"/>
      <c r="AV3" s="175"/>
      <c r="AW3" s="121"/>
      <c r="AY3" s="59"/>
      <c r="BA3" s="68">
        <v>2</v>
      </c>
      <c r="BB3" s="153"/>
      <c r="BC3" s="153"/>
      <c r="BD3" s="153"/>
      <c r="BE3" s="153"/>
      <c r="BF3" s="153"/>
      <c r="BG3" s="153"/>
      <c r="BH3" s="153"/>
      <c r="BI3" s="153"/>
      <c r="BJ3" s="153"/>
      <c r="BK3" s="59"/>
      <c r="BW3" s="109" t="s">
        <v>93</v>
      </c>
      <c r="BX3" s="109"/>
      <c r="CD3" s="32" t="s">
        <v>27</v>
      </c>
      <c r="CE3"/>
      <c r="CF3"/>
      <c r="CG3"/>
      <c r="CH3"/>
    </row>
    <row r="4" spans="1:87" ht="16.5" thickBot="1" x14ac:dyDescent="0.3">
      <c r="A4" s="176" t="s">
        <v>44</v>
      </c>
      <c r="B4" s="177"/>
      <c r="C4" s="177"/>
      <c r="D4" s="177"/>
      <c r="E4" s="177"/>
      <c r="F4" s="178"/>
      <c r="G4" s="172"/>
      <c r="H4" s="172"/>
      <c r="I4" s="172"/>
      <c r="J4" s="172"/>
      <c r="K4" s="172"/>
      <c r="L4" s="172"/>
      <c r="M4" s="172"/>
      <c r="N4" s="172"/>
      <c r="O4" s="172"/>
      <c r="P4" s="172"/>
      <c r="Q4" s="172"/>
      <c r="R4" s="172"/>
      <c r="S4" s="172"/>
      <c r="T4" s="172"/>
      <c r="U4" s="172"/>
      <c r="V4" s="64" t="s">
        <v>6</v>
      </c>
      <c r="W4" s="170"/>
      <c r="X4" s="170"/>
      <c r="Y4" s="170"/>
      <c r="Z4" s="170"/>
      <c r="AA4" s="170"/>
      <c r="AB4" s="170"/>
      <c r="AC4" s="170"/>
      <c r="AD4" s="170"/>
      <c r="AE4" s="170"/>
      <c r="AF4" s="170"/>
      <c r="AG4" s="170"/>
      <c r="AH4" s="170"/>
      <c r="AI4" s="170"/>
      <c r="AJ4" s="170"/>
      <c r="AK4" s="170"/>
      <c r="AL4" s="56"/>
      <c r="AM4" s="71">
        <v>3</v>
      </c>
      <c r="AN4" s="179"/>
      <c r="AO4" s="175"/>
      <c r="AP4" s="175"/>
      <c r="AQ4" s="175"/>
      <c r="AR4" s="175"/>
      <c r="AS4" s="175"/>
      <c r="AT4" s="175"/>
      <c r="AU4" s="175"/>
      <c r="AV4" s="175"/>
      <c r="AW4" s="121"/>
      <c r="AY4" s="59"/>
      <c r="BA4" s="68">
        <v>3</v>
      </c>
      <c r="BB4" s="153"/>
      <c r="BC4" s="153"/>
      <c r="BD4" s="153"/>
      <c r="BE4" s="153"/>
      <c r="BF4" s="153"/>
      <c r="BG4" s="153"/>
      <c r="BH4" s="153"/>
      <c r="BI4" s="153"/>
      <c r="BJ4" s="153"/>
      <c r="BK4" s="59"/>
      <c r="BW4" s="109" t="s">
        <v>94</v>
      </c>
      <c r="BX4" s="109"/>
      <c r="CD4" s="33" t="s">
        <v>28</v>
      </c>
      <c r="CE4"/>
      <c r="CF4"/>
      <c r="CG4"/>
      <c r="CH4"/>
    </row>
    <row r="5" spans="1:87" ht="16.5" thickTop="1" x14ac:dyDescent="0.25">
      <c r="A5" s="2"/>
      <c r="B5" s="101"/>
      <c r="D5" s="2"/>
      <c r="F5" s="2"/>
      <c r="G5" s="172"/>
      <c r="H5" s="172"/>
      <c r="I5" s="172"/>
      <c r="J5" s="172"/>
      <c r="K5" s="172"/>
      <c r="L5" s="172"/>
      <c r="M5" s="172"/>
      <c r="N5" s="172"/>
      <c r="O5" s="172"/>
      <c r="P5" s="172"/>
      <c r="Q5" s="172"/>
      <c r="R5" s="172"/>
      <c r="S5" s="172"/>
      <c r="T5" s="172"/>
      <c r="U5" s="172"/>
      <c r="V5" s="63" t="s">
        <v>58</v>
      </c>
      <c r="W5" s="170"/>
      <c r="X5" s="170"/>
      <c r="Y5" s="170"/>
      <c r="Z5" s="170"/>
      <c r="AA5" s="170"/>
      <c r="AB5" s="170"/>
      <c r="AC5" s="170"/>
      <c r="AD5" s="170"/>
      <c r="AE5" s="170"/>
      <c r="AF5" s="170"/>
      <c r="AG5" s="170"/>
      <c r="AH5" s="170"/>
      <c r="AI5" s="170"/>
      <c r="AJ5" s="170"/>
      <c r="AK5" s="170"/>
      <c r="AL5" s="56"/>
      <c r="AM5" s="71">
        <v>4</v>
      </c>
      <c r="AN5" s="154"/>
      <c r="AO5" s="153"/>
      <c r="AP5" s="153"/>
      <c r="AQ5" s="153"/>
      <c r="AR5" s="153"/>
      <c r="AS5" s="153"/>
      <c r="AT5" s="153"/>
      <c r="AU5" s="153"/>
      <c r="AV5" s="153"/>
      <c r="AW5" s="121"/>
      <c r="AY5" s="59"/>
      <c r="BA5" s="68">
        <v>4</v>
      </c>
      <c r="BB5" s="153"/>
      <c r="BC5" s="153"/>
      <c r="BD5" s="153"/>
      <c r="BE5" s="153"/>
      <c r="BF5" s="153"/>
      <c r="BG5" s="153"/>
      <c r="BH5" s="153"/>
      <c r="BI5" s="153"/>
      <c r="BJ5" s="153"/>
      <c r="BK5" s="59"/>
      <c r="BM5" s="1" t="s">
        <v>7</v>
      </c>
      <c r="CD5" s="32" t="s">
        <v>29</v>
      </c>
      <c r="CE5"/>
      <c r="CF5"/>
      <c r="CG5"/>
      <c r="CH5"/>
    </row>
    <row r="6" spans="1:87" ht="15.75" x14ac:dyDescent="0.25">
      <c r="A6" s="2"/>
      <c r="B6" s="101"/>
      <c r="D6" s="2"/>
      <c r="F6" s="2"/>
      <c r="G6" s="172"/>
      <c r="H6" s="172"/>
      <c r="I6" s="172"/>
      <c r="J6" s="172"/>
      <c r="K6" s="172"/>
      <c r="L6" s="172"/>
      <c r="M6" s="172"/>
      <c r="N6" s="172"/>
      <c r="O6" s="172"/>
      <c r="P6" s="172"/>
      <c r="Q6" s="172"/>
      <c r="R6" s="172"/>
      <c r="S6" s="172"/>
      <c r="T6" s="172"/>
      <c r="U6" s="172"/>
      <c r="AM6" s="71">
        <v>5</v>
      </c>
      <c r="AN6" s="154"/>
      <c r="AO6" s="153"/>
      <c r="AP6" s="153"/>
      <c r="AQ6" s="153"/>
      <c r="AR6" s="153"/>
      <c r="AS6" s="153"/>
      <c r="AT6" s="153"/>
      <c r="AU6" s="153"/>
      <c r="AV6" s="153"/>
      <c r="AW6" s="121"/>
      <c r="AY6" s="59"/>
      <c r="BA6" s="68">
        <v>5</v>
      </c>
      <c r="BB6" s="153"/>
      <c r="BC6" s="153"/>
      <c r="BD6" s="153"/>
      <c r="BE6" s="153"/>
      <c r="BF6" s="153"/>
      <c r="BG6" s="153"/>
      <c r="BH6" s="153"/>
      <c r="BI6" s="153"/>
      <c r="BJ6" s="153"/>
      <c r="BK6" s="59"/>
      <c r="BM6" s="1" t="s">
        <v>9</v>
      </c>
      <c r="BY6" s="9"/>
      <c r="CD6" s="32"/>
      <c r="CE6"/>
      <c r="CF6"/>
      <c r="CG6"/>
      <c r="CH6"/>
    </row>
    <row r="7" spans="1:87" ht="15.75" x14ac:dyDescent="0.25">
      <c r="A7" s="184" t="s">
        <v>8</v>
      </c>
      <c r="B7" s="184"/>
      <c r="C7" s="184"/>
      <c r="D7" s="184"/>
      <c r="E7" s="184"/>
      <c r="F7" s="184"/>
      <c r="G7" s="172"/>
      <c r="H7" s="172"/>
      <c r="I7" s="172"/>
      <c r="J7" s="172"/>
      <c r="K7" s="172"/>
      <c r="L7" s="172"/>
      <c r="M7" s="172"/>
      <c r="N7" s="172"/>
      <c r="O7" s="172"/>
      <c r="P7" s="172"/>
      <c r="Q7" s="172"/>
      <c r="R7" s="172"/>
      <c r="S7" s="172"/>
      <c r="T7" s="172"/>
      <c r="U7" s="172"/>
      <c r="AM7" s="71">
        <v>6</v>
      </c>
      <c r="AN7" s="154"/>
      <c r="AO7" s="153"/>
      <c r="AP7" s="153"/>
      <c r="AQ7" s="153"/>
      <c r="AR7" s="153"/>
      <c r="AS7" s="153"/>
      <c r="AT7" s="153"/>
      <c r="AU7" s="153"/>
      <c r="AV7" s="153"/>
      <c r="AW7" s="121"/>
      <c r="AY7" s="59"/>
      <c r="BA7" s="68">
        <v>6</v>
      </c>
      <c r="BB7" s="153"/>
      <c r="BC7" s="153"/>
      <c r="BD7" s="153"/>
      <c r="BE7" s="153"/>
      <c r="BF7" s="153"/>
      <c r="BG7" s="153"/>
      <c r="BH7" s="153"/>
      <c r="BI7" s="153"/>
      <c r="BJ7" s="153"/>
      <c r="BK7" s="59"/>
      <c r="BM7" s="1" t="s">
        <v>10</v>
      </c>
      <c r="BY7" s="9"/>
      <c r="CD7" s="32" t="s">
        <v>30</v>
      </c>
      <c r="CE7"/>
      <c r="CF7"/>
      <c r="CG7"/>
      <c r="CH7"/>
    </row>
    <row r="8" spans="1:87" ht="15.75" x14ac:dyDescent="0.25">
      <c r="A8" s="184" t="s">
        <v>47</v>
      </c>
      <c r="B8" s="184"/>
      <c r="C8" s="184"/>
      <c r="D8" s="184"/>
      <c r="E8" s="184"/>
      <c r="F8" s="184"/>
      <c r="G8" s="172"/>
      <c r="H8" s="172"/>
      <c r="I8" s="172"/>
      <c r="J8" s="172"/>
      <c r="K8" s="172"/>
      <c r="L8" s="172"/>
      <c r="M8" s="172"/>
      <c r="N8" s="172"/>
      <c r="O8" s="172"/>
      <c r="P8" s="172"/>
      <c r="Q8" s="172"/>
      <c r="R8" s="172"/>
      <c r="S8" s="172"/>
      <c r="T8" s="172"/>
      <c r="U8" s="172"/>
      <c r="AM8" s="71">
        <v>7</v>
      </c>
      <c r="AN8" s="154"/>
      <c r="AO8" s="153"/>
      <c r="AP8" s="153"/>
      <c r="AQ8" s="153"/>
      <c r="AR8" s="153"/>
      <c r="AS8" s="153"/>
      <c r="AT8" s="153"/>
      <c r="AU8" s="153"/>
      <c r="AV8" s="153"/>
      <c r="AW8" s="121"/>
      <c r="AY8" s="59"/>
      <c r="BA8" s="68">
        <v>7</v>
      </c>
      <c r="BB8" s="153"/>
      <c r="BC8" s="153"/>
      <c r="BD8" s="153"/>
      <c r="BE8" s="153"/>
      <c r="BF8" s="153"/>
      <c r="BG8" s="153"/>
      <c r="BH8" s="153"/>
      <c r="BI8" s="153"/>
      <c r="BJ8" s="153"/>
      <c r="BK8" s="59"/>
      <c r="BM8" s="1" t="s">
        <v>11</v>
      </c>
      <c r="BY8" s="9"/>
      <c r="CD8" s="32"/>
      <c r="CE8"/>
      <c r="CF8"/>
      <c r="CG8"/>
      <c r="CH8"/>
    </row>
    <row r="9" spans="1:87" ht="15.75" x14ac:dyDescent="0.25">
      <c r="A9" s="2"/>
      <c r="B9" s="101"/>
      <c r="D9" s="2"/>
      <c r="F9" s="83"/>
      <c r="G9" s="172"/>
      <c r="H9" s="172"/>
      <c r="I9" s="172"/>
      <c r="J9" s="172"/>
      <c r="K9" s="172"/>
      <c r="L9" s="172"/>
      <c r="M9" s="172"/>
      <c r="N9" s="172"/>
      <c r="O9" s="172"/>
      <c r="P9" s="172"/>
      <c r="Q9" s="172"/>
      <c r="R9" s="172"/>
      <c r="S9" s="172"/>
      <c r="T9" s="172"/>
      <c r="U9" s="172"/>
      <c r="AM9" s="71">
        <v>8</v>
      </c>
      <c r="AN9" s="154"/>
      <c r="AO9" s="153"/>
      <c r="AP9" s="153"/>
      <c r="AQ9" s="153"/>
      <c r="AR9" s="153"/>
      <c r="AS9" s="153"/>
      <c r="AT9" s="153"/>
      <c r="AU9" s="153"/>
      <c r="AV9" s="153"/>
      <c r="AW9" s="121"/>
      <c r="AY9" s="59"/>
      <c r="BA9" s="68">
        <v>8</v>
      </c>
      <c r="BB9" s="153"/>
      <c r="BC9" s="153"/>
      <c r="BD9" s="153"/>
      <c r="BE9" s="153"/>
      <c r="BF9" s="153"/>
      <c r="BG9" s="153"/>
      <c r="BH9" s="153"/>
      <c r="BI9" s="153"/>
      <c r="BJ9" s="153"/>
      <c r="BK9" s="59"/>
      <c r="BM9" s="1" t="s">
        <v>12</v>
      </c>
      <c r="BY9" s="9"/>
      <c r="CD9" s="32"/>
      <c r="CE9"/>
      <c r="CF9"/>
      <c r="CG9"/>
      <c r="CH9"/>
    </row>
    <row r="10" spans="1:87" s="14" customFormat="1" ht="17.25" customHeight="1" x14ac:dyDescent="0.25">
      <c r="A10" s="11" t="s">
        <v>41</v>
      </c>
      <c r="B10" s="105"/>
      <c r="C10" s="12"/>
      <c r="D10" s="29"/>
      <c r="E10" s="2"/>
      <c r="F10" s="13"/>
      <c r="G10" s="172"/>
      <c r="H10" s="172"/>
      <c r="I10" s="172"/>
      <c r="J10" s="172"/>
      <c r="K10" s="172"/>
      <c r="L10" s="172"/>
      <c r="M10" s="172"/>
      <c r="N10" s="172"/>
      <c r="O10" s="172"/>
      <c r="P10" s="172"/>
      <c r="Q10" s="172"/>
      <c r="R10" s="172"/>
      <c r="S10" s="172"/>
      <c r="T10" s="172"/>
      <c r="U10" s="172"/>
      <c r="AM10" s="71">
        <v>9</v>
      </c>
      <c r="AN10" s="154"/>
      <c r="AO10" s="153"/>
      <c r="AP10" s="153"/>
      <c r="AQ10" s="153"/>
      <c r="AR10" s="153"/>
      <c r="AS10" s="153"/>
      <c r="AT10" s="153"/>
      <c r="AU10" s="153"/>
      <c r="AV10" s="153"/>
      <c r="AW10" s="122"/>
      <c r="AX10" s="123"/>
      <c r="AY10" s="57"/>
      <c r="AZ10" s="15"/>
      <c r="BA10" s="68">
        <v>9</v>
      </c>
      <c r="BB10" s="153"/>
      <c r="BC10" s="153"/>
      <c r="BD10" s="153"/>
      <c r="BE10" s="153"/>
      <c r="BF10" s="153"/>
      <c r="BG10" s="153"/>
      <c r="BH10" s="153"/>
      <c r="BI10" s="153"/>
      <c r="BJ10" s="153"/>
      <c r="BK10" s="57"/>
      <c r="BL10" s="16"/>
      <c r="BM10" s="1" t="s">
        <v>13</v>
      </c>
      <c r="BW10" s="112"/>
      <c r="BX10" s="112"/>
      <c r="BY10" s="9"/>
      <c r="BZ10" s="17"/>
      <c r="CA10" s="73"/>
      <c r="CB10" s="73"/>
      <c r="CD10" s="32" t="s">
        <v>46</v>
      </c>
      <c r="CE10"/>
      <c r="CF10"/>
      <c r="CG10"/>
      <c r="CH10"/>
    </row>
    <row r="11" spans="1:87" s="14" customFormat="1" ht="17.25" customHeight="1" x14ac:dyDescent="0.25">
      <c r="A11" s="11" t="s">
        <v>42</v>
      </c>
      <c r="B11" s="105"/>
      <c r="C11" s="18"/>
      <c r="D11" s="30"/>
      <c r="E11" s="19"/>
      <c r="F11" s="19"/>
      <c r="G11" s="173"/>
      <c r="H11" s="173"/>
      <c r="I11" s="173"/>
      <c r="J11" s="173"/>
      <c r="K11" s="173"/>
      <c r="L11" s="173"/>
      <c r="M11" s="173"/>
      <c r="N11" s="173"/>
      <c r="O11" s="173"/>
      <c r="P11" s="173"/>
      <c r="Q11" s="173"/>
      <c r="R11" s="173"/>
      <c r="S11" s="173"/>
      <c r="T11" s="173"/>
      <c r="U11" s="173"/>
      <c r="AM11" s="71">
        <v>10</v>
      </c>
      <c r="AN11" s="154"/>
      <c r="AO11" s="153"/>
      <c r="AP11" s="153"/>
      <c r="AQ11" s="153"/>
      <c r="AR11" s="153"/>
      <c r="AS11" s="153"/>
      <c r="AT11" s="153"/>
      <c r="AU11" s="153"/>
      <c r="AV11" s="153"/>
      <c r="AW11" s="124"/>
      <c r="AX11" s="123"/>
      <c r="AY11" s="58"/>
      <c r="AZ11" s="15"/>
      <c r="BA11" s="68">
        <v>10</v>
      </c>
      <c r="BB11" s="153"/>
      <c r="BC11" s="153"/>
      <c r="BD11" s="153"/>
      <c r="BE11" s="153"/>
      <c r="BF11" s="153"/>
      <c r="BG11" s="153"/>
      <c r="BH11" s="153"/>
      <c r="BI11" s="153"/>
      <c r="BJ11" s="153"/>
      <c r="BK11" s="58"/>
      <c r="BL11" s="16"/>
      <c r="BW11" s="112"/>
      <c r="BX11" s="112"/>
      <c r="BY11" s="20"/>
      <c r="BZ11" s="17"/>
      <c r="CA11" s="21"/>
      <c r="CD11" s="32" t="s">
        <v>45</v>
      </c>
      <c r="CE11"/>
      <c r="CF11"/>
      <c r="CG11"/>
      <c r="CH11" s="34"/>
    </row>
    <row r="12" spans="1:87" s="22" customFormat="1" ht="17.25" customHeight="1" x14ac:dyDescent="0.2">
      <c r="A12" s="189" t="s">
        <v>14</v>
      </c>
      <c r="B12" s="185" t="s">
        <v>95</v>
      </c>
      <c r="C12" s="189" t="s">
        <v>15</v>
      </c>
      <c r="D12" s="193" t="s">
        <v>16</v>
      </c>
      <c r="E12" s="189" t="s">
        <v>82</v>
      </c>
      <c r="F12" s="196" t="s">
        <v>17</v>
      </c>
      <c r="G12" s="188" t="s">
        <v>80</v>
      </c>
      <c r="H12" s="142"/>
      <c r="I12" s="142"/>
      <c r="J12" s="142"/>
      <c r="K12" s="142"/>
      <c r="L12" s="142"/>
      <c r="M12" s="142"/>
      <c r="N12" s="142"/>
      <c r="O12" s="142"/>
      <c r="P12" s="142"/>
      <c r="Q12" s="142"/>
      <c r="R12" s="142"/>
      <c r="S12" s="142"/>
      <c r="T12" s="142"/>
      <c r="U12" s="142"/>
      <c r="V12" s="156" t="s">
        <v>18</v>
      </c>
      <c r="W12" s="141" t="s">
        <v>81</v>
      </c>
      <c r="X12" s="142"/>
      <c r="Y12" s="142"/>
      <c r="Z12" s="142"/>
      <c r="AA12" s="142"/>
      <c r="AB12" s="142"/>
      <c r="AC12" s="142"/>
      <c r="AD12" s="142"/>
      <c r="AE12" s="142"/>
      <c r="AF12" s="142"/>
      <c r="AG12" s="142"/>
      <c r="AH12" s="142"/>
      <c r="AI12" s="142"/>
      <c r="AJ12" s="142"/>
      <c r="AK12" s="142"/>
      <c r="AL12" s="143" t="s">
        <v>67</v>
      </c>
      <c r="AM12" s="149" t="s">
        <v>68</v>
      </c>
      <c r="AN12" s="150"/>
      <c r="AO12" s="150"/>
      <c r="AP12" s="150"/>
      <c r="AQ12" s="150"/>
      <c r="AR12" s="150"/>
      <c r="AS12" s="150"/>
      <c r="AT12" s="150"/>
      <c r="AU12" s="150"/>
      <c r="AV12" s="150"/>
      <c r="AW12" s="200" t="s">
        <v>88</v>
      </c>
      <c r="AX12" s="201"/>
      <c r="AY12" s="143" t="s">
        <v>69</v>
      </c>
      <c r="AZ12" s="159" t="s">
        <v>19</v>
      </c>
      <c r="BA12" s="149" t="s">
        <v>61</v>
      </c>
      <c r="BB12" s="150"/>
      <c r="BC12" s="150"/>
      <c r="BD12" s="150"/>
      <c r="BE12" s="150"/>
      <c r="BF12" s="150"/>
      <c r="BG12" s="150"/>
      <c r="BH12" s="150"/>
      <c r="BI12" s="150"/>
      <c r="BJ12" s="150"/>
      <c r="BK12" s="183" t="s">
        <v>20</v>
      </c>
      <c r="BL12" s="180" t="s">
        <v>21</v>
      </c>
      <c r="BM12" s="149" t="s">
        <v>62</v>
      </c>
      <c r="BN12" s="150"/>
      <c r="BO12" s="150"/>
      <c r="BP12" s="150"/>
      <c r="BQ12" s="150"/>
      <c r="BR12" s="150"/>
      <c r="BS12" s="150"/>
      <c r="BT12" s="150"/>
      <c r="BU12" s="150"/>
      <c r="BV12" s="150"/>
      <c r="BW12" s="206" t="s">
        <v>22</v>
      </c>
      <c r="BX12" s="209" t="s">
        <v>23</v>
      </c>
      <c r="BY12" s="183" t="s">
        <v>22</v>
      </c>
      <c r="BZ12" s="159" t="s">
        <v>23</v>
      </c>
      <c r="CA12" s="146" t="s">
        <v>24</v>
      </c>
      <c r="CB12" s="146" t="s">
        <v>25</v>
      </c>
      <c r="CC12" s="60"/>
      <c r="CD12" s="35"/>
      <c r="CE12" s="35"/>
      <c r="CF12" s="35"/>
      <c r="CG12" s="35"/>
      <c r="CH12" s="35"/>
      <c r="CI12" s="2"/>
    </row>
    <row r="13" spans="1:87" s="22" customFormat="1" ht="17.25" customHeight="1" x14ac:dyDescent="0.2">
      <c r="A13" s="190"/>
      <c r="B13" s="186"/>
      <c r="C13" s="190"/>
      <c r="D13" s="194"/>
      <c r="E13" s="190"/>
      <c r="F13" s="197"/>
      <c r="G13" s="142" t="s">
        <v>48</v>
      </c>
      <c r="H13" s="142"/>
      <c r="I13" s="142"/>
      <c r="J13" s="155" t="s">
        <v>49</v>
      </c>
      <c r="K13" s="142"/>
      <c r="L13" s="142"/>
      <c r="M13" s="155" t="s">
        <v>50</v>
      </c>
      <c r="N13" s="142"/>
      <c r="O13" s="142"/>
      <c r="P13" s="155" t="s">
        <v>51</v>
      </c>
      <c r="Q13" s="142"/>
      <c r="R13" s="142"/>
      <c r="S13" s="155" t="s">
        <v>52</v>
      </c>
      <c r="T13" s="142"/>
      <c r="U13" s="142"/>
      <c r="V13" s="157"/>
      <c r="W13" s="141" t="s">
        <v>63</v>
      </c>
      <c r="X13" s="142"/>
      <c r="Y13" s="142"/>
      <c r="Z13" s="141" t="s">
        <v>64</v>
      </c>
      <c r="AA13" s="142"/>
      <c r="AB13" s="142"/>
      <c r="AC13" s="141" t="s">
        <v>65</v>
      </c>
      <c r="AD13" s="142"/>
      <c r="AE13" s="142"/>
      <c r="AF13" s="141" t="s">
        <v>66</v>
      </c>
      <c r="AG13" s="142"/>
      <c r="AH13" s="142"/>
      <c r="AI13" s="141" t="s">
        <v>56</v>
      </c>
      <c r="AJ13" s="142"/>
      <c r="AK13" s="142"/>
      <c r="AL13" s="144"/>
      <c r="AM13" s="151"/>
      <c r="AN13" s="152"/>
      <c r="AO13" s="152"/>
      <c r="AP13" s="152"/>
      <c r="AQ13" s="152"/>
      <c r="AR13" s="152"/>
      <c r="AS13" s="152"/>
      <c r="AT13" s="152"/>
      <c r="AU13" s="152"/>
      <c r="AV13" s="152"/>
      <c r="AW13" s="202"/>
      <c r="AX13" s="203"/>
      <c r="AY13" s="144"/>
      <c r="AZ13" s="160"/>
      <c r="BA13" s="151"/>
      <c r="BB13" s="152"/>
      <c r="BC13" s="152"/>
      <c r="BD13" s="152"/>
      <c r="BE13" s="152"/>
      <c r="BF13" s="152"/>
      <c r="BG13" s="152"/>
      <c r="BH13" s="152"/>
      <c r="BI13" s="152"/>
      <c r="BJ13" s="152"/>
      <c r="BK13" s="144"/>
      <c r="BL13" s="181"/>
      <c r="BM13" s="151"/>
      <c r="BN13" s="152"/>
      <c r="BO13" s="152"/>
      <c r="BP13" s="152"/>
      <c r="BQ13" s="152"/>
      <c r="BR13" s="152"/>
      <c r="BS13" s="152"/>
      <c r="BT13" s="152"/>
      <c r="BU13" s="152"/>
      <c r="BV13" s="152"/>
      <c r="BW13" s="207"/>
      <c r="BX13" s="210"/>
      <c r="BY13" s="144"/>
      <c r="BZ13" s="160"/>
      <c r="CA13" s="146"/>
      <c r="CB13" s="146"/>
      <c r="CC13" s="60"/>
      <c r="CD13" s="35"/>
      <c r="CE13" s="35"/>
      <c r="CF13" s="35"/>
      <c r="CG13" s="35"/>
      <c r="CH13" s="35"/>
      <c r="CI13" s="2"/>
    </row>
    <row r="14" spans="1:87" s="22" customFormat="1" ht="17.25" customHeight="1" x14ac:dyDescent="0.2">
      <c r="A14" s="190"/>
      <c r="B14" s="186"/>
      <c r="C14" s="190"/>
      <c r="D14" s="194"/>
      <c r="E14" s="190"/>
      <c r="F14" s="197"/>
      <c r="G14" s="62" t="s">
        <v>1</v>
      </c>
      <c r="H14" s="136"/>
      <c r="I14" s="136"/>
      <c r="J14" s="65" t="s">
        <v>1</v>
      </c>
      <c r="K14" s="136"/>
      <c r="L14" s="136"/>
      <c r="M14" s="65" t="s">
        <v>1</v>
      </c>
      <c r="N14" s="136"/>
      <c r="O14" s="136"/>
      <c r="P14" s="65" t="s">
        <v>1</v>
      </c>
      <c r="Q14" s="136"/>
      <c r="R14" s="136"/>
      <c r="S14" s="65" t="s">
        <v>1</v>
      </c>
      <c r="T14" s="136"/>
      <c r="U14" s="136"/>
      <c r="V14" s="157"/>
      <c r="W14" s="65" t="s">
        <v>1</v>
      </c>
      <c r="X14" s="136"/>
      <c r="Y14" s="136"/>
      <c r="Z14" s="65" t="s">
        <v>1</v>
      </c>
      <c r="AA14" s="136"/>
      <c r="AB14" s="136"/>
      <c r="AC14" s="65" t="s">
        <v>1</v>
      </c>
      <c r="AD14" s="136"/>
      <c r="AE14" s="136"/>
      <c r="AF14" s="65" t="s">
        <v>1</v>
      </c>
      <c r="AG14" s="136"/>
      <c r="AH14" s="136"/>
      <c r="AI14" s="65" t="s">
        <v>1</v>
      </c>
      <c r="AJ14" s="136"/>
      <c r="AK14" s="136"/>
      <c r="AL14" s="144"/>
      <c r="AM14" s="139" t="s">
        <v>60</v>
      </c>
      <c r="AN14" s="140"/>
      <c r="AO14" s="140"/>
      <c r="AP14" s="140"/>
      <c r="AQ14" s="140"/>
      <c r="AR14" s="139" t="s">
        <v>59</v>
      </c>
      <c r="AS14" s="148"/>
      <c r="AT14" s="148"/>
      <c r="AU14" s="148"/>
      <c r="AV14" s="148"/>
      <c r="AW14" s="204" t="s">
        <v>89</v>
      </c>
      <c r="AX14" s="204" t="s">
        <v>90</v>
      </c>
      <c r="AY14" s="144"/>
      <c r="AZ14" s="160"/>
      <c r="BA14" s="139" t="s">
        <v>60</v>
      </c>
      <c r="BB14" s="140"/>
      <c r="BC14" s="140"/>
      <c r="BD14" s="140"/>
      <c r="BE14" s="140"/>
      <c r="BF14" s="139" t="s">
        <v>59</v>
      </c>
      <c r="BG14" s="148"/>
      <c r="BH14" s="148"/>
      <c r="BI14" s="148"/>
      <c r="BJ14" s="148"/>
      <c r="BK14" s="144"/>
      <c r="BL14" s="181"/>
      <c r="BM14" s="139" t="s">
        <v>60</v>
      </c>
      <c r="BN14" s="140"/>
      <c r="BO14" s="140"/>
      <c r="BP14" s="140"/>
      <c r="BQ14" s="140"/>
      <c r="BR14" s="139" t="s">
        <v>59</v>
      </c>
      <c r="BS14" s="148"/>
      <c r="BT14" s="148"/>
      <c r="BU14" s="148"/>
      <c r="BV14" s="148"/>
      <c r="BW14" s="207"/>
      <c r="BX14" s="210"/>
      <c r="BY14" s="144"/>
      <c r="BZ14" s="160"/>
      <c r="CA14" s="146"/>
      <c r="CB14" s="146"/>
      <c r="CC14" s="60"/>
      <c r="CD14" s="35"/>
      <c r="CE14" s="35"/>
      <c r="CF14" s="35"/>
      <c r="CG14" s="35"/>
      <c r="CH14" s="35"/>
      <c r="CI14" s="2"/>
    </row>
    <row r="15" spans="1:87" s="22" customFormat="1" ht="17.25" customHeight="1" thickBot="1" x14ac:dyDescent="0.25">
      <c r="A15" s="190"/>
      <c r="B15" s="186"/>
      <c r="C15" s="190"/>
      <c r="D15" s="194"/>
      <c r="E15" s="190"/>
      <c r="F15" s="197"/>
      <c r="G15" s="31" t="s">
        <v>53</v>
      </c>
      <c r="H15" s="31" t="s">
        <v>54</v>
      </c>
      <c r="I15" s="36" t="s">
        <v>55</v>
      </c>
      <c r="J15" s="31" t="s">
        <v>53</v>
      </c>
      <c r="K15" s="31" t="s">
        <v>54</v>
      </c>
      <c r="L15" s="36" t="s">
        <v>55</v>
      </c>
      <c r="M15" s="31" t="s">
        <v>53</v>
      </c>
      <c r="N15" s="31" t="s">
        <v>54</v>
      </c>
      <c r="O15" s="36" t="s">
        <v>55</v>
      </c>
      <c r="P15" s="31" t="s">
        <v>53</v>
      </c>
      <c r="Q15" s="31" t="s">
        <v>54</v>
      </c>
      <c r="R15" s="36" t="s">
        <v>55</v>
      </c>
      <c r="S15" s="31" t="s">
        <v>53</v>
      </c>
      <c r="T15" s="31" t="s">
        <v>54</v>
      </c>
      <c r="U15" s="36" t="s">
        <v>55</v>
      </c>
      <c r="V15" s="157"/>
      <c r="W15" s="118" t="s">
        <v>53</v>
      </c>
      <c r="X15" s="31" t="s">
        <v>54</v>
      </c>
      <c r="Y15" s="36" t="s">
        <v>55</v>
      </c>
      <c r="Z15" s="31" t="s">
        <v>53</v>
      </c>
      <c r="AA15" s="31" t="s">
        <v>54</v>
      </c>
      <c r="AB15" s="36" t="s">
        <v>55</v>
      </c>
      <c r="AC15" s="31" t="s">
        <v>53</v>
      </c>
      <c r="AD15" s="31" t="s">
        <v>54</v>
      </c>
      <c r="AE15" s="36" t="s">
        <v>55</v>
      </c>
      <c r="AF15" s="31" t="s">
        <v>53</v>
      </c>
      <c r="AG15" s="31" t="s">
        <v>54</v>
      </c>
      <c r="AH15" s="36" t="s">
        <v>55</v>
      </c>
      <c r="AI15" s="31" t="s">
        <v>53</v>
      </c>
      <c r="AJ15" s="31" t="s">
        <v>54</v>
      </c>
      <c r="AK15" s="36" t="s">
        <v>55</v>
      </c>
      <c r="AL15" s="144"/>
      <c r="AM15" s="40" t="s">
        <v>70</v>
      </c>
      <c r="AN15" s="40" t="s">
        <v>71</v>
      </c>
      <c r="AO15" s="40" t="s">
        <v>72</v>
      </c>
      <c r="AP15" s="40" t="s">
        <v>73</v>
      </c>
      <c r="AQ15" s="40" t="s">
        <v>74</v>
      </c>
      <c r="AR15" s="40" t="s">
        <v>75</v>
      </c>
      <c r="AS15" s="40" t="s">
        <v>76</v>
      </c>
      <c r="AT15" s="40" t="s">
        <v>77</v>
      </c>
      <c r="AU15" s="40" t="s">
        <v>78</v>
      </c>
      <c r="AV15" s="40" t="s">
        <v>79</v>
      </c>
      <c r="AW15" s="204"/>
      <c r="AX15" s="204"/>
      <c r="AY15" s="144"/>
      <c r="AZ15" s="160"/>
      <c r="BA15" s="40" t="s">
        <v>70</v>
      </c>
      <c r="BB15" s="40" t="s">
        <v>71</v>
      </c>
      <c r="BC15" s="40" t="s">
        <v>72</v>
      </c>
      <c r="BD15" s="40" t="s">
        <v>73</v>
      </c>
      <c r="BE15" s="40" t="s">
        <v>74</v>
      </c>
      <c r="BF15" s="40" t="s">
        <v>75</v>
      </c>
      <c r="BG15" s="40" t="s">
        <v>76</v>
      </c>
      <c r="BH15" s="40" t="s">
        <v>77</v>
      </c>
      <c r="BI15" s="40" t="s">
        <v>78</v>
      </c>
      <c r="BJ15" s="40" t="s">
        <v>79</v>
      </c>
      <c r="BK15" s="144"/>
      <c r="BL15" s="181"/>
      <c r="BM15" s="40" t="s">
        <v>70</v>
      </c>
      <c r="BN15" s="40" t="s">
        <v>71</v>
      </c>
      <c r="BO15" s="40" t="s">
        <v>72</v>
      </c>
      <c r="BP15" s="40" t="s">
        <v>73</v>
      </c>
      <c r="BQ15" s="40" t="s">
        <v>74</v>
      </c>
      <c r="BR15" s="40" t="s">
        <v>75</v>
      </c>
      <c r="BS15" s="40" t="s">
        <v>76</v>
      </c>
      <c r="BT15" s="40" t="s">
        <v>77</v>
      </c>
      <c r="BU15" s="40" t="s">
        <v>78</v>
      </c>
      <c r="BV15" s="40" t="s">
        <v>79</v>
      </c>
      <c r="BW15" s="207"/>
      <c r="BX15" s="210"/>
      <c r="BY15" s="144"/>
      <c r="BZ15" s="160"/>
      <c r="CA15" s="147"/>
      <c r="CB15" s="147"/>
      <c r="CC15" s="60"/>
      <c r="CD15" s="1"/>
      <c r="CE15" s="2"/>
      <c r="CF15" s="2"/>
      <c r="CG15" s="2"/>
      <c r="CH15" s="2"/>
      <c r="CI15" s="2"/>
    </row>
    <row r="16" spans="1:87" s="102" customFormat="1" ht="17.25" customHeight="1" thickTop="1" thickBot="1" x14ac:dyDescent="0.25">
      <c r="A16" s="191"/>
      <c r="B16" s="187"/>
      <c r="C16" s="192"/>
      <c r="D16" s="195"/>
      <c r="E16" s="191"/>
      <c r="F16" s="198"/>
      <c r="G16" s="97" t="s">
        <v>84</v>
      </c>
      <c r="H16" s="133">
        <f>IF(ISNUMBER(H$14), H$14, IF(ISNUMBER($W$3), $W$3, 70))</f>
        <v>70</v>
      </c>
      <c r="I16" s="134"/>
      <c r="J16" s="97" t="s">
        <v>84</v>
      </c>
      <c r="K16" s="133">
        <f>IF(ISNUMBER(K$14), K$14, IF(ISNUMBER($W$3), $W$3, 70))</f>
        <v>70</v>
      </c>
      <c r="L16" s="134"/>
      <c r="M16" s="97" t="s">
        <v>84</v>
      </c>
      <c r="N16" s="133">
        <f>IF(ISNUMBER(N$14), N$14, IF(ISNUMBER($W$3), $W$3, 70))</f>
        <v>70</v>
      </c>
      <c r="O16" s="134"/>
      <c r="P16" s="97" t="s">
        <v>84</v>
      </c>
      <c r="Q16" s="133">
        <f>IF(ISNUMBER(Q$14), Q$14, IF(ISNUMBER($W$3), $W$3, 70))</f>
        <v>70</v>
      </c>
      <c r="R16" s="134"/>
      <c r="S16" s="97" t="s">
        <v>84</v>
      </c>
      <c r="T16" s="133">
        <f>IF(ISNUMBER(T$14), T$14, IF(ISNUMBER($W$3), $W$3, 70))</f>
        <v>70</v>
      </c>
      <c r="U16" s="135"/>
      <c r="V16" s="158"/>
      <c r="W16" s="117" t="s">
        <v>84</v>
      </c>
      <c r="X16" s="134">
        <f>IF(ISNUMBER(X$14), X$14, IF(ISNUMBER($W$3), $W$3, 70))</f>
        <v>70</v>
      </c>
      <c r="Y16" s="134"/>
      <c r="Z16" s="97" t="s">
        <v>84</v>
      </c>
      <c r="AA16" s="133">
        <f>IF(ISNUMBER(AA$14), AA$14, IF(ISNUMBER($W$3), $W$3, 70))</f>
        <v>70</v>
      </c>
      <c r="AB16" s="134"/>
      <c r="AC16" s="97" t="s">
        <v>84</v>
      </c>
      <c r="AD16" s="133">
        <f>IF(ISNUMBER(AD$14), AD$14, IF(ISNUMBER($W$3), $W$3, 70))</f>
        <v>70</v>
      </c>
      <c r="AE16" s="134"/>
      <c r="AF16" s="97" t="s">
        <v>84</v>
      </c>
      <c r="AG16" s="133">
        <f>IF(ISNUMBER(AG$14), AG$14, IF(ISNUMBER($W$3), $W$3, 70))</f>
        <v>70</v>
      </c>
      <c r="AH16" s="134"/>
      <c r="AI16" s="97" t="s">
        <v>84</v>
      </c>
      <c r="AJ16" s="133">
        <f>IF(ISNUMBER(AJ$14), AJ$14, IF(ISNUMBER($W$3), $W$3, 70))</f>
        <v>70</v>
      </c>
      <c r="AK16" s="135"/>
      <c r="AL16" s="145"/>
      <c r="AM16" s="98" t="s">
        <v>70</v>
      </c>
      <c r="AN16" s="98" t="s">
        <v>71</v>
      </c>
      <c r="AO16" s="98" t="s">
        <v>72</v>
      </c>
      <c r="AP16" s="98" t="s">
        <v>73</v>
      </c>
      <c r="AQ16" s="98" t="s">
        <v>74</v>
      </c>
      <c r="AR16" s="98" t="s">
        <v>75</v>
      </c>
      <c r="AS16" s="98" t="s">
        <v>76</v>
      </c>
      <c r="AT16" s="98" t="s">
        <v>77</v>
      </c>
      <c r="AU16" s="98" t="s">
        <v>78</v>
      </c>
      <c r="AV16" s="98" t="s">
        <v>79</v>
      </c>
      <c r="AW16" s="205"/>
      <c r="AX16" s="205"/>
      <c r="AY16" s="145"/>
      <c r="AZ16" s="161"/>
      <c r="BA16" s="98" t="s">
        <v>70</v>
      </c>
      <c r="BB16" s="98" t="s">
        <v>71</v>
      </c>
      <c r="BC16" s="98" t="s">
        <v>72</v>
      </c>
      <c r="BD16" s="98" t="s">
        <v>73</v>
      </c>
      <c r="BE16" s="98" t="s">
        <v>74</v>
      </c>
      <c r="BF16" s="98" t="s">
        <v>75</v>
      </c>
      <c r="BG16" s="98" t="s">
        <v>76</v>
      </c>
      <c r="BH16" s="98" t="s">
        <v>77</v>
      </c>
      <c r="BI16" s="98" t="s">
        <v>78</v>
      </c>
      <c r="BJ16" s="98" t="s">
        <v>79</v>
      </c>
      <c r="BK16" s="145"/>
      <c r="BL16" s="182"/>
      <c r="BM16" s="98" t="s">
        <v>70</v>
      </c>
      <c r="BN16" s="98" t="s">
        <v>71</v>
      </c>
      <c r="BO16" s="98" t="s">
        <v>72</v>
      </c>
      <c r="BP16" s="98" t="s">
        <v>73</v>
      </c>
      <c r="BQ16" s="98" t="s">
        <v>74</v>
      </c>
      <c r="BR16" s="98" t="s">
        <v>75</v>
      </c>
      <c r="BS16" s="98" t="s">
        <v>76</v>
      </c>
      <c r="BT16" s="98" t="s">
        <v>77</v>
      </c>
      <c r="BU16" s="98" t="s">
        <v>78</v>
      </c>
      <c r="BV16" s="119" t="s">
        <v>79</v>
      </c>
      <c r="BW16" s="208"/>
      <c r="BX16" s="211"/>
      <c r="BY16" s="145"/>
      <c r="BZ16" s="161"/>
      <c r="CA16" s="120" t="str">
        <f xml:space="preserve"> $AN$2 &amp; IF(ISBLANK($AN$3), "", ", " &amp; $AN$3)  &amp; IF(ISBLANK($AN$4), "", ", " &amp; $AN$4)  &amp; IF(ISBLANK($AN$5), "", ", " &amp; $AN$5)  &amp; IF(ISBLANK($AN$6), "", ", " &amp; $AN$6)</f>
        <v/>
      </c>
      <c r="CB16" s="120" t="str">
        <f xml:space="preserve"> $CA$16  &amp; IF(ISBLANK($AN$7), "", ", " &amp; $AN$7)  &amp; IF(ISBLANK($AN$8), "", ", " &amp; $AN$8)  &amp; IF(ISBLANK($AN$9), "", ", " &amp; $AN$9)  &amp; IF(ISBLANK($AN$10), "", ", " &amp; $AN$10)  &amp; IF(ISBLANK($AN$11), "", ", " &amp; $AN$11)</f>
        <v/>
      </c>
      <c r="CC16" s="99"/>
      <c r="CD16" s="100"/>
      <c r="CE16" s="101"/>
      <c r="CF16" s="101"/>
      <c r="CG16" s="101"/>
      <c r="CH16" s="101"/>
      <c r="CI16" s="101"/>
    </row>
    <row r="17" spans="1:87" s="37" customFormat="1" ht="17.25" customHeight="1" thickTop="1" x14ac:dyDescent="0.25">
      <c r="A17" s="85">
        <v>1</v>
      </c>
      <c r="B17" s="106"/>
      <c r="C17" s="84"/>
      <c r="D17" s="80"/>
      <c r="E17" s="81"/>
      <c r="F17" s="78"/>
      <c r="G17" s="79"/>
      <c r="H17" s="41"/>
      <c r="I17" s="42" t="str">
        <f>IF(ISNUMBER(G17)=FALSE, "", IF(OR(G17&gt;=H$16, ISNUMBER(H17)=FALSE, G17&gt;H17), G17, IF(H17&gt;=H$16, H$16, H17)))</f>
        <v/>
      </c>
      <c r="J17" s="41"/>
      <c r="K17" s="41"/>
      <c r="L17" s="42" t="str">
        <f>IF(ISNUMBER(J17)=FALSE, "", IF(OR(J17&gt;=K$16, ISNUMBER(K17)=FALSE, J17&gt;K17), J17, IF(K17&gt;=K$16, K$16, K17)))</f>
        <v/>
      </c>
      <c r="M17" s="41"/>
      <c r="N17" s="41"/>
      <c r="O17" s="42" t="str">
        <f>IF(ISNUMBER(M17)=FALSE, "", IF(OR(M17&gt;=N$16, ISNUMBER(N17)=FALSE, M17&gt;N17), M17, IF(N17&gt;=N$16, N$16, N17)))</f>
        <v/>
      </c>
      <c r="P17" s="41"/>
      <c r="Q17" s="41"/>
      <c r="R17" s="42" t="str">
        <f>IF(ISNUMBER(P17)=FALSE, "", IF(OR(P17&gt;=Q$16, ISNUMBER(Q17)=FALSE, P17&gt;Q17), P17, IF(Q17&gt;=Q$16, Q$16, Q17)))</f>
        <v/>
      </c>
      <c r="S17" s="41"/>
      <c r="T17" s="41"/>
      <c r="U17" s="42" t="str">
        <f>IF(ISNUMBER(S17)=FALSE, "", IF(OR(S17&gt;=T$16, ISNUMBER(T17)=FALSE, S17&gt;T17), S17, IF(T17&gt;=T$16, T$16, T17)))</f>
        <v/>
      </c>
      <c r="V17" s="82"/>
      <c r="W17" s="79"/>
      <c r="X17" s="41"/>
      <c r="Y17" s="42" t="str">
        <f>IF(ISNUMBER(W17)=FALSE, "", IF(OR(W17&gt;=X$16, ISNUMBER(X17)=FALSE, W17&gt;X17), W17, IF(X17&gt;=X$16, X$16, X17)))</f>
        <v/>
      </c>
      <c r="Z17" s="41"/>
      <c r="AA17" s="41"/>
      <c r="AB17" s="42" t="str">
        <f>IF(ISNUMBER(Z17)=FALSE, "", IF(OR(Z17&gt;=AA$16, ISNUMBER(AA17)=FALSE, Z17&gt;AA17), Z17, IF(AA17&gt;=AA$16, AA$16, AA17)))</f>
        <v/>
      </c>
      <c r="AC17" s="79"/>
      <c r="AD17" s="79"/>
      <c r="AE17" s="42" t="str">
        <f>IF(ISNUMBER(AC17)=FALSE, "", IF(OR(AC17&gt;=AD$16, ISNUMBER(AD17)=FALSE, AC17&gt;AD17), AC17, IF(AD17&gt;=AD$16, AD$16, AD17)))</f>
        <v/>
      </c>
      <c r="AF17" s="41"/>
      <c r="AG17" s="79"/>
      <c r="AH17" s="42" t="str">
        <f>IF(ISNUMBER(AF17)=FALSE, "", IF(OR(AF17&gt;=AG$16, ISNUMBER(AG17)=FALSE, AF17&gt;AG17), AF17, IF(AG17&gt;=AG$16, AG$16, AG17)))</f>
        <v/>
      </c>
      <c r="AI17" s="95"/>
      <c r="AJ17" s="95"/>
      <c r="AK17" s="42" t="str">
        <f>IF(ISNUMBER(AI17)=FALSE, "", IF(OR(AI17&gt;=AJ$16, ISNUMBER(AJ17)=FALSE, AI17&gt;AJ17), AI17, IF(AJ17&gt;=AJ$16, AJ$16, AJ17)))</f>
        <v/>
      </c>
      <c r="AL17" s="82"/>
      <c r="AM17" s="87"/>
      <c r="AN17" s="88"/>
      <c r="AO17" s="89"/>
      <c r="AP17" s="88"/>
      <c r="AQ17" s="88"/>
      <c r="AR17" s="42"/>
      <c r="AS17" s="86"/>
      <c r="AT17" s="88"/>
      <c r="AU17" s="88"/>
      <c r="AV17" s="88"/>
      <c r="AW17" s="125">
        <f>IF(COUNT(I17,L17,O17,R17,U17,AM17:AQ17)=0, 0, ROUND(AVERAGE(I17,L17,O17,R17,U17,AM17:AQ17),0))</f>
        <v>0</v>
      </c>
      <c r="AX17" s="125">
        <f>IF(COUNT(I17,L17,O17,R17,U17,Y17,AB17,AE17,AH17,AK17,AM17:AV17)=0, 0, ROUND(AVERAGE(I17,L17,O17,R17,U17,Y17,AB17,AE17,AH17,AK17,AM17:AV17),0))</f>
        <v>0</v>
      </c>
      <c r="AY17" s="82">
        <f>ROUND(((2*AW17) + (IF(ISNUMBER(V17), V17, 0)))/3,0)</f>
        <v>0</v>
      </c>
      <c r="AZ17" s="131">
        <f>ROUND(((2*AX17) + (IF(ISNUMBER(AL17), AL17, 0)))/3,0)</f>
        <v>0</v>
      </c>
      <c r="BA17" s="88"/>
      <c r="BB17" s="88"/>
      <c r="BC17" s="88"/>
      <c r="BD17" s="88"/>
      <c r="BE17" s="88"/>
      <c r="BF17" s="86"/>
      <c r="BG17" s="88"/>
      <c r="BH17" s="88"/>
      <c r="BI17" s="88"/>
      <c r="BJ17" s="88"/>
      <c r="BK17" s="82" t="str">
        <f>IF(COUNT(BA17:BE17)=0, "", ROUND(AVERAGE(BA17:BE17),0))</f>
        <v/>
      </c>
      <c r="BL17" s="90" t="str">
        <f>IF(COUNT(BA17:BJ17)=0, "", ROUND(AVERAGE(BA17:BJ17),0))</f>
        <v/>
      </c>
      <c r="BM17" s="88"/>
      <c r="BN17" s="86"/>
      <c r="BO17" s="88"/>
      <c r="BP17" s="88"/>
      <c r="BQ17" s="43"/>
      <c r="BR17" s="88"/>
      <c r="BS17" s="88"/>
      <c r="BT17" s="88"/>
      <c r="BU17" s="43"/>
      <c r="BV17" s="103"/>
      <c r="BW17" s="114" t="str">
        <f>IF(COUNT(BM17:BQ17)=0, "", ROUND(AVERAGE(BM17:BQ17),0))</f>
        <v/>
      </c>
      <c r="BX17" s="114" t="str">
        <f>IF(COUNT(BM17:BV17)=0, "", ROUND(AVERAGE(BM17:BV17),0))</f>
        <v/>
      </c>
      <c r="BY17" s="115" t="str">
        <f>IF(ISNUMBER(BW17)=FALSE, "", IF(BW17&gt;=86,"A",IF(BW17&gt;=71,"B",IF(BW17&gt;=56,"C",IF(BW17&gt;=41,"D","E")))))</f>
        <v/>
      </c>
      <c r="BZ17" s="115" t="str">
        <f>IF(ISNUMBER(BX17)=FALSE, "", IF(BX17&gt;=86,"A",IF(BX17&gt;=71,"B",IF(BX17&gt;=56,"C",IF(BX17&gt;=41,"D","E")))))</f>
        <v/>
      </c>
      <c r="CA17" s="91" t="str">
        <f>IF(ISBLANK($AY17), "- nilai mid belum ada -", IF($AY17&gt;=$W$3, PROPER($CA$16) &amp; " telah mencapai KKM.", "Tingkatkan penguasaan " &amp; $CA$16))</f>
        <v xml:space="preserve"> telah mencapai KKM.</v>
      </c>
      <c r="CB17" s="91" t="str">
        <f>IF(ISBLANK($AZ17), "- nilai akhir belum ada -", IF($AY17&gt;=$W$3, PROPER($CB$16) &amp; " telah mencapai KKM.", "Tingkatkan penguasaan " &amp; $CB$16))</f>
        <v xml:space="preserve"> telah mencapai KKM.</v>
      </c>
      <c r="CC17" s="61"/>
      <c r="CD17" s="38" t="s">
        <v>28</v>
      </c>
      <c r="CE17" s="39"/>
      <c r="CF17" s="39"/>
      <c r="CG17" s="39"/>
      <c r="CH17" s="39"/>
      <c r="CI17" s="39"/>
    </row>
    <row r="18" spans="1:87" ht="16.5" thickBot="1" x14ac:dyDescent="0.25">
      <c r="A18" s="23"/>
      <c r="B18" s="107"/>
      <c r="C18" s="76"/>
      <c r="D18" s="27"/>
      <c r="E18" s="27"/>
      <c r="F18" s="77"/>
      <c r="G18" s="41"/>
      <c r="H18" s="41"/>
      <c r="I18" s="42" t="str">
        <f>IF(ISNUMBER(G18)=FALSE, "", IF(OR(G18&gt;=H$16, ISNUMBER(H18)=FALSE, G18&gt;H18), G18, IF(H18&gt;=H$16, H$16, H18)))</f>
        <v/>
      </c>
      <c r="J18" s="41"/>
      <c r="K18" s="41"/>
      <c r="L18" s="42" t="str">
        <f>IF(ISNUMBER(J18)=FALSE, "", IF(OR(J18&gt;=K$16, ISNUMBER(K18)=FALSE, J18&gt;K18), J18, IF(K18&gt;=K$16, K$16, K18)))</f>
        <v/>
      </c>
      <c r="M18" s="41"/>
      <c r="N18" s="41"/>
      <c r="O18" s="42" t="str">
        <f>IF(ISNUMBER(M18)=FALSE, "", IF(OR(M18&gt;=N$16, ISNUMBER(N18)=FALSE, M18&gt;N18), M18, IF(N18&gt;=N$16, N$16, N18)))</f>
        <v/>
      </c>
      <c r="P18" s="41"/>
      <c r="Q18" s="41"/>
      <c r="R18" s="42" t="str">
        <f>IF(ISNUMBER(P18)=FALSE, "", IF(OR(P18&gt;=Q$16, ISNUMBER(Q18)=FALSE, P18&gt;Q18), P18, IF(Q18&gt;=Q$16, Q$16, Q18)))</f>
        <v/>
      </c>
      <c r="S18" s="41"/>
      <c r="T18" s="41"/>
      <c r="U18" s="42" t="str">
        <f>IF(ISNUMBER(S18)=FALSE, "", IF(OR(S18&gt;=T$16, ISNUMBER(T18)=FALSE, S18&gt;T18), S18, IF(T18&gt;=T$16, T$16, T18)))</f>
        <v/>
      </c>
      <c r="V18" s="45"/>
      <c r="W18" s="41"/>
      <c r="X18" s="41"/>
      <c r="Y18" s="42" t="str">
        <f>IF(ISNUMBER(W18)=FALSE, "", IF(OR(W18&gt;=X$16, ISNUMBER(X18)=FALSE, W18&gt;X18), W18, IF(X18&gt;=X$16, X$16, X18)))</f>
        <v/>
      </c>
      <c r="Z18" s="41"/>
      <c r="AA18" s="41"/>
      <c r="AB18" s="42" t="str">
        <f>IF(ISNUMBER(Z18)=FALSE, "", IF(OR(Z18&gt;=AA$16, ISNUMBER(AA18)=FALSE, Z18&gt;AA18), Z18, IF(AA18&gt;=AA$16, AA$16, AA18)))</f>
        <v/>
      </c>
      <c r="AC18" s="41"/>
      <c r="AD18" s="41"/>
      <c r="AE18" s="42" t="str">
        <f>IF(ISNUMBER(AC18)=FALSE, "", IF(OR(AC18&gt;=AD$16, ISNUMBER(AD18)=FALSE, AC18&gt;AD18), AC18, IF(AD18&gt;=AD$16, AD$16, AD18)))</f>
        <v/>
      </c>
      <c r="AF18" s="41"/>
      <c r="AG18" s="41"/>
      <c r="AH18" s="42" t="str">
        <f>IF(ISNUMBER(AF18)=FALSE, "", IF(OR(AF18&gt;=AG$16, ISNUMBER(AG18)=FALSE, AF18&gt;AG18), AF18, IF(AG18&gt;=AG$16, AG$16, AG18)))</f>
        <v/>
      </c>
      <c r="AI18" s="96"/>
      <c r="AJ18" s="96"/>
      <c r="AK18" s="42" t="str">
        <f>IF(ISNUMBER(AI18)=FALSE, "", IF(OR(AI18&gt;=AJ$16, ISNUMBER(AJ18)=FALSE, AI18&gt;AJ18), AI18, IF(AJ18&gt;=AJ$16, AJ$16, AJ18)))</f>
        <v/>
      </c>
      <c r="AL18" s="45"/>
      <c r="AM18" s="44"/>
      <c r="AN18" s="44"/>
      <c r="AO18" s="44"/>
      <c r="AP18" s="44"/>
      <c r="AQ18" s="44"/>
      <c r="AR18" s="44"/>
      <c r="AS18" s="44"/>
      <c r="AT18" s="44"/>
      <c r="AU18" s="44"/>
      <c r="AV18" s="44"/>
      <c r="AW18" s="126">
        <f>IF(COUNT(I18,L18,O18,R18,U18,AM18:AQ18)=0, 0, ROUND(AVERAGE(I18,L18,O18,R18,U18,AM18:AQ18),0))</f>
        <v>0</v>
      </c>
      <c r="AX18" s="126">
        <f>IF(COUNT(I18,L18,O18,R18,U18,Y18,AB18,AE18,AH18,AK18,AM18:AV18)=0, 0, ROUND(AVERAGE(I18,L18,O18,R18,U18,Y18,AB18,AE18,AH18,AK18,AM18:AV18),0))</f>
        <v>0</v>
      </c>
      <c r="AY18" s="45">
        <f>ROUND(((2*AW18) + (IF(ISNUMBER(V18), V18, 0)))/3,0)</f>
        <v>0</v>
      </c>
      <c r="AZ18" s="132">
        <f>ROUND(((2*AX18) + (IF(ISNUMBER(AL18), AL18, 0)))/3,0)</f>
        <v>0</v>
      </c>
      <c r="BA18" s="44"/>
      <c r="BB18" s="44"/>
      <c r="BC18" s="44"/>
      <c r="BD18" s="44"/>
      <c r="BE18" s="44"/>
      <c r="BF18" s="44"/>
      <c r="BG18" s="44"/>
      <c r="BH18" s="44"/>
      <c r="BI18" s="44"/>
      <c r="BJ18" s="44"/>
      <c r="BK18" s="45"/>
      <c r="BL18" s="46"/>
      <c r="BM18" s="44"/>
      <c r="BN18" s="44"/>
      <c r="BO18" s="44"/>
      <c r="BP18" s="44"/>
      <c r="BQ18" s="44"/>
      <c r="BR18" s="44"/>
      <c r="BS18" s="44"/>
      <c r="BT18" s="44"/>
      <c r="BU18" s="44"/>
      <c r="BV18" s="104"/>
      <c r="BW18" s="116" t="str">
        <f>IF(COUNT(BM18:BQ18)=0, "", ROUND(AVERAGE(BM18:BQ18),0))</f>
        <v/>
      </c>
      <c r="BX18" s="116" t="str">
        <f>IF(COUNT(BM18:BV18)=0, "", ROUND(AVERAGE(BM18:BV18),0))</f>
        <v/>
      </c>
      <c r="BY18" s="72" t="str">
        <f>IF(ISNUMBER(BW18)=FALSE, "", IF(BW18&gt;=86,"A",IF(BW18&gt;=71,"B",IF(BW18&gt;=56,"C",IF(BW18&gt;=41,"D","E")))))</f>
        <v/>
      </c>
      <c r="BZ18" s="72" t="str">
        <f>IF(ISNUMBER(BX18)=FALSE, "", IF(BX18&gt;=86,"A",IF(BX18&gt;=71,"B",IF(BX18&gt;=56,"C",IF(BX18&gt;=41,"D","E")))))</f>
        <v/>
      </c>
      <c r="CA18" s="92" t="str">
        <f>IF(ISBLANK($AY18), "- nilai mid belum ada -", IF($AY18&gt;=$W$3, PROPER($CA$16) &amp; " telah mencapai KKM.", "Tingkatkan penguasaan " &amp; $CA$16))</f>
        <v xml:space="preserve"> telah mencapai KKM.</v>
      </c>
      <c r="CB18" s="92" t="str">
        <f>IF(ISBLANK($AZ18), "- nilai akhir belum ada -", IF($AY18&gt;=$W$3, PROPER($CB$16) &amp; " telah mencapai KKM.", "Tingkatkan penguasaan " &amp; $CB$16))</f>
        <v xml:space="preserve"> telah mencapai KKM.</v>
      </c>
    </row>
    <row r="19" spans="1:87" ht="16.5" thickTop="1" x14ac:dyDescent="0.25">
      <c r="A19" s="24"/>
      <c r="B19" s="108"/>
      <c r="C19" s="24"/>
      <c r="D19" s="25" t="s">
        <v>31</v>
      </c>
      <c r="E19" s="24"/>
      <c r="F19" s="24"/>
      <c r="G19" s="53" t="str">
        <f t="shared" ref="G19:AM19" si="0">IFERROR(AVERAGE(G17:G18),"-")</f>
        <v>-</v>
      </c>
      <c r="H19" s="53" t="str">
        <f t="shared" si="0"/>
        <v>-</v>
      </c>
      <c r="I19" s="53" t="str">
        <f t="shared" si="0"/>
        <v>-</v>
      </c>
      <c r="J19" s="53" t="str">
        <f t="shared" si="0"/>
        <v>-</v>
      </c>
      <c r="K19" s="53" t="str">
        <f t="shared" si="0"/>
        <v>-</v>
      </c>
      <c r="L19" s="53" t="str">
        <f t="shared" si="0"/>
        <v>-</v>
      </c>
      <c r="M19" s="53" t="str">
        <f t="shared" si="0"/>
        <v>-</v>
      </c>
      <c r="N19" s="53" t="str">
        <f t="shared" si="0"/>
        <v>-</v>
      </c>
      <c r="O19" s="53" t="str">
        <f t="shared" si="0"/>
        <v>-</v>
      </c>
      <c r="P19" s="53" t="str">
        <f t="shared" si="0"/>
        <v>-</v>
      </c>
      <c r="Q19" s="53" t="str">
        <f t="shared" si="0"/>
        <v>-</v>
      </c>
      <c r="R19" s="53" t="str">
        <f t="shared" si="0"/>
        <v>-</v>
      </c>
      <c r="S19" s="53" t="str">
        <f t="shared" si="0"/>
        <v>-</v>
      </c>
      <c r="T19" s="53" t="str">
        <f t="shared" si="0"/>
        <v>-</v>
      </c>
      <c r="U19" s="53" t="str">
        <f t="shared" si="0"/>
        <v>-</v>
      </c>
      <c r="V19" s="50" t="str">
        <f t="shared" si="0"/>
        <v>-</v>
      </c>
      <c r="W19" s="53" t="str">
        <f t="shared" si="0"/>
        <v>-</v>
      </c>
      <c r="X19" s="53" t="str">
        <f t="shared" si="0"/>
        <v>-</v>
      </c>
      <c r="Y19" s="53" t="str">
        <f t="shared" si="0"/>
        <v>-</v>
      </c>
      <c r="Z19" s="53" t="str">
        <f t="shared" si="0"/>
        <v>-</v>
      </c>
      <c r="AA19" s="53" t="str">
        <f t="shared" si="0"/>
        <v>-</v>
      </c>
      <c r="AB19" s="53" t="str">
        <f t="shared" si="0"/>
        <v>-</v>
      </c>
      <c r="AC19" s="53" t="str">
        <f t="shared" si="0"/>
        <v>-</v>
      </c>
      <c r="AD19" s="53" t="str">
        <f t="shared" si="0"/>
        <v>-</v>
      </c>
      <c r="AE19" s="53" t="str">
        <f t="shared" si="0"/>
        <v>-</v>
      </c>
      <c r="AF19" s="53" t="str">
        <f t="shared" si="0"/>
        <v>-</v>
      </c>
      <c r="AG19" s="53" t="str">
        <f t="shared" si="0"/>
        <v>-</v>
      </c>
      <c r="AH19" s="53" t="str">
        <f t="shared" si="0"/>
        <v>-</v>
      </c>
      <c r="AI19" s="53" t="str">
        <f t="shared" si="0"/>
        <v>-</v>
      </c>
      <c r="AJ19" s="53" t="str">
        <f t="shared" si="0"/>
        <v>-</v>
      </c>
      <c r="AK19" s="53" t="str">
        <f t="shared" si="0"/>
        <v>-</v>
      </c>
      <c r="AL19" s="47" t="str">
        <f t="shared" si="0"/>
        <v>-</v>
      </c>
      <c r="AM19" s="53" t="str">
        <f t="shared" si="0"/>
        <v>-</v>
      </c>
      <c r="AN19" s="53" t="str">
        <f t="shared" ref="AN19:AX19" si="1">IFERROR(AVERAGE(AN17:AN18),"-")</f>
        <v>-</v>
      </c>
      <c r="AO19" s="53" t="str">
        <f t="shared" si="1"/>
        <v>-</v>
      </c>
      <c r="AP19" s="53" t="str">
        <f t="shared" si="1"/>
        <v>-</v>
      </c>
      <c r="AQ19" s="53" t="str">
        <f t="shared" si="1"/>
        <v>-</v>
      </c>
      <c r="AR19" s="53" t="str">
        <f t="shared" si="1"/>
        <v>-</v>
      </c>
      <c r="AS19" s="53" t="str">
        <f t="shared" si="1"/>
        <v>-</v>
      </c>
      <c r="AT19" s="53" t="str">
        <f t="shared" si="1"/>
        <v>-</v>
      </c>
      <c r="AU19" s="53" t="str">
        <f t="shared" si="1"/>
        <v>-</v>
      </c>
      <c r="AV19" s="53" t="str">
        <f t="shared" si="1"/>
        <v>-</v>
      </c>
      <c r="AW19" s="127">
        <f t="shared" si="1"/>
        <v>0</v>
      </c>
      <c r="AX19" s="127">
        <f t="shared" si="1"/>
        <v>0</v>
      </c>
      <c r="AY19" s="47">
        <f t="shared" ref="AY19:BJ19" si="2">IFERROR(AVERAGE(AY17:AY18),"-")</f>
        <v>0</v>
      </c>
      <c r="AZ19" s="47">
        <f t="shared" si="2"/>
        <v>0</v>
      </c>
      <c r="BA19" s="53" t="str">
        <f t="shared" si="2"/>
        <v>-</v>
      </c>
      <c r="BB19" s="53" t="str">
        <f t="shared" si="2"/>
        <v>-</v>
      </c>
      <c r="BC19" s="53" t="str">
        <f t="shared" si="2"/>
        <v>-</v>
      </c>
      <c r="BD19" s="53" t="str">
        <f t="shared" si="2"/>
        <v>-</v>
      </c>
      <c r="BE19" s="53" t="str">
        <f t="shared" si="2"/>
        <v>-</v>
      </c>
      <c r="BF19" s="53" t="str">
        <f t="shared" si="2"/>
        <v>-</v>
      </c>
      <c r="BG19" s="53" t="str">
        <f t="shared" si="2"/>
        <v>-</v>
      </c>
      <c r="BH19" s="53" t="str">
        <f t="shared" si="2"/>
        <v>-</v>
      </c>
      <c r="BI19" s="53" t="str">
        <f t="shared" si="2"/>
        <v>-</v>
      </c>
      <c r="BJ19" s="53" t="str">
        <f t="shared" si="2"/>
        <v>-</v>
      </c>
      <c r="BK19" s="47" t="str">
        <f t="shared" ref="BK19:BV19" si="3">IFERROR(AVERAGE(BK17:BK18),"-")</f>
        <v>-</v>
      </c>
      <c r="BL19" s="47" t="str">
        <f t="shared" si="3"/>
        <v>-</v>
      </c>
      <c r="BM19" s="53" t="str">
        <f t="shared" si="3"/>
        <v>-</v>
      </c>
      <c r="BN19" s="53" t="str">
        <f t="shared" si="3"/>
        <v>-</v>
      </c>
      <c r="BO19" s="53" t="str">
        <f t="shared" si="3"/>
        <v>-</v>
      </c>
      <c r="BP19" s="53" t="str">
        <f t="shared" si="3"/>
        <v>-</v>
      </c>
      <c r="BQ19" s="53" t="str">
        <f t="shared" si="3"/>
        <v>-</v>
      </c>
      <c r="BR19" s="53" t="str">
        <f t="shared" si="3"/>
        <v>-</v>
      </c>
      <c r="BS19" s="53" t="str">
        <f t="shared" si="3"/>
        <v>-</v>
      </c>
      <c r="BT19" s="53" t="str">
        <f t="shared" si="3"/>
        <v>-</v>
      </c>
      <c r="BU19" s="53" t="str">
        <f t="shared" si="3"/>
        <v>-</v>
      </c>
      <c r="BV19" s="53" t="str">
        <f t="shared" si="3"/>
        <v>-</v>
      </c>
      <c r="BW19" s="113"/>
      <c r="BX19" s="113"/>
      <c r="CA19" s="93"/>
      <c r="CB19" s="94"/>
    </row>
    <row r="20" spans="1:87" ht="15.75" x14ac:dyDescent="0.25">
      <c r="A20" s="26"/>
      <c r="B20" s="109"/>
      <c r="C20" s="26"/>
      <c r="D20" s="8" t="s">
        <v>32</v>
      </c>
      <c r="E20" s="26"/>
      <c r="F20" s="26"/>
      <c r="G20" s="54">
        <f t="shared" ref="G20:AL20" si="4">MAX(G17:G18)</f>
        <v>0</v>
      </c>
      <c r="H20" s="54">
        <f t="shared" si="4"/>
        <v>0</v>
      </c>
      <c r="I20" s="54">
        <f t="shared" si="4"/>
        <v>0</v>
      </c>
      <c r="J20" s="54">
        <f t="shared" si="4"/>
        <v>0</v>
      </c>
      <c r="K20" s="54">
        <f t="shared" si="4"/>
        <v>0</v>
      </c>
      <c r="L20" s="54">
        <f t="shared" si="4"/>
        <v>0</v>
      </c>
      <c r="M20" s="54">
        <f t="shared" si="4"/>
        <v>0</v>
      </c>
      <c r="N20" s="54">
        <f t="shared" si="4"/>
        <v>0</v>
      </c>
      <c r="O20" s="54">
        <f t="shared" si="4"/>
        <v>0</v>
      </c>
      <c r="P20" s="54">
        <f t="shared" si="4"/>
        <v>0</v>
      </c>
      <c r="Q20" s="54">
        <f t="shared" si="4"/>
        <v>0</v>
      </c>
      <c r="R20" s="54">
        <f t="shared" si="4"/>
        <v>0</v>
      </c>
      <c r="S20" s="54">
        <f t="shared" si="4"/>
        <v>0</v>
      </c>
      <c r="T20" s="54">
        <f t="shared" si="4"/>
        <v>0</v>
      </c>
      <c r="U20" s="54">
        <f t="shared" si="4"/>
        <v>0</v>
      </c>
      <c r="V20" s="51">
        <f t="shared" si="4"/>
        <v>0</v>
      </c>
      <c r="W20" s="54">
        <f t="shared" si="4"/>
        <v>0</v>
      </c>
      <c r="X20" s="54">
        <f t="shared" si="4"/>
        <v>0</v>
      </c>
      <c r="Y20" s="54">
        <f t="shared" si="4"/>
        <v>0</v>
      </c>
      <c r="Z20" s="54">
        <f t="shared" si="4"/>
        <v>0</v>
      </c>
      <c r="AA20" s="54">
        <f t="shared" si="4"/>
        <v>0</v>
      </c>
      <c r="AB20" s="54">
        <f t="shared" si="4"/>
        <v>0</v>
      </c>
      <c r="AC20" s="54">
        <f t="shared" si="4"/>
        <v>0</v>
      </c>
      <c r="AD20" s="54">
        <f t="shared" si="4"/>
        <v>0</v>
      </c>
      <c r="AE20" s="54">
        <f t="shared" si="4"/>
        <v>0</v>
      </c>
      <c r="AF20" s="54">
        <f t="shared" si="4"/>
        <v>0</v>
      </c>
      <c r="AG20" s="54">
        <f t="shared" si="4"/>
        <v>0</v>
      </c>
      <c r="AH20" s="54">
        <f t="shared" si="4"/>
        <v>0</v>
      </c>
      <c r="AI20" s="54">
        <f t="shared" si="4"/>
        <v>0</v>
      </c>
      <c r="AJ20" s="54">
        <f t="shared" si="4"/>
        <v>0</v>
      </c>
      <c r="AK20" s="54">
        <f t="shared" si="4"/>
        <v>0</v>
      </c>
      <c r="AL20" s="51">
        <f t="shared" si="4"/>
        <v>0</v>
      </c>
      <c r="AM20" s="54">
        <f t="shared" ref="AM20:BV20" si="5">MAX(AM17:AM18)</f>
        <v>0</v>
      </c>
      <c r="AN20" s="54">
        <f t="shared" si="5"/>
        <v>0</v>
      </c>
      <c r="AO20" s="54">
        <f t="shared" si="5"/>
        <v>0</v>
      </c>
      <c r="AP20" s="54">
        <f t="shared" si="5"/>
        <v>0</v>
      </c>
      <c r="AQ20" s="54">
        <f t="shared" si="5"/>
        <v>0</v>
      </c>
      <c r="AR20" s="54">
        <f t="shared" si="5"/>
        <v>0</v>
      </c>
      <c r="AS20" s="54">
        <f t="shared" si="5"/>
        <v>0</v>
      </c>
      <c r="AT20" s="54">
        <f t="shared" si="5"/>
        <v>0</v>
      </c>
      <c r="AU20" s="54">
        <f t="shared" si="5"/>
        <v>0</v>
      </c>
      <c r="AV20" s="54">
        <f t="shared" si="5"/>
        <v>0</v>
      </c>
      <c r="AW20" s="128">
        <f>MAX(AW17:AW18)</f>
        <v>0</v>
      </c>
      <c r="AX20" s="128">
        <f>MAX(AX17:AX18)</f>
        <v>0</v>
      </c>
      <c r="AY20" s="51">
        <f t="shared" si="5"/>
        <v>0</v>
      </c>
      <c r="AZ20" s="51">
        <f t="shared" si="5"/>
        <v>0</v>
      </c>
      <c r="BA20" s="54">
        <f t="shared" si="5"/>
        <v>0</v>
      </c>
      <c r="BB20" s="54">
        <f t="shared" si="5"/>
        <v>0</v>
      </c>
      <c r="BC20" s="54">
        <f t="shared" si="5"/>
        <v>0</v>
      </c>
      <c r="BD20" s="54">
        <f t="shared" si="5"/>
        <v>0</v>
      </c>
      <c r="BE20" s="54">
        <f t="shared" si="5"/>
        <v>0</v>
      </c>
      <c r="BF20" s="54">
        <f t="shared" si="5"/>
        <v>0</v>
      </c>
      <c r="BG20" s="54">
        <f t="shared" si="5"/>
        <v>0</v>
      </c>
      <c r="BH20" s="54">
        <f t="shared" si="5"/>
        <v>0</v>
      </c>
      <c r="BI20" s="54">
        <f t="shared" si="5"/>
        <v>0</v>
      </c>
      <c r="BJ20" s="54">
        <f t="shared" si="5"/>
        <v>0</v>
      </c>
      <c r="BK20" s="51">
        <f t="shared" si="5"/>
        <v>0</v>
      </c>
      <c r="BL20" s="51">
        <f t="shared" si="5"/>
        <v>0</v>
      </c>
      <c r="BM20" s="54">
        <f t="shared" si="5"/>
        <v>0</v>
      </c>
      <c r="BN20" s="54">
        <f t="shared" si="5"/>
        <v>0</v>
      </c>
      <c r="BO20" s="54">
        <f t="shared" si="5"/>
        <v>0</v>
      </c>
      <c r="BP20" s="54">
        <f t="shared" si="5"/>
        <v>0</v>
      </c>
      <c r="BQ20" s="54">
        <f t="shared" si="5"/>
        <v>0</v>
      </c>
      <c r="BR20" s="54">
        <f t="shared" si="5"/>
        <v>0</v>
      </c>
      <c r="BS20" s="54">
        <f t="shared" si="5"/>
        <v>0</v>
      </c>
      <c r="BT20" s="54">
        <f t="shared" si="5"/>
        <v>0</v>
      </c>
      <c r="BU20" s="54">
        <f t="shared" si="5"/>
        <v>0</v>
      </c>
      <c r="BV20" s="54">
        <f t="shared" si="5"/>
        <v>0</v>
      </c>
      <c r="BW20" s="113"/>
      <c r="BX20" s="113"/>
    </row>
    <row r="21" spans="1:87" ht="15.75" x14ac:dyDescent="0.25">
      <c r="A21" s="26"/>
      <c r="B21" s="109"/>
      <c r="C21" s="26"/>
      <c r="D21" s="8" t="s">
        <v>33</v>
      </c>
      <c r="E21" s="26"/>
      <c r="F21" s="26"/>
      <c r="G21" s="54">
        <f t="shared" ref="G21:AL21" si="6">MIN(G17:G18)</f>
        <v>0</v>
      </c>
      <c r="H21" s="54">
        <f t="shared" si="6"/>
        <v>0</v>
      </c>
      <c r="I21" s="54">
        <f t="shared" si="6"/>
        <v>0</v>
      </c>
      <c r="J21" s="54">
        <f t="shared" si="6"/>
        <v>0</v>
      </c>
      <c r="K21" s="54">
        <f t="shared" si="6"/>
        <v>0</v>
      </c>
      <c r="L21" s="54">
        <f>MIN(L17:L18)</f>
        <v>0</v>
      </c>
      <c r="M21" s="54">
        <f t="shared" si="6"/>
        <v>0</v>
      </c>
      <c r="N21" s="54">
        <f t="shared" si="6"/>
        <v>0</v>
      </c>
      <c r="O21" s="54">
        <f t="shared" si="6"/>
        <v>0</v>
      </c>
      <c r="P21" s="54">
        <f t="shared" si="6"/>
        <v>0</v>
      </c>
      <c r="Q21" s="54">
        <f t="shared" si="6"/>
        <v>0</v>
      </c>
      <c r="R21" s="54">
        <f t="shared" si="6"/>
        <v>0</v>
      </c>
      <c r="S21" s="54">
        <f t="shared" si="6"/>
        <v>0</v>
      </c>
      <c r="T21" s="54">
        <f t="shared" si="6"/>
        <v>0</v>
      </c>
      <c r="U21" s="54">
        <f t="shared" si="6"/>
        <v>0</v>
      </c>
      <c r="V21" s="51">
        <f t="shared" si="6"/>
        <v>0</v>
      </c>
      <c r="W21" s="54">
        <f t="shared" si="6"/>
        <v>0</v>
      </c>
      <c r="X21" s="54">
        <f t="shared" si="6"/>
        <v>0</v>
      </c>
      <c r="Y21" s="54">
        <f t="shared" si="6"/>
        <v>0</v>
      </c>
      <c r="Z21" s="54">
        <f t="shared" si="6"/>
        <v>0</v>
      </c>
      <c r="AA21" s="54">
        <f t="shared" si="6"/>
        <v>0</v>
      </c>
      <c r="AB21" s="54">
        <f t="shared" si="6"/>
        <v>0</v>
      </c>
      <c r="AC21" s="54">
        <f t="shared" si="6"/>
        <v>0</v>
      </c>
      <c r="AD21" s="54">
        <f t="shared" si="6"/>
        <v>0</v>
      </c>
      <c r="AE21" s="54">
        <f t="shared" si="6"/>
        <v>0</v>
      </c>
      <c r="AF21" s="54">
        <f t="shared" si="6"/>
        <v>0</v>
      </c>
      <c r="AG21" s="54">
        <f t="shared" si="6"/>
        <v>0</v>
      </c>
      <c r="AH21" s="54">
        <f t="shared" si="6"/>
        <v>0</v>
      </c>
      <c r="AI21" s="54">
        <f t="shared" si="6"/>
        <v>0</v>
      </c>
      <c r="AJ21" s="54">
        <f t="shared" si="6"/>
        <v>0</v>
      </c>
      <c r="AK21" s="54">
        <f t="shared" si="6"/>
        <v>0</v>
      </c>
      <c r="AL21" s="51">
        <f t="shared" si="6"/>
        <v>0</v>
      </c>
      <c r="AM21" s="54">
        <f t="shared" ref="AM21:BV21" si="7">MIN(AM17:AM18)</f>
        <v>0</v>
      </c>
      <c r="AN21" s="54">
        <f t="shared" si="7"/>
        <v>0</v>
      </c>
      <c r="AO21" s="54">
        <f t="shared" si="7"/>
        <v>0</v>
      </c>
      <c r="AP21" s="54">
        <f t="shared" si="7"/>
        <v>0</v>
      </c>
      <c r="AQ21" s="54">
        <f t="shared" si="7"/>
        <v>0</v>
      </c>
      <c r="AR21" s="54">
        <f t="shared" si="7"/>
        <v>0</v>
      </c>
      <c r="AS21" s="54">
        <f t="shared" si="7"/>
        <v>0</v>
      </c>
      <c r="AT21" s="54">
        <f t="shared" si="7"/>
        <v>0</v>
      </c>
      <c r="AU21" s="54">
        <f t="shared" si="7"/>
        <v>0</v>
      </c>
      <c r="AV21" s="54">
        <f t="shared" si="7"/>
        <v>0</v>
      </c>
      <c r="AW21" s="128">
        <f>MIN(AW17:AW18)</f>
        <v>0</v>
      </c>
      <c r="AX21" s="128">
        <f>MIN(AX17:AX18)</f>
        <v>0</v>
      </c>
      <c r="AY21" s="51">
        <f t="shared" si="7"/>
        <v>0</v>
      </c>
      <c r="AZ21" s="51">
        <f t="shared" si="7"/>
        <v>0</v>
      </c>
      <c r="BA21" s="54">
        <f t="shared" si="7"/>
        <v>0</v>
      </c>
      <c r="BB21" s="54">
        <f t="shared" si="7"/>
        <v>0</v>
      </c>
      <c r="BC21" s="54">
        <f t="shared" si="7"/>
        <v>0</v>
      </c>
      <c r="BD21" s="54">
        <f t="shared" si="7"/>
        <v>0</v>
      </c>
      <c r="BE21" s="54">
        <f t="shared" si="7"/>
        <v>0</v>
      </c>
      <c r="BF21" s="54">
        <f t="shared" si="7"/>
        <v>0</v>
      </c>
      <c r="BG21" s="54">
        <f t="shared" si="7"/>
        <v>0</v>
      </c>
      <c r="BH21" s="54">
        <f t="shared" si="7"/>
        <v>0</v>
      </c>
      <c r="BI21" s="54">
        <f t="shared" si="7"/>
        <v>0</v>
      </c>
      <c r="BJ21" s="54">
        <f t="shared" si="7"/>
        <v>0</v>
      </c>
      <c r="BK21" s="51">
        <f t="shared" si="7"/>
        <v>0</v>
      </c>
      <c r="BL21" s="51">
        <f t="shared" si="7"/>
        <v>0</v>
      </c>
      <c r="BM21" s="54">
        <f t="shared" si="7"/>
        <v>0</v>
      </c>
      <c r="BN21" s="54">
        <f t="shared" si="7"/>
        <v>0</v>
      </c>
      <c r="BO21" s="54">
        <f t="shared" si="7"/>
        <v>0</v>
      </c>
      <c r="BP21" s="54">
        <f t="shared" si="7"/>
        <v>0</v>
      </c>
      <c r="BQ21" s="54">
        <f t="shared" si="7"/>
        <v>0</v>
      </c>
      <c r="BR21" s="54">
        <f t="shared" si="7"/>
        <v>0</v>
      </c>
      <c r="BS21" s="54">
        <f t="shared" si="7"/>
        <v>0</v>
      </c>
      <c r="BT21" s="54">
        <f t="shared" si="7"/>
        <v>0</v>
      </c>
      <c r="BU21" s="54">
        <f t="shared" si="7"/>
        <v>0</v>
      </c>
      <c r="BV21" s="54">
        <f t="shared" si="7"/>
        <v>0</v>
      </c>
      <c r="BW21" s="113"/>
      <c r="BX21" s="113"/>
    </row>
    <row r="22" spans="1:87" ht="15.75" x14ac:dyDescent="0.25">
      <c r="A22" s="26"/>
      <c r="B22" s="109"/>
      <c r="C22" s="26"/>
      <c r="D22" s="8" t="s">
        <v>34</v>
      </c>
      <c r="E22" s="3"/>
      <c r="F22" s="26"/>
      <c r="G22" s="54">
        <f t="shared" ref="G22:AL22" si="8">COUNTIFS( G17:G18, "&gt;=0", G17:G18, "&lt;42.6")</f>
        <v>0</v>
      </c>
      <c r="H22" s="54">
        <f t="shared" si="8"/>
        <v>0</v>
      </c>
      <c r="I22" s="54">
        <f t="shared" si="8"/>
        <v>0</v>
      </c>
      <c r="J22" s="54">
        <f t="shared" si="8"/>
        <v>0</v>
      </c>
      <c r="K22" s="54">
        <f t="shared" si="8"/>
        <v>0</v>
      </c>
      <c r="L22" s="54">
        <f t="shared" si="8"/>
        <v>0</v>
      </c>
      <c r="M22" s="54">
        <f t="shared" si="8"/>
        <v>0</v>
      </c>
      <c r="N22" s="54">
        <f t="shared" si="8"/>
        <v>0</v>
      </c>
      <c r="O22" s="54">
        <f t="shared" si="8"/>
        <v>0</v>
      </c>
      <c r="P22" s="54">
        <f t="shared" si="8"/>
        <v>0</v>
      </c>
      <c r="Q22" s="54">
        <f t="shared" si="8"/>
        <v>0</v>
      </c>
      <c r="R22" s="54">
        <f t="shared" si="8"/>
        <v>0</v>
      </c>
      <c r="S22" s="54">
        <f t="shared" si="8"/>
        <v>0</v>
      </c>
      <c r="T22" s="54">
        <f t="shared" si="8"/>
        <v>0</v>
      </c>
      <c r="U22" s="54">
        <f t="shared" si="8"/>
        <v>0</v>
      </c>
      <c r="V22" s="51">
        <f t="shared" si="8"/>
        <v>0</v>
      </c>
      <c r="W22" s="54">
        <f t="shared" si="8"/>
        <v>0</v>
      </c>
      <c r="X22" s="54">
        <f t="shared" si="8"/>
        <v>0</v>
      </c>
      <c r="Y22" s="54">
        <f t="shared" si="8"/>
        <v>0</v>
      </c>
      <c r="Z22" s="54">
        <f t="shared" si="8"/>
        <v>0</v>
      </c>
      <c r="AA22" s="54">
        <f t="shared" si="8"/>
        <v>0</v>
      </c>
      <c r="AB22" s="54">
        <f t="shared" si="8"/>
        <v>0</v>
      </c>
      <c r="AC22" s="54">
        <f t="shared" si="8"/>
        <v>0</v>
      </c>
      <c r="AD22" s="54">
        <f t="shared" si="8"/>
        <v>0</v>
      </c>
      <c r="AE22" s="54">
        <f t="shared" si="8"/>
        <v>0</v>
      </c>
      <c r="AF22" s="54">
        <f t="shared" si="8"/>
        <v>0</v>
      </c>
      <c r="AG22" s="54">
        <f t="shared" si="8"/>
        <v>0</v>
      </c>
      <c r="AH22" s="54">
        <f t="shared" si="8"/>
        <v>0</v>
      </c>
      <c r="AI22" s="54">
        <f t="shared" si="8"/>
        <v>0</v>
      </c>
      <c r="AJ22" s="54">
        <f t="shared" si="8"/>
        <v>0</v>
      </c>
      <c r="AK22" s="54">
        <f t="shared" si="8"/>
        <v>0</v>
      </c>
      <c r="AL22" s="51">
        <f t="shared" si="8"/>
        <v>0</v>
      </c>
      <c r="AM22" s="54">
        <f t="shared" ref="AM22:BV22" si="9">COUNTIFS( AM17:AM18, "&gt;=0", AM17:AM18, "&lt;42.6")</f>
        <v>0</v>
      </c>
      <c r="AN22" s="54">
        <f t="shared" si="9"/>
        <v>0</v>
      </c>
      <c r="AO22" s="54">
        <f t="shared" si="9"/>
        <v>0</v>
      </c>
      <c r="AP22" s="54">
        <f t="shared" si="9"/>
        <v>0</v>
      </c>
      <c r="AQ22" s="54">
        <f t="shared" si="9"/>
        <v>0</v>
      </c>
      <c r="AR22" s="54">
        <f t="shared" si="9"/>
        <v>0</v>
      </c>
      <c r="AS22" s="54">
        <f t="shared" si="9"/>
        <v>0</v>
      </c>
      <c r="AT22" s="54">
        <f t="shared" si="9"/>
        <v>0</v>
      </c>
      <c r="AU22" s="54">
        <f t="shared" si="9"/>
        <v>0</v>
      </c>
      <c r="AV22" s="54">
        <f t="shared" si="9"/>
        <v>0</v>
      </c>
      <c r="AW22" s="128">
        <f>COUNTIFS( AW17:AW18, "&gt;=0", AW17:AW18, "&lt;42.6")</f>
        <v>0</v>
      </c>
      <c r="AX22" s="128">
        <f>COUNTIFS( AX17:AX18, "&gt;=0", AX17:AX18, "&lt;42.6")</f>
        <v>0</v>
      </c>
      <c r="AY22" s="51">
        <f t="shared" si="9"/>
        <v>0</v>
      </c>
      <c r="AZ22" s="51">
        <f t="shared" si="9"/>
        <v>0</v>
      </c>
      <c r="BA22" s="54">
        <f t="shared" si="9"/>
        <v>0</v>
      </c>
      <c r="BB22" s="54">
        <f t="shared" si="9"/>
        <v>0</v>
      </c>
      <c r="BC22" s="54">
        <f t="shared" si="9"/>
        <v>0</v>
      </c>
      <c r="BD22" s="54">
        <f t="shared" si="9"/>
        <v>0</v>
      </c>
      <c r="BE22" s="54">
        <f t="shared" si="9"/>
        <v>0</v>
      </c>
      <c r="BF22" s="54">
        <f t="shared" si="9"/>
        <v>0</v>
      </c>
      <c r="BG22" s="54">
        <f t="shared" si="9"/>
        <v>0</v>
      </c>
      <c r="BH22" s="54">
        <f t="shared" si="9"/>
        <v>0</v>
      </c>
      <c r="BI22" s="54">
        <f t="shared" si="9"/>
        <v>0</v>
      </c>
      <c r="BJ22" s="54">
        <f t="shared" si="9"/>
        <v>0</v>
      </c>
      <c r="BK22" s="51">
        <f t="shared" si="9"/>
        <v>0</v>
      </c>
      <c r="BL22" s="51">
        <f t="shared" si="9"/>
        <v>0</v>
      </c>
      <c r="BM22" s="54">
        <f t="shared" si="9"/>
        <v>0</v>
      </c>
      <c r="BN22" s="54">
        <f t="shared" si="9"/>
        <v>0</v>
      </c>
      <c r="BO22" s="54">
        <f t="shared" si="9"/>
        <v>0</v>
      </c>
      <c r="BP22" s="54">
        <f t="shared" si="9"/>
        <v>0</v>
      </c>
      <c r="BQ22" s="54">
        <f t="shared" si="9"/>
        <v>0</v>
      </c>
      <c r="BR22" s="54">
        <f t="shared" si="9"/>
        <v>0</v>
      </c>
      <c r="BS22" s="54">
        <f t="shared" si="9"/>
        <v>0</v>
      </c>
      <c r="BT22" s="54">
        <f t="shared" si="9"/>
        <v>0</v>
      </c>
      <c r="BU22" s="54">
        <f t="shared" si="9"/>
        <v>0</v>
      </c>
      <c r="BV22" s="54">
        <f t="shared" si="9"/>
        <v>0</v>
      </c>
      <c r="BW22" s="113"/>
      <c r="BX22" s="113"/>
    </row>
    <row r="23" spans="1:87" ht="15.75" x14ac:dyDescent="0.25">
      <c r="A23" s="26"/>
      <c r="B23" s="109"/>
      <c r="C23" s="26"/>
      <c r="D23" s="8" t="s">
        <v>35</v>
      </c>
      <c r="E23" s="3"/>
      <c r="F23" s="26"/>
      <c r="G23" s="54">
        <f t="shared" ref="G23:AL23" si="10">COUNTIFS(G17:G18, "&gt;=42.6", G17:G18, "&lt;60")</f>
        <v>0</v>
      </c>
      <c r="H23" s="54">
        <f t="shared" si="10"/>
        <v>0</v>
      </c>
      <c r="I23" s="54">
        <f t="shared" si="10"/>
        <v>0</v>
      </c>
      <c r="J23" s="54">
        <f t="shared" si="10"/>
        <v>0</v>
      </c>
      <c r="K23" s="54">
        <f t="shared" si="10"/>
        <v>0</v>
      </c>
      <c r="L23" s="54">
        <f t="shared" si="10"/>
        <v>0</v>
      </c>
      <c r="M23" s="54">
        <f t="shared" si="10"/>
        <v>0</v>
      </c>
      <c r="N23" s="54">
        <f t="shared" si="10"/>
        <v>0</v>
      </c>
      <c r="O23" s="54">
        <f t="shared" si="10"/>
        <v>0</v>
      </c>
      <c r="P23" s="54">
        <f t="shared" si="10"/>
        <v>0</v>
      </c>
      <c r="Q23" s="54">
        <f t="shared" si="10"/>
        <v>0</v>
      </c>
      <c r="R23" s="54">
        <f t="shared" si="10"/>
        <v>0</v>
      </c>
      <c r="S23" s="54">
        <f t="shared" si="10"/>
        <v>0</v>
      </c>
      <c r="T23" s="54">
        <f t="shared" si="10"/>
        <v>0</v>
      </c>
      <c r="U23" s="54">
        <f t="shared" si="10"/>
        <v>0</v>
      </c>
      <c r="V23" s="51">
        <f t="shared" si="10"/>
        <v>0</v>
      </c>
      <c r="W23" s="54">
        <f t="shared" si="10"/>
        <v>0</v>
      </c>
      <c r="X23" s="54">
        <f t="shared" si="10"/>
        <v>0</v>
      </c>
      <c r="Y23" s="54">
        <f t="shared" si="10"/>
        <v>0</v>
      </c>
      <c r="Z23" s="54">
        <f t="shared" si="10"/>
        <v>0</v>
      </c>
      <c r="AA23" s="54">
        <f t="shared" si="10"/>
        <v>0</v>
      </c>
      <c r="AB23" s="54">
        <f t="shared" si="10"/>
        <v>0</v>
      </c>
      <c r="AC23" s="54">
        <f t="shared" si="10"/>
        <v>0</v>
      </c>
      <c r="AD23" s="54">
        <f t="shared" si="10"/>
        <v>0</v>
      </c>
      <c r="AE23" s="54">
        <f t="shared" si="10"/>
        <v>0</v>
      </c>
      <c r="AF23" s="54">
        <f t="shared" si="10"/>
        <v>0</v>
      </c>
      <c r="AG23" s="54">
        <f t="shared" si="10"/>
        <v>0</v>
      </c>
      <c r="AH23" s="54">
        <f t="shared" si="10"/>
        <v>0</v>
      </c>
      <c r="AI23" s="54">
        <f t="shared" si="10"/>
        <v>0</v>
      </c>
      <c r="AJ23" s="54">
        <f t="shared" si="10"/>
        <v>0</v>
      </c>
      <c r="AK23" s="54">
        <f t="shared" si="10"/>
        <v>0</v>
      </c>
      <c r="AL23" s="51">
        <f t="shared" si="10"/>
        <v>0</v>
      </c>
      <c r="AM23" s="54">
        <f t="shared" ref="AM23:BV23" si="11">COUNTIFS(AM17:AM18, "&gt;=42.6", AM17:AM18, "&lt;60")</f>
        <v>0</v>
      </c>
      <c r="AN23" s="54">
        <f t="shared" si="11"/>
        <v>0</v>
      </c>
      <c r="AO23" s="54">
        <f t="shared" si="11"/>
        <v>0</v>
      </c>
      <c r="AP23" s="54">
        <f t="shared" si="11"/>
        <v>0</v>
      </c>
      <c r="AQ23" s="54">
        <f t="shared" si="11"/>
        <v>0</v>
      </c>
      <c r="AR23" s="54">
        <f t="shared" si="11"/>
        <v>0</v>
      </c>
      <c r="AS23" s="54">
        <f t="shared" si="11"/>
        <v>0</v>
      </c>
      <c r="AT23" s="54">
        <f t="shared" si="11"/>
        <v>0</v>
      </c>
      <c r="AU23" s="54">
        <f t="shared" si="11"/>
        <v>0</v>
      </c>
      <c r="AV23" s="54">
        <f t="shared" si="11"/>
        <v>0</v>
      </c>
      <c r="AW23" s="128">
        <f>COUNTIFS(AW17:AW18, "&gt;=42.6", AW17:AW18, "&lt;60")</f>
        <v>0</v>
      </c>
      <c r="AX23" s="128">
        <f>COUNTIFS(AX17:AX18, "&gt;=42.6", AX17:AX18, "&lt;60")</f>
        <v>0</v>
      </c>
      <c r="AY23" s="51">
        <f t="shared" si="11"/>
        <v>0</v>
      </c>
      <c r="AZ23" s="51">
        <f t="shared" si="11"/>
        <v>0</v>
      </c>
      <c r="BA23" s="54">
        <f t="shared" si="11"/>
        <v>0</v>
      </c>
      <c r="BB23" s="54">
        <f t="shared" si="11"/>
        <v>0</v>
      </c>
      <c r="BC23" s="54">
        <f t="shared" si="11"/>
        <v>0</v>
      </c>
      <c r="BD23" s="54">
        <f t="shared" si="11"/>
        <v>0</v>
      </c>
      <c r="BE23" s="54">
        <f t="shared" si="11"/>
        <v>0</v>
      </c>
      <c r="BF23" s="54">
        <f t="shared" si="11"/>
        <v>0</v>
      </c>
      <c r="BG23" s="54">
        <f t="shared" si="11"/>
        <v>0</v>
      </c>
      <c r="BH23" s="54">
        <f t="shared" si="11"/>
        <v>0</v>
      </c>
      <c r="BI23" s="54">
        <f t="shared" si="11"/>
        <v>0</v>
      </c>
      <c r="BJ23" s="54">
        <f t="shared" si="11"/>
        <v>0</v>
      </c>
      <c r="BK23" s="51">
        <f t="shared" si="11"/>
        <v>0</v>
      </c>
      <c r="BL23" s="51">
        <f t="shared" si="11"/>
        <v>0</v>
      </c>
      <c r="BM23" s="54">
        <f t="shared" si="11"/>
        <v>0</v>
      </c>
      <c r="BN23" s="54">
        <f t="shared" si="11"/>
        <v>0</v>
      </c>
      <c r="BO23" s="54">
        <f t="shared" si="11"/>
        <v>0</v>
      </c>
      <c r="BP23" s="54">
        <f t="shared" si="11"/>
        <v>0</v>
      </c>
      <c r="BQ23" s="54">
        <f t="shared" si="11"/>
        <v>0</v>
      </c>
      <c r="BR23" s="54">
        <f t="shared" si="11"/>
        <v>0</v>
      </c>
      <c r="BS23" s="54">
        <f t="shared" si="11"/>
        <v>0</v>
      </c>
      <c r="BT23" s="54">
        <f t="shared" si="11"/>
        <v>0</v>
      </c>
      <c r="BU23" s="54">
        <f t="shared" si="11"/>
        <v>0</v>
      </c>
      <c r="BV23" s="54">
        <f t="shared" si="11"/>
        <v>0</v>
      </c>
      <c r="BW23" s="113"/>
      <c r="BX23" s="113"/>
    </row>
    <row r="24" spans="1:87" ht="15.75" x14ac:dyDescent="0.25">
      <c r="A24" s="26"/>
      <c r="B24" s="109"/>
      <c r="C24" s="26"/>
      <c r="D24" s="8" t="s">
        <v>36</v>
      </c>
      <c r="E24" s="3"/>
      <c r="F24" s="26"/>
      <c r="G24" s="54">
        <f t="shared" ref="G24:AL24" si="12">COUNTIFS(G17:G18, "&gt;=60", G17:G18, "&lt;80")</f>
        <v>0</v>
      </c>
      <c r="H24" s="54">
        <f t="shared" si="12"/>
        <v>0</v>
      </c>
      <c r="I24" s="54">
        <f t="shared" si="12"/>
        <v>0</v>
      </c>
      <c r="J24" s="54">
        <f t="shared" si="12"/>
        <v>0</v>
      </c>
      <c r="K24" s="54">
        <f t="shared" si="12"/>
        <v>0</v>
      </c>
      <c r="L24" s="54">
        <f t="shared" si="12"/>
        <v>0</v>
      </c>
      <c r="M24" s="54">
        <f t="shared" si="12"/>
        <v>0</v>
      </c>
      <c r="N24" s="54">
        <f t="shared" si="12"/>
        <v>0</v>
      </c>
      <c r="O24" s="54">
        <f t="shared" si="12"/>
        <v>0</v>
      </c>
      <c r="P24" s="54">
        <f t="shared" si="12"/>
        <v>0</v>
      </c>
      <c r="Q24" s="54">
        <f t="shared" si="12"/>
        <v>0</v>
      </c>
      <c r="R24" s="54">
        <f t="shared" si="12"/>
        <v>0</v>
      </c>
      <c r="S24" s="54">
        <f t="shared" si="12"/>
        <v>0</v>
      </c>
      <c r="T24" s="54">
        <f t="shared" si="12"/>
        <v>0</v>
      </c>
      <c r="U24" s="54">
        <f t="shared" si="12"/>
        <v>0</v>
      </c>
      <c r="V24" s="51">
        <f t="shared" si="12"/>
        <v>0</v>
      </c>
      <c r="W24" s="54">
        <f t="shared" si="12"/>
        <v>0</v>
      </c>
      <c r="X24" s="54">
        <f t="shared" si="12"/>
        <v>0</v>
      </c>
      <c r="Y24" s="54">
        <f t="shared" si="12"/>
        <v>0</v>
      </c>
      <c r="Z24" s="54">
        <f t="shared" si="12"/>
        <v>0</v>
      </c>
      <c r="AA24" s="54">
        <f t="shared" si="12"/>
        <v>0</v>
      </c>
      <c r="AB24" s="54">
        <f t="shared" si="12"/>
        <v>0</v>
      </c>
      <c r="AC24" s="54">
        <f t="shared" si="12"/>
        <v>0</v>
      </c>
      <c r="AD24" s="54">
        <f t="shared" si="12"/>
        <v>0</v>
      </c>
      <c r="AE24" s="54">
        <f t="shared" si="12"/>
        <v>0</v>
      </c>
      <c r="AF24" s="54">
        <f t="shared" si="12"/>
        <v>0</v>
      </c>
      <c r="AG24" s="54">
        <f t="shared" si="12"/>
        <v>0</v>
      </c>
      <c r="AH24" s="54">
        <f t="shared" si="12"/>
        <v>0</v>
      </c>
      <c r="AI24" s="54">
        <f t="shared" si="12"/>
        <v>0</v>
      </c>
      <c r="AJ24" s="54">
        <f t="shared" si="12"/>
        <v>0</v>
      </c>
      <c r="AK24" s="54">
        <f t="shared" si="12"/>
        <v>0</v>
      </c>
      <c r="AL24" s="51">
        <f t="shared" si="12"/>
        <v>0</v>
      </c>
      <c r="AM24" s="54">
        <f t="shared" ref="AM24:BV24" si="13">COUNTIFS(AM17:AM18, "&gt;=60", AM17:AM18, "&lt;80")</f>
        <v>0</v>
      </c>
      <c r="AN24" s="54">
        <f t="shared" si="13"/>
        <v>0</v>
      </c>
      <c r="AO24" s="54">
        <f t="shared" si="13"/>
        <v>0</v>
      </c>
      <c r="AP24" s="54">
        <f t="shared" si="13"/>
        <v>0</v>
      </c>
      <c r="AQ24" s="54">
        <f t="shared" si="13"/>
        <v>0</v>
      </c>
      <c r="AR24" s="54">
        <f t="shared" si="13"/>
        <v>0</v>
      </c>
      <c r="AS24" s="54">
        <f t="shared" si="13"/>
        <v>0</v>
      </c>
      <c r="AT24" s="54">
        <f t="shared" si="13"/>
        <v>0</v>
      </c>
      <c r="AU24" s="54">
        <f t="shared" si="13"/>
        <v>0</v>
      </c>
      <c r="AV24" s="54">
        <f t="shared" si="13"/>
        <v>0</v>
      </c>
      <c r="AW24" s="128">
        <f>COUNTIFS(AW17:AW18, "&gt;=60", AW17:AW18, "&lt;80")</f>
        <v>0</v>
      </c>
      <c r="AX24" s="128">
        <f>COUNTIFS(AX17:AX18, "&gt;=60", AX17:AX18, "&lt;80")</f>
        <v>0</v>
      </c>
      <c r="AY24" s="51">
        <f t="shared" si="13"/>
        <v>0</v>
      </c>
      <c r="AZ24" s="51">
        <f t="shared" si="13"/>
        <v>0</v>
      </c>
      <c r="BA24" s="54">
        <f t="shared" si="13"/>
        <v>0</v>
      </c>
      <c r="BB24" s="54">
        <f t="shared" si="13"/>
        <v>0</v>
      </c>
      <c r="BC24" s="54">
        <f t="shared" si="13"/>
        <v>0</v>
      </c>
      <c r="BD24" s="54">
        <f t="shared" si="13"/>
        <v>0</v>
      </c>
      <c r="BE24" s="54">
        <f t="shared" si="13"/>
        <v>0</v>
      </c>
      <c r="BF24" s="54">
        <f t="shared" si="13"/>
        <v>0</v>
      </c>
      <c r="BG24" s="54">
        <f t="shared" si="13"/>
        <v>0</v>
      </c>
      <c r="BH24" s="54">
        <f t="shared" si="13"/>
        <v>0</v>
      </c>
      <c r="BI24" s="54">
        <f t="shared" si="13"/>
        <v>0</v>
      </c>
      <c r="BJ24" s="54">
        <f t="shared" si="13"/>
        <v>0</v>
      </c>
      <c r="BK24" s="51">
        <f t="shared" si="13"/>
        <v>0</v>
      </c>
      <c r="BL24" s="51">
        <f t="shared" si="13"/>
        <v>0</v>
      </c>
      <c r="BM24" s="54">
        <f t="shared" si="13"/>
        <v>0</v>
      </c>
      <c r="BN24" s="54">
        <f t="shared" si="13"/>
        <v>0</v>
      </c>
      <c r="BO24" s="54">
        <f t="shared" si="13"/>
        <v>0</v>
      </c>
      <c r="BP24" s="54">
        <f t="shared" si="13"/>
        <v>0</v>
      </c>
      <c r="BQ24" s="54">
        <f t="shared" si="13"/>
        <v>0</v>
      </c>
      <c r="BR24" s="54">
        <f t="shared" si="13"/>
        <v>0</v>
      </c>
      <c r="BS24" s="54">
        <f t="shared" si="13"/>
        <v>0</v>
      </c>
      <c r="BT24" s="54">
        <f t="shared" si="13"/>
        <v>0</v>
      </c>
      <c r="BU24" s="54">
        <f t="shared" si="13"/>
        <v>0</v>
      </c>
      <c r="BV24" s="54">
        <f t="shared" si="13"/>
        <v>0</v>
      </c>
      <c r="BW24" s="113"/>
      <c r="BX24" s="113"/>
    </row>
    <row r="25" spans="1:87" ht="15.75" x14ac:dyDescent="0.25">
      <c r="A25" s="26"/>
      <c r="B25" s="109"/>
      <c r="C25" s="26"/>
      <c r="D25" s="8" t="s">
        <v>37</v>
      </c>
      <c r="E25" s="3"/>
      <c r="F25" s="26"/>
      <c r="G25" s="54">
        <f t="shared" ref="G25:AL25" si="14">COUNTIF(G17:G18,"&gt;=80")</f>
        <v>0</v>
      </c>
      <c r="H25" s="54">
        <f t="shared" si="14"/>
        <v>0</v>
      </c>
      <c r="I25" s="54">
        <f t="shared" si="14"/>
        <v>0</v>
      </c>
      <c r="J25" s="54">
        <f t="shared" si="14"/>
        <v>0</v>
      </c>
      <c r="K25" s="54">
        <f t="shared" si="14"/>
        <v>0</v>
      </c>
      <c r="L25" s="54">
        <f t="shared" si="14"/>
        <v>0</v>
      </c>
      <c r="M25" s="54">
        <f t="shared" si="14"/>
        <v>0</v>
      </c>
      <c r="N25" s="54">
        <f t="shared" si="14"/>
        <v>0</v>
      </c>
      <c r="O25" s="54">
        <f t="shared" si="14"/>
        <v>0</v>
      </c>
      <c r="P25" s="54">
        <f t="shared" si="14"/>
        <v>0</v>
      </c>
      <c r="Q25" s="54">
        <f t="shared" si="14"/>
        <v>0</v>
      </c>
      <c r="R25" s="54">
        <f t="shared" si="14"/>
        <v>0</v>
      </c>
      <c r="S25" s="54">
        <f t="shared" si="14"/>
        <v>0</v>
      </c>
      <c r="T25" s="54">
        <f t="shared" si="14"/>
        <v>0</v>
      </c>
      <c r="U25" s="54">
        <f t="shared" si="14"/>
        <v>0</v>
      </c>
      <c r="V25" s="51">
        <f t="shared" si="14"/>
        <v>0</v>
      </c>
      <c r="W25" s="54">
        <f t="shared" si="14"/>
        <v>0</v>
      </c>
      <c r="X25" s="54">
        <f t="shared" si="14"/>
        <v>0</v>
      </c>
      <c r="Y25" s="54">
        <f t="shared" si="14"/>
        <v>0</v>
      </c>
      <c r="Z25" s="54">
        <f t="shared" si="14"/>
        <v>0</v>
      </c>
      <c r="AA25" s="54">
        <f t="shared" si="14"/>
        <v>0</v>
      </c>
      <c r="AB25" s="54">
        <f t="shared" si="14"/>
        <v>0</v>
      </c>
      <c r="AC25" s="54">
        <f t="shared" si="14"/>
        <v>0</v>
      </c>
      <c r="AD25" s="54">
        <f t="shared" si="14"/>
        <v>0</v>
      </c>
      <c r="AE25" s="54">
        <f t="shared" si="14"/>
        <v>0</v>
      </c>
      <c r="AF25" s="54">
        <f t="shared" si="14"/>
        <v>0</v>
      </c>
      <c r="AG25" s="54">
        <f t="shared" si="14"/>
        <v>0</v>
      </c>
      <c r="AH25" s="54">
        <f t="shared" si="14"/>
        <v>0</v>
      </c>
      <c r="AI25" s="54">
        <f t="shared" si="14"/>
        <v>0</v>
      </c>
      <c r="AJ25" s="54">
        <f t="shared" si="14"/>
        <v>0</v>
      </c>
      <c r="AK25" s="54">
        <f t="shared" si="14"/>
        <v>0</v>
      </c>
      <c r="AL25" s="48">
        <f t="shared" si="14"/>
        <v>0</v>
      </c>
      <c r="AM25" s="54">
        <f t="shared" ref="AM25:BV25" si="15">COUNTIF(AM17:AM18,"&gt;=80")</f>
        <v>0</v>
      </c>
      <c r="AN25" s="54">
        <f t="shared" si="15"/>
        <v>0</v>
      </c>
      <c r="AO25" s="54">
        <f t="shared" si="15"/>
        <v>0</v>
      </c>
      <c r="AP25" s="54">
        <f t="shared" si="15"/>
        <v>0</v>
      </c>
      <c r="AQ25" s="54">
        <f t="shared" si="15"/>
        <v>0</v>
      </c>
      <c r="AR25" s="54">
        <f t="shared" si="15"/>
        <v>0</v>
      </c>
      <c r="AS25" s="54">
        <f t="shared" si="15"/>
        <v>0</v>
      </c>
      <c r="AT25" s="54">
        <f t="shared" si="15"/>
        <v>0</v>
      </c>
      <c r="AU25" s="54">
        <f t="shared" si="15"/>
        <v>0</v>
      </c>
      <c r="AV25" s="54">
        <f t="shared" si="15"/>
        <v>0</v>
      </c>
      <c r="AW25" s="129">
        <f>COUNTIF(AW17:AW18,"&gt;=80")</f>
        <v>0</v>
      </c>
      <c r="AX25" s="129">
        <f>COUNTIF(AX17:AX18,"&gt;=80")</f>
        <v>0</v>
      </c>
      <c r="AY25" s="48">
        <f t="shared" si="15"/>
        <v>0</v>
      </c>
      <c r="AZ25" s="48">
        <f t="shared" si="15"/>
        <v>0</v>
      </c>
      <c r="BA25" s="54">
        <f t="shared" si="15"/>
        <v>0</v>
      </c>
      <c r="BB25" s="54">
        <f t="shared" si="15"/>
        <v>0</v>
      </c>
      <c r="BC25" s="54">
        <f t="shared" si="15"/>
        <v>0</v>
      </c>
      <c r="BD25" s="54">
        <f t="shared" si="15"/>
        <v>0</v>
      </c>
      <c r="BE25" s="54">
        <f t="shared" si="15"/>
        <v>0</v>
      </c>
      <c r="BF25" s="54">
        <f t="shared" si="15"/>
        <v>0</v>
      </c>
      <c r="BG25" s="54">
        <f t="shared" si="15"/>
        <v>0</v>
      </c>
      <c r="BH25" s="54">
        <f t="shared" si="15"/>
        <v>0</v>
      </c>
      <c r="BI25" s="54">
        <f t="shared" si="15"/>
        <v>0</v>
      </c>
      <c r="BJ25" s="54">
        <f t="shared" si="15"/>
        <v>0</v>
      </c>
      <c r="BK25" s="48">
        <f t="shared" si="15"/>
        <v>0</v>
      </c>
      <c r="BL25" s="48">
        <f t="shared" si="15"/>
        <v>0</v>
      </c>
      <c r="BM25" s="54">
        <f t="shared" si="15"/>
        <v>0</v>
      </c>
      <c r="BN25" s="54">
        <f t="shared" si="15"/>
        <v>0</v>
      </c>
      <c r="BO25" s="54">
        <f t="shared" si="15"/>
        <v>0</v>
      </c>
      <c r="BP25" s="54">
        <f t="shared" si="15"/>
        <v>0</v>
      </c>
      <c r="BQ25" s="54">
        <f t="shared" si="15"/>
        <v>0</v>
      </c>
      <c r="BR25" s="54">
        <f t="shared" si="15"/>
        <v>0</v>
      </c>
      <c r="BS25" s="54">
        <f t="shared" si="15"/>
        <v>0</v>
      </c>
      <c r="BT25" s="54">
        <f t="shared" si="15"/>
        <v>0</v>
      </c>
      <c r="BU25" s="54">
        <f t="shared" si="15"/>
        <v>0</v>
      </c>
      <c r="BV25" s="54">
        <f t="shared" si="15"/>
        <v>0</v>
      </c>
      <c r="BW25" s="113"/>
      <c r="BX25" s="113"/>
    </row>
    <row r="26" spans="1:87" ht="15.75" x14ac:dyDescent="0.25">
      <c r="A26" s="26"/>
      <c r="B26" s="109"/>
      <c r="C26" s="26"/>
      <c r="D26" s="8" t="s">
        <v>38</v>
      </c>
      <c r="E26" s="3"/>
      <c r="F26" s="26"/>
      <c r="G26" s="54">
        <f>COUNTIF(G17:G18,"&gt;=" &amp; H16)</f>
        <v>0</v>
      </c>
      <c r="H26" s="54">
        <f>COUNTIF(H17:H18,"&gt;=" &amp; H16)</f>
        <v>0</v>
      </c>
      <c r="I26" s="54">
        <f>COUNTIF(I17:I18,"&gt;=" &amp; H16)</f>
        <v>0</v>
      </c>
      <c r="J26" s="54">
        <f>COUNTIF(J17:J18,"&gt;=" &amp; K16)</f>
        <v>0</v>
      </c>
      <c r="K26" s="54">
        <f>COUNTIF(K17:K18,"&gt;=" &amp; K16)</f>
        <v>0</v>
      </c>
      <c r="L26" s="54">
        <f>COUNTIF(L17:L18,"&gt;=" &amp; K16)</f>
        <v>0</v>
      </c>
      <c r="M26" s="54">
        <f>COUNTIF(M17:M18,"&gt;=" &amp; N16)</f>
        <v>0</v>
      </c>
      <c r="N26" s="54">
        <f>COUNTIF(N17:N18,"&gt;=" &amp; N16)</f>
        <v>0</v>
      </c>
      <c r="O26" s="54">
        <f>COUNTIF(O17:O18,"&gt;=" &amp; N16)</f>
        <v>0</v>
      </c>
      <c r="P26" s="54">
        <f>COUNTIF(P17:P18,"&gt;=" &amp; Q16)</f>
        <v>0</v>
      </c>
      <c r="Q26" s="54">
        <f>COUNTIF(Q17:Q18,"&gt;=" &amp; Q16)</f>
        <v>0</v>
      </c>
      <c r="R26" s="54">
        <f>COUNTIF(R17:R18,"&gt;=" &amp; Q16)</f>
        <v>0</v>
      </c>
      <c r="S26" s="54">
        <f>COUNTIF(S17:S18,"&gt;=" &amp; T16)</f>
        <v>0</v>
      </c>
      <c r="T26" s="54">
        <f>COUNTIF(T17:T18,"&gt;=" &amp; T16)</f>
        <v>0</v>
      </c>
      <c r="U26" s="54">
        <f>COUNTIF(U17:U18,"&gt;=" &amp; T16)</f>
        <v>0</v>
      </c>
      <c r="V26" s="51">
        <f>COUNTIF(V17:V18,"&gt;=" &amp; $W$3)</f>
        <v>0</v>
      </c>
      <c r="W26" s="54">
        <f>COUNTIF(W17:W18,"&gt;=" &amp; X16)</f>
        <v>0</v>
      </c>
      <c r="X26" s="54">
        <f>COUNTIF(X17:X18,"&gt;=" &amp; X16)</f>
        <v>0</v>
      </c>
      <c r="Y26" s="54">
        <f>COUNTIF(Y17:Y18,"&gt;=" &amp; X16)</f>
        <v>0</v>
      </c>
      <c r="Z26" s="54">
        <f>COUNTIF(Z17:Z18,"&gt;=" &amp; AA16)</f>
        <v>0</v>
      </c>
      <c r="AA26" s="54">
        <f>COUNTIF(AA17:AA18,"&gt;=" &amp; AA16)</f>
        <v>0</v>
      </c>
      <c r="AB26" s="54">
        <f>COUNTIF(AB17:AB18,"&gt;=" &amp; AA16)</f>
        <v>0</v>
      </c>
      <c r="AC26" s="54">
        <f>COUNTIF(AC17:AC18,"&gt;=" &amp; AD16)</f>
        <v>0</v>
      </c>
      <c r="AD26" s="54">
        <f>COUNTIF(AD17:AD18,"&gt;=" &amp; AD16)</f>
        <v>0</v>
      </c>
      <c r="AE26" s="54">
        <f>COUNTIF(AE17:AE18,"&gt;=" &amp; AD16)</f>
        <v>0</v>
      </c>
      <c r="AF26" s="54">
        <f>COUNTIF(AF17:AF18,"&gt;=" &amp; AG16)</f>
        <v>0</v>
      </c>
      <c r="AG26" s="54">
        <f>COUNTIF(AG17:AG18,"&gt;=" &amp; AG16)</f>
        <v>0</v>
      </c>
      <c r="AH26" s="54">
        <f>COUNTIF(AH17:AH18,"&gt;=" &amp; AG16)</f>
        <v>0</v>
      </c>
      <c r="AI26" s="54">
        <f>COUNTIF(AI17:AI18,"&gt;=" &amp; AJ16)</f>
        <v>0</v>
      </c>
      <c r="AJ26" s="54">
        <f>COUNTIF(AJ17:AJ18,"&gt;=" &amp; AJ16)</f>
        <v>0</v>
      </c>
      <c r="AK26" s="54">
        <f>COUNTIF(AK17:AK18,"&gt;=" &amp; AJ16)</f>
        <v>0</v>
      </c>
      <c r="AL26" s="51">
        <f t="shared" ref="AL26:BV26" si="16">COUNTIF(AL17:AL18,"&gt;=" &amp; $W$3)</f>
        <v>0</v>
      </c>
      <c r="AM26" s="54">
        <f t="shared" si="16"/>
        <v>0</v>
      </c>
      <c r="AN26" s="54">
        <f t="shared" si="16"/>
        <v>0</v>
      </c>
      <c r="AO26" s="54">
        <f t="shared" si="16"/>
        <v>0</v>
      </c>
      <c r="AP26" s="54">
        <f t="shared" si="16"/>
        <v>0</v>
      </c>
      <c r="AQ26" s="54">
        <f t="shared" si="16"/>
        <v>0</v>
      </c>
      <c r="AR26" s="54">
        <f t="shared" si="16"/>
        <v>0</v>
      </c>
      <c r="AS26" s="54">
        <f t="shared" si="16"/>
        <v>0</v>
      </c>
      <c r="AT26" s="54">
        <f t="shared" si="16"/>
        <v>0</v>
      </c>
      <c r="AU26" s="54">
        <f t="shared" si="16"/>
        <v>0</v>
      </c>
      <c r="AV26" s="54">
        <f t="shared" si="16"/>
        <v>0</v>
      </c>
      <c r="AW26" s="128">
        <f>COUNTIF(AW17:AW18,"&gt;=" &amp; $W$3)</f>
        <v>0</v>
      </c>
      <c r="AX26" s="128">
        <f>COUNTIF(AX17:AX18,"&gt;=" &amp; $W$3)</f>
        <v>0</v>
      </c>
      <c r="AY26" s="51">
        <f t="shared" si="16"/>
        <v>0</v>
      </c>
      <c r="AZ26" s="51">
        <f t="shared" si="16"/>
        <v>0</v>
      </c>
      <c r="BA26" s="54">
        <f t="shared" si="16"/>
        <v>0</v>
      </c>
      <c r="BB26" s="54">
        <f t="shared" si="16"/>
        <v>0</v>
      </c>
      <c r="BC26" s="54">
        <f t="shared" si="16"/>
        <v>0</v>
      </c>
      <c r="BD26" s="54">
        <f t="shared" si="16"/>
        <v>0</v>
      </c>
      <c r="BE26" s="54">
        <f t="shared" si="16"/>
        <v>0</v>
      </c>
      <c r="BF26" s="54">
        <f t="shared" si="16"/>
        <v>0</v>
      </c>
      <c r="BG26" s="54">
        <f t="shared" si="16"/>
        <v>0</v>
      </c>
      <c r="BH26" s="54">
        <f t="shared" si="16"/>
        <v>0</v>
      </c>
      <c r="BI26" s="54">
        <f t="shared" si="16"/>
        <v>0</v>
      </c>
      <c r="BJ26" s="54">
        <f t="shared" si="16"/>
        <v>0</v>
      </c>
      <c r="BK26" s="51">
        <f t="shared" si="16"/>
        <v>0</v>
      </c>
      <c r="BL26" s="51">
        <f t="shared" si="16"/>
        <v>0</v>
      </c>
      <c r="BM26" s="54">
        <f t="shared" si="16"/>
        <v>0</v>
      </c>
      <c r="BN26" s="54">
        <f t="shared" si="16"/>
        <v>0</v>
      </c>
      <c r="BO26" s="54">
        <f t="shared" si="16"/>
        <v>0</v>
      </c>
      <c r="BP26" s="54">
        <f t="shared" si="16"/>
        <v>0</v>
      </c>
      <c r="BQ26" s="54">
        <f t="shared" si="16"/>
        <v>0</v>
      </c>
      <c r="BR26" s="54">
        <f t="shared" si="16"/>
        <v>0</v>
      </c>
      <c r="BS26" s="54">
        <f t="shared" si="16"/>
        <v>0</v>
      </c>
      <c r="BT26" s="54">
        <f t="shared" si="16"/>
        <v>0</v>
      </c>
      <c r="BU26" s="54">
        <f t="shared" si="16"/>
        <v>0</v>
      </c>
      <c r="BV26" s="54">
        <f t="shared" si="16"/>
        <v>0</v>
      </c>
      <c r="BW26" s="113"/>
      <c r="BX26" s="113"/>
    </row>
    <row r="27" spans="1:87" ht="15.75" x14ac:dyDescent="0.25">
      <c r="A27" s="23"/>
      <c r="B27" s="107"/>
      <c r="C27" s="23"/>
      <c r="D27" s="75" t="s">
        <v>83</v>
      </c>
      <c r="E27" s="74"/>
      <c r="F27" s="23"/>
      <c r="G27" s="54">
        <f>COUNTIF(G17:G18, "&lt;" &amp; H16)</f>
        <v>0</v>
      </c>
      <c r="H27" s="54">
        <f>COUNTIF(H17:H18, "&lt;" &amp; H16)</f>
        <v>0</v>
      </c>
      <c r="I27" s="54">
        <f>COUNTIF(I17:I18, "&lt;" &amp; H16)</f>
        <v>0</v>
      </c>
      <c r="J27" s="54">
        <f>COUNTIF(J17:J18, "&lt;" &amp; K16)</f>
        <v>0</v>
      </c>
      <c r="K27" s="54">
        <f>COUNTIF(K17:K18, "&lt;" &amp; K16)</f>
        <v>0</v>
      </c>
      <c r="L27" s="54">
        <f>COUNTIF(L17:L18, "&lt;" &amp; K16)</f>
        <v>0</v>
      </c>
      <c r="M27" s="54">
        <f>COUNTIF(M17:M18, "&lt;" &amp; N16)</f>
        <v>0</v>
      </c>
      <c r="N27" s="54">
        <f>COUNTIF(N17:N18, "&lt;" &amp; N16)</f>
        <v>0</v>
      </c>
      <c r="O27" s="54">
        <f>COUNTIF(O17:O18, "&lt;" &amp; N16)</f>
        <v>0</v>
      </c>
      <c r="P27" s="54">
        <f>COUNTIF(P17:P18, "&lt;" &amp; Q16)</f>
        <v>0</v>
      </c>
      <c r="Q27" s="54">
        <f>COUNTIF(Q17:Q18, "&lt;" &amp; Q16)</f>
        <v>0</v>
      </c>
      <c r="R27" s="54">
        <f>COUNTIF(R17:R18, "&lt;" &amp; Q16)</f>
        <v>0</v>
      </c>
      <c r="S27" s="54">
        <f>COUNTIF(S17:S18, "&lt;" &amp; T16)</f>
        <v>0</v>
      </c>
      <c r="T27" s="54">
        <f>COUNTIF(T17:T18, "&lt;" &amp; T16)</f>
        <v>0</v>
      </c>
      <c r="U27" s="54">
        <f>COUNTIF(U17:U18, "&lt;" &amp; T16)</f>
        <v>0</v>
      </c>
      <c r="V27" s="51">
        <f>COUNTIF(V17:V18, "&lt;" &amp; $W$3)</f>
        <v>0</v>
      </c>
      <c r="W27" s="54">
        <f>COUNTIF(W17:W18, "&lt;" &amp; X16)</f>
        <v>0</v>
      </c>
      <c r="X27" s="54">
        <f>COUNTIF(X17:X18, "&lt;" &amp; X16)</f>
        <v>0</v>
      </c>
      <c r="Y27" s="54">
        <f>COUNTIF(Y17:Y18, "&lt;" &amp; X16)</f>
        <v>0</v>
      </c>
      <c r="Z27" s="54">
        <f>COUNTIF(Z17:Z18, "&lt;" &amp; AA16)</f>
        <v>0</v>
      </c>
      <c r="AA27" s="54">
        <f>COUNTIF(AA17:AA18, "&lt;" &amp; AA16)</f>
        <v>0</v>
      </c>
      <c r="AB27" s="54">
        <f>COUNTIF(AB17:AB18, "&lt;" &amp; AA16)</f>
        <v>0</v>
      </c>
      <c r="AC27" s="54">
        <f>COUNTIF(AC17:AC18, "&lt;" &amp; AD16)</f>
        <v>0</v>
      </c>
      <c r="AD27" s="54">
        <f>COUNTIF(AD17:AD18, "&lt;" &amp; AD16)</f>
        <v>0</v>
      </c>
      <c r="AE27" s="54">
        <f>COUNTIF(AE17:AE18, "&lt;" &amp; AD16)</f>
        <v>0</v>
      </c>
      <c r="AF27" s="54">
        <f>COUNTIF(AF17:AF18, "&lt;" &amp; AG16)</f>
        <v>0</v>
      </c>
      <c r="AG27" s="54">
        <f>COUNTIF(AG17:AG18, "&lt;" &amp; AG16)</f>
        <v>0</v>
      </c>
      <c r="AH27" s="54">
        <f>COUNTIF(AH17:AH18, "&lt;" &amp; AG16)</f>
        <v>0</v>
      </c>
      <c r="AI27" s="54">
        <f>COUNTIF(AI17:AI18, "&lt;" &amp; AJ16)</f>
        <v>0</v>
      </c>
      <c r="AJ27" s="54">
        <f>COUNTIF(AJ17:AJ18, "&lt;" &amp; AJ16)</f>
        <v>0</v>
      </c>
      <c r="AK27" s="54">
        <f>COUNTIF(AK17:AK18, "&lt;" &amp; AJ16)</f>
        <v>0</v>
      </c>
      <c r="AL27" s="51">
        <f t="shared" ref="AL27:BV27" si="17">COUNTIF(AL17:AL18, "&lt;" &amp; $W$3)</f>
        <v>0</v>
      </c>
      <c r="AM27" s="54">
        <f t="shared" si="17"/>
        <v>0</v>
      </c>
      <c r="AN27" s="54">
        <f t="shared" si="17"/>
        <v>0</v>
      </c>
      <c r="AO27" s="54">
        <f t="shared" si="17"/>
        <v>0</v>
      </c>
      <c r="AP27" s="54">
        <f t="shared" si="17"/>
        <v>0</v>
      </c>
      <c r="AQ27" s="54">
        <f t="shared" si="17"/>
        <v>0</v>
      </c>
      <c r="AR27" s="54">
        <f t="shared" si="17"/>
        <v>0</v>
      </c>
      <c r="AS27" s="54">
        <f t="shared" si="17"/>
        <v>0</v>
      </c>
      <c r="AT27" s="54">
        <f t="shared" si="17"/>
        <v>0</v>
      </c>
      <c r="AU27" s="54">
        <f t="shared" si="17"/>
        <v>0</v>
      </c>
      <c r="AV27" s="54">
        <f t="shared" si="17"/>
        <v>0</v>
      </c>
      <c r="AW27" s="128">
        <f>COUNTIF(AW17:AW18, "&lt;" &amp; $W$3)</f>
        <v>0</v>
      </c>
      <c r="AX27" s="128">
        <f>COUNTIF(AX17:AX18, "&lt;" &amp; $W$3)</f>
        <v>0</v>
      </c>
      <c r="AY27" s="51">
        <f t="shared" si="17"/>
        <v>0</v>
      </c>
      <c r="AZ27" s="51">
        <f t="shared" si="17"/>
        <v>0</v>
      </c>
      <c r="BA27" s="54">
        <f t="shared" si="17"/>
        <v>0</v>
      </c>
      <c r="BB27" s="54">
        <f t="shared" si="17"/>
        <v>0</v>
      </c>
      <c r="BC27" s="54">
        <f t="shared" si="17"/>
        <v>0</v>
      </c>
      <c r="BD27" s="54">
        <f t="shared" si="17"/>
        <v>0</v>
      </c>
      <c r="BE27" s="54">
        <f t="shared" si="17"/>
        <v>0</v>
      </c>
      <c r="BF27" s="54">
        <f t="shared" si="17"/>
        <v>0</v>
      </c>
      <c r="BG27" s="54">
        <f t="shared" si="17"/>
        <v>0</v>
      </c>
      <c r="BH27" s="54">
        <f t="shared" si="17"/>
        <v>0</v>
      </c>
      <c r="BI27" s="54">
        <f t="shared" si="17"/>
        <v>0</v>
      </c>
      <c r="BJ27" s="54">
        <f t="shared" si="17"/>
        <v>0</v>
      </c>
      <c r="BK27" s="51">
        <f t="shared" si="17"/>
        <v>0</v>
      </c>
      <c r="BL27" s="51">
        <f t="shared" si="17"/>
        <v>0</v>
      </c>
      <c r="BM27" s="54">
        <f t="shared" si="17"/>
        <v>0</v>
      </c>
      <c r="BN27" s="54">
        <f t="shared" si="17"/>
        <v>0</v>
      </c>
      <c r="BO27" s="54">
        <f t="shared" si="17"/>
        <v>0</v>
      </c>
      <c r="BP27" s="54">
        <f t="shared" si="17"/>
        <v>0</v>
      </c>
      <c r="BQ27" s="54">
        <f t="shared" si="17"/>
        <v>0</v>
      </c>
      <c r="BR27" s="54">
        <f t="shared" si="17"/>
        <v>0</v>
      </c>
      <c r="BS27" s="54">
        <f t="shared" si="17"/>
        <v>0</v>
      </c>
      <c r="BT27" s="54">
        <f t="shared" si="17"/>
        <v>0</v>
      </c>
      <c r="BU27" s="54">
        <f t="shared" si="17"/>
        <v>0</v>
      </c>
      <c r="BV27" s="54">
        <f t="shared" si="17"/>
        <v>0</v>
      </c>
      <c r="BW27" s="113"/>
      <c r="BX27" s="113"/>
    </row>
    <row r="28" spans="1:87" ht="16.5" thickBot="1" x14ac:dyDescent="0.3">
      <c r="A28" s="27"/>
      <c r="B28" s="110"/>
      <c r="C28" s="27"/>
      <c r="D28" s="4" t="s">
        <v>39</v>
      </c>
      <c r="E28" s="27"/>
      <c r="F28" s="27"/>
      <c r="G28" s="55">
        <f t="shared" ref="G28:AL28" si="18">COUNT(G17:G18)</f>
        <v>0</v>
      </c>
      <c r="H28" s="55">
        <f t="shared" si="18"/>
        <v>0</v>
      </c>
      <c r="I28" s="55">
        <f t="shared" si="18"/>
        <v>0</v>
      </c>
      <c r="J28" s="55">
        <f t="shared" si="18"/>
        <v>0</v>
      </c>
      <c r="K28" s="55">
        <f t="shared" si="18"/>
        <v>0</v>
      </c>
      <c r="L28" s="55">
        <f t="shared" si="18"/>
        <v>0</v>
      </c>
      <c r="M28" s="55">
        <f t="shared" si="18"/>
        <v>0</v>
      </c>
      <c r="N28" s="55">
        <f t="shared" si="18"/>
        <v>0</v>
      </c>
      <c r="O28" s="55">
        <f t="shared" si="18"/>
        <v>0</v>
      </c>
      <c r="P28" s="55">
        <f t="shared" si="18"/>
        <v>0</v>
      </c>
      <c r="Q28" s="55">
        <f t="shared" si="18"/>
        <v>0</v>
      </c>
      <c r="R28" s="55">
        <f t="shared" si="18"/>
        <v>0</v>
      </c>
      <c r="S28" s="55">
        <f t="shared" si="18"/>
        <v>0</v>
      </c>
      <c r="T28" s="55">
        <f t="shared" si="18"/>
        <v>0</v>
      </c>
      <c r="U28" s="55">
        <f t="shared" si="18"/>
        <v>0</v>
      </c>
      <c r="V28" s="52">
        <f t="shared" si="18"/>
        <v>0</v>
      </c>
      <c r="W28" s="55">
        <f t="shared" si="18"/>
        <v>0</v>
      </c>
      <c r="X28" s="55">
        <f t="shared" si="18"/>
        <v>0</v>
      </c>
      <c r="Y28" s="55">
        <f t="shared" si="18"/>
        <v>0</v>
      </c>
      <c r="Z28" s="55">
        <f t="shared" si="18"/>
        <v>0</v>
      </c>
      <c r="AA28" s="55">
        <f t="shared" si="18"/>
        <v>0</v>
      </c>
      <c r="AB28" s="55">
        <f t="shared" si="18"/>
        <v>0</v>
      </c>
      <c r="AC28" s="55">
        <f t="shared" si="18"/>
        <v>0</v>
      </c>
      <c r="AD28" s="55">
        <f t="shared" si="18"/>
        <v>0</v>
      </c>
      <c r="AE28" s="55">
        <f t="shared" si="18"/>
        <v>0</v>
      </c>
      <c r="AF28" s="55">
        <f t="shared" si="18"/>
        <v>0</v>
      </c>
      <c r="AG28" s="55">
        <f t="shared" si="18"/>
        <v>0</v>
      </c>
      <c r="AH28" s="55">
        <f t="shared" si="18"/>
        <v>0</v>
      </c>
      <c r="AI28" s="55">
        <f t="shared" si="18"/>
        <v>0</v>
      </c>
      <c r="AJ28" s="55">
        <f t="shared" si="18"/>
        <v>0</v>
      </c>
      <c r="AK28" s="55">
        <f t="shared" si="18"/>
        <v>0</v>
      </c>
      <c r="AL28" s="49">
        <f t="shared" si="18"/>
        <v>0</v>
      </c>
      <c r="AM28" s="55">
        <f t="shared" ref="AM28:BV28" si="19">COUNT(AM17:AM18)</f>
        <v>0</v>
      </c>
      <c r="AN28" s="55">
        <f t="shared" si="19"/>
        <v>0</v>
      </c>
      <c r="AO28" s="55">
        <f t="shared" si="19"/>
        <v>0</v>
      </c>
      <c r="AP28" s="55">
        <f t="shared" si="19"/>
        <v>0</v>
      </c>
      <c r="AQ28" s="55">
        <f t="shared" si="19"/>
        <v>0</v>
      </c>
      <c r="AR28" s="55">
        <f t="shared" si="19"/>
        <v>0</v>
      </c>
      <c r="AS28" s="55">
        <f t="shared" si="19"/>
        <v>0</v>
      </c>
      <c r="AT28" s="55">
        <f t="shared" si="19"/>
        <v>0</v>
      </c>
      <c r="AU28" s="55">
        <f t="shared" si="19"/>
        <v>0</v>
      </c>
      <c r="AV28" s="55">
        <f t="shared" si="19"/>
        <v>0</v>
      </c>
      <c r="AW28" s="130">
        <f>COUNT(AW17:AW18)</f>
        <v>2</v>
      </c>
      <c r="AX28" s="130">
        <f>COUNT(AX17:AX18)</f>
        <v>2</v>
      </c>
      <c r="AY28" s="49">
        <f t="shared" si="19"/>
        <v>2</v>
      </c>
      <c r="AZ28" s="49">
        <f t="shared" si="19"/>
        <v>2</v>
      </c>
      <c r="BA28" s="55">
        <f t="shared" si="19"/>
        <v>0</v>
      </c>
      <c r="BB28" s="55">
        <f t="shared" si="19"/>
        <v>0</v>
      </c>
      <c r="BC28" s="55">
        <f t="shared" si="19"/>
        <v>0</v>
      </c>
      <c r="BD28" s="55">
        <f t="shared" si="19"/>
        <v>0</v>
      </c>
      <c r="BE28" s="55">
        <f t="shared" si="19"/>
        <v>0</v>
      </c>
      <c r="BF28" s="55">
        <f t="shared" si="19"/>
        <v>0</v>
      </c>
      <c r="BG28" s="55">
        <f t="shared" si="19"/>
        <v>0</v>
      </c>
      <c r="BH28" s="55">
        <f t="shared" si="19"/>
        <v>0</v>
      </c>
      <c r="BI28" s="55">
        <f t="shared" si="19"/>
        <v>0</v>
      </c>
      <c r="BJ28" s="55">
        <f t="shared" si="19"/>
        <v>0</v>
      </c>
      <c r="BK28" s="49">
        <f t="shared" si="19"/>
        <v>0</v>
      </c>
      <c r="BL28" s="49">
        <f t="shared" si="19"/>
        <v>0</v>
      </c>
      <c r="BM28" s="55">
        <f t="shared" si="19"/>
        <v>0</v>
      </c>
      <c r="BN28" s="55">
        <f t="shared" si="19"/>
        <v>0</v>
      </c>
      <c r="BO28" s="55">
        <f t="shared" si="19"/>
        <v>0</v>
      </c>
      <c r="BP28" s="55">
        <f t="shared" si="19"/>
        <v>0</v>
      </c>
      <c r="BQ28" s="55">
        <f t="shared" si="19"/>
        <v>0</v>
      </c>
      <c r="BR28" s="55">
        <f t="shared" si="19"/>
        <v>0</v>
      </c>
      <c r="BS28" s="55">
        <f t="shared" si="19"/>
        <v>0</v>
      </c>
      <c r="BT28" s="55">
        <f t="shared" si="19"/>
        <v>0</v>
      </c>
      <c r="BU28" s="55">
        <f t="shared" si="19"/>
        <v>0</v>
      </c>
      <c r="BV28" s="55">
        <f t="shared" si="19"/>
        <v>0</v>
      </c>
      <c r="BW28" s="113"/>
      <c r="BX28" s="113"/>
    </row>
    <row r="29" spans="1:87" ht="16.5" thickTop="1" x14ac:dyDescent="0.25">
      <c r="A29" s="2"/>
      <c r="B29" s="101"/>
      <c r="D29" s="2"/>
      <c r="F29" s="2"/>
      <c r="G29" s="2"/>
      <c r="H29" s="2"/>
    </row>
    <row r="30" spans="1:87" ht="15.75" x14ac:dyDescent="0.25">
      <c r="A30" s="2"/>
      <c r="B30" s="101"/>
      <c r="C30" s="2" t="s">
        <v>40</v>
      </c>
      <c r="D30" s="2"/>
      <c r="F30" s="2"/>
      <c r="G30" s="2"/>
      <c r="H30" s="2"/>
      <c r="I30" s="2" t="str">
        <f xml:space="preserve"> "Guru Mapel " &amp; $W$1</f>
        <v xml:space="preserve">Guru Mapel </v>
      </c>
      <c r="AM30" s="2" t="str">
        <f xml:space="preserve"> "Guru Mapel " &amp; $W$1</f>
        <v xml:space="preserve">Guru Mapel </v>
      </c>
      <c r="AO30" s="5"/>
      <c r="BA30" s="2" t="str">
        <f xml:space="preserve"> "Guru Mapel " &amp; $W$1</f>
        <v xml:space="preserve">Guru Mapel </v>
      </c>
      <c r="BM30" s="2" t="str">
        <f xml:space="preserve"> "Guru Mapel " &amp; $W$1</f>
        <v xml:space="preserve">Guru Mapel </v>
      </c>
      <c r="CA30" s="2" t="str">
        <f xml:space="preserve"> "Guru Mapel " &amp; $W$1</f>
        <v xml:space="preserve">Guru Mapel </v>
      </c>
      <c r="CB30" s="2" t="str">
        <f xml:space="preserve"> "Guru Mapel " &amp; $W$1</f>
        <v xml:space="preserve">Guru Mapel </v>
      </c>
    </row>
    <row r="31" spans="1:87" ht="15.75" x14ac:dyDescent="0.25">
      <c r="A31" s="2"/>
      <c r="B31" s="101"/>
      <c r="C31" s="2" t="s">
        <v>85</v>
      </c>
      <c r="D31" s="2"/>
      <c r="F31" s="2"/>
      <c r="G31" s="2"/>
      <c r="H31" s="2"/>
      <c r="AO31" s="5"/>
    </row>
    <row r="32" spans="1:87" ht="15.75" x14ac:dyDescent="0.25">
      <c r="A32" s="2"/>
      <c r="B32" s="101"/>
      <c r="D32" s="2"/>
      <c r="F32" s="2"/>
      <c r="G32" s="2"/>
      <c r="H32" s="2"/>
      <c r="AO32" s="5"/>
    </row>
    <row r="33" spans="1:80" ht="15.75" x14ac:dyDescent="0.25">
      <c r="A33" s="2"/>
      <c r="B33" s="101"/>
      <c r="D33" s="2"/>
      <c r="F33" s="2"/>
      <c r="G33" s="2"/>
      <c r="H33" s="2"/>
      <c r="AO33" s="5"/>
    </row>
    <row r="34" spans="1:80" ht="15.75" x14ac:dyDescent="0.25">
      <c r="A34" s="2"/>
      <c r="B34" s="101"/>
      <c r="D34" s="2"/>
      <c r="F34" s="2"/>
      <c r="G34" s="2"/>
      <c r="H34" s="2"/>
      <c r="AO34" s="5"/>
    </row>
    <row r="35" spans="1:80" ht="15.75" x14ac:dyDescent="0.25">
      <c r="A35" s="2"/>
      <c r="B35" s="101"/>
      <c r="C35" s="2" t="s">
        <v>86</v>
      </c>
      <c r="D35" s="2"/>
      <c r="F35" s="2"/>
      <c r="G35" s="2"/>
      <c r="H35" s="2"/>
      <c r="I35" s="2">
        <f xml:space="preserve"> $W$4</f>
        <v>0</v>
      </c>
      <c r="AM35" s="2">
        <f xml:space="preserve"> $W$4</f>
        <v>0</v>
      </c>
      <c r="AO35" s="5"/>
      <c r="BA35" s="2">
        <f xml:space="preserve"> $W$4</f>
        <v>0</v>
      </c>
      <c r="BM35" s="2">
        <f xml:space="preserve"> $W$4</f>
        <v>0</v>
      </c>
      <c r="CA35" s="2">
        <f xml:space="preserve"> $W$4</f>
        <v>0</v>
      </c>
      <c r="CB35" s="2">
        <f xml:space="preserve"> $W$4</f>
        <v>0</v>
      </c>
    </row>
    <row r="36" spans="1:80" ht="15.75" x14ac:dyDescent="0.25">
      <c r="A36" s="2"/>
      <c r="B36" s="101"/>
      <c r="C36" s="2" t="s">
        <v>87</v>
      </c>
      <c r="D36" s="2"/>
      <c r="F36" s="2"/>
      <c r="G36" s="2"/>
      <c r="H36" s="2"/>
      <c r="I36" s="2" t="str">
        <f xml:space="preserve"> "NIP. " &amp; $W$5</f>
        <v xml:space="preserve">NIP. </v>
      </c>
      <c r="AM36" s="2" t="str">
        <f xml:space="preserve"> "NIP. " &amp; $W$5</f>
        <v xml:space="preserve">NIP. </v>
      </c>
      <c r="AO36" s="5"/>
      <c r="BA36" s="2" t="str">
        <f xml:space="preserve"> "NIP. " &amp; $W$5</f>
        <v xml:space="preserve">NIP. </v>
      </c>
      <c r="BM36" s="2" t="str">
        <f xml:space="preserve"> "NIP. " &amp; $W$5</f>
        <v xml:space="preserve">NIP. </v>
      </c>
      <c r="CA36" s="2" t="str">
        <f xml:space="preserve"> "NIP. " &amp; $W$5</f>
        <v xml:space="preserve">NIP. </v>
      </c>
      <c r="CB36" s="2" t="str">
        <f xml:space="preserve"> "NIP. " &amp; $W$5</f>
        <v xml:space="preserve">NIP. </v>
      </c>
    </row>
  </sheetData>
  <sheetProtection formatCells="0" formatColumns="0" formatRows="0" insertColumns="0" insertRows="0" deleteColumns="0" deleteRows="0" sort="0"/>
  <protectedRanges>
    <protectedRange sqref="BM17:BX17 BW18:BX18" name="Range6_1"/>
    <protectedRange sqref="W1:AL5" name="Range1_1"/>
    <protectedRange sqref="AN2:AV11" name="Range2_2"/>
    <protectedRange sqref="BB2:BI11" name="Range3"/>
    <protectedRange sqref="V17 AL17:AV17 I17:I18 L17:L18 O17:O18 R17:R18 U17:U18 Y17:Y18 AB17:AB18 AE17:AE18 AH17:AH18 AK17:AK18" name="Range4_1"/>
    <protectedRange sqref="BA17:BJ17" name="Range5_1"/>
    <protectedRange sqref="A19:F28 A29:H36 A17:H18 J17:K18 M17:N18 P17:Q18 S17:T18 W17:X18 Z17:AA18 AC17:AD18 AF17:AG18 AI17:AJ18" name="Range5"/>
  </protectedRanges>
  <mergeCells count="96">
    <mergeCell ref="BW12:BW16"/>
    <mergeCell ref="BX12:BX16"/>
    <mergeCell ref="AD14:AE14"/>
    <mergeCell ref="AW14:AW16"/>
    <mergeCell ref="AX14:AX16"/>
    <mergeCell ref="BB8:BJ8"/>
    <mergeCell ref="BZ12:BZ16"/>
    <mergeCell ref="BY12:BY16"/>
    <mergeCell ref="H14:I14"/>
    <mergeCell ref="K14:L14"/>
    <mergeCell ref="N14:O14"/>
    <mergeCell ref="Q14:R14"/>
    <mergeCell ref="T14:U14"/>
    <mergeCell ref="F12:F16"/>
    <mergeCell ref="J13:L13"/>
    <mergeCell ref="AY12:AY16"/>
    <mergeCell ref="M13:O13"/>
    <mergeCell ref="W4:AK4"/>
    <mergeCell ref="BB2:BJ2"/>
    <mergeCell ref="BB7:BJ7"/>
    <mergeCell ref="BB11:BJ11"/>
    <mergeCell ref="X14:Y14"/>
    <mergeCell ref="AA14:AB14"/>
    <mergeCell ref="B12:B16"/>
    <mergeCell ref="G13:I13"/>
    <mergeCell ref="G12:U12"/>
    <mergeCell ref="A8:F8"/>
    <mergeCell ref="BB9:BJ9"/>
    <mergeCell ref="BB10:BJ10"/>
    <mergeCell ref="A12:A16"/>
    <mergeCell ref="C12:C16"/>
    <mergeCell ref="D12:D16"/>
    <mergeCell ref="E12:E16"/>
    <mergeCell ref="BL12:BL16"/>
    <mergeCell ref="BK12:BK16"/>
    <mergeCell ref="BB3:BJ3"/>
    <mergeCell ref="BB4:BJ4"/>
    <mergeCell ref="BB5:BJ5"/>
    <mergeCell ref="AN5:AV5"/>
    <mergeCell ref="AN6:AV6"/>
    <mergeCell ref="AN7:AV7"/>
    <mergeCell ref="AR14:AV14"/>
    <mergeCell ref="AW12:AX13"/>
    <mergeCell ref="W2:AK2"/>
    <mergeCell ref="G1:U11"/>
    <mergeCell ref="A3:F3"/>
    <mergeCell ref="AN3:AV3"/>
    <mergeCell ref="A4:F4"/>
    <mergeCell ref="AN4:AV4"/>
    <mergeCell ref="W3:AK3"/>
    <mergeCell ref="A7:F7"/>
    <mergeCell ref="W5:AK5"/>
    <mergeCell ref="AZ12:AZ16"/>
    <mergeCell ref="AM12:AV13"/>
    <mergeCell ref="AG16:AH16"/>
    <mergeCell ref="AA16:AB16"/>
    <mergeCell ref="AD16:AE16"/>
    <mergeCell ref="A1:F1"/>
    <mergeCell ref="AN1:AV1"/>
    <mergeCell ref="A2:F2"/>
    <mergeCell ref="AN2:AV2"/>
    <mergeCell ref="W1:AK1"/>
    <mergeCell ref="AN8:AV8"/>
    <mergeCell ref="AN9:AV9"/>
    <mergeCell ref="AN10:AV10"/>
    <mergeCell ref="P13:R13"/>
    <mergeCell ref="S13:U13"/>
    <mergeCell ref="AG14:AH14"/>
    <mergeCell ref="V12:V16"/>
    <mergeCell ref="W12:AK12"/>
    <mergeCell ref="BM14:BQ14"/>
    <mergeCell ref="AL12:AL16"/>
    <mergeCell ref="CA12:CA15"/>
    <mergeCell ref="CB12:CB15"/>
    <mergeCell ref="AJ16:AK16"/>
    <mergeCell ref="BA14:BE14"/>
    <mergeCell ref="BF14:BJ14"/>
    <mergeCell ref="BA12:BJ13"/>
    <mergeCell ref="BR14:BV14"/>
    <mergeCell ref="BM12:BV13"/>
    <mergeCell ref="AJ14:AK14"/>
    <mergeCell ref="BB1:BJ1"/>
    <mergeCell ref="AM14:AQ14"/>
    <mergeCell ref="W13:Y13"/>
    <mergeCell ref="Z13:AB13"/>
    <mergeCell ref="AC13:AE13"/>
    <mergeCell ref="AF13:AH13"/>
    <mergeCell ref="BB6:BJ6"/>
    <mergeCell ref="AN11:AV11"/>
    <mergeCell ref="AI13:AK13"/>
    <mergeCell ref="H16:I16"/>
    <mergeCell ref="K16:L16"/>
    <mergeCell ref="N16:O16"/>
    <mergeCell ref="Q16:R16"/>
    <mergeCell ref="T16:U16"/>
    <mergeCell ref="X16:Y16"/>
  </mergeCells>
  <pageMargins left="0.56999999999999995" right="0.28000000000000003" top="0.39" bottom="0.23" header="0.34" footer="0.16"/>
  <pageSetup paperSize="258" scale="83" orientation="portrait" horizontalDpi="4294967293" r:id="rId1"/>
  <headerFooter alignWithMargins="0"/>
  <colBreaks count="2" manualBreakCount="2">
    <brk id="38" max="1048575" man="1"/>
    <brk id="52" max="1048575" man="1"/>
  </colBreaks>
  <ignoredErrors>
    <ignoredError sqref="BV16 AV16 BU16 BT16 BS16 BR16 BQ16 BP16 BO16 BN16 BM16 BJ16 BI16 BH16 BG16 BF16 BE16 BD16 BC16 BB16 BA16 AU16 AT16 AS16 AR16 AQ16 AP16 AO16 AN16 AM16 BM15:BV15 BA15:BJ15 AM15:AV15" numberStoredAsText="1"/>
  </ignoredErrors>
  <drawing r:id="rId2"/>
  <legacyDrawing r:id="rId3"/>
  <oleObjects>
    <mc:AlternateContent xmlns:mc="http://schemas.openxmlformats.org/markup-compatibility/2006">
      <mc:Choice Requires="x14">
        <oleObject progId="Equation.3" shapeId="3076" r:id="rId4">
          <objectPr defaultSize="0" autoPict="0" r:id="rId5">
            <anchor moveWithCells="1" sizeWithCells="1">
              <from>
                <xdr:col>83</xdr:col>
                <xdr:colOff>390525</xdr:colOff>
                <xdr:row>5</xdr:row>
                <xdr:rowOff>171450</xdr:rowOff>
              </from>
              <to>
                <xdr:col>86</xdr:col>
                <xdr:colOff>28575</xdr:colOff>
                <xdr:row>8</xdr:row>
                <xdr:rowOff>76200</xdr:rowOff>
              </to>
            </anchor>
          </objectPr>
        </oleObject>
      </mc:Choice>
      <mc:Fallback>
        <oleObject progId="Equation.3" shapeId="3076" r:id="rId4"/>
      </mc:Fallback>
    </mc:AlternateContent>
    <mc:AlternateContent xmlns:mc="http://schemas.openxmlformats.org/markup-compatibility/2006">
      <mc:Choice Requires="x14">
        <oleObject progId="Equation.3" shapeId="3077" r:id="rId6">
          <objectPr defaultSize="0" autoPict="0" r:id="rId7">
            <anchor moveWithCells="1" sizeWithCells="1">
              <from>
                <xdr:col>83</xdr:col>
                <xdr:colOff>219075</xdr:colOff>
                <xdr:row>1</xdr:row>
                <xdr:rowOff>104775</xdr:rowOff>
              </from>
              <to>
                <xdr:col>85</xdr:col>
                <xdr:colOff>200025</xdr:colOff>
                <xdr:row>3</xdr:row>
                <xdr:rowOff>171450</xdr:rowOff>
              </to>
            </anchor>
          </objectPr>
        </oleObject>
      </mc:Choice>
      <mc:Fallback>
        <oleObject progId="Equation.3" shapeId="3077" r:id="rId6"/>
      </mc:Fallback>
    </mc:AlternateContent>
    <mc:AlternateContent xmlns:mc="http://schemas.openxmlformats.org/markup-compatibility/2006">
      <mc:Choice Requires="x14">
        <oleObject progId="Equation.3" shapeId="3078" r:id="rId8">
          <objectPr defaultSize="0" autoPict="0" r:id="rId9">
            <anchor moveWithCells="1" sizeWithCells="1">
              <from>
                <xdr:col>83</xdr:col>
                <xdr:colOff>257175</xdr:colOff>
                <xdr:row>3</xdr:row>
                <xdr:rowOff>133350</xdr:rowOff>
              </from>
              <to>
                <xdr:col>85</xdr:col>
                <xdr:colOff>466725</xdr:colOff>
                <xdr:row>5</xdr:row>
                <xdr:rowOff>180975</xdr:rowOff>
              </to>
            </anchor>
          </objectPr>
        </oleObject>
      </mc:Choice>
      <mc:Fallback>
        <oleObject progId="Equation.3" shapeId="3078"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nilai</vt:lpstr>
      <vt:lpstr>nilai!Print_Area</vt:lpstr>
      <vt:lpstr>nilai!Print_Titles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dc:creator>
  <cp:lastModifiedBy>fredy</cp:lastModifiedBy>
  <dcterms:created xsi:type="dcterms:W3CDTF">2013-10-27T09:58:47Z</dcterms:created>
  <dcterms:modified xsi:type="dcterms:W3CDTF">2013-11-05T13:24:23Z</dcterms:modified>
</cp:coreProperties>
</file>