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0" windowWidth="19815" windowHeight="7890"/>
  </bookViews>
  <sheets>
    <sheet name="Pelaksanaan I" sheetId="4" r:id="rId1"/>
    <sheet name="Pelaksanaan II" sheetId="6" r:id="rId2"/>
    <sheet name="Penguji II" sheetId="5" r:id="rId3"/>
    <sheet name="Penguji I" sheetId="1" r:id="rId4"/>
    <sheet name="Nilai Akhir" sheetId="7" r:id="rId5"/>
    <sheet name="Sheet2" sheetId="2" r:id="rId6"/>
    <sheet name="Sheet3" sheetId="3" r:id="rId7"/>
  </sheets>
  <definedNames>
    <definedName name="_xlnm.Print_Area" localSheetId="0">'Pelaksanaan I'!$A$1:$AC$196</definedName>
    <definedName name="_xlnm.Print_Area" localSheetId="1">'Pelaksanaan II'!$A$1:$AF$76</definedName>
    <definedName name="_xlnm.Print_Area" localSheetId="3">'Penguji I'!$A$1:$P$194</definedName>
    <definedName name="_xlnm.Print_Area" localSheetId="2">'Penguji II'!$A$1:$P$106</definedName>
    <definedName name="_xlnm.Print_Titles" localSheetId="4">'Nilai Akhir'!$1:$6</definedName>
    <definedName name="_xlnm.Print_Titles" localSheetId="0">'Pelaksanaan I'!$2:$6</definedName>
    <definedName name="_xlnm.Print_Titles" localSheetId="3">'Penguji I'!$2:$6</definedName>
  </definedNames>
  <calcPr calcId="124519"/>
</workbook>
</file>

<file path=xl/calcChain.xml><?xml version="1.0" encoding="utf-8"?>
<calcChain xmlns="http://schemas.openxmlformats.org/spreadsheetml/2006/main">
  <c r="AC9" i="4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K187"/>
  <c r="K186" i="1" s="1"/>
  <c r="K186" i="4"/>
  <c r="K185" i="1" s="1"/>
  <c r="K185" i="4"/>
  <c r="K184" i="1" s="1"/>
  <c r="K184" i="4"/>
  <c r="K183" i="1" s="1"/>
  <c r="K183" i="4"/>
  <c r="K182" i="1" s="1"/>
  <c r="K182" i="4"/>
  <c r="K181" i="1" s="1"/>
  <c r="K181" i="4"/>
  <c r="K180" i="1" s="1"/>
  <c r="K180" i="4"/>
  <c r="K179" i="1" s="1"/>
  <c r="K179" i="4"/>
  <c r="K178" i="1" s="1"/>
  <c r="K178" i="4"/>
  <c r="K177" i="1" s="1"/>
  <c r="K177" i="4"/>
  <c r="K176" i="1" s="1"/>
  <c r="K176" i="4"/>
  <c r="K175" i="1" s="1"/>
  <c r="K175" i="4"/>
  <c r="K174" i="1" s="1"/>
  <c r="K174" i="4"/>
  <c r="K173" i="1" s="1"/>
  <c r="K173" i="4"/>
  <c r="K172" i="1" s="1"/>
  <c r="K172" i="4"/>
  <c r="K171" i="1" s="1"/>
  <c r="K171" i="4"/>
  <c r="K170" i="1" s="1"/>
  <c r="K170" i="4"/>
  <c r="K169" i="1" s="1"/>
  <c r="K169" i="4"/>
  <c r="K168" i="1" s="1"/>
  <c r="K168" i="4"/>
  <c r="K167" i="1" s="1"/>
  <c r="K167" i="4"/>
  <c r="K166" i="1" s="1"/>
  <c r="K166" i="4"/>
  <c r="K165" i="1" s="1"/>
  <c r="K165" i="4"/>
  <c r="K164" i="1" s="1"/>
  <c r="K164" i="4"/>
  <c r="K163" i="1" s="1"/>
  <c r="K163" i="4"/>
  <c r="K162" i="1" s="1"/>
  <c r="K162" i="4"/>
  <c r="K161" i="1" s="1"/>
  <c r="K161" i="4"/>
  <c r="K160" i="1" s="1"/>
  <c r="K160" i="4"/>
  <c r="K159" i="1" s="1"/>
  <c r="K159" i="4"/>
  <c r="K158" i="1" s="1"/>
  <c r="K158" i="4"/>
  <c r="K157" i="1" s="1"/>
  <c r="K157" i="4"/>
  <c r="K156" i="1" s="1"/>
  <c r="K156" i="4"/>
  <c r="K155" i="1" s="1"/>
  <c r="K155" i="4"/>
  <c r="K154" i="1" s="1"/>
  <c r="K154" i="4"/>
  <c r="K153" i="1" s="1"/>
  <c r="K153" i="4"/>
  <c r="K152" i="1" s="1"/>
  <c r="K152" i="4"/>
  <c r="K151" i="1" s="1"/>
  <c r="K151" i="4"/>
  <c r="K150" i="1" s="1"/>
  <c r="K150" i="4"/>
  <c r="K149" i="1" s="1"/>
  <c r="K149" i="4"/>
  <c r="K148" i="1" s="1"/>
  <c r="K148" i="4"/>
  <c r="K147" i="1" s="1"/>
  <c r="K147" i="4"/>
  <c r="K146" i="1" s="1"/>
  <c r="K146" i="4"/>
  <c r="K145" i="1" s="1"/>
  <c r="K145" i="4"/>
  <c r="K144" i="1" s="1"/>
  <c r="K144" i="4"/>
  <c r="K143" i="1" s="1"/>
  <c r="K143" i="4"/>
  <c r="K142" i="1" s="1"/>
  <c r="K142" i="4"/>
  <c r="K141" i="1" s="1"/>
  <c r="K141" i="4"/>
  <c r="K140" i="1" s="1"/>
  <c r="K140" i="4"/>
  <c r="K139" i="1" s="1"/>
  <c r="K139" i="4"/>
  <c r="K138" i="1" s="1"/>
  <c r="K138" i="4"/>
  <c r="K137" i="1" s="1"/>
  <c r="K137" i="4"/>
  <c r="K136" i="1" s="1"/>
  <c r="K136" i="4"/>
  <c r="K135" i="1" s="1"/>
  <c r="K135" i="4"/>
  <c r="K134" i="1" s="1"/>
  <c r="K134" i="4"/>
  <c r="K133" i="1" s="1"/>
  <c r="K133" i="4"/>
  <c r="K132" i="1" s="1"/>
  <c r="K132" i="4"/>
  <c r="K131" i="1" s="1"/>
  <c r="K131" i="4"/>
  <c r="K130" i="1" s="1"/>
  <c r="K130" i="4"/>
  <c r="K129" i="1" s="1"/>
  <c r="K129" i="4"/>
  <c r="K128" i="1" s="1"/>
  <c r="K128" i="4"/>
  <c r="K127" i="1" s="1"/>
  <c r="K127" i="4"/>
  <c r="K126" i="1" s="1"/>
  <c r="K126" i="4"/>
  <c r="K125" i="1" s="1"/>
  <c r="K125" i="4"/>
  <c r="K124" i="1" s="1"/>
  <c r="K124" i="4"/>
  <c r="K123" i="1" s="1"/>
  <c r="K123" i="4"/>
  <c r="K122" i="1" s="1"/>
  <c r="K122" i="4"/>
  <c r="K121" i="1" s="1"/>
  <c r="K121" i="4"/>
  <c r="K120" i="1" s="1"/>
  <c r="K120" i="4"/>
  <c r="K119" i="1" s="1"/>
  <c r="K119" i="4"/>
  <c r="K118" i="1" s="1"/>
  <c r="K118" i="4"/>
  <c r="K117" i="1" s="1"/>
  <c r="K117" i="4"/>
  <c r="K116" i="1" s="1"/>
  <c r="K116" i="4"/>
  <c r="K115" i="1" s="1"/>
  <c r="K115" i="4"/>
  <c r="K114" i="1" s="1"/>
  <c r="K114" i="4"/>
  <c r="K113" i="1" s="1"/>
  <c r="K113" i="4"/>
  <c r="K112" i="1" s="1"/>
  <c r="K112" i="4"/>
  <c r="K111" i="1" s="1"/>
  <c r="K111" i="4"/>
  <c r="K110" i="1" s="1"/>
  <c r="K110" i="4"/>
  <c r="K109" i="1" s="1"/>
  <c r="K109" i="4"/>
  <c r="K108" i="1" s="1"/>
  <c r="K108" i="4"/>
  <c r="K107" i="1" s="1"/>
  <c r="K107" i="4"/>
  <c r="K106" i="1" s="1"/>
  <c r="K106" i="4"/>
  <c r="K105" i="1" s="1"/>
  <c r="K105" i="4"/>
  <c r="K104" i="1" s="1"/>
  <c r="K104" i="4"/>
  <c r="K103" i="1" s="1"/>
  <c r="K103" i="4"/>
  <c r="K102" i="1" s="1"/>
  <c r="K102" i="4"/>
  <c r="K101" i="1" s="1"/>
  <c r="K101" i="4"/>
  <c r="K100" i="1" s="1"/>
  <c r="K100" i="4"/>
  <c r="K99" i="1" s="1"/>
  <c r="K99" i="4"/>
  <c r="K98" i="1" s="1"/>
  <c r="K98" i="4"/>
  <c r="K97" i="1" s="1"/>
  <c r="K97" i="4"/>
  <c r="K96" i="1" s="1"/>
  <c r="K96" i="4"/>
  <c r="K95" i="1" s="1"/>
  <c r="K95" i="4"/>
  <c r="K94" i="1" s="1"/>
  <c r="K94" i="4"/>
  <c r="K93" i="1" s="1"/>
  <c r="K93" i="4"/>
  <c r="K92" i="1" s="1"/>
  <c r="K92" i="4"/>
  <c r="K91" i="1" s="1"/>
  <c r="K91" i="4"/>
  <c r="K90" i="1" s="1"/>
  <c r="K90" i="4"/>
  <c r="K89" i="1" s="1"/>
  <c r="K89" i="4"/>
  <c r="K88" i="1" s="1"/>
  <c r="K88" i="4"/>
  <c r="K87" i="1" s="1"/>
  <c r="K87" i="4"/>
  <c r="K86" i="1" s="1"/>
  <c r="K86" i="4"/>
  <c r="K85" i="1" s="1"/>
  <c r="K85" i="4"/>
  <c r="K84" i="1" s="1"/>
  <c r="K84" i="4"/>
  <c r="K83" i="1" s="1"/>
  <c r="K83" i="4"/>
  <c r="K82" i="1" s="1"/>
  <c r="K82" i="4"/>
  <c r="K81" i="1" s="1"/>
  <c r="K81" i="4"/>
  <c r="K80" i="1" s="1"/>
  <c r="K80" i="4"/>
  <c r="K79" i="1" s="1"/>
  <c r="K79" i="4"/>
  <c r="K78" i="1" s="1"/>
  <c r="K78" i="4"/>
  <c r="K77" i="1" s="1"/>
  <c r="K77" i="4"/>
  <c r="K76" i="1" s="1"/>
  <c r="K76" i="4"/>
  <c r="K75" i="1" s="1"/>
  <c r="K75" i="4"/>
  <c r="K74" i="1" s="1"/>
  <c r="K74" i="4"/>
  <c r="K73" i="1" s="1"/>
  <c r="K73" i="4"/>
  <c r="K72" i="1" s="1"/>
  <c r="K72" i="4"/>
  <c r="K71" i="1" s="1"/>
  <c r="K71" i="4"/>
  <c r="K70" i="1" s="1"/>
  <c r="K70" i="4"/>
  <c r="K69" i="1" s="1"/>
  <c r="K69" i="4"/>
  <c r="K68" i="1" s="1"/>
  <c r="K68" i="4"/>
  <c r="K67" i="1" s="1"/>
  <c r="K67" i="4"/>
  <c r="K66" i="1" s="1"/>
  <c r="K66" i="4"/>
  <c r="K65" i="1" s="1"/>
  <c r="K65" i="4"/>
  <c r="K64" i="1" s="1"/>
  <c r="K64" i="4"/>
  <c r="K63" i="1" s="1"/>
  <c r="K63" i="4"/>
  <c r="K62" i="1" s="1"/>
  <c r="K62" i="4"/>
  <c r="K61" i="1" s="1"/>
  <c r="K61" i="4"/>
  <c r="K60" i="1" s="1"/>
  <c r="K60" i="4"/>
  <c r="K59" i="1" s="1"/>
  <c r="K59" i="4"/>
  <c r="K58" i="1" s="1"/>
  <c r="K58" i="4"/>
  <c r="K57" i="1" s="1"/>
  <c r="K57" i="4"/>
  <c r="K56" i="1" s="1"/>
  <c r="K56" i="4"/>
  <c r="K55" i="1" s="1"/>
  <c r="K55" i="4"/>
  <c r="K54" i="1" s="1"/>
  <c r="K54" i="4"/>
  <c r="K53" i="1" s="1"/>
  <c r="K53" i="4"/>
  <c r="K52" i="1" s="1"/>
  <c r="K52" i="4"/>
  <c r="K51" i="1" s="1"/>
  <c r="K51" i="4"/>
  <c r="K50" i="1" s="1"/>
  <c r="K50" i="4"/>
  <c r="K49" i="1" s="1"/>
  <c r="K49" i="4"/>
  <c r="K48" i="1" s="1"/>
  <c r="K48" i="4"/>
  <c r="K47" i="1" s="1"/>
  <c r="K47" i="4"/>
  <c r="K46" i="1" s="1"/>
  <c r="K46" i="4"/>
  <c r="K45" i="1" s="1"/>
  <c r="K45" i="4"/>
  <c r="K44" i="1" s="1"/>
  <c r="K44" i="4"/>
  <c r="K43" i="1" s="1"/>
  <c r="K43" i="4"/>
  <c r="K42" i="1" s="1"/>
  <c r="K42" i="4"/>
  <c r="K41" i="1" s="1"/>
  <c r="K41" i="4"/>
  <c r="K40" i="1" s="1"/>
  <c r="K40" i="4"/>
  <c r="K39" i="1" s="1"/>
  <c r="K39" i="4"/>
  <c r="K38" i="1" s="1"/>
  <c r="K38" i="4"/>
  <c r="K37" i="1" s="1"/>
  <c r="K37" i="4"/>
  <c r="K36" i="1" s="1"/>
  <c r="K36" i="4"/>
  <c r="K35" i="1" s="1"/>
  <c r="K35" i="4"/>
  <c r="K34" i="1" s="1"/>
  <c r="K34" i="4"/>
  <c r="K33" i="1" s="1"/>
  <c r="K33" i="4"/>
  <c r="K32" i="1" s="1"/>
  <c r="K32" i="4"/>
  <c r="K31" i="1" s="1"/>
  <c r="K31" i="4"/>
  <c r="K30" i="1" s="1"/>
  <c r="K30" i="4"/>
  <c r="K29" i="1" s="1"/>
  <c r="K29" i="4"/>
  <c r="K28" i="1" s="1"/>
  <c r="K28" i="4"/>
  <c r="K27" i="1" s="1"/>
  <c r="K27" i="4"/>
  <c r="K26" i="1" s="1"/>
  <c r="K26" i="4"/>
  <c r="K25" i="1" s="1"/>
  <c r="K25" i="4"/>
  <c r="K24" i="1" s="1"/>
  <c r="K24" i="4"/>
  <c r="K23" i="1" s="1"/>
  <c r="K23" i="4"/>
  <c r="K22" i="1" s="1"/>
  <c r="K22" i="4"/>
  <c r="K21" i="1" s="1"/>
  <c r="K21" i="4"/>
  <c r="K20" i="1" s="1"/>
  <c r="K20" i="4"/>
  <c r="K19" i="1" s="1"/>
  <c r="K19" i="4"/>
  <c r="K18" i="1" s="1"/>
  <c r="K18" i="4"/>
  <c r="K17" i="1" s="1"/>
  <c r="K17" i="4"/>
  <c r="K16" i="1" s="1"/>
  <c r="K16" i="4"/>
  <c r="K15" i="1" s="1"/>
  <c r="K15" i="4"/>
  <c r="K14" i="1" s="1"/>
  <c r="K14" i="4"/>
  <c r="K13" i="1" s="1"/>
  <c r="K13" i="4"/>
  <c r="K12" i="1" s="1"/>
  <c r="K12" i="4"/>
  <c r="K11" i="1" s="1"/>
  <c r="K11" i="4"/>
  <c r="K10" i="1" s="1"/>
  <c r="K10" i="4"/>
  <c r="K9" i="1" s="1"/>
  <c r="K9" i="4"/>
  <c r="K8" i="1" s="1"/>
  <c r="K8" i="4"/>
  <c r="K7" i="1" s="1"/>
  <c r="AD187" i="4" l="1"/>
  <c r="AD185"/>
  <c r="AD181"/>
  <c r="AD179"/>
  <c r="AD177"/>
  <c r="AD175"/>
  <c r="AD173"/>
  <c r="AD171"/>
  <c r="AD169"/>
  <c r="AD167"/>
  <c r="AD165"/>
  <c r="AD163"/>
  <c r="AD161"/>
  <c r="AD159"/>
  <c r="AD157"/>
  <c r="AD155"/>
  <c r="AD153"/>
  <c r="AD151"/>
  <c r="AD149"/>
  <c r="AD147"/>
  <c r="AD145"/>
  <c r="AD143"/>
  <c r="AD141"/>
  <c r="AD139"/>
  <c r="AD137"/>
  <c r="AD135"/>
  <c r="AD133"/>
  <c r="AD131"/>
  <c r="AD129"/>
  <c r="AD127"/>
  <c r="AD125"/>
  <c r="AD123"/>
  <c r="AD121"/>
  <c r="AD119"/>
  <c r="AD117"/>
  <c r="AD115"/>
  <c r="AD113"/>
  <c r="AD111"/>
  <c r="AD109"/>
  <c r="AD105"/>
  <c r="AD99"/>
  <c r="AD97"/>
  <c r="AD95"/>
  <c r="AD93"/>
  <c r="AD91"/>
  <c r="AD89"/>
  <c r="AD87"/>
  <c r="AD85"/>
  <c r="AD83"/>
  <c r="AD81"/>
  <c r="AD79"/>
  <c r="AD77"/>
  <c r="AD75"/>
  <c r="AD73"/>
  <c r="AD71"/>
  <c r="AD69"/>
  <c r="AD67"/>
  <c r="AD65"/>
  <c r="AD63"/>
  <c r="AD61"/>
  <c r="AD59"/>
  <c r="AD57"/>
  <c r="AD55"/>
  <c r="AD53"/>
  <c r="AD51"/>
  <c r="AD49"/>
  <c r="AD47"/>
  <c r="AD45"/>
  <c r="AD43"/>
  <c r="AD41"/>
  <c r="AD39"/>
  <c r="AD37"/>
  <c r="AD35"/>
  <c r="AD33"/>
  <c r="AD31"/>
  <c r="AD186"/>
  <c r="AD184"/>
  <c r="AD182"/>
  <c r="AD180"/>
  <c r="AD178"/>
  <c r="AD174"/>
  <c r="AD172"/>
  <c r="AD170"/>
  <c r="AD168"/>
  <c r="AD166"/>
  <c r="AD164"/>
  <c r="AD162"/>
  <c r="AD160"/>
  <c r="AD158"/>
  <c r="AD156"/>
  <c r="AD154"/>
  <c r="AD152"/>
  <c r="AD150"/>
  <c r="AD148"/>
  <c r="AD146"/>
  <c r="AD144"/>
  <c r="AD142"/>
  <c r="AD140"/>
  <c r="AD138"/>
  <c r="AD136"/>
  <c r="AD134"/>
  <c r="AD132"/>
  <c r="AD130"/>
  <c r="AD128"/>
  <c r="AD126"/>
  <c r="AD124"/>
  <c r="AD122"/>
  <c r="AD120"/>
  <c r="AD118"/>
  <c r="AD116"/>
  <c r="AD114"/>
  <c r="AD110"/>
  <c r="AD108"/>
  <c r="AD106"/>
  <c r="AD94"/>
  <c r="AD92"/>
  <c r="AD90"/>
  <c r="AD88"/>
  <c r="AD86"/>
  <c r="AD84"/>
  <c r="AD82"/>
  <c r="AD80"/>
  <c r="AD78"/>
  <c r="AD76"/>
  <c r="AD74"/>
  <c r="AD72"/>
  <c r="AD70"/>
  <c r="AD68"/>
  <c r="AD66"/>
  <c r="AD64"/>
  <c r="AD62"/>
  <c r="AD60"/>
  <c r="AD58"/>
  <c r="AD56"/>
  <c r="AD54"/>
  <c r="AD52"/>
  <c r="AD50"/>
  <c r="AD48"/>
  <c r="AD46"/>
  <c r="AD44"/>
  <c r="AD42"/>
  <c r="AD40"/>
  <c r="AD38"/>
  <c r="AD36"/>
  <c r="AD34"/>
  <c r="AD32"/>
  <c r="AD30"/>
  <c r="AD176"/>
  <c r="AD112"/>
  <c r="AD104"/>
  <c r="AD102"/>
  <c r="AD100"/>
  <c r="AD98"/>
  <c r="AD96"/>
  <c r="AD183"/>
  <c r="AD107"/>
  <c r="AD103"/>
  <c r="AD101"/>
  <c r="J8"/>
  <c r="AC8"/>
  <c r="J18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AF29"/>
  <c r="U7"/>
  <c r="T7"/>
  <c r="S7"/>
  <c r="R7"/>
  <c r="Q7"/>
  <c r="P7"/>
  <c r="O7"/>
  <c r="N7"/>
  <c r="M7"/>
  <c r="I94" i="1"/>
  <c r="L94" s="1"/>
  <c r="P42" i="5" l="1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L80" i="1"/>
  <c r="F81" i="4"/>
  <c r="F80" i="7"/>
  <c r="N80" i="1"/>
  <c r="M80"/>
  <c r="F186" i="7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O80" i="1" l="1"/>
  <c r="P80" s="1"/>
  <c r="J80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3"/>
  <c r="I92"/>
  <c r="I91"/>
  <c r="I90"/>
  <c r="I89"/>
  <c r="I88"/>
  <c r="I87"/>
  <c r="I86"/>
  <c r="I85"/>
  <c r="I84"/>
  <c r="I83"/>
  <c r="I82"/>
  <c r="I81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J186"/>
  <c r="J185"/>
  <c r="J184"/>
  <c r="J183"/>
  <c r="J182"/>
  <c r="J181"/>
  <c r="J180"/>
  <c r="J179"/>
  <c r="J178"/>
  <c r="J177"/>
  <c r="J176"/>
  <c r="J175"/>
  <c r="J174"/>
  <c r="J173"/>
  <c r="J172"/>
  <c r="J171"/>
  <c r="J170"/>
  <c r="J169"/>
  <c r="J168"/>
  <c r="J167"/>
  <c r="J166"/>
  <c r="J165"/>
  <c r="J164"/>
  <c r="J163"/>
  <c r="J162"/>
  <c r="J161"/>
  <c r="J160"/>
  <c r="J159"/>
  <c r="J158"/>
  <c r="J157"/>
  <c r="J156"/>
  <c r="J155"/>
  <c r="J154"/>
  <c r="J153"/>
  <c r="J152"/>
  <c r="J151"/>
  <c r="J150"/>
  <c r="J149"/>
  <c r="J148"/>
  <c r="J147"/>
  <c r="J146"/>
  <c r="J145"/>
  <c r="J144"/>
  <c r="J143"/>
  <c r="J142"/>
  <c r="J141"/>
  <c r="J140"/>
  <c r="J139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79"/>
  <c r="J78"/>
  <c r="J77"/>
  <c r="J76"/>
  <c r="J75"/>
  <c r="J74"/>
  <c r="J73"/>
  <c r="J72"/>
  <c r="J71"/>
  <c r="J69"/>
  <c r="J67"/>
  <c r="J65"/>
  <c r="J63"/>
  <c r="J61"/>
  <c r="J59"/>
  <c r="J57"/>
  <c r="J55"/>
  <c r="J53"/>
  <c r="J51"/>
  <c r="J49"/>
  <c r="J47"/>
  <c r="J45"/>
  <c r="J43"/>
  <c r="J41"/>
  <c r="J39"/>
  <c r="J37"/>
  <c r="J35"/>
  <c r="J33"/>
  <c r="J31"/>
  <c r="J29"/>
  <c r="J27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N94"/>
  <c r="J7"/>
  <c r="P80" i="7" l="1"/>
  <c r="J26" i="1"/>
  <c r="J28"/>
  <c r="J30"/>
  <c r="J32"/>
  <c r="J34"/>
  <c r="J36"/>
  <c r="J38"/>
  <c r="J40"/>
  <c r="J42"/>
  <c r="J44"/>
  <c r="J46"/>
  <c r="J48"/>
  <c r="J50"/>
  <c r="J52"/>
  <c r="J54"/>
  <c r="J56"/>
  <c r="J58"/>
  <c r="J60"/>
  <c r="J62"/>
  <c r="J64"/>
  <c r="J66"/>
  <c r="J68"/>
  <c r="J70"/>
  <c r="F187" i="4" l="1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AB7"/>
  <c r="R8" i="7" l="1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7"/>
  <c r="AF76" i="6" l="1"/>
  <c r="F76"/>
  <c r="AF75"/>
  <c r="M75" i="5" s="1"/>
  <c r="F75" i="6"/>
  <c r="AF74"/>
  <c r="M74" i="5" s="1"/>
  <c r="F74" i="6"/>
  <c r="AF73"/>
  <c r="F73"/>
  <c r="AF72"/>
  <c r="F72"/>
  <c r="AF71"/>
  <c r="M71" i="5" s="1"/>
  <c r="F71" i="6"/>
  <c r="AF70"/>
  <c r="F70"/>
  <c r="AF69"/>
  <c r="M69" i="5" s="1"/>
  <c r="F69" i="6"/>
  <c r="AF68"/>
  <c r="F68"/>
  <c r="AF67"/>
  <c r="M67" i="5" s="1"/>
  <c r="F67" i="6"/>
  <c r="AF66"/>
  <c r="F66"/>
  <c r="AF65"/>
  <c r="M65" i="5" s="1"/>
  <c r="F65" i="6"/>
  <c r="AF64"/>
  <c r="F64"/>
  <c r="AF63"/>
  <c r="M63" i="5" s="1"/>
  <c r="F63" i="6"/>
  <c r="AF62"/>
  <c r="F62"/>
  <c r="AF61"/>
  <c r="M61" i="5" s="1"/>
  <c r="F61" i="6"/>
  <c r="AF60"/>
  <c r="F60"/>
  <c r="AF59"/>
  <c r="M59" i="5" s="1"/>
  <c r="F59" i="6"/>
  <c r="AF58"/>
  <c r="M58" i="5" s="1"/>
  <c r="F58" i="6"/>
  <c r="AF57"/>
  <c r="F57"/>
  <c r="AF56"/>
  <c r="M56" i="5" s="1"/>
  <c r="F56" i="6"/>
  <c r="AF55"/>
  <c r="F55"/>
  <c r="AF54"/>
  <c r="M54" i="5" s="1"/>
  <c r="F54" i="6"/>
  <c r="AF53"/>
  <c r="F53"/>
  <c r="AF52"/>
  <c r="M52" i="5" s="1"/>
  <c r="F52" i="6"/>
  <c r="AF51"/>
  <c r="F51"/>
  <c r="AF50"/>
  <c r="F50"/>
  <c r="AF49"/>
  <c r="M49" i="5" s="1"/>
  <c r="F49" i="6"/>
  <c r="AF48"/>
  <c r="F48"/>
  <c r="AF47"/>
  <c r="M47" i="5" s="1"/>
  <c r="F47" i="6"/>
  <c r="AF46"/>
  <c r="F46"/>
  <c r="AF45"/>
  <c r="M45" i="5" s="1"/>
  <c r="F45" i="6"/>
  <c r="AF44"/>
  <c r="F44"/>
  <c r="AF43"/>
  <c r="M43" i="5" s="1"/>
  <c r="F43" i="6"/>
  <c r="AF42"/>
  <c r="M42" i="5" s="1"/>
  <c r="I42" s="1"/>
  <c r="F42" i="6"/>
  <c r="AF41"/>
  <c r="J41"/>
  <c r="K41" s="1"/>
  <c r="F41"/>
  <c r="AF40"/>
  <c r="J40"/>
  <c r="K40" s="1"/>
  <c r="F40"/>
  <c r="AF39"/>
  <c r="J39"/>
  <c r="K39" s="1"/>
  <c r="F39"/>
  <c r="AF38"/>
  <c r="J38"/>
  <c r="K38" s="1"/>
  <c r="F38"/>
  <c r="AF37"/>
  <c r="J37"/>
  <c r="K37" s="1"/>
  <c r="F37"/>
  <c r="AF36"/>
  <c r="J36"/>
  <c r="K36" s="1"/>
  <c r="F36"/>
  <c r="AF35"/>
  <c r="J35"/>
  <c r="K35" s="1"/>
  <c r="F35"/>
  <c r="AF34"/>
  <c r="J34"/>
  <c r="K34" s="1"/>
  <c r="F34"/>
  <c r="AF33"/>
  <c r="J33"/>
  <c r="K33" s="1"/>
  <c r="F33"/>
  <c r="AF32"/>
  <c r="J32"/>
  <c r="K32" s="1"/>
  <c r="F32"/>
  <c r="AF31"/>
  <c r="J31"/>
  <c r="K31" s="1"/>
  <c r="F31"/>
  <c r="AF30"/>
  <c r="J30"/>
  <c r="K30" s="1"/>
  <c r="F30"/>
  <c r="AF29"/>
  <c r="J29"/>
  <c r="K29" s="1"/>
  <c r="F29"/>
  <c r="AF28"/>
  <c r="J28"/>
  <c r="K28" s="1"/>
  <c r="F28"/>
  <c r="AF27"/>
  <c r="J27"/>
  <c r="K27" s="1"/>
  <c r="F27"/>
  <c r="AF26"/>
  <c r="J26"/>
  <c r="K26" s="1"/>
  <c r="F26"/>
  <c r="AF25"/>
  <c r="J25"/>
  <c r="K25" s="1"/>
  <c r="F25"/>
  <c r="AF24"/>
  <c r="J24"/>
  <c r="K24" s="1"/>
  <c r="F24"/>
  <c r="AF23"/>
  <c r="J23"/>
  <c r="K23" s="1"/>
  <c r="F23"/>
  <c r="AF22"/>
  <c r="J22"/>
  <c r="K22" s="1"/>
  <c r="F22"/>
  <c r="AF21"/>
  <c r="J21"/>
  <c r="K21" s="1"/>
  <c r="F21"/>
  <c r="AF20"/>
  <c r="J20"/>
  <c r="K20" s="1"/>
  <c r="F20"/>
  <c r="AF19"/>
  <c r="J19"/>
  <c r="K19" s="1"/>
  <c r="F19"/>
  <c r="AF18"/>
  <c r="J18"/>
  <c r="K18" s="1"/>
  <c r="F18"/>
  <c r="AF17"/>
  <c r="J17"/>
  <c r="K17" s="1"/>
  <c r="F17"/>
  <c r="AF16"/>
  <c r="J16"/>
  <c r="K16" s="1"/>
  <c r="F16"/>
  <c r="AF15"/>
  <c r="J15"/>
  <c r="K15" s="1"/>
  <c r="F15"/>
  <c r="AF14"/>
  <c r="J14"/>
  <c r="K14" s="1"/>
  <c r="F14"/>
  <c r="AF13"/>
  <c r="J13"/>
  <c r="K13" s="1"/>
  <c r="F13"/>
  <c r="AF12"/>
  <c r="J12"/>
  <c r="K12" s="1"/>
  <c r="F12"/>
  <c r="AF11"/>
  <c r="J11"/>
  <c r="K11" s="1"/>
  <c r="F11"/>
  <c r="AF10"/>
  <c r="J10"/>
  <c r="K10" s="1"/>
  <c r="F10"/>
  <c r="AF9"/>
  <c r="J9"/>
  <c r="K9" s="1"/>
  <c r="F9"/>
  <c r="AF8"/>
  <c r="J8"/>
  <c r="K8" s="1"/>
  <c r="F8"/>
  <c r="AF7"/>
  <c r="F7"/>
  <c r="M76" i="5"/>
  <c r="L76"/>
  <c r="J76"/>
  <c r="K76" s="1"/>
  <c r="L75"/>
  <c r="J75"/>
  <c r="K75" s="1"/>
  <c r="L74"/>
  <c r="J74"/>
  <c r="K74" s="1"/>
  <c r="M73"/>
  <c r="L73"/>
  <c r="J73"/>
  <c r="K73" s="1"/>
  <c r="M72"/>
  <c r="L72"/>
  <c r="J72"/>
  <c r="K72" s="1"/>
  <c r="L71"/>
  <c r="J71"/>
  <c r="K71" s="1"/>
  <c r="M70"/>
  <c r="L70"/>
  <c r="J70"/>
  <c r="K70" s="1"/>
  <c r="L69"/>
  <c r="J69"/>
  <c r="K69" s="1"/>
  <c r="M68"/>
  <c r="L68"/>
  <c r="J68"/>
  <c r="K68" s="1"/>
  <c r="L67"/>
  <c r="J67"/>
  <c r="K67" s="1"/>
  <c r="M66"/>
  <c r="L66"/>
  <c r="J66"/>
  <c r="K66" s="1"/>
  <c r="L65"/>
  <c r="J65"/>
  <c r="K65" s="1"/>
  <c r="M64"/>
  <c r="L64"/>
  <c r="J64"/>
  <c r="K64" s="1"/>
  <c r="L63"/>
  <c r="J63"/>
  <c r="K63" s="1"/>
  <c r="M62"/>
  <c r="L62"/>
  <c r="J62"/>
  <c r="K62" s="1"/>
  <c r="L61"/>
  <c r="J61"/>
  <c r="K61" s="1"/>
  <c r="M60"/>
  <c r="L60"/>
  <c r="J60"/>
  <c r="K60" s="1"/>
  <c r="L59"/>
  <c r="J59"/>
  <c r="K59" s="1"/>
  <c r="L58"/>
  <c r="J58"/>
  <c r="K58" s="1"/>
  <c r="M57"/>
  <c r="L57"/>
  <c r="J57"/>
  <c r="K57" s="1"/>
  <c r="L56"/>
  <c r="J56"/>
  <c r="K56" s="1"/>
  <c r="M55"/>
  <c r="L55"/>
  <c r="J55"/>
  <c r="K55" s="1"/>
  <c r="L54"/>
  <c r="J54"/>
  <c r="K54" s="1"/>
  <c r="M53"/>
  <c r="L53"/>
  <c r="J53"/>
  <c r="K53" s="1"/>
  <c r="L52"/>
  <c r="J52"/>
  <c r="K52" s="1"/>
  <c r="M51"/>
  <c r="L51"/>
  <c r="J51"/>
  <c r="K51" s="1"/>
  <c r="M50"/>
  <c r="L50"/>
  <c r="J50"/>
  <c r="K50" s="1"/>
  <c r="L49"/>
  <c r="J49"/>
  <c r="K49" s="1"/>
  <c r="M48"/>
  <c r="L48"/>
  <c r="J48"/>
  <c r="K48" s="1"/>
  <c r="L47"/>
  <c r="J47"/>
  <c r="K47" s="1"/>
  <c r="M46"/>
  <c r="L46"/>
  <c r="J46"/>
  <c r="K46" s="1"/>
  <c r="L45"/>
  <c r="J45"/>
  <c r="K45" s="1"/>
  <c r="M44"/>
  <c r="L44"/>
  <c r="J44"/>
  <c r="K44" s="1"/>
  <c r="L43"/>
  <c r="J43"/>
  <c r="K43" s="1"/>
  <c r="M41"/>
  <c r="I41" s="1"/>
  <c r="M40"/>
  <c r="I40" s="1"/>
  <c r="M39"/>
  <c r="I39" s="1"/>
  <c r="M38"/>
  <c r="I38" s="1"/>
  <c r="M37"/>
  <c r="I37" s="1"/>
  <c r="M36"/>
  <c r="I36" s="1"/>
  <c r="M35"/>
  <c r="I35" s="1"/>
  <c r="M34"/>
  <c r="I34" s="1"/>
  <c r="M33"/>
  <c r="I33" s="1"/>
  <c r="M32"/>
  <c r="I32" s="1"/>
  <c r="M31"/>
  <c r="I31" s="1"/>
  <c r="M30"/>
  <c r="I30" s="1"/>
  <c r="M29"/>
  <c r="I29" s="1"/>
  <c r="M28"/>
  <c r="I28" s="1"/>
  <c r="M27"/>
  <c r="I27" s="1"/>
  <c r="M26"/>
  <c r="I26" s="1"/>
  <c r="M25"/>
  <c r="I25" s="1"/>
  <c r="M24"/>
  <c r="I24" s="1"/>
  <c r="M23"/>
  <c r="I23" s="1"/>
  <c r="M22"/>
  <c r="I22" s="1"/>
  <c r="M21"/>
  <c r="I21" s="1"/>
  <c r="M20"/>
  <c r="I20" s="1"/>
  <c r="M19"/>
  <c r="I19" s="1"/>
  <c r="M18"/>
  <c r="I18" s="1"/>
  <c r="M17"/>
  <c r="I17" s="1"/>
  <c r="M16"/>
  <c r="I16" s="1"/>
  <c r="M15"/>
  <c r="I15" s="1"/>
  <c r="M14"/>
  <c r="I14" s="1"/>
  <c r="M13"/>
  <c r="I13" s="1"/>
  <c r="M12"/>
  <c r="I12" s="1"/>
  <c r="M11"/>
  <c r="I11" s="1"/>
  <c r="M10"/>
  <c r="I10" s="1"/>
  <c r="M9"/>
  <c r="I9" s="1"/>
  <c r="M8"/>
  <c r="I8" s="1"/>
  <c r="M7"/>
  <c r="I7" s="1"/>
  <c r="M186" i="1"/>
  <c r="M185"/>
  <c r="M184"/>
  <c r="M183"/>
  <c r="M182"/>
  <c r="M181"/>
  <c r="M180"/>
  <c r="M179"/>
  <c r="M178"/>
  <c r="M177"/>
  <c r="M176"/>
  <c r="M175"/>
  <c r="M174"/>
  <c r="M173"/>
  <c r="M172"/>
  <c r="M171"/>
  <c r="M170"/>
  <c r="M169"/>
  <c r="M168"/>
  <c r="M167"/>
  <c r="M166"/>
  <c r="M165"/>
  <c r="M164"/>
  <c r="M163"/>
  <c r="M162"/>
  <c r="M161"/>
  <c r="M160"/>
  <c r="M159"/>
  <c r="M158"/>
  <c r="M157"/>
  <c r="M156"/>
  <c r="M155"/>
  <c r="M154"/>
  <c r="M153"/>
  <c r="M152"/>
  <c r="M151"/>
  <c r="M150"/>
  <c r="M149"/>
  <c r="M148"/>
  <c r="M147"/>
  <c r="M146"/>
  <c r="M145"/>
  <c r="M144"/>
  <c r="M143"/>
  <c r="M142"/>
  <c r="M141"/>
  <c r="M140"/>
  <c r="M139"/>
  <c r="M138"/>
  <c r="M137"/>
  <c r="M136"/>
  <c r="M135"/>
  <c r="M134"/>
  <c r="M133"/>
  <c r="M132"/>
  <c r="M131"/>
  <c r="M130"/>
  <c r="M129"/>
  <c r="M128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O94" s="1"/>
  <c r="P94" s="1"/>
  <c r="M93"/>
  <c r="M92"/>
  <c r="M91"/>
  <c r="M90"/>
  <c r="M89"/>
  <c r="M88"/>
  <c r="M87"/>
  <c r="M86"/>
  <c r="M85"/>
  <c r="M84"/>
  <c r="M83"/>
  <c r="M82"/>
  <c r="M81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25"/>
  <c r="M32" i="7" l="1"/>
  <c r="I32" s="1"/>
  <c r="L32" s="1"/>
  <c r="M35"/>
  <c r="I35" s="1"/>
  <c r="L35" s="1"/>
  <c r="M37"/>
  <c r="I37" s="1"/>
  <c r="L37" s="1"/>
  <c r="M40"/>
  <c r="I40" s="1"/>
  <c r="L40" s="1"/>
  <c r="M42"/>
  <c r="I42" s="1"/>
  <c r="L42" s="1"/>
  <c r="M44"/>
  <c r="I44" s="1"/>
  <c r="L44" s="1"/>
  <c r="M47"/>
  <c r="I47" s="1"/>
  <c r="L47" s="1"/>
  <c r="M52"/>
  <c r="I52" s="1"/>
  <c r="L52" s="1"/>
  <c r="M54"/>
  <c r="I54" s="1"/>
  <c r="L54" s="1"/>
  <c r="M56"/>
  <c r="I56" s="1"/>
  <c r="L56" s="1"/>
  <c r="M58"/>
  <c r="I58" s="1"/>
  <c r="L58" s="1"/>
  <c r="M60"/>
  <c r="I60" s="1"/>
  <c r="L60" s="1"/>
  <c r="M62"/>
  <c r="I62" s="1"/>
  <c r="L62" s="1"/>
  <c r="M65"/>
  <c r="I65" s="1"/>
  <c r="L65" s="1"/>
  <c r="M68"/>
  <c r="I68" s="1"/>
  <c r="L68" s="1"/>
  <c r="M70"/>
  <c r="I70" s="1"/>
  <c r="L70" s="1"/>
  <c r="M72"/>
  <c r="I72" s="1"/>
  <c r="L72" s="1"/>
  <c r="M74"/>
  <c r="I74" s="1"/>
  <c r="L74" s="1"/>
  <c r="M76"/>
  <c r="I76" s="1"/>
  <c r="L76" s="1"/>
  <c r="M78"/>
  <c r="I78" s="1"/>
  <c r="L78" s="1"/>
  <c r="M81"/>
  <c r="I81" s="1"/>
  <c r="L81" s="1"/>
  <c r="M83"/>
  <c r="I83" s="1"/>
  <c r="L83" s="1"/>
  <c r="M85"/>
  <c r="I85" s="1"/>
  <c r="L85" s="1"/>
  <c r="M87"/>
  <c r="I87" s="1"/>
  <c r="L87" s="1"/>
  <c r="M89"/>
  <c r="I89" s="1"/>
  <c r="L89" s="1"/>
  <c r="M91"/>
  <c r="I91" s="1"/>
  <c r="L91" s="1"/>
  <c r="M93"/>
  <c r="I93" s="1"/>
  <c r="L93" s="1"/>
  <c r="M95"/>
  <c r="I95" s="1"/>
  <c r="L95" s="1"/>
  <c r="M98"/>
  <c r="I98" s="1"/>
  <c r="L98" s="1"/>
  <c r="M101"/>
  <c r="I101" s="1"/>
  <c r="L101" s="1"/>
  <c r="M104"/>
  <c r="I104" s="1"/>
  <c r="L104" s="1"/>
  <c r="M106"/>
  <c r="I106" s="1"/>
  <c r="L106" s="1"/>
  <c r="M108"/>
  <c r="I108" s="1"/>
  <c r="L108" s="1"/>
  <c r="M110"/>
  <c r="I110" s="1"/>
  <c r="L110" s="1"/>
  <c r="M112"/>
  <c r="I112" s="1"/>
  <c r="L112" s="1"/>
  <c r="M114"/>
  <c r="I114" s="1"/>
  <c r="L114" s="1"/>
  <c r="M116"/>
  <c r="I116" s="1"/>
  <c r="L116" s="1"/>
  <c r="M118"/>
  <c r="I118" s="1"/>
  <c r="L118" s="1"/>
  <c r="M120"/>
  <c r="I120" s="1"/>
  <c r="L120" s="1"/>
  <c r="M122"/>
  <c r="I122" s="1"/>
  <c r="L122" s="1"/>
  <c r="M124"/>
  <c r="I124" s="1"/>
  <c r="L124" s="1"/>
  <c r="M126"/>
  <c r="I126" s="1"/>
  <c r="J126" s="1"/>
  <c r="K126" s="1"/>
  <c r="N126" s="1"/>
  <c r="M128"/>
  <c r="I128" s="1"/>
  <c r="M130"/>
  <c r="I130" s="1"/>
  <c r="J130" s="1"/>
  <c r="K130" s="1"/>
  <c r="N130" s="1"/>
  <c r="M132"/>
  <c r="I132" s="1"/>
  <c r="M134"/>
  <c r="I134" s="1"/>
  <c r="L134" s="1"/>
  <c r="M137"/>
  <c r="I137" s="1"/>
  <c r="L137" s="1"/>
  <c r="M139"/>
  <c r="I139" s="1"/>
  <c r="L139" s="1"/>
  <c r="M141"/>
  <c r="I141" s="1"/>
  <c r="L141" s="1"/>
  <c r="M143"/>
  <c r="I143" s="1"/>
  <c r="L143" s="1"/>
  <c r="M145"/>
  <c r="I145" s="1"/>
  <c r="L145" s="1"/>
  <c r="M147"/>
  <c r="I147" s="1"/>
  <c r="L147" s="1"/>
  <c r="M149"/>
  <c r="I149" s="1"/>
  <c r="L149" s="1"/>
  <c r="M151"/>
  <c r="I151" s="1"/>
  <c r="L151" s="1"/>
  <c r="M153"/>
  <c r="I153" s="1"/>
  <c r="L153" s="1"/>
  <c r="M156"/>
  <c r="I156" s="1"/>
  <c r="L156" s="1"/>
  <c r="M158"/>
  <c r="I158" s="1"/>
  <c r="L158" s="1"/>
  <c r="M160"/>
  <c r="I160" s="1"/>
  <c r="L160" s="1"/>
  <c r="M162"/>
  <c r="I162" s="1"/>
  <c r="L162" s="1"/>
  <c r="M165"/>
  <c r="I165" s="1"/>
  <c r="L165" s="1"/>
  <c r="M167"/>
  <c r="I167" s="1"/>
  <c r="L167" s="1"/>
  <c r="M170"/>
  <c r="I170" s="1"/>
  <c r="L170" s="1"/>
  <c r="M172"/>
  <c r="I172" s="1"/>
  <c r="L172" s="1"/>
  <c r="M174"/>
  <c r="I174" s="1"/>
  <c r="L174" s="1"/>
  <c r="M176"/>
  <c r="I176" s="1"/>
  <c r="L176" s="1"/>
  <c r="M178"/>
  <c r="I178" s="1"/>
  <c r="L178" s="1"/>
  <c r="M180"/>
  <c r="I180" s="1"/>
  <c r="L180" s="1"/>
  <c r="M182"/>
  <c r="I182" s="1"/>
  <c r="L182" s="1"/>
  <c r="M184"/>
  <c r="I184" s="1"/>
  <c r="L184" s="1"/>
  <c r="M186"/>
  <c r="I186" s="1"/>
  <c r="L186" s="1"/>
  <c r="M31"/>
  <c r="I31" s="1"/>
  <c r="L31" s="1"/>
  <c r="M33"/>
  <c r="I33" s="1"/>
  <c r="L33" s="1"/>
  <c r="M36"/>
  <c r="I36" s="1"/>
  <c r="L36" s="1"/>
  <c r="M39"/>
  <c r="I39" s="1"/>
  <c r="L39" s="1"/>
  <c r="M41"/>
  <c r="I41" s="1"/>
  <c r="L41" s="1"/>
  <c r="M43"/>
  <c r="I43" s="1"/>
  <c r="L43" s="1"/>
  <c r="M45"/>
  <c r="I45" s="1"/>
  <c r="L45" s="1"/>
  <c r="M48"/>
  <c r="I48" s="1"/>
  <c r="L48" s="1"/>
  <c r="M53"/>
  <c r="I53" s="1"/>
  <c r="L53" s="1"/>
  <c r="M55"/>
  <c r="I55" s="1"/>
  <c r="L55" s="1"/>
  <c r="M57"/>
  <c r="I57" s="1"/>
  <c r="L57" s="1"/>
  <c r="M59"/>
  <c r="I59" s="1"/>
  <c r="L59" s="1"/>
  <c r="M61"/>
  <c r="I61" s="1"/>
  <c r="L61" s="1"/>
  <c r="M64"/>
  <c r="I64" s="1"/>
  <c r="L64" s="1"/>
  <c r="M66"/>
  <c r="I66" s="1"/>
  <c r="L66" s="1"/>
  <c r="M69"/>
  <c r="I69" s="1"/>
  <c r="L69" s="1"/>
  <c r="M71"/>
  <c r="I71" s="1"/>
  <c r="L71" s="1"/>
  <c r="M73"/>
  <c r="I73" s="1"/>
  <c r="L73" s="1"/>
  <c r="M75"/>
  <c r="I75" s="1"/>
  <c r="L75" s="1"/>
  <c r="M77"/>
  <c r="I77" s="1"/>
  <c r="L77" s="1"/>
  <c r="M79"/>
  <c r="I79" s="1"/>
  <c r="L79" s="1"/>
  <c r="M82"/>
  <c r="I82" s="1"/>
  <c r="L82" s="1"/>
  <c r="M84"/>
  <c r="I84" s="1"/>
  <c r="L84" s="1"/>
  <c r="M86"/>
  <c r="I86" s="1"/>
  <c r="L86" s="1"/>
  <c r="M88"/>
  <c r="I88" s="1"/>
  <c r="L88" s="1"/>
  <c r="M90"/>
  <c r="I90" s="1"/>
  <c r="L90" s="1"/>
  <c r="M92"/>
  <c r="I92" s="1"/>
  <c r="L92" s="1"/>
  <c r="M94"/>
  <c r="I94" s="1"/>
  <c r="L94" s="1"/>
  <c r="M96"/>
  <c r="I96" s="1"/>
  <c r="L96" s="1"/>
  <c r="M99"/>
  <c r="I99" s="1"/>
  <c r="L99" s="1"/>
  <c r="M102"/>
  <c r="I102" s="1"/>
  <c r="L102" s="1"/>
  <c r="M105"/>
  <c r="I105" s="1"/>
  <c r="L105" s="1"/>
  <c r="M107"/>
  <c r="I107" s="1"/>
  <c r="L107" s="1"/>
  <c r="M109"/>
  <c r="I109" s="1"/>
  <c r="L109" s="1"/>
  <c r="M111"/>
  <c r="I111" s="1"/>
  <c r="L111" s="1"/>
  <c r="M113"/>
  <c r="I113" s="1"/>
  <c r="L113" s="1"/>
  <c r="M115"/>
  <c r="I115" s="1"/>
  <c r="L115" s="1"/>
  <c r="M117"/>
  <c r="I117" s="1"/>
  <c r="L117" s="1"/>
  <c r="M119"/>
  <c r="I119" s="1"/>
  <c r="L119" s="1"/>
  <c r="M121"/>
  <c r="I121" s="1"/>
  <c r="L121" s="1"/>
  <c r="M123"/>
  <c r="I123" s="1"/>
  <c r="L123" s="1"/>
  <c r="M125"/>
  <c r="I125" s="1"/>
  <c r="J125" s="1"/>
  <c r="K125" s="1"/>
  <c r="N125" s="1"/>
  <c r="M127"/>
  <c r="I127" s="1"/>
  <c r="J127" s="1"/>
  <c r="K127" s="1"/>
  <c r="N127" s="1"/>
  <c r="M129"/>
  <c r="I129" s="1"/>
  <c r="M131"/>
  <c r="I131" s="1"/>
  <c r="J131" s="1"/>
  <c r="K131" s="1"/>
  <c r="N131" s="1"/>
  <c r="M133"/>
  <c r="I133" s="1"/>
  <c r="M136"/>
  <c r="I136" s="1"/>
  <c r="L136" s="1"/>
  <c r="M138"/>
  <c r="I138" s="1"/>
  <c r="L138" s="1"/>
  <c r="M140"/>
  <c r="I140" s="1"/>
  <c r="L140" s="1"/>
  <c r="M142"/>
  <c r="I142" s="1"/>
  <c r="L142" s="1"/>
  <c r="M144"/>
  <c r="I144" s="1"/>
  <c r="L144" s="1"/>
  <c r="M146"/>
  <c r="I146" s="1"/>
  <c r="L146" s="1"/>
  <c r="M148"/>
  <c r="I148" s="1"/>
  <c r="L148" s="1"/>
  <c r="M150"/>
  <c r="I150" s="1"/>
  <c r="L150" s="1"/>
  <c r="M152"/>
  <c r="I152" s="1"/>
  <c r="L152" s="1"/>
  <c r="M154"/>
  <c r="I154" s="1"/>
  <c r="L154" s="1"/>
  <c r="M157"/>
  <c r="I157" s="1"/>
  <c r="L157" s="1"/>
  <c r="M159"/>
  <c r="I159" s="1"/>
  <c r="L159" s="1"/>
  <c r="M161"/>
  <c r="I161" s="1"/>
  <c r="L161" s="1"/>
  <c r="M164"/>
  <c r="I164" s="1"/>
  <c r="L164" s="1"/>
  <c r="M166"/>
  <c r="I166" s="1"/>
  <c r="L166" s="1"/>
  <c r="M169"/>
  <c r="I169" s="1"/>
  <c r="L169" s="1"/>
  <c r="M171"/>
  <c r="I171" s="1"/>
  <c r="L171" s="1"/>
  <c r="M173"/>
  <c r="I173" s="1"/>
  <c r="L173" s="1"/>
  <c r="M175"/>
  <c r="I175" s="1"/>
  <c r="L175" s="1"/>
  <c r="M177"/>
  <c r="I177" s="1"/>
  <c r="L177" s="1"/>
  <c r="M179"/>
  <c r="I179" s="1"/>
  <c r="L179" s="1"/>
  <c r="M181"/>
  <c r="I181" s="1"/>
  <c r="L181" s="1"/>
  <c r="M183"/>
  <c r="I183" s="1"/>
  <c r="L183" s="1"/>
  <c r="M185"/>
  <c r="I185" s="1"/>
  <c r="L185" s="1"/>
  <c r="J8" i="5"/>
  <c r="K8" s="1"/>
  <c r="L8"/>
  <c r="O8" s="1"/>
  <c r="J10"/>
  <c r="K10" s="1"/>
  <c r="L10"/>
  <c r="O10" s="1"/>
  <c r="J12"/>
  <c r="K12" s="1"/>
  <c r="L12"/>
  <c r="O12" s="1"/>
  <c r="J14"/>
  <c r="K14" s="1"/>
  <c r="L14"/>
  <c r="O14" s="1"/>
  <c r="J16"/>
  <c r="K16" s="1"/>
  <c r="L16"/>
  <c r="O16" s="1"/>
  <c r="J18"/>
  <c r="K18" s="1"/>
  <c r="L18"/>
  <c r="O18" s="1"/>
  <c r="J20"/>
  <c r="K20" s="1"/>
  <c r="L20"/>
  <c r="O20" s="1"/>
  <c r="J22"/>
  <c r="K22" s="1"/>
  <c r="L22"/>
  <c r="O22" s="1"/>
  <c r="J24"/>
  <c r="K24" s="1"/>
  <c r="L24"/>
  <c r="O24" s="1"/>
  <c r="J26"/>
  <c r="K26" s="1"/>
  <c r="L26"/>
  <c r="O26" s="1"/>
  <c r="J28"/>
  <c r="K28" s="1"/>
  <c r="L28"/>
  <c r="O28" s="1"/>
  <c r="J30"/>
  <c r="K30" s="1"/>
  <c r="L30"/>
  <c r="O30" s="1"/>
  <c r="J32"/>
  <c r="K32" s="1"/>
  <c r="L32"/>
  <c r="O32" s="1"/>
  <c r="J34"/>
  <c r="K34" s="1"/>
  <c r="L34"/>
  <c r="O34" s="1"/>
  <c r="J36"/>
  <c r="K36" s="1"/>
  <c r="L36"/>
  <c r="O36" s="1"/>
  <c r="J38"/>
  <c r="K38" s="1"/>
  <c r="L38"/>
  <c r="O38" s="1"/>
  <c r="J40"/>
  <c r="K40" s="1"/>
  <c r="L40"/>
  <c r="O40" s="1"/>
  <c r="J42"/>
  <c r="K42" s="1"/>
  <c r="L42"/>
  <c r="J7"/>
  <c r="K7" s="1"/>
  <c r="L7"/>
  <c r="O7" s="1"/>
  <c r="J9"/>
  <c r="K9" s="1"/>
  <c r="L9"/>
  <c r="O9" s="1"/>
  <c r="J11"/>
  <c r="K11" s="1"/>
  <c r="L11"/>
  <c r="O11" s="1"/>
  <c r="J13"/>
  <c r="K13" s="1"/>
  <c r="L13"/>
  <c r="O13" s="1"/>
  <c r="J15"/>
  <c r="K15" s="1"/>
  <c r="L15"/>
  <c r="O15" s="1"/>
  <c r="J17"/>
  <c r="K17" s="1"/>
  <c r="L17"/>
  <c r="O17" s="1"/>
  <c r="J19"/>
  <c r="K19" s="1"/>
  <c r="L19"/>
  <c r="O19" s="1"/>
  <c r="J21"/>
  <c r="K21" s="1"/>
  <c r="L21"/>
  <c r="O21" s="1"/>
  <c r="J23"/>
  <c r="K23" s="1"/>
  <c r="L23"/>
  <c r="O23" s="1"/>
  <c r="J25"/>
  <c r="K25" s="1"/>
  <c r="L25"/>
  <c r="O25" s="1"/>
  <c r="J27"/>
  <c r="K27" s="1"/>
  <c r="L27"/>
  <c r="O27" s="1"/>
  <c r="J29"/>
  <c r="K29" s="1"/>
  <c r="L29"/>
  <c r="O29" s="1"/>
  <c r="J31"/>
  <c r="K31" s="1"/>
  <c r="L31"/>
  <c r="O31" s="1"/>
  <c r="J33"/>
  <c r="K33" s="1"/>
  <c r="L33"/>
  <c r="O33" s="1"/>
  <c r="J35"/>
  <c r="K35" s="1"/>
  <c r="L35"/>
  <c r="O35" s="1"/>
  <c r="J37"/>
  <c r="K37" s="1"/>
  <c r="L37"/>
  <c r="O37" s="1"/>
  <c r="J39"/>
  <c r="K39" s="1"/>
  <c r="L39"/>
  <c r="O39" s="1"/>
  <c r="J41"/>
  <c r="K41" s="1"/>
  <c r="L41"/>
  <c r="O41" s="1"/>
  <c r="M38" i="7"/>
  <c r="I38" s="1"/>
  <c r="L38" s="1"/>
  <c r="M51"/>
  <c r="I51" s="1"/>
  <c r="L51" s="1"/>
  <c r="M67"/>
  <c r="I67" s="1"/>
  <c r="L67" s="1"/>
  <c r="M168"/>
  <c r="I168" s="1"/>
  <c r="L168" s="1"/>
  <c r="M163"/>
  <c r="I163" s="1"/>
  <c r="L163" s="1"/>
  <c r="M155"/>
  <c r="I155" s="1"/>
  <c r="L155" s="1"/>
  <c r="M100"/>
  <c r="I100" s="1"/>
  <c r="L100" s="1"/>
  <c r="M97"/>
  <c r="I97" s="1"/>
  <c r="L97" s="1"/>
  <c r="M63"/>
  <c r="I63" s="1"/>
  <c r="L63" s="1"/>
  <c r="M135"/>
  <c r="I135" s="1"/>
  <c r="L135" s="1"/>
  <c r="M103"/>
  <c r="I103" s="1"/>
  <c r="L103" s="1"/>
  <c r="M50"/>
  <c r="I50" s="1"/>
  <c r="L50" s="1"/>
  <c r="M49"/>
  <c r="I49" s="1"/>
  <c r="L49" s="1"/>
  <c r="M46"/>
  <c r="I46" s="1"/>
  <c r="L46" s="1"/>
  <c r="M34"/>
  <c r="I34" s="1"/>
  <c r="L34" s="1"/>
  <c r="M25"/>
  <c r="I25" s="1"/>
  <c r="L25" s="1"/>
  <c r="J32"/>
  <c r="K32" s="1"/>
  <c r="N32" s="1"/>
  <c r="J37"/>
  <c r="K37" s="1"/>
  <c r="N37" s="1"/>
  <c r="J39"/>
  <c r="K39" s="1"/>
  <c r="N39" s="1"/>
  <c r="J42"/>
  <c r="K42" s="1"/>
  <c r="N42" s="1"/>
  <c r="J43"/>
  <c r="K43" s="1"/>
  <c r="N43" s="1"/>
  <c r="J44"/>
  <c r="K44" s="1"/>
  <c r="N44" s="1"/>
  <c r="J47"/>
  <c r="K47" s="1"/>
  <c r="N47" s="1"/>
  <c r="J52"/>
  <c r="K52" s="1"/>
  <c r="N52" s="1"/>
  <c r="J54"/>
  <c r="K54" s="1"/>
  <c r="N54" s="1"/>
  <c r="J55"/>
  <c r="K55" s="1"/>
  <c r="N55" s="1"/>
  <c r="J58"/>
  <c r="K58" s="1"/>
  <c r="N58" s="1"/>
  <c r="J59"/>
  <c r="K59" s="1"/>
  <c r="N59" s="1"/>
  <c r="J60"/>
  <c r="K60" s="1"/>
  <c r="N60" s="1"/>
  <c r="J62"/>
  <c r="K62" s="1"/>
  <c r="N62" s="1"/>
  <c r="J64"/>
  <c r="K64" s="1"/>
  <c r="N64" s="1"/>
  <c r="J68"/>
  <c r="K68" s="1"/>
  <c r="N68" s="1"/>
  <c r="J69"/>
  <c r="K69" s="1"/>
  <c r="N69" s="1"/>
  <c r="J70"/>
  <c r="K70" s="1"/>
  <c r="N70" s="1"/>
  <c r="J72"/>
  <c r="K72" s="1"/>
  <c r="N72" s="1"/>
  <c r="J76"/>
  <c r="K76" s="1"/>
  <c r="N76" s="1"/>
  <c r="J78"/>
  <c r="K78" s="1"/>
  <c r="N78" s="1"/>
  <c r="J81"/>
  <c r="K81" s="1"/>
  <c r="N81" s="1"/>
  <c r="J83"/>
  <c r="K83" s="1"/>
  <c r="N83" s="1"/>
  <c r="J85"/>
  <c r="K85" s="1"/>
  <c r="N85" s="1"/>
  <c r="J87"/>
  <c r="K87" s="1"/>
  <c r="N87" s="1"/>
  <c r="J89"/>
  <c r="K89" s="1"/>
  <c r="N89" s="1"/>
  <c r="J93"/>
  <c r="K93" s="1"/>
  <c r="N93" s="1"/>
  <c r="J94"/>
  <c r="K94" s="1"/>
  <c r="N94" s="1"/>
  <c r="J95"/>
  <c r="K95" s="1"/>
  <c r="N95" s="1"/>
  <c r="J98"/>
  <c r="K98" s="1"/>
  <c r="N98" s="1"/>
  <c r="J101"/>
  <c r="K101" s="1"/>
  <c r="N101" s="1"/>
  <c r="J104"/>
  <c r="K104" s="1"/>
  <c r="N104" s="1"/>
  <c r="J105"/>
  <c r="K105" s="1"/>
  <c r="N105" s="1"/>
  <c r="J107"/>
  <c r="K107" s="1"/>
  <c r="N107" s="1"/>
  <c r="J108"/>
  <c r="K108" s="1"/>
  <c r="N108" s="1"/>
  <c r="J109"/>
  <c r="K109" s="1"/>
  <c r="N109" s="1"/>
  <c r="J113"/>
  <c r="K113" s="1"/>
  <c r="N113" s="1"/>
  <c r="J115"/>
  <c r="K115" s="1"/>
  <c r="N115" s="1"/>
  <c r="J116"/>
  <c r="K116" s="1"/>
  <c r="N116" s="1"/>
  <c r="J117"/>
  <c r="K117" s="1"/>
  <c r="N117" s="1"/>
  <c r="J120"/>
  <c r="K120" s="1"/>
  <c r="N120" s="1"/>
  <c r="J121"/>
  <c r="K121" s="1"/>
  <c r="N121" s="1"/>
  <c r="J124"/>
  <c r="K124" s="1"/>
  <c r="N124" s="1"/>
  <c r="L125"/>
  <c r="L126"/>
  <c r="L128"/>
  <c r="J128"/>
  <c r="K128" s="1"/>
  <c r="N128" s="1"/>
  <c r="L129"/>
  <c r="J129"/>
  <c r="K129" s="1"/>
  <c r="N129" s="1"/>
  <c r="L132"/>
  <c r="J132"/>
  <c r="K132" s="1"/>
  <c r="N132" s="1"/>
  <c r="L133"/>
  <c r="J133"/>
  <c r="K133" s="1"/>
  <c r="N133" s="1"/>
  <c r="J134"/>
  <c r="K134" s="1"/>
  <c r="N134" s="1"/>
  <c r="O134" s="1"/>
  <c r="J137"/>
  <c r="K137" s="1"/>
  <c r="N137" s="1"/>
  <c r="O137" s="1"/>
  <c r="J142"/>
  <c r="K142" s="1"/>
  <c r="N142" s="1"/>
  <c r="O142" s="1"/>
  <c r="J145"/>
  <c r="K145" s="1"/>
  <c r="N145" s="1"/>
  <c r="O145" s="1"/>
  <c r="J146"/>
  <c r="K146" s="1"/>
  <c r="N146" s="1"/>
  <c r="O146" s="1"/>
  <c r="J149"/>
  <c r="K149" s="1"/>
  <c r="N149" s="1"/>
  <c r="O149" s="1"/>
  <c r="J150"/>
  <c r="K150" s="1"/>
  <c r="N150" s="1"/>
  <c r="O150" s="1"/>
  <c r="J153"/>
  <c r="K153" s="1"/>
  <c r="N153" s="1"/>
  <c r="O153" s="1"/>
  <c r="J154"/>
  <c r="K154" s="1"/>
  <c r="N154" s="1"/>
  <c r="O154" s="1"/>
  <c r="J158"/>
  <c r="K158" s="1"/>
  <c r="N158" s="1"/>
  <c r="O158" s="1"/>
  <c r="J159"/>
  <c r="K159" s="1"/>
  <c r="N159" s="1"/>
  <c r="O159" s="1"/>
  <c r="J162"/>
  <c r="K162" s="1"/>
  <c r="N162" s="1"/>
  <c r="O162" s="1"/>
  <c r="J163"/>
  <c r="K163" s="1"/>
  <c r="N163" s="1"/>
  <c r="O163" s="1"/>
  <c r="J164"/>
  <c r="K164" s="1"/>
  <c r="N164" s="1"/>
  <c r="O164" s="1"/>
  <c r="J167"/>
  <c r="K167" s="1"/>
  <c r="N167" s="1"/>
  <c r="O167" s="1"/>
  <c r="J169"/>
  <c r="K169" s="1"/>
  <c r="N169" s="1"/>
  <c r="O169" s="1"/>
  <c r="J172"/>
  <c r="K172" s="1"/>
  <c r="N172" s="1"/>
  <c r="O172" s="1"/>
  <c r="J174"/>
  <c r="K174" s="1"/>
  <c r="N174" s="1"/>
  <c r="O174" s="1"/>
  <c r="J176"/>
  <c r="K176" s="1"/>
  <c r="N176" s="1"/>
  <c r="O176" s="1"/>
  <c r="J180"/>
  <c r="K180" s="1"/>
  <c r="N180" s="1"/>
  <c r="O180" s="1"/>
  <c r="J181"/>
  <c r="K181" s="1"/>
  <c r="N181" s="1"/>
  <c r="O181" s="1"/>
  <c r="J184"/>
  <c r="K184" s="1"/>
  <c r="N184" s="1"/>
  <c r="O184" s="1"/>
  <c r="J185"/>
  <c r="K185" s="1"/>
  <c r="N185" s="1"/>
  <c r="O185" s="1"/>
  <c r="N7" i="5"/>
  <c r="P7"/>
  <c r="P8"/>
  <c r="N8"/>
  <c r="P9"/>
  <c r="N9"/>
  <c r="P10"/>
  <c r="N10"/>
  <c r="P11"/>
  <c r="N11"/>
  <c r="P12"/>
  <c r="N12"/>
  <c r="N13"/>
  <c r="P13"/>
  <c r="N14"/>
  <c r="P14"/>
  <c r="P15"/>
  <c r="N15"/>
  <c r="P16"/>
  <c r="N16"/>
  <c r="P17"/>
  <c r="N17"/>
  <c r="P18"/>
  <c r="N18"/>
  <c r="P19"/>
  <c r="N19"/>
  <c r="P20"/>
  <c r="N20"/>
  <c r="P21"/>
  <c r="N21"/>
  <c r="P22"/>
  <c r="N22"/>
  <c r="P23"/>
  <c r="N23"/>
  <c r="P24"/>
  <c r="N24"/>
  <c r="P25"/>
  <c r="N25"/>
  <c r="P26"/>
  <c r="N26"/>
  <c r="P27"/>
  <c r="N27"/>
  <c r="P28"/>
  <c r="N28"/>
  <c r="P29"/>
  <c r="N29"/>
  <c r="P30"/>
  <c r="N30"/>
  <c r="P31"/>
  <c r="N31"/>
  <c r="P32"/>
  <c r="N32"/>
  <c r="P33"/>
  <c r="N33"/>
  <c r="P34"/>
  <c r="N34"/>
  <c r="P35"/>
  <c r="N35"/>
  <c r="P36"/>
  <c r="N36"/>
  <c r="P37"/>
  <c r="N37"/>
  <c r="P38"/>
  <c r="N38"/>
  <c r="P39"/>
  <c r="N39"/>
  <c r="P40"/>
  <c r="N40"/>
  <c r="P41"/>
  <c r="N41"/>
  <c r="N42"/>
  <c r="N46"/>
  <c r="Q158" i="7" s="1"/>
  <c r="N50" i="5"/>
  <c r="Q162" i="7" s="1"/>
  <c r="N54" i="5"/>
  <c r="Q166" i="7" s="1"/>
  <c r="N58" i="5"/>
  <c r="Q170" i="7" s="1"/>
  <c r="N62" i="5"/>
  <c r="Q174" i="7" s="1"/>
  <c r="N66" i="5"/>
  <c r="Q178" i="7" s="1"/>
  <c r="N70" i="5"/>
  <c r="Q182" i="7" s="1"/>
  <c r="N74" i="5"/>
  <c r="Q186" i="7" s="1"/>
  <c r="N44" i="5"/>
  <c r="Q156" i="7" s="1"/>
  <c r="N48" i="5"/>
  <c r="O48" s="1"/>
  <c r="N52"/>
  <c r="Q164" i="7" s="1"/>
  <c r="N56" i="5"/>
  <c r="O56" s="1"/>
  <c r="N60"/>
  <c r="Q172" i="7" s="1"/>
  <c r="N64" i="5"/>
  <c r="O64" s="1"/>
  <c r="N68"/>
  <c r="Q180" i="7" s="1"/>
  <c r="N72" i="5"/>
  <c r="O72" s="1"/>
  <c r="N76"/>
  <c r="Q188" i="7" s="1"/>
  <c r="O42" i="5"/>
  <c r="O46"/>
  <c r="O50"/>
  <c r="O54"/>
  <c r="O58"/>
  <c r="O62"/>
  <c r="O66"/>
  <c r="O70"/>
  <c r="O74"/>
  <c r="N43"/>
  <c r="O43" s="1"/>
  <c r="N45"/>
  <c r="O45" s="1"/>
  <c r="N47"/>
  <c r="Q159" i="7" s="1"/>
  <c r="N49" i="5"/>
  <c r="Q161" i="7" s="1"/>
  <c r="N51" i="5"/>
  <c r="O51" s="1"/>
  <c r="N53"/>
  <c r="O53" s="1"/>
  <c r="N55"/>
  <c r="Q167" i="7" s="1"/>
  <c r="N57" i="5"/>
  <c r="Q169" i="7" s="1"/>
  <c r="N59" i="5"/>
  <c r="O59" s="1"/>
  <c r="N61"/>
  <c r="O61" s="1"/>
  <c r="N63"/>
  <c r="Q175" i="7" s="1"/>
  <c r="N65" i="5"/>
  <c r="Q177" i="7" s="1"/>
  <c r="N67" i="5"/>
  <c r="O67" s="1"/>
  <c r="N69"/>
  <c r="O69" s="1"/>
  <c r="N71"/>
  <c r="Q183" i="7" s="1"/>
  <c r="N73" i="5"/>
  <c r="Q185" i="7" s="1"/>
  <c r="N75" i="5"/>
  <c r="O75" s="1"/>
  <c r="L118" i="1"/>
  <c r="L120"/>
  <c r="N120"/>
  <c r="L122"/>
  <c r="L124"/>
  <c r="N124"/>
  <c r="L126"/>
  <c r="L128"/>
  <c r="N128"/>
  <c r="L130"/>
  <c r="L132"/>
  <c r="N132"/>
  <c r="L134"/>
  <c r="L136"/>
  <c r="L138"/>
  <c r="N138"/>
  <c r="L140"/>
  <c r="L142"/>
  <c r="N142"/>
  <c r="L144"/>
  <c r="L146"/>
  <c r="N146"/>
  <c r="L148"/>
  <c r="L150"/>
  <c r="L152"/>
  <c r="N152"/>
  <c r="L154"/>
  <c r="L156"/>
  <c r="L158"/>
  <c r="N158"/>
  <c r="L160"/>
  <c r="L162"/>
  <c r="N162"/>
  <c r="L164"/>
  <c r="L166"/>
  <c r="L168"/>
  <c r="N168"/>
  <c r="L170"/>
  <c r="L172"/>
  <c r="N172"/>
  <c r="L174"/>
  <c r="L176"/>
  <c r="N176"/>
  <c r="L178"/>
  <c r="L180"/>
  <c r="L182"/>
  <c r="L184"/>
  <c r="N184"/>
  <c r="L186"/>
  <c r="L117"/>
  <c r="L119"/>
  <c r="N119"/>
  <c r="L121"/>
  <c r="L123"/>
  <c r="N123"/>
  <c r="L125"/>
  <c r="L127"/>
  <c r="L129"/>
  <c r="L131"/>
  <c r="L133"/>
  <c r="L135"/>
  <c r="L137"/>
  <c r="L139"/>
  <c r="L141"/>
  <c r="L143"/>
  <c r="L145"/>
  <c r="L147"/>
  <c r="L149"/>
  <c r="L151"/>
  <c r="L153"/>
  <c r="L155"/>
  <c r="L157"/>
  <c r="L159"/>
  <c r="N159"/>
  <c r="L161"/>
  <c r="L163"/>
  <c r="L165"/>
  <c r="N165"/>
  <c r="L167"/>
  <c r="L169"/>
  <c r="N169"/>
  <c r="L171"/>
  <c r="L173"/>
  <c r="L175"/>
  <c r="N175"/>
  <c r="L177"/>
  <c r="L179"/>
  <c r="N179"/>
  <c r="L181"/>
  <c r="N181"/>
  <c r="L183"/>
  <c r="L185"/>
  <c r="L25"/>
  <c r="L31"/>
  <c r="L33"/>
  <c r="N35"/>
  <c r="L35"/>
  <c r="L37"/>
  <c r="L39"/>
  <c r="L41"/>
  <c r="L43"/>
  <c r="L45"/>
  <c r="L47"/>
  <c r="L49"/>
  <c r="N51"/>
  <c r="L51"/>
  <c r="L53"/>
  <c r="L55"/>
  <c r="L57"/>
  <c r="L59"/>
  <c r="L61"/>
  <c r="L63"/>
  <c r="L65"/>
  <c r="L67"/>
  <c r="L69"/>
  <c r="N71"/>
  <c r="L71"/>
  <c r="L73"/>
  <c r="L75"/>
  <c r="L77"/>
  <c r="L79"/>
  <c r="L82"/>
  <c r="L84"/>
  <c r="L86"/>
  <c r="L88"/>
  <c r="L90"/>
  <c r="L92"/>
  <c r="L96"/>
  <c r="N98"/>
  <c r="L98"/>
  <c r="L100"/>
  <c r="L102"/>
  <c r="L104"/>
  <c r="L106"/>
  <c r="L108"/>
  <c r="L110"/>
  <c r="L112"/>
  <c r="L114"/>
  <c r="L116"/>
  <c r="L32"/>
  <c r="L34"/>
  <c r="L36"/>
  <c r="L38"/>
  <c r="L40"/>
  <c r="L42"/>
  <c r="L44"/>
  <c r="L46"/>
  <c r="L48"/>
  <c r="L50"/>
  <c r="L52"/>
  <c r="L54"/>
  <c r="L56"/>
  <c r="L58"/>
  <c r="L60"/>
  <c r="L62"/>
  <c r="L64"/>
  <c r="L66"/>
  <c r="L68"/>
  <c r="L70"/>
  <c r="L72"/>
  <c r="L74"/>
  <c r="L76"/>
  <c r="L78"/>
  <c r="L81"/>
  <c r="L83"/>
  <c r="L85"/>
  <c r="L87"/>
  <c r="L89"/>
  <c r="L91"/>
  <c r="L93"/>
  <c r="L95"/>
  <c r="L97"/>
  <c r="N97"/>
  <c r="L99"/>
  <c r="L101"/>
  <c r="L103"/>
  <c r="L105"/>
  <c r="L107"/>
  <c r="L109"/>
  <c r="L111"/>
  <c r="L113"/>
  <c r="L115"/>
  <c r="N186"/>
  <c r="O186" s="1"/>
  <c r="P186" s="1"/>
  <c r="N180"/>
  <c r="N174"/>
  <c r="O174" s="1"/>
  <c r="P174" s="1"/>
  <c r="N170"/>
  <c r="O170" s="1"/>
  <c r="P170" s="1"/>
  <c r="N166"/>
  <c r="O166" s="1"/>
  <c r="P166" s="1"/>
  <c r="N160"/>
  <c r="N154"/>
  <c r="O154" s="1"/>
  <c r="P154" s="1"/>
  <c r="N150"/>
  <c r="O150" s="1"/>
  <c r="P150" s="1"/>
  <c r="N144"/>
  <c r="N140"/>
  <c r="N134"/>
  <c r="O134" s="1"/>
  <c r="P134" s="1"/>
  <c r="N130"/>
  <c r="O130" s="1"/>
  <c r="P130" s="1"/>
  <c r="N126"/>
  <c r="O126" s="1"/>
  <c r="P126" s="1"/>
  <c r="N122"/>
  <c r="O122" s="1"/>
  <c r="P122" s="1"/>
  <c r="N118"/>
  <c r="O118" s="1"/>
  <c r="P118" s="1"/>
  <c r="N177"/>
  <c r="O177" s="1"/>
  <c r="P177" s="1"/>
  <c r="N171"/>
  <c r="N167"/>
  <c r="N163"/>
  <c r="N155"/>
  <c r="N121"/>
  <c r="O121" s="1"/>
  <c r="P121" s="1"/>
  <c r="N117"/>
  <c r="O117" s="1"/>
  <c r="P117" s="1"/>
  <c r="N105"/>
  <c r="N101"/>
  <c r="N95"/>
  <c r="N93"/>
  <c r="N91"/>
  <c r="N87"/>
  <c r="N81"/>
  <c r="N78"/>
  <c r="N72"/>
  <c r="N70"/>
  <c r="N68"/>
  <c r="N62"/>
  <c r="N58"/>
  <c r="N56"/>
  <c r="N54"/>
  <c r="N52"/>
  <c r="N48"/>
  <c r="N46"/>
  <c r="N44"/>
  <c r="N42"/>
  <c r="N40"/>
  <c r="N38"/>
  <c r="N34"/>
  <c r="N32"/>
  <c r="J103" i="7" l="1"/>
  <c r="K103" s="1"/>
  <c r="N103" s="1"/>
  <c r="J73"/>
  <c r="K73" s="1"/>
  <c r="N73" s="1"/>
  <c r="J138"/>
  <c r="K138" s="1"/>
  <c r="N138" s="1"/>
  <c r="O138" s="1"/>
  <c r="J177"/>
  <c r="K177" s="1"/>
  <c r="N177" s="1"/>
  <c r="O177" s="1"/>
  <c r="J33"/>
  <c r="K33" s="1"/>
  <c r="N33" s="1"/>
  <c r="O33" s="1"/>
  <c r="J38"/>
  <c r="K38" s="1"/>
  <c r="N38" s="1"/>
  <c r="J90"/>
  <c r="K90" s="1"/>
  <c r="N90" s="1"/>
  <c r="J77"/>
  <c r="K77" s="1"/>
  <c r="N77" s="1"/>
  <c r="O77" s="1"/>
  <c r="J67"/>
  <c r="K67" s="1"/>
  <c r="N67" s="1"/>
  <c r="O167" i="1"/>
  <c r="P167" s="1"/>
  <c r="O140"/>
  <c r="P140" s="1"/>
  <c r="O160"/>
  <c r="P160" s="1"/>
  <c r="O180"/>
  <c r="P180" s="1"/>
  <c r="J182" i="7"/>
  <c r="K182" s="1"/>
  <c r="N182" s="1"/>
  <c r="O182" s="1"/>
  <c r="J156"/>
  <c r="K156" s="1"/>
  <c r="N156" s="1"/>
  <c r="O156" s="1"/>
  <c r="J140"/>
  <c r="K140" s="1"/>
  <c r="N140" s="1"/>
  <c r="O140" s="1"/>
  <c r="L130"/>
  <c r="J123"/>
  <c r="K123" s="1"/>
  <c r="N123" s="1"/>
  <c r="J91"/>
  <c r="K91" s="1"/>
  <c r="N91" s="1"/>
  <c r="J74"/>
  <c r="K74" s="1"/>
  <c r="N74" s="1"/>
  <c r="J56"/>
  <c r="K56" s="1"/>
  <c r="N56" s="1"/>
  <c r="O56" s="1"/>
  <c r="J40"/>
  <c r="K40" s="1"/>
  <c r="N40" s="1"/>
  <c r="O40" s="1"/>
  <c r="J36"/>
  <c r="K36" s="1"/>
  <c r="N36" s="1"/>
  <c r="Q187"/>
  <c r="Q184"/>
  <c r="O73" i="5"/>
  <c r="J112" i="7"/>
  <c r="K112" s="1"/>
  <c r="N112" s="1"/>
  <c r="O112" s="1"/>
  <c r="J100"/>
  <c r="K100" s="1"/>
  <c r="N100" s="1"/>
  <c r="J99"/>
  <c r="K99" s="1"/>
  <c r="N99" s="1"/>
  <c r="J97"/>
  <c r="K97" s="1"/>
  <c r="N97" s="1"/>
  <c r="O97" s="1"/>
  <c r="J86"/>
  <c r="K86" s="1"/>
  <c r="N86" s="1"/>
  <c r="O86" s="1"/>
  <c r="J82"/>
  <c r="K82" s="1"/>
  <c r="N82" s="1"/>
  <c r="O82" s="1"/>
  <c r="J173"/>
  <c r="K173" s="1"/>
  <c r="N173" s="1"/>
  <c r="O173" s="1"/>
  <c r="O155" i="1"/>
  <c r="P155" s="1"/>
  <c r="J148" i="7"/>
  <c r="K148" s="1"/>
  <c r="N148" s="1"/>
  <c r="O148" s="1"/>
  <c r="J141"/>
  <c r="K141" s="1"/>
  <c r="N141" s="1"/>
  <c r="O141" s="1"/>
  <c r="J63"/>
  <c r="K63" s="1"/>
  <c r="N63" s="1"/>
  <c r="J48"/>
  <c r="K48" s="1"/>
  <c r="N48" s="1"/>
  <c r="J46"/>
  <c r="K46" s="1"/>
  <c r="N46" s="1"/>
  <c r="O163" i="1"/>
  <c r="O175"/>
  <c r="P175" s="1"/>
  <c r="O169"/>
  <c r="P169" s="1"/>
  <c r="O123"/>
  <c r="P123" s="1"/>
  <c r="O176"/>
  <c r="P176" s="1"/>
  <c r="O168"/>
  <c r="O162"/>
  <c r="O142"/>
  <c r="P142" s="1"/>
  <c r="O128"/>
  <c r="P128" s="1"/>
  <c r="O120"/>
  <c r="P120" s="1"/>
  <c r="J186" i="7"/>
  <c r="K186" s="1"/>
  <c r="N186" s="1"/>
  <c r="O186" s="1"/>
  <c r="J178"/>
  <c r="K178" s="1"/>
  <c r="N178" s="1"/>
  <c r="O178" s="1"/>
  <c r="J170"/>
  <c r="K170" s="1"/>
  <c r="N170" s="1"/>
  <c r="O170" s="1"/>
  <c r="J168"/>
  <c r="K168" s="1"/>
  <c r="N168" s="1"/>
  <c r="O168" s="1"/>
  <c r="J166"/>
  <c r="K166" s="1"/>
  <c r="N166" s="1"/>
  <c r="O166" s="1"/>
  <c r="J160"/>
  <c r="K160" s="1"/>
  <c r="N160" s="1"/>
  <c r="O160" s="1"/>
  <c r="J152"/>
  <c r="K152" s="1"/>
  <c r="N152" s="1"/>
  <c r="O152" s="1"/>
  <c r="J144"/>
  <c r="K144" s="1"/>
  <c r="N144" s="1"/>
  <c r="O144" s="1"/>
  <c r="J136"/>
  <c r="K136" s="1"/>
  <c r="N136" s="1"/>
  <c r="O136" s="1"/>
  <c r="L131"/>
  <c r="L127"/>
  <c r="J119"/>
  <c r="K119" s="1"/>
  <c r="N119" s="1"/>
  <c r="O119" s="1"/>
  <c r="J111"/>
  <c r="K111" s="1"/>
  <c r="N111" s="1"/>
  <c r="O111" s="1"/>
  <c r="J66"/>
  <c r="K66" s="1"/>
  <c r="N66" s="1"/>
  <c r="O66" s="1"/>
  <c r="J31"/>
  <c r="K31" s="1"/>
  <c r="N31" s="1"/>
  <c r="O31" s="1"/>
  <c r="O98" i="1"/>
  <c r="P98" s="1"/>
  <c r="O71"/>
  <c r="P71" s="1"/>
  <c r="O35"/>
  <c r="O181"/>
  <c r="P181" s="1"/>
  <c r="O179"/>
  <c r="P179" s="1"/>
  <c r="O165"/>
  <c r="P165" s="1"/>
  <c r="O159"/>
  <c r="P159" s="1"/>
  <c r="O119"/>
  <c r="P119" s="1"/>
  <c r="O184"/>
  <c r="O172"/>
  <c r="P172" s="1"/>
  <c r="O158"/>
  <c r="O152"/>
  <c r="P152" s="1"/>
  <c r="O146"/>
  <c r="P146" s="1"/>
  <c r="O138"/>
  <c r="P138" s="1"/>
  <c r="P138" i="7" s="1"/>
  <c r="O132" i="1"/>
  <c r="O124"/>
  <c r="P124" s="1"/>
  <c r="J183" i="7"/>
  <c r="K183" s="1"/>
  <c r="N183" s="1"/>
  <c r="O183" s="1"/>
  <c r="J179"/>
  <c r="K179" s="1"/>
  <c r="N179" s="1"/>
  <c r="O179" s="1"/>
  <c r="J175"/>
  <c r="K175" s="1"/>
  <c r="N175" s="1"/>
  <c r="O175" s="1"/>
  <c r="J171"/>
  <c r="K171" s="1"/>
  <c r="N171" s="1"/>
  <c r="O171" s="1"/>
  <c r="J165"/>
  <c r="K165" s="1"/>
  <c r="N165" s="1"/>
  <c r="O165" s="1"/>
  <c r="J161"/>
  <c r="K161" s="1"/>
  <c r="N161" s="1"/>
  <c r="O161" s="1"/>
  <c r="J157"/>
  <c r="K157" s="1"/>
  <c r="N157" s="1"/>
  <c r="O157" s="1"/>
  <c r="J155"/>
  <c r="K155" s="1"/>
  <c r="N155" s="1"/>
  <c r="O155" s="1"/>
  <c r="J151"/>
  <c r="K151" s="1"/>
  <c r="N151" s="1"/>
  <c r="O151" s="1"/>
  <c r="J147"/>
  <c r="K147" s="1"/>
  <c r="N147" s="1"/>
  <c r="O147" s="1"/>
  <c r="J143"/>
  <c r="K143" s="1"/>
  <c r="N143" s="1"/>
  <c r="O143" s="1"/>
  <c r="J139"/>
  <c r="K139" s="1"/>
  <c r="N139" s="1"/>
  <c r="O139" s="1"/>
  <c r="J135"/>
  <c r="K135" s="1"/>
  <c r="N135" s="1"/>
  <c r="O135" s="1"/>
  <c r="J122"/>
  <c r="K122" s="1"/>
  <c r="N122" s="1"/>
  <c r="O122" s="1"/>
  <c r="J118"/>
  <c r="K118" s="1"/>
  <c r="N118" s="1"/>
  <c r="O118" s="1"/>
  <c r="J114"/>
  <c r="K114" s="1"/>
  <c r="N114" s="1"/>
  <c r="J110"/>
  <c r="K110" s="1"/>
  <c r="N110" s="1"/>
  <c r="O110" s="1"/>
  <c r="J106"/>
  <c r="K106" s="1"/>
  <c r="N106" s="1"/>
  <c r="J102"/>
  <c r="K102" s="1"/>
  <c r="N102" s="1"/>
  <c r="O102" s="1"/>
  <c r="J96"/>
  <c r="K96" s="1"/>
  <c r="N96" s="1"/>
  <c r="O96" s="1"/>
  <c r="J92"/>
  <c r="K92" s="1"/>
  <c r="N92" s="1"/>
  <c r="O92" s="1"/>
  <c r="J88"/>
  <c r="K88" s="1"/>
  <c r="N88" s="1"/>
  <c r="O88" s="1"/>
  <c r="J84"/>
  <c r="K84" s="1"/>
  <c r="N84" s="1"/>
  <c r="O84" s="1"/>
  <c r="J79"/>
  <c r="K79" s="1"/>
  <c r="N79" s="1"/>
  <c r="O79" s="1"/>
  <c r="J75"/>
  <c r="K75" s="1"/>
  <c r="N75" s="1"/>
  <c r="J71"/>
  <c r="K71" s="1"/>
  <c r="N71" s="1"/>
  <c r="O71" s="1"/>
  <c r="J65"/>
  <c r="K65" s="1"/>
  <c r="N65" s="1"/>
  <c r="J61"/>
  <c r="K61" s="1"/>
  <c r="N61" s="1"/>
  <c r="O61" s="1"/>
  <c r="J57"/>
  <c r="K57" s="1"/>
  <c r="N57" s="1"/>
  <c r="J53"/>
  <c r="K53" s="1"/>
  <c r="N53" s="1"/>
  <c r="O53" s="1"/>
  <c r="J51"/>
  <c r="K51" s="1"/>
  <c r="N51" s="1"/>
  <c r="O51" s="1"/>
  <c r="J45"/>
  <c r="K45" s="1"/>
  <c r="N45" s="1"/>
  <c r="O45" s="1"/>
  <c r="J41"/>
  <c r="K41" s="1"/>
  <c r="N41" s="1"/>
  <c r="J35"/>
  <c r="K35" s="1"/>
  <c r="N35" s="1"/>
  <c r="O35" s="1"/>
  <c r="J25"/>
  <c r="K25" s="1"/>
  <c r="N25" s="1"/>
  <c r="M7" i="1"/>
  <c r="M7" i="7"/>
  <c r="I7" s="1"/>
  <c r="M19" i="1"/>
  <c r="M19" i="7"/>
  <c r="I19" s="1"/>
  <c r="M23" i="1"/>
  <c r="M23" i="7"/>
  <c r="I23" s="1"/>
  <c r="M26" i="1"/>
  <c r="M26" i="7"/>
  <c r="I26" s="1"/>
  <c r="M28" i="1"/>
  <c r="M28" i="7"/>
  <c r="I28" s="1"/>
  <c r="M30" i="1"/>
  <c r="M30" i="7"/>
  <c r="I30" s="1"/>
  <c r="M12" i="1"/>
  <c r="M12" i="7"/>
  <c r="I12" s="1"/>
  <c r="M11" i="1"/>
  <c r="M11" i="7"/>
  <c r="I11" s="1"/>
  <c r="M9" i="1"/>
  <c r="M9" i="7"/>
  <c r="I9" s="1"/>
  <c r="M13" i="1"/>
  <c r="M13" i="7"/>
  <c r="I13" s="1"/>
  <c r="M17" i="1"/>
  <c r="M17" i="7"/>
  <c r="I17" s="1"/>
  <c r="M22" i="1"/>
  <c r="M22" i="7"/>
  <c r="I22" s="1"/>
  <c r="M24" i="1"/>
  <c r="M24" i="7"/>
  <c r="I24" s="1"/>
  <c r="M27" i="1"/>
  <c r="M27" i="7"/>
  <c r="I27" s="1"/>
  <c r="O34" i="1"/>
  <c r="P34" s="1"/>
  <c r="O40"/>
  <c r="P40" s="1"/>
  <c r="O44"/>
  <c r="P44" s="1"/>
  <c r="O48"/>
  <c r="P48" s="1"/>
  <c r="O54"/>
  <c r="P54" s="1"/>
  <c r="O58"/>
  <c r="P58" s="1"/>
  <c r="O68"/>
  <c r="P68" s="1"/>
  <c r="O72"/>
  <c r="P72" s="1"/>
  <c r="O81"/>
  <c r="P81" s="1"/>
  <c r="O91"/>
  <c r="P91" s="1"/>
  <c r="O95"/>
  <c r="P95" s="1"/>
  <c r="O101"/>
  <c r="P101" s="1"/>
  <c r="Q179" i="7"/>
  <c r="Q171"/>
  <c r="Q163"/>
  <c r="Q155"/>
  <c r="Q176"/>
  <c r="Q168"/>
  <c r="Q160"/>
  <c r="Q173"/>
  <c r="Q157"/>
  <c r="Q154"/>
  <c r="Q181"/>
  <c r="Q165"/>
  <c r="M29" i="1"/>
  <c r="N29" s="1"/>
  <c r="M29" i="7"/>
  <c r="I29" s="1"/>
  <c r="J50"/>
  <c r="K50" s="1"/>
  <c r="N50" s="1"/>
  <c r="O50" s="1"/>
  <c r="M15" i="1"/>
  <c r="M15" i="7"/>
  <c r="I15" s="1"/>
  <c r="N79" i="1"/>
  <c r="O79" s="1"/>
  <c r="P79" s="1"/>
  <c r="N63"/>
  <c r="O63" s="1"/>
  <c r="P63" s="1"/>
  <c r="O105"/>
  <c r="P105" s="1"/>
  <c r="N103"/>
  <c r="O103" s="1"/>
  <c r="P103" s="1"/>
  <c r="J49" i="7"/>
  <c r="K49" s="1"/>
  <c r="N49" s="1"/>
  <c r="O49" s="1"/>
  <c r="J34"/>
  <c r="K34" s="1"/>
  <c r="N34" s="1"/>
  <c r="O34" s="1"/>
  <c r="M20" i="1"/>
  <c r="M20" i="7"/>
  <c r="I20" s="1"/>
  <c r="M21" i="1"/>
  <c r="M21" i="7"/>
  <c r="I21" s="1"/>
  <c r="M8" i="1"/>
  <c r="M8" i="7"/>
  <c r="I8" s="1"/>
  <c r="N110" i="1"/>
  <c r="O110" s="1"/>
  <c r="P110" s="1"/>
  <c r="N102"/>
  <c r="O102" s="1"/>
  <c r="P102" s="1"/>
  <c r="N90"/>
  <c r="O90" s="1"/>
  <c r="P90" s="1"/>
  <c r="N86"/>
  <c r="O86" s="1"/>
  <c r="P86" s="1"/>
  <c r="N82"/>
  <c r="O82" s="1"/>
  <c r="P82" s="1"/>
  <c r="N77"/>
  <c r="O77" s="1"/>
  <c r="P77" s="1"/>
  <c r="N73"/>
  <c r="O73" s="1"/>
  <c r="P73" s="1"/>
  <c r="N69"/>
  <c r="O69" s="1"/>
  <c r="P69" s="1"/>
  <c r="N65"/>
  <c r="O65" s="1"/>
  <c r="P65" s="1"/>
  <c r="N61"/>
  <c r="O61" s="1"/>
  <c r="P61" s="1"/>
  <c r="N57"/>
  <c r="N53"/>
  <c r="O53" s="1"/>
  <c r="P53" s="1"/>
  <c r="N49"/>
  <c r="O49" s="1"/>
  <c r="P49" s="1"/>
  <c r="N45"/>
  <c r="O45" s="1"/>
  <c r="P45" s="1"/>
  <c r="N115"/>
  <c r="O115" s="1"/>
  <c r="P115" s="1"/>
  <c r="N113"/>
  <c r="N111"/>
  <c r="O111" s="1"/>
  <c r="P111" s="1"/>
  <c r="N109"/>
  <c r="O109" s="1"/>
  <c r="P109" s="1"/>
  <c r="N107"/>
  <c r="O107" s="1"/>
  <c r="P107" s="1"/>
  <c r="N99"/>
  <c r="O99" s="1"/>
  <c r="P99" s="1"/>
  <c r="N89"/>
  <c r="O89" s="1"/>
  <c r="P89" s="1"/>
  <c r="N85"/>
  <c r="O85" s="1"/>
  <c r="P85" s="1"/>
  <c r="N83"/>
  <c r="O83" s="1"/>
  <c r="P83" s="1"/>
  <c r="N76"/>
  <c r="O76" s="1"/>
  <c r="P76" s="1"/>
  <c r="N74"/>
  <c r="O74" s="1"/>
  <c r="P74" s="1"/>
  <c r="N66"/>
  <c r="O66" s="1"/>
  <c r="P66" s="1"/>
  <c r="N64"/>
  <c r="O64" s="1"/>
  <c r="P64" s="1"/>
  <c r="N60"/>
  <c r="O60" s="1"/>
  <c r="P60" s="1"/>
  <c r="N50"/>
  <c r="O50" s="1"/>
  <c r="P50" s="1"/>
  <c r="N36"/>
  <c r="O36" s="1"/>
  <c r="P36" s="1"/>
  <c r="N27"/>
  <c r="N39"/>
  <c r="O39" s="1"/>
  <c r="P39" s="1"/>
  <c r="P48" i="7"/>
  <c r="N116" i="1"/>
  <c r="O116" s="1"/>
  <c r="P116" s="1"/>
  <c r="N112"/>
  <c r="O112" s="1"/>
  <c r="P112" s="1"/>
  <c r="N108"/>
  <c r="O108" s="1"/>
  <c r="P108" s="1"/>
  <c r="N104"/>
  <c r="O104" s="1"/>
  <c r="P104" s="1"/>
  <c r="N100"/>
  <c r="O100" s="1"/>
  <c r="P100" s="1"/>
  <c r="N96"/>
  <c r="O96" s="1"/>
  <c r="P96" s="1"/>
  <c r="N92"/>
  <c r="O92" s="1"/>
  <c r="P92" s="1"/>
  <c r="N88"/>
  <c r="O88" s="1"/>
  <c r="P88" s="1"/>
  <c r="N84"/>
  <c r="O84" s="1"/>
  <c r="P84" s="1"/>
  <c r="N75"/>
  <c r="N67"/>
  <c r="O67" s="1"/>
  <c r="P67" s="1"/>
  <c r="N59"/>
  <c r="O59" s="1"/>
  <c r="P59" s="1"/>
  <c r="N55"/>
  <c r="O55" s="1"/>
  <c r="P55" s="1"/>
  <c r="N47"/>
  <c r="O47" s="1"/>
  <c r="P47" s="1"/>
  <c r="N43"/>
  <c r="O43" s="1"/>
  <c r="P43" s="1"/>
  <c r="N41"/>
  <c r="O41" s="1"/>
  <c r="P41" s="1"/>
  <c r="N37"/>
  <c r="O37" s="1"/>
  <c r="P37" s="1"/>
  <c r="N33"/>
  <c r="O33" s="1"/>
  <c r="P33" s="1"/>
  <c r="N31"/>
  <c r="O31" s="1"/>
  <c r="P31" s="1"/>
  <c r="N185"/>
  <c r="O185" s="1"/>
  <c r="P185" s="1"/>
  <c r="N183"/>
  <c r="O183" s="1"/>
  <c r="P183" s="1"/>
  <c r="N173"/>
  <c r="O173" s="1"/>
  <c r="P173" s="1"/>
  <c r="N161"/>
  <c r="O161" s="1"/>
  <c r="P161" s="1"/>
  <c r="N157"/>
  <c r="O157" s="1"/>
  <c r="P157" s="1"/>
  <c r="N153"/>
  <c r="O153" s="1"/>
  <c r="P153" s="1"/>
  <c r="N151"/>
  <c r="O151" s="1"/>
  <c r="P151" s="1"/>
  <c r="N149"/>
  <c r="O149" s="1"/>
  <c r="P149" s="1"/>
  <c r="N147"/>
  <c r="O147" s="1"/>
  <c r="P147" s="1"/>
  <c r="N145"/>
  <c r="O145" s="1"/>
  <c r="P145" s="1"/>
  <c r="N143"/>
  <c r="O143" s="1"/>
  <c r="P143" s="1"/>
  <c r="N141"/>
  <c r="O141" s="1"/>
  <c r="P141" s="1"/>
  <c r="N139"/>
  <c r="O139" s="1"/>
  <c r="P139" s="1"/>
  <c r="N137"/>
  <c r="O137" s="1"/>
  <c r="P137" s="1"/>
  <c r="N135"/>
  <c r="O135" s="1"/>
  <c r="P135" s="1"/>
  <c r="N133"/>
  <c r="O133" s="1"/>
  <c r="P133" s="1"/>
  <c r="N131"/>
  <c r="O131" s="1"/>
  <c r="P131" s="1"/>
  <c r="N129"/>
  <c r="O129" s="1"/>
  <c r="P129" s="1"/>
  <c r="N127"/>
  <c r="O127" s="1"/>
  <c r="P127" s="1"/>
  <c r="N125"/>
  <c r="O125" s="1"/>
  <c r="P125" s="1"/>
  <c r="N182"/>
  <c r="O182" s="1"/>
  <c r="P182" s="1"/>
  <c r="N178"/>
  <c r="O178" s="1"/>
  <c r="P178" s="1"/>
  <c r="N164"/>
  <c r="O164" s="1"/>
  <c r="P164" s="1"/>
  <c r="N156"/>
  <c r="O156" s="1"/>
  <c r="P156" s="1"/>
  <c r="N148"/>
  <c r="O148" s="1"/>
  <c r="P148" s="1"/>
  <c r="N136"/>
  <c r="O136" s="1"/>
  <c r="P136" s="1"/>
  <c r="P179" i="7"/>
  <c r="P177"/>
  <c r="R177" s="1"/>
  <c r="P175"/>
  <c r="R175" s="1"/>
  <c r="P169"/>
  <c r="R169" s="1"/>
  <c r="P159"/>
  <c r="R159" s="1"/>
  <c r="P155"/>
  <c r="R155" s="1"/>
  <c r="P123"/>
  <c r="P121"/>
  <c r="P117"/>
  <c r="R188"/>
  <c r="P186"/>
  <c r="R186" s="1"/>
  <c r="P180"/>
  <c r="R180" s="1"/>
  <c r="P174"/>
  <c r="R174" s="1"/>
  <c r="P170"/>
  <c r="R170" s="1"/>
  <c r="P166"/>
  <c r="R166" s="1"/>
  <c r="P154"/>
  <c r="P150"/>
  <c r="P146"/>
  <c r="P142"/>
  <c r="P140"/>
  <c r="P134"/>
  <c r="P130"/>
  <c r="P128"/>
  <c r="P126"/>
  <c r="P124"/>
  <c r="P122"/>
  <c r="P120"/>
  <c r="P118"/>
  <c r="O124"/>
  <c r="O123"/>
  <c r="O121"/>
  <c r="O120"/>
  <c r="O117"/>
  <c r="O116"/>
  <c r="O115"/>
  <c r="O114"/>
  <c r="O113"/>
  <c r="O109"/>
  <c r="O108"/>
  <c r="O107"/>
  <c r="O106"/>
  <c r="O105"/>
  <c r="O104"/>
  <c r="O103"/>
  <c r="O101"/>
  <c r="O100"/>
  <c r="O99"/>
  <c r="O98"/>
  <c r="O95"/>
  <c r="O94"/>
  <c r="O93"/>
  <c r="O91"/>
  <c r="O90"/>
  <c r="O89"/>
  <c r="O87"/>
  <c r="O85"/>
  <c r="O83"/>
  <c r="O81"/>
  <c r="O78"/>
  <c r="O76"/>
  <c r="O75"/>
  <c r="O74"/>
  <c r="O73"/>
  <c r="O72"/>
  <c r="O70"/>
  <c r="O69"/>
  <c r="O68"/>
  <c r="O67"/>
  <c r="O65"/>
  <c r="O64"/>
  <c r="O63"/>
  <c r="O62"/>
  <c r="O60"/>
  <c r="O59"/>
  <c r="O58"/>
  <c r="O57"/>
  <c r="O55"/>
  <c r="O54"/>
  <c r="O52"/>
  <c r="O48"/>
  <c r="O47"/>
  <c r="O46"/>
  <c r="O44"/>
  <c r="O43"/>
  <c r="O42"/>
  <c r="O41"/>
  <c r="O39"/>
  <c r="O38"/>
  <c r="O37"/>
  <c r="O36"/>
  <c r="O32"/>
  <c r="O25"/>
  <c r="O133"/>
  <c r="O132"/>
  <c r="O131"/>
  <c r="O130"/>
  <c r="O129"/>
  <c r="O128"/>
  <c r="O127"/>
  <c r="O126"/>
  <c r="O125"/>
  <c r="O65" i="5"/>
  <c r="O57"/>
  <c r="O49"/>
  <c r="O76"/>
  <c r="O71"/>
  <c r="O68"/>
  <c r="O63"/>
  <c r="O60"/>
  <c r="O55"/>
  <c r="O52"/>
  <c r="O47"/>
  <c r="O44"/>
  <c r="O32" i="1"/>
  <c r="P32" s="1"/>
  <c r="O38"/>
  <c r="P38" s="1"/>
  <c r="O144"/>
  <c r="P144" s="1"/>
  <c r="N106"/>
  <c r="O106" s="1"/>
  <c r="P106" s="1"/>
  <c r="O52"/>
  <c r="P52" s="1"/>
  <c r="O56"/>
  <c r="P56" s="1"/>
  <c r="O62"/>
  <c r="P62" s="1"/>
  <c r="O70"/>
  <c r="P70" s="1"/>
  <c r="O78"/>
  <c r="P78" s="1"/>
  <c r="O93"/>
  <c r="P93" s="1"/>
  <c r="O171"/>
  <c r="P171" s="1"/>
  <c r="N114"/>
  <c r="O114" s="1"/>
  <c r="P114" s="1"/>
  <c r="O113"/>
  <c r="P113" s="1"/>
  <c r="O97"/>
  <c r="P97" s="1"/>
  <c r="O87"/>
  <c r="P87" s="1"/>
  <c r="O75"/>
  <c r="P75" s="1"/>
  <c r="O57"/>
  <c r="P57" s="1"/>
  <c r="O51"/>
  <c r="P51" s="1"/>
  <c r="O46"/>
  <c r="P46" s="1"/>
  <c r="O42"/>
  <c r="P42" s="1"/>
  <c r="L27"/>
  <c r="L17"/>
  <c r="L15"/>
  <c r="L13"/>
  <c r="N12"/>
  <c r="L12"/>
  <c r="L7"/>
  <c r="L11"/>
  <c r="L9"/>
  <c r="P132" l="1"/>
  <c r="P132" i="7" s="1"/>
  <c r="P158" i="1"/>
  <c r="P158" i="7" s="1"/>
  <c r="R158" s="1"/>
  <c r="P184" i="1"/>
  <c r="P184" i="7" s="1"/>
  <c r="R184" s="1"/>
  <c r="P35" i="1"/>
  <c r="P35" i="7" s="1"/>
  <c r="P168" i="1"/>
  <c r="P168" i="7" s="1"/>
  <c r="R168" s="1"/>
  <c r="P162" i="1"/>
  <c r="P162" i="7" s="1"/>
  <c r="R162" s="1"/>
  <c r="P163" i="1"/>
  <c r="P163" i="7" s="1"/>
  <c r="P105"/>
  <c r="P101"/>
  <c r="P91"/>
  <c r="P72"/>
  <c r="P58"/>
  <c r="P40"/>
  <c r="P152"/>
  <c r="P172"/>
  <c r="R172" s="1"/>
  <c r="P119"/>
  <c r="P165"/>
  <c r="P181"/>
  <c r="P71"/>
  <c r="P176"/>
  <c r="R176" s="1"/>
  <c r="P160"/>
  <c r="P167"/>
  <c r="R167" s="1"/>
  <c r="P98"/>
  <c r="R165"/>
  <c r="R181"/>
  <c r="R154"/>
  <c r="P42"/>
  <c r="P51"/>
  <c r="P87"/>
  <c r="P97"/>
  <c r="P93"/>
  <c r="P70"/>
  <c r="P56"/>
  <c r="P38"/>
  <c r="P79"/>
  <c r="P171"/>
  <c r="R171" s="1"/>
  <c r="P78"/>
  <c r="P62"/>
  <c r="P52"/>
  <c r="P144"/>
  <c r="P32"/>
  <c r="P63"/>
  <c r="P95"/>
  <c r="P81"/>
  <c r="P68"/>
  <c r="P54"/>
  <c r="P44"/>
  <c r="P34"/>
  <c r="M16" i="1"/>
  <c r="M16" i="7"/>
  <c r="I16" s="1"/>
  <c r="N24" i="1"/>
  <c r="L24"/>
  <c r="N22"/>
  <c r="L22"/>
  <c r="N30"/>
  <c r="L30"/>
  <c r="N28"/>
  <c r="L28"/>
  <c r="N26"/>
  <c r="L26"/>
  <c r="L23"/>
  <c r="N23"/>
  <c r="L19"/>
  <c r="N19"/>
  <c r="M14"/>
  <c r="M14" i="7"/>
  <c r="I14" s="1"/>
  <c r="M18" i="1"/>
  <c r="M18" i="7"/>
  <c r="I18" s="1"/>
  <c r="L27"/>
  <c r="J27"/>
  <c r="K27" s="1"/>
  <c r="N27" s="1"/>
  <c r="L24"/>
  <c r="J24"/>
  <c r="K24" s="1"/>
  <c r="N24" s="1"/>
  <c r="L22"/>
  <c r="J22"/>
  <c r="K22" s="1"/>
  <c r="N22" s="1"/>
  <c r="L17"/>
  <c r="J17"/>
  <c r="K17" s="1"/>
  <c r="N17" s="1"/>
  <c r="L13"/>
  <c r="J13"/>
  <c r="K13" s="1"/>
  <c r="N13" s="1"/>
  <c r="L9"/>
  <c r="J9"/>
  <c r="K9" s="1"/>
  <c r="N9" s="1"/>
  <c r="L11"/>
  <c r="J11"/>
  <c r="K11" s="1"/>
  <c r="N11" s="1"/>
  <c r="L12"/>
  <c r="J12"/>
  <c r="K12" s="1"/>
  <c r="N12" s="1"/>
  <c r="L30"/>
  <c r="J30"/>
  <c r="K30" s="1"/>
  <c r="N30" s="1"/>
  <c r="L28"/>
  <c r="J28"/>
  <c r="K28" s="1"/>
  <c r="N28" s="1"/>
  <c r="L26"/>
  <c r="J26"/>
  <c r="K26" s="1"/>
  <c r="N26" s="1"/>
  <c r="L23"/>
  <c r="J23"/>
  <c r="K23" s="1"/>
  <c r="N23" s="1"/>
  <c r="L19"/>
  <c r="J19"/>
  <c r="K19" s="1"/>
  <c r="N19" s="1"/>
  <c r="L7"/>
  <c r="J7"/>
  <c r="K7" s="1"/>
  <c r="N7" s="1"/>
  <c r="L29" i="1"/>
  <c r="R160" i="7"/>
  <c r="R163"/>
  <c r="R179"/>
  <c r="L29"/>
  <c r="J29"/>
  <c r="K29" s="1"/>
  <c r="N29" s="1"/>
  <c r="L15"/>
  <c r="J15"/>
  <c r="K15" s="1"/>
  <c r="N15" s="1"/>
  <c r="P148"/>
  <c r="P127"/>
  <c r="P157"/>
  <c r="R157" s="1"/>
  <c r="P173"/>
  <c r="R173" s="1"/>
  <c r="P75"/>
  <c r="P36"/>
  <c r="P60"/>
  <c r="P66"/>
  <c r="P76"/>
  <c r="P85"/>
  <c r="P99"/>
  <c r="P109"/>
  <c r="P113"/>
  <c r="P61"/>
  <c r="P125"/>
  <c r="P129"/>
  <c r="P141"/>
  <c r="R187"/>
  <c r="P31"/>
  <c r="P37"/>
  <c r="P108"/>
  <c r="P64"/>
  <c r="P74"/>
  <c r="P83"/>
  <c r="P89"/>
  <c r="P107"/>
  <c r="P111"/>
  <c r="P115"/>
  <c r="P57"/>
  <c r="P135"/>
  <c r="P103"/>
  <c r="P50"/>
  <c r="P46"/>
  <c r="L20"/>
  <c r="J20"/>
  <c r="K20" s="1"/>
  <c r="N20" s="1"/>
  <c r="L21"/>
  <c r="J21"/>
  <c r="K21" s="1"/>
  <c r="N21" s="1"/>
  <c r="N25" i="1"/>
  <c r="O25" s="1"/>
  <c r="P25" s="1"/>
  <c r="M10"/>
  <c r="M10" i="7"/>
  <c r="I10" s="1"/>
  <c r="L8"/>
  <c r="J8"/>
  <c r="K8" s="1"/>
  <c r="N8" s="1"/>
  <c r="P39"/>
  <c r="P106"/>
  <c r="N15" i="1"/>
  <c r="O15" s="1"/>
  <c r="P15" s="1"/>
  <c r="P136" i="7"/>
  <c r="P156"/>
  <c r="R156" s="1"/>
  <c r="P164"/>
  <c r="R164" s="1"/>
  <c r="P178"/>
  <c r="R178" s="1"/>
  <c r="P182"/>
  <c r="R182" s="1"/>
  <c r="P131"/>
  <c r="P133"/>
  <c r="P137"/>
  <c r="P139"/>
  <c r="P143"/>
  <c r="P145"/>
  <c r="P147"/>
  <c r="P149"/>
  <c r="P151"/>
  <c r="P153"/>
  <c r="P161"/>
  <c r="R161" s="1"/>
  <c r="P183"/>
  <c r="R183" s="1"/>
  <c r="P185"/>
  <c r="R185" s="1"/>
  <c r="P33"/>
  <c r="P41"/>
  <c r="P43"/>
  <c r="P47"/>
  <c r="P55"/>
  <c r="P59"/>
  <c r="P67"/>
  <c r="P84"/>
  <c r="P88"/>
  <c r="P92"/>
  <c r="P96"/>
  <c r="P100"/>
  <c r="P104"/>
  <c r="P112"/>
  <c r="P116"/>
  <c r="P114"/>
  <c r="P45"/>
  <c r="P49"/>
  <c r="P53"/>
  <c r="P65"/>
  <c r="P69"/>
  <c r="P73"/>
  <c r="P77"/>
  <c r="P82"/>
  <c r="P86"/>
  <c r="P90"/>
  <c r="P94"/>
  <c r="P102"/>
  <c r="P110"/>
  <c r="O29" i="1"/>
  <c r="P29" s="1"/>
  <c r="N7"/>
  <c r="O27"/>
  <c r="P27" s="1"/>
  <c r="L18"/>
  <c r="N17"/>
  <c r="O17" s="1"/>
  <c r="P17" s="1"/>
  <c r="L16"/>
  <c r="L14"/>
  <c r="N13"/>
  <c r="O13" s="1"/>
  <c r="P13" s="1"/>
  <c r="O12"/>
  <c r="P12" s="1"/>
  <c r="N11"/>
  <c r="O11" s="1"/>
  <c r="P11" s="1"/>
  <c r="N9"/>
  <c r="P12" i="7" l="1"/>
  <c r="P27"/>
  <c r="P29"/>
  <c r="O27"/>
  <c r="O7"/>
  <c r="O19"/>
  <c r="O23"/>
  <c r="O26"/>
  <c r="O28"/>
  <c r="O30"/>
  <c r="O12"/>
  <c r="O11"/>
  <c r="O9"/>
  <c r="O13"/>
  <c r="O17"/>
  <c r="O22"/>
  <c r="O24"/>
  <c r="L18"/>
  <c r="J18"/>
  <c r="K18" s="1"/>
  <c r="N18" s="1"/>
  <c r="L14"/>
  <c r="J14"/>
  <c r="K14" s="1"/>
  <c r="N14" s="1"/>
  <c r="L16"/>
  <c r="J16"/>
  <c r="K16" s="1"/>
  <c r="N16" s="1"/>
  <c r="O19" i="1"/>
  <c r="P19" s="1"/>
  <c r="O23"/>
  <c r="P23" s="1"/>
  <c r="O26"/>
  <c r="P26" s="1"/>
  <c r="O28"/>
  <c r="P28" s="1"/>
  <c r="O30"/>
  <c r="P30" s="1"/>
  <c r="O22"/>
  <c r="P22" s="1"/>
  <c r="O24"/>
  <c r="P24" s="1"/>
  <c r="O29" i="7"/>
  <c r="O15"/>
  <c r="P15"/>
  <c r="L20" i="1"/>
  <c r="O20" i="7"/>
  <c r="L21" i="1"/>
  <c r="O21" i="7"/>
  <c r="P25"/>
  <c r="L10"/>
  <c r="J10"/>
  <c r="K10" s="1"/>
  <c r="N10" s="1"/>
  <c r="L8" i="1"/>
  <c r="O8" i="7"/>
  <c r="O7" i="1"/>
  <c r="P7" s="1"/>
  <c r="P13" i="7"/>
  <c r="P11"/>
  <c r="P17"/>
  <c r="O9" i="1"/>
  <c r="P9" s="1"/>
  <c r="N18"/>
  <c r="O18" s="1"/>
  <c r="P18" s="1"/>
  <c r="N16"/>
  <c r="O16" s="1"/>
  <c r="P16" s="1"/>
  <c r="N14"/>
  <c r="O14" s="1"/>
  <c r="P14" s="1"/>
  <c r="P24" i="7" l="1"/>
  <c r="P30"/>
  <c r="P26"/>
  <c r="P19"/>
  <c r="P9"/>
  <c r="P7"/>
  <c r="P22"/>
  <c r="P28"/>
  <c r="P23"/>
  <c r="O18"/>
  <c r="O16"/>
  <c r="O14"/>
  <c r="N20" i="1"/>
  <c r="O20" s="1"/>
  <c r="P20" s="1"/>
  <c r="N21"/>
  <c r="O21" s="1"/>
  <c r="P21" s="1"/>
  <c r="L10"/>
  <c r="O10" i="7"/>
  <c r="N8" i="1"/>
  <c r="O8" s="1"/>
  <c r="P8" s="1"/>
  <c r="P16" i="7"/>
  <c r="P18"/>
  <c r="P14"/>
  <c r="P20" l="1"/>
  <c r="P21"/>
  <c r="N10" i="1"/>
  <c r="O10" s="1"/>
  <c r="P10" s="1"/>
  <c r="P8" i="7"/>
  <c r="P10" l="1"/>
  <c r="F7"/>
  <c r="F8" i="4"/>
</calcChain>
</file>

<file path=xl/sharedStrings.xml><?xml version="1.0" encoding="utf-8"?>
<sst xmlns="http://schemas.openxmlformats.org/spreadsheetml/2006/main" count="2423" uniqueCount="275">
  <si>
    <t>No</t>
  </si>
  <si>
    <t>Kelas</t>
  </si>
  <si>
    <t>NIS</t>
  </si>
  <si>
    <t>NISN</t>
  </si>
  <si>
    <t>Nama</t>
  </si>
  <si>
    <t>L/ P</t>
  </si>
  <si>
    <t>Agama</t>
  </si>
  <si>
    <t>XII IPA-1</t>
  </si>
  <si>
    <t>P</t>
  </si>
  <si>
    <t>Islam</t>
  </si>
  <si>
    <t>L</t>
  </si>
  <si>
    <t>1407057</t>
  </si>
  <si>
    <t>9980933708</t>
  </si>
  <si>
    <t>0000246719</t>
  </si>
  <si>
    <t>0001858837</t>
  </si>
  <si>
    <t>9991741442</t>
  </si>
  <si>
    <t>9991079859</t>
  </si>
  <si>
    <t>XII IPA-2</t>
  </si>
  <si>
    <t>99928889756</t>
  </si>
  <si>
    <t>002799600</t>
  </si>
  <si>
    <t>0000713001</t>
  </si>
  <si>
    <t>XII IPA-3</t>
  </si>
  <si>
    <t>0003532044</t>
  </si>
  <si>
    <t>0004013671</t>
  </si>
  <si>
    <t>0004255027</t>
  </si>
  <si>
    <t>0002232071</t>
  </si>
  <si>
    <t>0008946016</t>
  </si>
  <si>
    <t>XII IPA-4</t>
  </si>
  <si>
    <t>Kristen</t>
  </si>
  <si>
    <t>0002231437</t>
  </si>
  <si>
    <t>9990892914</t>
  </si>
  <si>
    <t>0006257935</t>
  </si>
  <si>
    <t>9996519401</t>
  </si>
  <si>
    <t>0006688281</t>
  </si>
  <si>
    <t>XII IPA-5</t>
  </si>
  <si>
    <t>Katholik</t>
  </si>
  <si>
    <t>0003204223</t>
  </si>
  <si>
    <t>0004992722</t>
  </si>
  <si>
    <t>0000713972</t>
  </si>
  <si>
    <t>9991741591</t>
  </si>
  <si>
    <t>No. Urut</t>
  </si>
  <si>
    <t>Jumlah Skor</t>
  </si>
  <si>
    <t>Materi Praktikum</t>
  </si>
  <si>
    <t>Hukum Hooke/Elastisitas</t>
  </si>
  <si>
    <t>Laju Aliran Fluida/Persamaan Kontinuitas</t>
  </si>
  <si>
    <t>Rangkaian Hambatan Seri dan Paralel</t>
  </si>
  <si>
    <t>Transformator</t>
  </si>
  <si>
    <t>Gerak Harmonis pada Ayunan Bandul</t>
  </si>
  <si>
    <t>No. Praktikum</t>
  </si>
  <si>
    <t>Skor Maks.</t>
  </si>
  <si>
    <t>DAFTAR NILAI UJIAN PRAKTIKUM FISIKA SMA NEGERI 14 SEMARANG</t>
  </si>
  <si>
    <t xml:space="preserve"> TAHUN PELAJARAN 2016/2017</t>
  </si>
  <si>
    <t>Pelaksa-naan</t>
  </si>
  <si>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Tahoma"/>
        <family val="2"/>
      </rPr>
      <t xml:space="preserve"> Skor</t>
    </r>
  </si>
  <si>
    <t>Semarang, 20 November 2016</t>
  </si>
  <si>
    <t>Penguji I Ujian Praktik Fisika,</t>
  </si>
  <si>
    <t>Drs. Haryoto, M.Ed.</t>
  </si>
  <si>
    <t>NIP. 19600129 198603 1 010</t>
  </si>
  <si>
    <t>Persiapan (5)</t>
  </si>
  <si>
    <t>Akhir (5)</t>
  </si>
  <si>
    <t>Persi-apan -5</t>
  </si>
  <si>
    <t>Penutup - 5</t>
  </si>
  <si>
    <t>Skor Maksimum</t>
  </si>
  <si>
    <t>Nilai Penguji I</t>
  </si>
  <si>
    <t>Nilai Penguji II</t>
  </si>
  <si>
    <t>Nilai Rata-rata</t>
  </si>
  <si>
    <t xml:space="preserve"> TAHUN PELAJARAN 2017/2018</t>
  </si>
  <si>
    <t>Hipotesa</t>
  </si>
  <si>
    <t>Alat dan Bahan</t>
  </si>
  <si>
    <t>Langkah-langkah Kegiatan</t>
  </si>
  <si>
    <t>Kesimpulan</t>
  </si>
  <si>
    <t>Hasil Pengamatan</t>
  </si>
  <si>
    <t>Ayunan Sederhana</t>
  </si>
  <si>
    <t>No. Undi</t>
  </si>
  <si>
    <t>Adeliya Rahma Safitri</t>
  </si>
  <si>
    <t>Aditya Fajrin Laksono</t>
  </si>
  <si>
    <t>Aldila Desi Fitriana</t>
  </si>
  <si>
    <t>Alfina Dian Fadhilla</t>
  </si>
  <si>
    <t>Alivia Wahyu Febriastuti</t>
  </si>
  <si>
    <t>Aliya Putra Marta</t>
  </si>
  <si>
    <t>Ardiyansyah Ardhana Sofyan</t>
  </si>
  <si>
    <t>Chairisa Prahasti Istifarani</t>
  </si>
  <si>
    <t>Christina Hidayati</t>
  </si>
  <si>
    <t>Della Cahaya Ningrum</t>
  </si>
  <si>
    <t>Devano Alfathan Galang Damai</t>
  </si>
  <si>
    <t>Elza Lutfi Ardia Pramesti</t>
  </si>
  <si>
    <t>Fajar Diantoro</t>
  </si>
  <si>
    <t>Figo Elang Phalevi</t>
  </si>
  <si>
    <t>Imanasa Soniar</t>
  </si>
  <si>
    <t>Irdahayu Dea Febriyanti</t>
  </si>
  <si>
    <t>Kartika Sekar Langit</t>
  </si>
  <si>
    <t>Laila Indah Ramadhanti</t>
  </si>
  <si>
    <t>Martin Chevic Ardiansyah</t>
  </si>
  <si>
    <t>Mohammad Rafly Viprianto</t>
  </si>
  <si>
    <t>Muhammad Rizky Aldi Sukamto</t>
  </si>
  <si>
    <t>Mutia Dani Hapsari</t>
  </si>
  <si>
    <t>Namira Auliyaa Faizuun</t>
  </si>
  <si>
    <t>Nisrina Qurratu Aini</t>
  </si>
  <si>
    <t>Nurul Azizah</t>
  </si>
  <si>
    <t>Raysa Sangsthita</t>
  </si>
  <si>
    <t>Rima Delvani</t>
  </si>
  <si>
    <t>Rizqi Aliim Mustaqim</t>
  </si>
  <si>
    <t>Safira Noor Hayati</t>
  </si>
  <si>
    <t>Sekar Nabila Adi Asmara</t>
  </si>
  <si>
    <t>Silviana Zulfa Royani</t>
  </si>
  <si>
    <t>Sultana Nur Fauzia</t>
  </si>
  <si>
    <t>Tunggul Yudha Putra</t>
  </si>
  <si>
    <t>Vierllyn Siska Dian Erlita</t>
  </si>
  <si>
    <t>Vina Kristiana</t>
  </si>
  <si>
    <t xml:space="preserve"> TAHUN PELAJARAN 2018/2019</t>
  </si>
  <si>
    <t>Aci Chaerul Kafi</t>
  </si>
  <si>
    <t>Adam Maulana Sultan</t>
  </si>
  <si>
    <t>Ais Tasya Nandita</t>
  </si>
  <si>
    <t>Aisyah Nur Noviana</t>
  </si>
  <si>
    <t>Alfi Amalia</t>
  </si>
  <si>
    <t>Alfianingrum Dwi Wahyu Utomo</t>
  </si>
  <si>
    <t>Altamirano Reza Pahlevi Handoko</t>
  </si>
  <si>
    <t>Ananto Dwi Saputro</t>
  </si>
  <si>
    <t>Anaphalis Adinda Sekar Asmarani</t>
  </si>
  <si>
    <t>Apriandi Rasyid Almajid</t>
  </si>
  <si>
    <t>Cahya Ayu Lestari</t>
  </si>
  <si>
    <t>Dinda Herdiana</t>
  </si>
  <si>
    <t>Eliana Adella Pusparatna</t>
  </si>
  <si>
    <t>Fadhiila Khoirunnisaa</t>
  </si>
  <si>
    <t>Fadilla Marshada</t>
  </si>
  <si>
    <t>Fajri Yahya</t>
  </si>
  <si>
    <t>Fauziah Novitasari</t>
  </si>
  <si>
    <t>Galih Tri Nugroho</t>
  </si>
  <si>
    <t>Henri Jaya</t>
  </si>
  <si>
    <t>Hesti Amalia Wijaya Santi</t>
  </si>
  <si>
    <t>Ivanna Ayudhea Oktarike</t>
  </si>
  <si>
    <t>K.M. Thariq Akbar</t>
  </si>
  <si>
    <t>Karima Candra Nurulita</t>
  </si>
  <si>
    <t>Maulia Dewi Kurnia Putri</t>
  </si>
  <si>
    <t>Melia Saputri Maharani</t>
  </si>
  <si>
    <t>Miftahul Rahmawati</t>
  </si>
  <si>
    <t>Mirna Ifani Choirunisa</t>
  </si>
  <si>
    <t>Muhammad Hanif Luthfi</t>
  </si>
  <si>
    <t>Nadya Putri Permatasari</t>
  </si>
  <si>
    <t>Nur Amalia Zahra</t>
  </si>
  <si>
    <t>Nur Hidayatul Haq</t>
  </si>
  <si>
    <t>Salsabilla Anantya Adinda Nugroho</t>
  </si>
  <si>
    <t>Sifa Indria Karim</t>
  </si>
  <si>
    <t>Tata Rizky Dwi Cahya</t>
  </si>
  <si>
    <t>Tata Tatiana Kartika</t>
  </si>
  <si>
    <t>Tita Melia Anisa Putri</t>
  </si>
  <si>
    <t>Totti Aditya Susanto</t>
  </si>
  <si>
    <t>Ummi Shofia Qurrataayun</t>
  </si>
  <si>
    <t>Akbar Kharisma Fahri</t>
  </si>
  <si>
    <t>Alif Kusuma Putri</t>
  </si>
  <si>
    <t>Angelina Syafa Salsabiela</t>
  </si>
  <si>
    <t>Auaerillia Anggreini</t>
  </si>
  <si>
    <t>Ayu Dina Ardelia</t>
  </si>
  <si>
    <t>Azzahra Auryn Prasasti Hera Maharsi</t>
  </si>
  <si>
    <t>Conni Rizkyta Putri</t>
  </si>
  <si>
    <t>Dita Dwi Ariyanti</t>
  </si>
  <si>
    <t>Fairly Fabiola Hendrik Fernanda</t>
  </si>
  <si>
    <t>Faiz Febriansyah</t>
  </si>
  <si>
    <t>Faza Raihan Hadaina</t>
  </si>
  <si>
    <t>Gustina Bella Arsi Fatwa</t>
  </si>
  <si>
    <t>Hadyan Ilham Wijaya</t>
  </si>
  <si>
    <t>Hani Wulandari</t>
  </si>
  <si>
    <t>Haris Adiyatma Farhan</t>
  </si>
  <si>
    <t>Isa Venusa</t>
  </si>
  <si>
    <t>Lolinov Kenia Pratiwi Mulyono</t>
  </si>
  <si>
    <t>Lusda Mulia Tidarriski</t>
  </si>
  <si>
    <t>Muhamad Rizky Ramadhan</t>
  </si>
  <si>
    <t>Nabila Audrey Yusrilia</t>
  </si>
  <si>
    <t>Nabilla Rahma Ayu Nur Hakiki</t>
  </si>
  <si>
    <t>Nadiatul Zahro Saputri</t>
  </si>
  <si>
    <t>Nazar Amirrudin</t>
  </si>
  <si>
    <t>Niken Kurniawati</t>
  </si>
  <si>
    <t>Raedi Taris</t>
  </si>
  <si>
    <t>Retasya Amelia Dewi</t>
  </si>
  <si>
    <t>Rizka Citra Mulia</t>
  </si>
  <si>
    <t>Septiana Rosanti</t>
  </si>
  <si>
    <t>Shevila Nurul Hilda Fristiana</t>
  </si>
  <si>
    <t>Sofi Nurul Izati</t>
  </si>
  <si>
    <t>Theo Lado Triasno</t>
  </si>
  <si>
    <t>Umika Purwitasari</t>
  </si>
  <si>
    <t>Wisnu Faiz Noor Ramadhan</t>
  </si>
  <si>
    <t>Yurico Zahra Imana</t>
  </si>
  <si>
    <t>Yusuf Bachtiar</t>
  </si>
  <si>
    <t>Adam Arian Nasuuha</t>
  </si>
  <si>
    <t>Ade Rahma Fani</t>
  </si>
  <si>
    <t>Adila Tyassira</t>
  </si>
  <si>
    <t>Agustina Noor Aini</t>
  </si>
  <si>
    <t>Alliyanisa Ataya Rysatyanta</t>
  </si>
  <si>
    <t>Annisa Try Wahyuni</t>
  </si>
  <si>
    <t>Ardito Ferdian Maheswara Putra</t>
  </si>
  <si>
    <t>Audrey Licia Tambunan</t>
  </si>
  <si>
    <t>Aurel Zalfa Arta Mevia</t>
  </si>
  <si>
    <t>Ayu Nurul Azizah</t>
  </si>
  <si>
    <t>Chaerina Pangestika Damayanti</t>
  </si>
  <si>
    <t>Christina Leonita</t>
  </si>
  <si>
    <t>Cinta Vidhi Amanda</t>
  </si>
  <si>
    <t>Daffasyena Fathurisky</t>
  </si>
  <si>
    <t>David Ariabeema Jatmiko</t>
  </si>
  <si>
    <t>Dina Handiyanti</t>
  </si>
  <si>
    <t>Dinda Novita Sari</t>
  </si>
  <si>
    <t>Diva Rizky Imanita Dewi</t>
  </si>
  <si>
    <t>Elsa Monika Suwandi</t>
  </si>
  <si>
    <t>Erica Febi Damayanti</t>
  </si>
  <si>
    <t>First Andrew Tanaka Rinaldhy</t>
  </si>
  <si>
    <t>Gidhan Bagus Algary</t>
  </si>
  <si>
    <t>Jihan Listu Azalia</t>
  </si>
  <si>
    <t>Krisna Yudha Syahputra</t>
  </si>
  <si>
    <t>Maulida Nuradellia</t>
  </si>
  <si>
    <t>Muhammad Syihabuddin</t>
  </si>
  <si>
    <t>Muhammad Zaenal Muttaqin</t>
  </si>
  <si>
    <t>Mustika Wahyu Jati</t>
  </si>
  <si>
    <t>Natasya Fitrianinda</t>
  </si>
  <si>
    <t>Priscylia Seva Permatasari</t>
  </si>
  <si>
    <t>Rikha Khiari Royana</t>
  </si>
  <si>
    <t>Rizky Pratama</t>
  </si>
  <si>
    <t>Santa Verolina Agata</t>
  </si>
  <si>
    <t>Satryo Mahendra Baroto</t>
  </si>
  <si>
    <t>Sava Risky Tarisya</t>
  </si>
  <si>
    <t>Yusuf Kurniawan</t>
  </si>
  <si>
    <t>Adam Rafi Satria</t>
  </si>
  <si>
    <t>Agatha Irine Stevani Hadasa</t>
  </si>
  <si>
    <t>Alvinta Rahmawati</t>
  </si>
  <si>
    <t>Amelia Oktaviani</t>
  </si>
  <si>
    <t>Antonia Adisty Rachel Putri Kurniawan</t>
  </si>
  <si>
    <t>Arga Adityarahman</t>
  </si>
  <si>
    <t>Brezinka Ayu Perdana</t>
  </si>
  <si>
    <t>Deninta Silvia Hanani</t>
  </si>
  <si>
    <t>Dian Safitri</t>
  </si>
  <si>
    <t>Eleonora Valeria Jenaru</t>
  </si>
  <si>
    <t>Erin Bella Pratiwi</t>
  </si>
  <si>
    <t>Erlina Risqita Sari</t>
  </si>
  <si>
    <t>Ghanny Aulia Fernanda</t>
  </si>
  <si>
    <t>Isnaini Fatkhatul Jannah</t>
  </si>
  <si>
    <t>Karenina Ajeng Pramesti Azzahra</t>
  </si>
  <si>
    <t>Krisna Albintar Ditama</t>
  </si>
  <si>
    <t>Lidya Fara Deva Sukmana Dewi</t>
  </si>
  <si>
    <t>Mochammad Luqmanul Chakim</t>
  </si>
  <si>
    <t>Muhammad Aflah Riza Perdana</t>
  </si>
  <si>
    <t>Muhammad Wahid Satrio Nugroho</t>
  </si>
  <si>
    <t>Nadia Ananingsyah Sekar Ayu</t>
  </si>
  <si>
    <t>Nanang Restu Adi Pratama</t>
  </si>
  <si>
    <t>Natasya Amalia Rismadhani</t>
  </si>
  <si>
    <t>Nizam Priyanggo Harmonis</t>
  </si>
  <si>
    <t>Rico Anthony Leonardo Saragih</t>
  </si>
  <si>
    <t>Rico Kurniawan</t>
  </si>
  <si>
    <t>Rizqia Intan Afrianti</t>
  </si>
  <si>
    <t>Robertus Verdian Adi Putra</t>
  </si>
  <si>
    <t>Rr. Epriliani Nur Susanti</t>
  </si>
  <si>
    <t>Supraba Sekar Iswara Lungid</t>
  </si>
  <si>
    <t>Tegar Fahriansah</t>
  </si>
  <si>
    <t>Tiara Daffa Arsanda</t>
  </si>
  <si>
    <t>Vega Luluh Pratiwi</t>
  </si>
  <si>
    <t>Videla Putri Zahrahany</t>
  </si>
  <si>
    <t>Yoga Reginald Ainurridho Daffa</t>
  </si>
  <si>
    <t>Yuniar Chairun Nisak</t>
  </si>
  <si>
    <t>Evaluasi</t>
  </si>
  <si>
    <t>Grafik</t>
  </si>
  <si>
    <t>Rangkaian Seri dan Paralel</t>
  </si>
  <si>
    <t>Elastisitas dan Hukum Hooke</t>
  </si>
  <si>
    <t>Getaran Harmonis</t>
  </si>
  <si>
    <t>Titik Berat</t>
  </si>
  <si>
    <t>Gerak Melingkar</t>
  </si>
  <si>
    <t>Tujuan Percobaan</t>
  </si>
  <si>
    <t>Tujuan</t>
  </si>
  <si>
    <t>Alat &amp; Bahan</t>
  </si>
  <si>
    <t>Kesim-pulan</t>
  </si>
  <si>
    <t>Evalu-asi</t>
  </si>
  <si>
    <t>Lang-kah Kegiatan</t>
  </si>
  <si>
    <t>Hipo-tesa</t>
  </si>
  <si>
    <t>Tabel</t>
  </si>
  <si>
    <t>Jangka Sorong</t>
  </si>
  <si>
    <t>Mikrometer</t>
  </si>
  <si>
    <t>Pengukuran</t>
  </si>
  <si>
    <t>Semarang, 17 Januari 2019</t>
  </si>
  <si>
    <t>Guru Penguji Praktik Fisika,</t>
  </si>
</sst>
</file>

<file path=xl/styles.xml><?xml version="1.0" encoding="utf-8"?>
<styleSheet xmlns="http://schemas.openxmlformats.org/spreadsheetml/2006/main">
  <numFmts count="1">
    <numFmt numFmtId="164" formatCode="0\."/>
  </numFmts>
  <fonts count="8"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4"/>
      <color theme="1"/>
      <name val="Tahoma"/>
      <family val="2"/>
    </font>
    <font>
      <b/>
      <sz val="11"/>
      <color theme="1"/>
      <name val="Symbol"/>
      <family val="1"/>
      <charset val="2"/>
    </font>
    <font>
      <sz val="11"/>
      <color theme="1"/>
      <name val="Calibri"/>
      <family val="2"/>
      <charset val="1"/>
      <scheme val="minor"/>
    </font>
    <font>
      <sz val="11"/>
      <name val="Tahoma"/>
      <family val="2"/>
    </font>
    <font>
      <b/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Continuous"/>
    </xf>
    <xf numFmtId="1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/>
    </xf>
    <xf numFmtId="9" fontId="1" fillId="0" borderId="0" xfId="2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1" fontId="2" fillId="0" borderId="1" xfId="0" applyNumberFormat="1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1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1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" fontId="1" fillId="0" borderId="4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</cellXfs>
  <cellStyles count="3">
    <cellStyle name="Normal" xfId="0" builtinId="0"/>
    <cellStyle name="Normal 8" xfId="1"/>
    <cellStyle name="Percent" xfId="2" builtinId="5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auto="1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F195"/>
  <sheetViews>
    <sheetView tabSelected="1" zoomScaleSheetLayoutView="80" workbookViewId="0">
      <selection activeCell="J6" sqref="J6:J7"/>
    </sheetView>
  </sheetViews>
  <sheetFormatPr defaultColWidth="12.140625" defaultRowHeight="14.25"/>
  <cols>
    <col min="1" max="1" width="7.42578125" style="1" customWidth="1"/>
    <col min="2" max="2" width="5.7109375" style="2" hidden="1" customWidth="1"/>
    <col min="3" max="3" width="10.85546875" style="2" hidden="1" customWidth="1"/>
    <col min="4" max="4" width="9.5703125" style="2" hidden="1" customWidth="1"/>
    <col min="5" max="5" width="13.85546875" style="2" hidden="1" customWidth="1"/>
    <col min="6" max="6" width="33.7109375" style="1" customWidth="1"/>
    <col min="7" max="8" width="0" style="2" hidden="1" customWidth="1"/>
    <col min="9" max="9" width="6.7109375" style="2" customWidth="1"/>
    <col min="10" max="10" width="31.85546875" style="2" customWidth="1"/>
    <col min="11" max="12" width="7.5703125" style="2" customWidth="1"/>
    <col min="13" max="13" width="7.140625" style="2" customWidth="1"/>
    <col min="14" max="14" width="7.42578125" style="2" customWidth="1"/>
    <col min="15" max="15" width="6.5703125" style="2" customWidth="1"/>
    <col min="16" max="17" width="7" style="2" customWidth="1"/>
    <col min="18" max="18" width="7.140625" style="2" customWidth="1"/>
    <col min="19" max="19" width="7.7109375" style="2" customWidth="1"/>
    <col min="20" max="20" width="7" style="2" customWidth="1"/>
    <col min="21" max="21" width="8" style="2" customWidth="1"/>
    <col min="22" max="27" width="4.28515625" style="1" hidden="1" customWidth="1"/>
    <col min="28" max="28" width="6.85546875" style="1" customWidth="1"/>
    <col min="29" max="29" width="6.7109375" style="1" customWidth="1"/>
    <col min="30" max="30" width="6.140625" style="1" customWidth="1"/>
    <col min="31" max="31" width="37.85546875" style="1" customWidth="1"/>
    <col min="32" max="32" width="8.140625" style="1" customWidth="1"/>
    <col min="33" max="16384" width="12.140625" style="1"/>
  </cols>
  <sheetData>
    <row r="2" spans="1:32" ht="18">
      <c r="A2" s="12" t="s">
        <v>50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32" ht="18">
      <c r="A3" s="12" t="s">
        <v>109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32" ht="18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6" spans="1:32" ht="40.5" customHeight="1">
      <c r="A6" s="54" t="s">
        <v>40</v>
      </c>
      <c r="B6" s="8" t="s">
        <v>0</v>
      </c>
      <c r="C6" s="8" t="s">
        <v>1</v>
      </c>
      <c r="D6" s="8" t="s">
        <v>2</v>
      </c>
      <c r="E6" s="8" t="s">
        <v>3</v>
      </c>
      <c r="F6" s="52" t="s">
        <v>4</v>
      </c>
      <c r="G6" s="8" t="s">
        <v>5</v>
      </c>
      <c r="H6" s="8" t="s">
        <v>6</v>
      </c>
      <c r="I6" s="54" t="s">
        <v>73</v>
      </c>
      <c r="J6" s="54" t="s">
        <v>42</v>
      </c>
      <c r="K6" s="54" t="s">
        <v>49</v>
      </c>
      <c r="L6" s="56" t="s">
        <v>272</v>
      </c>
      <c r="M6" s="57"/>
      <c r="N6" s="39" t="s">
        <v>263</v>
      </c>
      <c r="O6" s="39" t="s">
        <v>268</v>
      </c>
      <c r="P6" s="39" t="s">
        <v>264</v>
      </c>
      <c r="Q6" s="39" t="s">
        <v>267</v>
      </c>
      <c r="R6" s="39" t="s">
        <v>269</v>
      </c>
      <c r="S6" s="39" t="s">
        <v>256</v>
      </c>
      <c r="T6" s="39" t="s">
        <v>266</v>
      </c>
      <c r="U6" s="39" t="s">
        <v>265</v>
      </c>
      <c r="V6" s="9">
        <v>14</v>
      </c>
      <c r="W6" s="9">
        <v>15</v>
      </c>
      <c r="X6" s="9">
        <v>16</v>
      </c>
      <c r="Y6" s="9">
        <v>17</v>
      </c>
      <c r="Z6" s="9">
        <v>18</v>
      </c>
      <c r="AA6" s="9">
        <v>19</v>
      </c>
      <c r="AB6" s="9">
        <v>20</v>
      </c>
      <c r="AC6" s="54" t="s">
        <v>53</v>
      </c>
      <c r="AD6" s="52" t="s">
        <v>0</v>
      </c>
      <c r="AE6" s="52" t="s">
        <v>42</v>
      </c>
      <c r="AF6" s="54" t="s">
        <v>49</v>
      </c>
    </row>
    <row r="7" spans="1:32" ht="23.25" customHeight="1">
      <c r="A7" s="55"/>
      <c r="B7" s="8"/>
      <c r="C7" s="8"/>
      <c r="D7" s="8"/>
      <c r="E7" s="8"/>
      <c r="F7" s="53"/>
      <c r="G7" s="8"/>
      <c r="H7" s="8"/>
      <c r="I7" s="55"/>
      <c r="J7" s="55"/>
      <c r="K7" s="55"/>
      <c r="L7" s="24">
        <v>8</v>
      </c>
      <c r="M7" s="24">
        <f>AF20</f>
        <v>4</v>
      </c>
      <c r="N7" s="9">
        <f>AF21</f>
        <v>2</v>
      </c>
      <c r="O7" s="9">
        <f>AF22</f>
        <v>1</v>
      </c>
      <c r="P7" s="9">
        <f>AF23</f>
        <v>2</v>
      </c>
      <c r="Q7" s="9">
        <f>AF24</f>
        <v>3</v>
      </c>
      <c r="R7" s="9">
        <f>AF25</f>
        <v>19</v>
      </c>
      <c r="S7" s="9">
        <f>AF26</f>
        <v>7</v>
      </c>
      <c r="T7" s="9">
        <f>AF27</f>
        <v>8</v>
      </c>
      <c r="U7" s="9">
        <f>AF28</f>
        <v>2</v>
      </c>
      <c r="V7" s="9"/>
      <c r="W7" s="9"/>
      <c r="X7" s="9"/>
      <c r="Y7" s="9"/>
      <c r="Z7" s="9"/>
      <c r="AA7" s="9"/>
      <c r="AB7" s="9">
        <f>AF29</f>
        <v>56</v>
      </c>
      <c r="AC7" s="55"/>
      <c r="AD7" s="53"/>
      <c r="AE7" s="53"/>
      <c r="AF7" s="55"/>
    </row>
    <row r="8" spans="1:32" ht="15.95" customHeight="1">
      <c r="A8" s="6">
        <v>1</v>
      </c>
      <c r="B8" s="4">
        <v>1</v>
      </c>
      <c r="C8" s="4" t="s">
        <v>7</v>
      </c>
      <c r="D8" s="4">
        <v>1406730</v>
      </c>
      <c r="E8" s="4">
        <v>9997516819</v>
      </c>
      <c r="F8" s="5" t="str">
        <f>'Penguji I'!F7</f>
        <v>Adeliya Rahma Safitri</v>
      </c>
      <c r="G8" s="4" t="s">
        <v>8</v>
      </c>
      <c r="H8" s="4" t="s">
        <v>9</v>
      </c>
      <c r="I8" s="4">
        <v>6</v>
      </c>
      <c r="J8" s="11" t="str">
        <f>IF(I8="","",VLOOKUP(I8,$AD$8:$AE$15,2))</f>
        <v>Gerak Melingkar</v>
      </c>
      <c r="K8" s="4">
        <f>IF(I8="","",VLOOKUP(I8,$AD$8:$AF$15,3))</f>
        <v>46</v>
      </c>
      <c r="L8" s="4">
        <v>6</v>
      </c>
      <c r="M8" s="4">
        <v>4</v>
      </c>
      <c r="N8" s="4">
        <v>2</v>
      </c>
      <c r="O8" s="4">
        <v>1</v>
      </c>
      <c r="P8" s="4">
        <v>2</v>
      </c>
      <c r="Q8" s="4">
        <v>3</v>
      </c>
      <c r="R8" s="4">
        <v>5</v>
      </c>
      <c r="S8" s="4">
        <v>6</v>
      </c>
      <c r="T8" s="4">
        <v>7</v>
      </c>
      <c r="U8" s="4">
        <v>2</v>
      </c>
      <c r="V8" s="4"/>
      <c r="W8" s="4"/>
      <c r="X8" s="4"/>
      <c r="Y8" s="4"/>
      <c r="Z8" s="4"/>
      <c r="AA8" s="4"/>
      <c r="AB8" s="3"/>
      <c r="AC8" s="13">
        <f>IF(I8="","",SUM(L8:AB8))</f>
        <v>38</v>
      </c>
      <c r="AD8" s="3">
        <v>1</v>
      </c>
      <c r="AE8" s="10" t="s">
        <v>258</v>
      </c>
      <c r="AF8" s="3">
        <v>52</v>
      </c>
    </row>
    <row r="9" spans="1:32" ht="15.95" customHeight="1">
      <c r="A9" s="6">
        <v>2</v>
      </c>
      <c r="B9" s="4">
        <v>2</v>
      </c>
      <c r="C9" s="4" t="s">
        <v>7</v>
      </c>
      <c r="D9" s="4">
        <v>1406984</v>
      </c>
      <c r="E9" s="4">
        <v>9991741453</v>
      </c>
      <c r="F9" s="5" t="str">
        <f>'Penguji I'!F8</f>
        <v>Aditya Fajrin Laksono</v>
      </c>
      <c r="G9" s="4" t="s">
        <v>10</v>
      </c>
      <c r="H9" s="4" t="s">
        <v>9</v>
      </c>
      <c r="I9" s="4">
        <v>4</v>
      </c>
      <c r="J9" s="11" t="str">
        <f t="shared" ref="J9:J72" si="0">IF(I9="","",VLOOKUP(I9,$AD$8:$AE$15,2))</f>
        <v>Getaran Harmonis</v>
      </c>
      <c r="K9" s="4">
        <f t="shared" ref="K9:K72" si="1">IF(I9="","",VLOOKUP(I9,$AD$8:$AF$15,3))</f>
        <v>44</v>
      </c>
      <c r="L9" s="4">
        <v>7</v>
      </c>
      <c r="M9" s="4">
        <v>4</v>
      </c>
      <c r="N9" s="4">
        <v>2</v>
      </c>
      <c r="O9" s="4">
        <v>1</v>
      </c>
      <c r="P9" s="4">
        <v>2</v>
      </c>
      <c r="Q9" s="4">
        <v>3</v>
      </c>
      <c r="R9" s="4">
        <v>5</v>
      </c>
      <c r="S9" s="4">
        <v>6</v>
      </c>
      <c r="T9" s="4">
        <v>6</v>
      </c>
      <c r="U9" s="4">
        <v>2</v>
      </c>
      <c r="V9" s="4"/>
      <c r="W9" s="4"/>
      <c r="X9" s="4"/>
      <c r="Y9" s="4"/>
      <c r="Z9" s="4"/>
      <c r="AA9" s="4"/>
      <c r="AB9" s="3"/>
      <c r="AC9" s="13">
        <f t="shared" ref="AC9:AC72" si="2">IF(I9="","",SUM(L9:AB9))</f>
        <v>38</v>
      </c>
      <c r="AD9" s="3">
        <v>2</v>
      </c>
      <c r="AE9" s="10" t="s">
        <v>257</v>
      </c>
      <c r="AF9" s="3">
        <v>49</v>
      </c>
    </row>
    <row r="10" spans="1:32" ht="15.95" customHeight="1">
      <c r="A10" s="6">
        <v>3</v>
      </c>
      <c r="B10" s="4">
        <v>3</v>
      </c>
      <c r="C10" s="4" t="s">
        <v>7</v>
      </c>
      <c r="D10" s="4">
        <v>1406732</v>
      </c>
      <c r="E10" s="4">
        <v>9994183867</v>
      </c>
      <c r="F10" s="5" t="str">
        <f>'Penguji I'!F9</f>
        <v>Aldila Desi Fitriana</v>
      </c>
      <c r="G10" s="4" t="s">
        <v>8</v>
      </c>
      <c r="H10" s="4" t="s">
        <v>9</v>
      </c>
      <c r="I10" s="4">
        <v>3</v>
      </c>
      <c r="J10" s="11" t="str">
        <f t="shared" si="0"/>
        <v>Ayunan Sederhana</v>
      </c>
      <c r="K10" s="4">
        <f t="shared" si="1"/>
        <v>45</v>
      </c>
      <c r="L10" s="4">
        <v>6</v>
      </c>
      <c r="M10" s="4">
        <v>3</v>
      </c>
      <c r="N10" s="4">
        <v>2</v>
      </c>
      <c r="O10" s="4">
        <v>1</v>
      </c>
      <c r="P10" s="4">
        <v>2</v>
      </c>
      <c r="Q10" s="4">
        <v>3</v>
      </c>
      <c r="R10" s="4">
        <v>6</v>
      </c>
      <c r="S10" s="4">
        <v>4</v>
      </c>
      <c r="T10" s="4">
        <v>8</v>
      </c>
      <c r="U10" s="4">
        <v>2</v>
      </c>
      <c r="V10" s="4"/>
      <c r="W10" s="4"/>
      <c r="X10" s="4"/>
      <c r="Y10" s="4"/>
      <c r="Z10" s="4"/>
      <c r="AA10" s="4"/>
      <c r="AB10" s="3"/>
      <c r="AC10" s="13">
        <f t="shared" si="2"/>
        <v>37</v>
      </c>
      <c r="AD10" s="3">
        <v>3</v>
      </c>
      <c r="AE10" s="10" t="s">
        <v>72</v>
      </c>
      <c r="AF10" s="3">
        <v>45</v>
      </c>
    </row>
    <row r="11" spans="1:32" ht="15.95" customHeight="1">
      <c r="A11" s="6">
        <v>4</v>
      </c>
      <c r="B11" s="4">
        <v>4</v>
      </c>
      <c r="C11" s="4" t="s">
        <v>7</v>
      </c>
      <c r="D11" s="4">
        <v>1406733</v>
      </c>
      <c r="E11" s="4">
        <v>9997513006</v>
      </c>
      <c r="F11" s="5" t="str">
        <f>'Penguji I'!F10</f>
        <v>Alfina Dian Fadhilla</v>
      </c>
      <c r="G11" s="4" t="s">
        <v>8</v>
      </c>
      <c r="H11" s="4" t="s">
        <v>9</v>
      </c>
      <c r="I11" s="4">
        <v>1</v>
      </c>
      <c r="J11" s="11" t="str">
        <f t="shared" si="0"/>
        <v>Elastisitas dan Hukum Hooke</v>
      </c>
      <c r="K11" s="4">
        <f t="shared" si="1"/>
        <v>52</v>
      </c>
      <c r="L11" s="4">
        <v>6</v>
      </c>
      <c r="M11" s="4">
        <v>4</v>
      </c>
      <c r="N11" s="4">
        <v>2</v>
      </c>
      <c r="O11" s="4">
        <v>1</v>
      </c>
      <c r="P11" s="4">
        <v>2</v>
      </c>
      <c r="Q11" s="4">
        <v>3</v>
      </c>
      <c r="R11" s="4">
        <v>9</v>
      </c>
      <c r="S11" s="4">
        <v>6</v>
      </c>
      <c r="T11" s="4">
        <v>8</v>
      </c>
      <c r="U11" s="4">
        <v>2</v>
      </c>
      <c r="V11" s="4"/>
      <c r="W11" s="4"/>
      <c r="X11" s="4"/>
      <c r="Y11" s="4"/>
      <c r="Z11" s="4"/>
      <c r="AA11" s="4"/>
      <c r="AB11" s="3"/>
      <c r="AC11" s="13">
        <f t="shared" si="2"/>
        <v>43</v>
      </c>
      <c r="AD11" s="3">
        <v>4</v>
      </c>
      <c r="AE11" s="10" t="s">
        <v>259</v>
      </c>
      <c r="AF11" s="3">
        <v>44</v>
      </c>
    </row>
    <row r="12" spans="1:32" ht="15.95" customHeight="1">
      <c r="A12" s="6">
        <v>5</v>
      </c>
      <c r="B12" s="4">
        <v>5</v>
      </c>
      <c r="C12" s="4" t="s">
        <v>7</v>
      </c>
      <c r="D12" s="4">
        <v>1406734</v>
      </c>
      <c r="E12" s="4">
        <v>9990892883</v>
      </c>
      <c r="F12" s="5" t="str">
        <f>'Penguji I'!F11</f>
        <v>Alivia Wahyu Febriastuti</v>
      </c>
      <c r="G12" s="4" t="s">
        <v>10</v>
      </c>
      <c r="H12" s="4" t="s">
        <v>9</v>
      </c>
      <c r="I12" s="4">
        <v>4</v>
      </c>
      <c r="J12" s="11" t="str">
        <f t="shared" si="0"/>
        <v>Getaran Harmonis</v>
      </c>
      <c r="K12" s="4">
        <f t="shared" si="1"/>
        <v>44</v>
      </c>
      <c r="L12" s="4">
        <v>7</v>
      </c>
      <c r="M12" s="4">
        <v>4</v>
      </c>
      <c r="N12" s="4">
        <v>2</v>
      </c>
      <c r="O12" s="4">
        <v>1</v>
      </c>
      <c r="P12" s="4">
        <v>2</v>
      </c>
      <c r="Q12" s="4">
        <v>3</v>
      </c>
      <c r="R12" s="4">
        <v>5</v>
      </c>
      <c r="S12" s="4">
        <v>6</v>
      </c>
      <c r="T12" s="4">
        <v>6</v>
      </c>
      <c r="U12" s="4">
        <v>2</v>
      </c>
      <c r="V12" s="4"/>
      <c r="W12" s="4"/>
      <c r="X12" s="4"/>
      <c r="Y12" s="4"/>
      <c r="Z12" s="4"/>
      <c r="AA12" s="4"/>
      <c r="AB12" s="3"/>
      <c r="AC12" s="13">
        <f t="shared" si="2"/>
        <v>38</v>
      </c>
      <c r="AD12" s="3">
        <v>5</v>
      </c>
      <c r="AE12" s="10" t="s">
        <v>260</v>
      </c>
      <c r="AF12" s="3">
        <v>48</v>
      </c>
    </row>
    <row r="13" spans="1:32" ht="15.95" customHeight="1">
      <c r="A13" s="6">
        <v>6</v>
      </c>
      <c r="B13" s="4">
        <v>6</v>
      </c>
      <c r="C13" s="4" t="s">
        <v>7</v>
      </c>
      <c r="D13" s="4">
        <v>1406735</v>
      </c>
      <c r="E13" s="4">
        <v>9994834772</v>
      </c>
      <c r="F13" s="5" t="str">
        <f>'Penguji I'!F12</f>
        <v>Aliya Putra Marta</v>
      </c>
      <c r="G13" s="4" t="s">
        <v>8</v>
      </c>
      <c r="H13" s="4" t="s">
        <v>9</v>
      </c>
      <c r="I13" s="4">
        <v>2</v>
      </c>
      <c r="J13" s="11" t="str">
        <f t="shared" si="0"/>
        <v>Rangkaian Seri dan Paralel</v>
      </c>
      <c r="K13" s="4">
        <f t="shared" si="1"/>
        <v>49</v>
      </c>
      <c r="L13" s="4">
        <v>7</v>
      </c>
      <c r="M13" s="4">
        <v>4</v>
      </c>
      <c r="N13" s="4">
        <v>2</v>
      </c>
      <c r="O13" s="4">
        <v>1</v>
      </c>
      <c r="P13" s="4">
        <v>2</v>
      </c>
      <c r="Q13" s="4">
        <v>3</v>
      </c>
      <c r="R13" s="4">
        <v>16</v>
      </c>
      <c r="S13" s="4"/>
      <c r="T13" s="4">
        <v>5</v>
      </c>
      <c r="U13" s="4">
        <v>2</v>
      </c>
      <c r="V13" s="4"/>
      <c r="W13" s="4"/>
      <c r="X13" s="4"/>
      <c r="Y13" s="4"/>
      <c r="Z13" s="4"/>
      <c r="AA13" s="4"/>
      <c r="AB13" s="3"/>
      <c r="AC13" s="13">
        <f t="shared" si="2"/>
        <v>42</v>
      </c>
      <c r="AD13" s="3">
        <v>6</v>
      </c>
      <c r="AE13" s="10" t="s">
        <v>261</v>
      </c>
      <c r="AF13" s="3">
        <v>46</v>
      </c>
    </row>
    <row r="14" spans="1:32" ht="15.95" customHeight="1">
      <c r="A14" s="6">
        <v>7</v>
      </c>
      <c r="B14" s="4">
        <v>7</v>
      </c>
      <c r="C14" s="4" t="s">
        <v>7</v>
      </c>
      <c r="D14" s="4">
        <v>1406737</v>
      </c>
      <c r="E14" s="4">
        <v>9993170737</v>
      </c>
      <c r="F14" s="5" t="str">
        <f>'Penguji I'!F13</f>
        <v>Ardiyansyah Ardhana Sofyan</v>
      </c>
      <c r="G14" s="4" t="s">
        <v>8</v>
      </c>
      <c r="H14" s="4" t="s">
        <v>9</v>
      </c>
      <c r="I14" s="4">
        <v>5</v>
      </c>
      <c r="J14" s="11" t="str">
        <f t="shared" si="0"/>
        <v>Titik Berat</v>
      </c>
      <c r="K14" s="4">
        <f t="shared" si="1"/>
        <v>48</v>
      </c>
      <c r="L14" s="4">
        <v>7</v>
      </c>
      <c r="M14" s="4">
        <v>3</v>
      </c>
      <c r="N14" s="4">
        <v>2</v>
      </c>
      <c r="O14" s="4">
        <v>1</v>
      </c>
      <c r="P14" s="4">
        <v>2</v>
      </c>
      <c r="Q14" s="4">
        <v>3</v>
      </c>
      <c r="R14" s="4">
        <v>5</v>
      </c>
      <c r="S14" s="4"/>
      <c r="T14" s="4">
        <v>15</v>
      </c>
      <c r="U14" s="4">
        <v>2</v>
      </c>
      <c r="V14" s="4"/>
      <c r="W14" s="4"/>
      <c r="X14" s="4"/>
      <c r="Y14" s="4"/>
      <c r="Z14" s="4"/>
      <c r="AA14" s="4"/>
      <c r="AB14" s="3"/>
      <c r="AC14" s="13">
        <f t="shared" si="2"/>
        <v>40</v>
      </c>
      <c r="AD14" s="3">
        <v>7</v>
      </c>
      <c r="AE14" s="10" t="s">
        <v>260</v>
      </c>
      <c r="AF14" s="3">
        <v>48</v>
      </c>
    </row>
    <row r="15" spans="1:32" ht="15.95" customHeight="1">
      <c r="A15" s="6">
        <v>8</v>
      </c>
      <c r="B15" s="4">
        <v>8</v>
      </c>
      <c r="C15" s="4" t="s">
        <v>7</v>
      </c>
      <c r="D15" s="4">
        <v>1406738</v>
      </c>
      <c r="E15" s="4">
        <v>9991246089</v>
      </c>
      <c r="F15" s="5" t="str">
        <f>'Penguji I'!F14</f>
        <v>Chairisa Prahasti Istifarani</v>
      </c>
      <c r="G15" s="4" t="s">
        <v>8</v>
      </c>
      <c r="H15" s="4" t="s">
        <v>9</v>
      </c>
      <c r="I15" s="4">
        <v>5</v>
      </c>
      <c r="J15" s="11" t="str">
        <f t="shared" si="0"/>
        <v>Titik Berat</v>
      </c>
      <c r="K15" s="4">
        <f t="shared" si="1"/>
        <v>48</v>
      </c>
      <c r="L15" s="4">
        <v>7</v>
      </c>
      <c r="M15" s="4">
        <v>3</v>
      </c>
      <c r="N15" s="4">
        <v>2</v>
      </c>
      <c r="O15" s="4">
        <v>1</v>
      </c>
      <c r="P15" s="4">
        <v>2</v>
      </c>
      <c r="Q15" s="4">
        <v>3</v>
      </c>
      <c r="R15" s="4">
        <v>5</v>
      </c>
      <c r="S15" s="4"/>
      <c r="T15" s="4">
        <v>15</v>
      </c>
      <c r="U15" s="4">
        <v>2</v>
      </c>
      <c r="V15" s="4"/>
      <c r="W15" s="4"/>
      <c r="X15" s="4"/>
      <c r="Y15" s="4"/>
      <c r="Z15" s="4"/>
      <c r="AA15" s="4"/>
      <c r="AB15" s="3"/>
      <c r="AC15" s="13">
        <f t="shared" si="2"/>
        <v>40</v>
      </c>
      <c r="AD15" s="3">
        <v>8</v>
      </c>
      <c r="AE15" s="10" t="s">
        <v>272</v>
      </c>
      <c r="AF15" s="3">
        <v>12</v>
      </c>
    </row>
    <row r="16" spans="1:32" ht="15.95" customHeight="1">
      <c r="A16" s="6">
        <v>9</v>
      </c>
      <c r="B16" s="4">
        <v>9</v>
      </c>
      <c r="C16" s="4" t="s">
        <v>7</v>
      </c>
      <c r="D16" s="4" t="s">
        <v>11</v>
      </c>
      <c r="E16" s="4" t="s">
        <v>12</v>
      </c>
      <c r="F16" s="5" t="str">
        <f>'Penguji I'!F15</f>
        <v>Christina Hidayati</v>
      </c>
      <c r="G16" s="4" t="s">
        <v>10</v>
      </c>
      <c r="H16" s="4" t="s">
        <v>9</v>
      </c>
      <c r="I16" s="4">
        <v>3</v>
      </c>
      <c r="J16" s="11" t="str">
        <f t="shared" si="0"/>
        <v>Ayunan Sederhana</v>
      </c>
      <c r="K16" s="4">
        <f t="shared" si="1"/>
        <v>45</v>
      </c>
      <c r="L16" s="4">
        <v>6</v>
      </c>
      <c r="M16" s="4">
        <v>3</v>
      </c>
      <c r="N16" s="4">
        <v>2</v>
      </c>
      <c r="O16" s="4">
        <v>1</v>
      </c>
      <c r="P16" s="4">
        <v>2</v>
      </c>
      <c r="Q16" s="4">
        <v>3</v>
      </c>
      <c r="R16" s="4">
        <v>6</v>
      </c>
      <c r="S16" s="4">
        <v>4</v>
      </c>
      <c r="T16" s="4">
        <v>8</v>
      </c>
      <c r="U16" s="4">
        <v>2</v>
      </c>
      <c r="V16" s="4"/>
      <c r="W16" s="4"/>
      <c r="X16" s="4"/>
      <c r="Y16" s="4"/>
      <c r="Z16" s="4"/>
      <c r="AA16" s="4"/>
      <c r="AB16" s="3"/>
      <c r="AC16" s="13">
        <f t="shared" si="2"/>
        <v>37</v>
      </c>
      <c r="AD16" s="41"/>
      <c r="AE16" s="42"/>
      <c r="AF16" s="43"/>
    </row>
    <row r="17" spans="1:32" ht="15.95" customHeight="1">
      <c r="A17" s="6">
        <v>10</v>
      </c>
      <c r="B17" s="4">
        <v>10</v>
      </c>
      <c r="C17" s="4" t="s">
        <v>7</v>
      </c>
      <c r="D17" s="4">
        <v>1406739</v>
      </c>
      <c r="E17" s="4">
        <v>9997513019</v>
      </c>
      <c r="F17" s="5" t="str">
        <f>'Penguji I'!F16</f>
        <v>Della Cahaya Ningrum</v>
      </c>
      <c r="G17" s="4" t="s">
        <v>10</v>
      </c>
      <c r="H17" s="4" t="s">
        <v>9</v>
      </c>
      <c r="I17" s="4">
        <v>6</v>
      </c>
      <c r="J17" s="11" t="str">
        <f t="shared" si="0"/>
        <v>Gerak Melingkar</v>
      </c>
      <c r="K17" s="4">
        <f t="shared" si="1"/>
        <v>46</v>
      </c>
      <c r="L17" s="4">
        <v>6</v>
      </c>
      <c r="M17" s="4">
        <v>4</v>
      </c>
      <c r="N17" s="4">
        <v>2</v>
      </c>
      <c r="O17" s="4">
        <v>1</v>
      </c>
      <c r="P17" s="4">
        <v>2</v>
      </c>
      <c r="Q17" s="4">
        <v>3</v>
      </c>
      <c r="R17" s="4">
        <v>5</v>
      </c>
      <c r="S17" s="4">
        <v>6</v>
      </c>
      <c r="T17" s="4">
        <v>7</v>
      </c>
      <c r="U17" s="4">
        <v>2</v>
      </c>
      <c r="V17" s="4"/>
      <c r="W17" s="4"/>
      <c r="X17" s="4"/>
      <c r="Y17" s="4"/>
      <c r="Z17" s="4"/>
      <c r="AA17" s="4"/>
      <c r="AB17" s="3"/>
      <c r="AC17" s="13">
        <f t="shared" si="2"/>
        <v>38</v>
      </c>
      <c r="AD17" s="41"/>
      <c r="AE17" s="40"/>
      <c r="AF17" s="43"/>
    </row>
    <row r="18" spans="1:32" ht="15.95" customHeight="1">
      <c r="A18" s="6">
        <v>11</v>
      </c>
      <c r="B18" s="4">
        <v>11</v>
      </c>
      <c r="C18" s="4" t="s">
        <v>7</v>
      </c>
      <c r="D18" s="4">
        <v>1406740</v>
      </c>
      <c r="E18" s="4">
        <v>9984715257</v>
      </c>
      <c r="F18" s="5" t="str">
        <f>'Penguji I'!F17</f>
        <v>Devano Alfathan Galang Damai</v>
      </c>
      <c r="G18" s="4" t="s">
        <v>8</v>
      </c>
      <c r="H18" s="4" t="s">
        <v>9</v>
      </c>
      <c r="I18" s="4">
        <v>2</v>
      </c>
      <c r="J18" s="11" t="str">
        <f t="shared" si="0"/>
        <v>Rangkaian Seri dan Paralel</v>
      </c>
      <c r="K18" s="4">
        <f t="shared" si="1"/>
        <v>49</v>
      </c>
      <c r="L18" s="4">
        <v>7</v>
      </c>
      <c r="M18" s="4">
        <v>4</v>
      </c>
      <c r="N18" s="4">
        <v>2</v>
      </c>
      <c r="O18" s="4">
        <v>1</v>
      </c>
      <c r="P18" s="4">
        <v>2</v>
      </c>
      <c r="Q18" s="4">
        <v>3</v>
      </c>
      <c r="R18" s="4">
        <v>16</v>
      </c>
      <c r="S18" s="4"/>
      <c r="T18" s="4">
        <v>5</v>
      </c>
      <c r="U18" s="4">
        <v>2</v>
      </c>
      <c r="V18" s="4"/>
      <c r="W18" s="4"/>
      <c r="X18" s="4"/>
      <c r="Y18" s="4"/>
      <c r="Z18" s="4"/>
      <c r="AA18" s="4"/>
      <c r="AB18" s="3"/>
      <c r="AC18" s="13">
        <f t="shared" si="2"/>
        <v>42</v>
      </c>
    </row>
    <row r="19" spans="1:32" ht="15.95" customHeight="1" thickBot="1">
      <c r="A19" s="32">
        <v>12</v>
      </c>
      <c r="B19" s="33">
        <v>12</v>
      </c>
      <c r="C19" s="33" t="s">
        <v>7</v>
      </c>
      <c r="D19" s="33">
        <v>1406741</v>
      </c>
      <c r="E19" s="33" t="s">
        <v>13</v>
      </c>
      <c r="F19" s="34" t="str">
        <f>'Penguji I'!F18</f>
        <v>Elza Lutfi Ardia Pramesti</v>
      </c>
      <c r="G19" s="33" t="s">
        <v>10</v>
      </c>
      <c r="H19" s="33" t="s">
        <v>9</v>
      </c>
      <c r="I19" s="33">
        <v>1</v>
      </c>
      <c r="J19" s="35" t="str">
        <f t="shared" si="0"/>
        <v>Elastisitas dan Hukum Hooke</v>
      </c>
      <c r="K19" s="33">
        <f t="shared" si="1"/>
        <v>52</v>
      </c>
      <c r="L19" s="33">
        <v>6</v>
      </c>
      <c r="M19" s="33">
        <v>4</v>
      </c>
      <c r="N19" s="33">
        <v>2</v>
      </c>
      <c r="O19" s="33">
        <v>1</v>
      </c>
      <c r="P19" s="33">
        <v>2</v>
      </c>
      <c r="Q19" s="33">
        <v>3</v>
      </c>
      <c r="R19" s="33">
        <v>9</v>
      </c>
      <c r="S19" s="33">
        <v>6</v>
      </c>
      <c r="T19" s="33">
        <v>8</v>
      </c>
      <c r="U19" s="33">
        <v>2</v>
      </c>
      <c r="V19" s="33"/>
      <c r="W19" s="33"/>
      <c r="X19" s="33"/>
      <c r="Y19" s="33"/>
      <c r="Z19" s="33"/>
      <c r="AA19" s="33"/>
      <c r="AB19" s="37"/>
      <c r="AC19" s="45">
        <f t="shared" si="2"/>
        <v>43</v>
      </c>
      <c r="AD19" s="2">
        <v>1</v>
      </c>
      <c r="AE19" s="1" t="s">
        <v>270</v>
      </c>
      <c r="AF19" s="2">
        <v>8</v>
      </c>
    </row>
    <row r="20" spans="1:32" ht="15.95" customHeight="1" thickTop="1">
      <c r="A20" s="25">
        <v>13</v>
      </c>
      <c r="B20" s="26">
        <v>13</v>
      </c>
      <c r="C20" s="26" t="s">
        <v>7</v>
      </c>
      <c r="D20" s="26">
        <v>1406742</v>
      </c>
      <c r="E20" s="26">
        <v>9998784876</v>
      </c>
      <c r="F20" s="27" t="str">
        <f>'Penguji I'!F19</f>
        <v>Fajar Diantoro</v>
      </c>
      <c r="G20" s="26" t="s">
        <v>8</v>
      </c>
      <c r="H20" s="26" t="s">
        <v>9</v>
      </c>
      <c r="I20" s="26">
        <v>4</v>
      </c>
      <c r="J20" s="28" t="str">
        <f t="shared" si="0"/>
        <v>Getaran Harmonis</v>
      </c>
      <c r="K20" s="26">
        <f t="shared" si="1"/>
        <v>44</v>
      </c>
      <c r="L20" s="26">
        <v>8</v>
      </c>
      <c r="M20" s="26">
        <v>3</v>
      </c>
      <c r="N20" s="26">
        <v>2</v>
      </c>
      <c r="O20" s="26">
        <v>1</v>
      </c>
      <c r="P20" s="26">
        <v>2</v>
      </c>
      <c r="Q20" s="26">
        <v>3</v>
      </c>
      <c r="R20" s="26">
        <v>6</v>
      </c>
      <c r="S20" s="26">
        <v>6</v>
      </c>
      <c r="T20" s="26">
        <v>6</v>
      </c>
      <c r="U20" s="26">
        <v>2</v>
      </c>
      <c r="V20" s="26"/>
      <c r="W20" s="26"/>
      <c r="X20" s="26"/>
      <c r="Y20" s="26"/>
      <c r="Z20" s="26"/>
      <c r="AA20" s="26"/>
      <c r="AB20" s="30"/>
      <c r="AC20" s="44">
        <f t="shared" si="2"/>
        <v>39</v>
      </c>
      <c r="AD20" s="2">
        <v>2</v>
      </c>
      <c r="AE20" s="1" t="s">
        <v>271</v>
      </c>
      <c r="AF20" s="2">
        <v>4</v>
      </c>
    </row>
    <row r="21" spans="1:32" ht="15.95" customHeight="1">
      <c r="A21" s="6">
        <v>14</v>
      </c>
      <c r="B21" s="4">
        <v>14</v>
      </c>
      <c r="C21" s="4" t="s">
        <v>7</v>
      </c>
      <c r="D21" s="4">
        <v>1406918</v>
      </c>
      <c r="E21" s="4">
        <v>9991445289</v>
      </c>
      <c r="F21" s="5" t="str">
        <f>'Penguji I'!F20</f>
        <v>Figo Elang Phalevi</v>
      </c>
      <c r="G21" s="4" t="s">
        <v>10</v>
      </c>
      <c r="H21" s="4" t="s">
        <v>9</v>
      </c>
      <c r="I21" s="4">
        <v>6</v>
      </c>
      <c r="J21" s="11" t="str">
        <f t="shared" si="0"/>
        <v>Gerak Melingkar</v>
      </c>
      <c r="K21" s="4">
        <f t="shared" si="1"/>
        <v>46</v>
      </c>
      <c r="L21" s="4">
        <v>7</v>
      </c>
      <c r="M21" s="4">
        <v>4</v>
      </c>
      <c r="N21" s="4">
        <v>2</v>
      </c>
      <c r="O21" s="4">
        <v>1</v>
      </c>
      <c r="P21" s="4">
        <v>2</v>
      </c>
      <c r="Q21" s="4">
        <v>3</v>
      </c>
      <c r="R21" s="4">
        <v>5</v>
      </c>
      <c r="S21" s="4">
        <v>7</v>
      </c>
      <c r="T21" s="4">
        <v>7</v>
      </c>
      <c r="U21" s="4">
        <v>2</v>
      </c>
      <c r="V21" s="4"/>
      <c r="W21" s="4"/>
      <c r="X21" s="4"/>
      <c r="Y21" s="4"/>
      <c r="Z21" s="4"/>
      <c r="AA21" s="4"/>
      <c r="AB21" s="3"/>
      <c r="AC21" s="13">
        <f t="shared" si="2"/>
        <v>40</v>
      </c>
      <c r="AD21" s="2">
        <v>3</v>
      </c>
      <c r="AE21" s="1" t="s">
        <v>262</v>
      </c>
      <c r="AF21" s="2">
        <v>2</v>
      </c>
    </row>
    <row r="22" spans="1:32" ht="15.95" customHeight="1">
      <c r="A22" s="6">
        <v>15</v>
      </c>
      <c r="B22" s="4">
        <v>15</v>
      </c>
      <c r="C22" s="4" t="s">
        <v>7</v>
      </c>
      <c r="D22" s="4">
        <v>1406743</v>
      </c>
      <c r="E22" s="4">
        <v>9991077074</v>
      </c>
      <c r="F22" s="5" t="str">
        <f>'Penguji I'!F21</f>
        <v>Imanasa Soniar</v>
      </c>
      <c r="G22" s="4" t="s">
        <v>8</v>
      </c>
      <c r="H22" s="4" t="s">
        <v>9</v>
      </c>
      <c r="I22" s="4">
        <v>2</v>
      </c>
      <c r="J22" s="11" t="str">
        <f t="shared" si="0"/>
        <v>Rangkaian Seri dan Paralel</v>
      </c>
      <c r="K22" s="4">
        <f t="shared" si="1"/>
        <v>49</v>
      </c>
      <c r="L22" s="4">
        <v>6</v>
      </c>
      <c r="M22" s="4">
        <v>4</v>
      </c>
      <c r="N22" s="4">
        <v>2</v>
      </c>
      <c r="O22" s="4">
        <v>1</v>
      </c>
      <c r="P22" s="4">
        <v>2</v>
      </c>
      <c r="Q22" s="4">
        <v>3</v>
      </c>
      <c r="R22" s="4">
        <v>16</v>
      </c>
      <c r="S22" s="4"/>
      <c r="T22" s="4">
        <v>6</v>
      </c>
      <c r="U22" s="4">
        <v>2</v>
      </c>
      <c r="V22" s="4"/>
      <c r="W22" s="4"/>
      <c r="X22" s="4"/>
      <c r="Y22" s="4"/>
      <c r="Z22" s="4"/>
      <c r="AA22" s="4"/>
      <c r="AB22" s="3"/>
      <c r="AC22" s="13">
        <f t="shared" si="2"/>
        <v>42</v>
      </c>
      <c r="AD22" s="2">
        <v>4</v>
      </c>
      <c r="AE22" s="1" t="s">
        <v>67</v>
      </c>
      <c r="AF22" s="2">
        <v>1</v>
      </c>
    </row>
    <row r="23" spans="1:32" ht="15.95" customHeight="1">
      <c r="A23" s="6">
        <v>16</v>
      </c>
      <c r="B23" s="4">
        <v>16</v>
      </c>
      <c r="C23" s="4" t="s">
        <v>7</v>
      </c>
      <c r="D23" s="4">
        <v>1406744</v>
      </c>
      <c r="E23" s="4">
        <v>9981151100</v>
      </c>
      <c r="F23" s="5" t="str">
        <f>'Penguji I'!F22</f>
        <v>Irdahayu Dea Febriyanti</v>
      </c>
      <c r="G23" s="4" t="s">
        <v>10</v>
      </c>
      <c r="H23" s="4" t="s">
        <v>9</v>
      </c>
      <c r="I23" s="4">
        <v>5</v>
      </c>
      <c r="J23" s="11" t="str">
        <f t="shared" si="0"/>
        <v>Titik Berat</v>
      </c>
      <c r="K23" s="4">
        <f t="shared" si="1"/>
        <v>48</v>
      </c>
      <c r="L23" s="4">
        <v>7</v>
      </c>
      <c r="M23" s="4">
        <v>3</v>
      </c>
      <c r="N23" s="4">
        <v>2</v>
      </c>
      <c r="O23" s="4">
        <v>1</v>
      </c>
      <c r="P23" s="4">
        <v>2</v>
      </c>
      <c r="Q23" s="4">
        <v>3</v>
      </c>
      <c r="R23" s="4">
        <v>6</v>
      </c>
      <c r="S23" s="4"/>
      <c r="T23" s="4">
        <v>16</v>
      </c>
      <c r="U23" s="4">
        <v>2</v>
      </c>
      <c r="V23" s="4"/>
      <c r="W23" s="4"/>
      <c r="X23" s="4"/>
      <c r="Y23" s="4"/>
      <c r="Z23" s="4"/>
      <c r="AA23" s="4"/>
      <c r="AB23" s="3"/>
      <c r="AC23" s="13">
        <f t="shared" si="2"/>
        <v>42</v>
      </c>
      <c r="AD23" s="2">
        <v>5</v>
      </c>
      <c r="AE23" s="1" t="s">
        <v>68</v>
      </c>
      <c r="AF23" s="2">
        <v>2</v>
      </c>
    </row>
    <row r="24" spans="1:32" ht="15.95" customHeight="1">
      <c r="A24" s="6">
        <v>17</v>
      </c>
      <c r="B24" s="4">
        <v>17</v>
      </c>
      <c r="C24" s="4" t="s">
        <v>7</v>
      </c>
      <c r="D24" s="4">
        <v>1406746</v>
      </c>
      <c r="E24" s="4">
        <v>9996519389</v>
      </c>
      <c r="F24" s="5" t="str">
        <f>'Penguji I'!F23</f>
        <v>Kartika Sekar Langit</v>
      </c>
      <c r="G24" s="4" t="s">
        <v>8</v>
      </c>
      <c r="H24" s="4" t="s">
        <v>9</v>
      </c>
      <c r="I24" s="4">
        <v>5</v>
      </c>
      <c r="J24" s="11" t="str">
        <f t="shared" si="0"/>
        <v>Titik Berat</v>
      </c>
      <c r="K24" s="4">
        <f t="shared" si="1"/>
        <v>48</v>
      </c>
      <c r="L24" s="4">
        <v>7</v>
      </c>
      <c r="M24" s="4">
        <v>3</v>
      </c>
      <c r="N24" s="4">
        <v>2</v>
      </c>
      <c r="O24" s="4">
        <v>1</v>
      </c>
      <c r="P24" s="4">
        <v>2</v>
      </c>
      <c r="Q24" s="4">
        <v>3</v>
      </c>
      <c r="R24" s="4">
        <v>6</v>
      </c>
      <c r="S24" s="4"/>
      <c r="T24" s="4">
        <v>16</v>
      </c>
      <c r="U24" s="4">
        <v>2</v>
      </c>
      <c r="V24" s="4"/>
      <c r="W24" s="4"/>
      <c r="X24" s="4"/>
      <c r="Y24" s="4"/>
      <c r="Z24" s="4"/>
      <c r="AA24" s="4"/>
      <c r="AB24" s="3"/>
      <c r="AC24" s="13">
        <f t="shared" si="2"/>
        <v>42</v>
      </c>
      <c r="AD24" s="2">
        <v>6</v>
      </c>
      <c r="AE24" s="1" t="s">
        <v>69</v>
      </c>
      <c r="AF24" s="2">
        <v>3</v>
      </c>
    </row>
    <row r="25" spans="1:32" ht="15.95" customHeight="1">
      <c r="A25" s="6">
        <v>18</v>
      </c>
      <c r="B25" s="4">
        <v>18</v>
      </c>
      <c r="C25" s="4" t="s">
        <v>7</v>
      </c>
      <c r="D25" s="4">
        <v>1406966</v>
      </c>
      <c r="E25" s="4">
        <v>9984596456</v>
      </c>
      <c r="F25" s="5" t="str">
        <f>'Penguji I'!F24</f>
        <v>Laila Indah Ramadhanti</v>
      </c>
      <c r="G25" s="4" t="s">
        <v>10</v>
      </c>
      <c r="H25" s="4" t="s">
        <v>9</v>
      </c>
      <c r="I25" s="4">
        <v>2</v>
      </c>
      <c r="J25" s="11" t="str">
        <f t="shared" si="0"/>
        <v>Rangkaian Seri dan Paralel</v>
      </c>
      <c r="K25" s="4">
        <f t="shared" si="1"/>
        <v>49</v>
      </c>
      <c r="L25" s="4">
        <v>6</v>
      </c>
      <c r="M25" s="4">
        <v>4</v>
      </c>
      <c r="N25" s="4">
        <v>2</v>
      </c>
      <c r="O25" s="4">
        <v>1</v>
      </c>
      <c r="P25" s="4">
        <v>2</v>
      </c>
      <c r="Q25" s="4">
        <v>3</v>
      </c>
      <c r="R25" s="4">
        <v>16</v>
      </c>
      <c r="S25" s="4"/>
      <c r="T25" s="4">
        <v>6</v>
      </c>
      <c r="U25" s="4">
        <v>2</v>
      </c>
      <c r="V25" s="4"/>
      <c r="W25" s="4"/>
      <c r="X25" s="4"/>
      <c r="Y25" s="4"/>
      <c r="Z25" s="4"/>
      <c r="AA25" s="4"/>
      <c r="AB25" s="3"/>
      <c r="AC25" s="13">
        <f t="shared" si="2"/>
        <v>42</v>
      </c>
      <c r="AD25" s="2">
        <v>7</v>
      </c>
      <c r="AE25" s="1" t="s">
        <v>71</v>
      </c>
      <c r="AF25" s="2">
        <v>19</v>
      </c>
    </row>
    <row r="26" spans="1:32" ht="15.95" customHeight="1">
      <c r="A26" s="6">
        <v>19</v>
      </c>
      <c r="B26" s="4">
        <v>19</v>
      </c>
      <c r="C26" s="4" t="s">
        <v>7</v>
      </c>
      <c r="D26" s="4">
        <v>1406747</v>
      </c>
      <c r="E26" s="4">
        <v>9993170854</v>
      </c>
      <c r="F26" s="5" t="str">
        <f>'Penguji I'!F25</f>
        <v>Martin Chevic Ardiansyah</v>
      </c>
      <c r="G26" s="4" t="s">
        <v>8</v>
      </c>
      <c r="H26" s="4" t="s">
        <v>9</v>
      </c>
      <c r="I26" s="4">
        <v>3</v>
      </c>
      <c r="J26" s="11" t="str">
        <f t="shared" si="0"/>
        <v>Ayunan Sederhana</v>
      </c>
      <c r="K26" s="4">
        <f t="shared" si="1"/>
        <v>45</v>
      </c>
      <c r="L26" s="4">
        <v>7</v>
      </c>
      <c r="M26" s="4">
        <v>4</v>
      </c>
      <c r="N26" s="4">
        <v>2</v>
      </c>
      <c r="O26" s="4">
        <v>1</v>
      </c>
      <c r="P26" s="4">
        <v>2</v>
      </c>
      <c r="Q26" s="4">
        <v>3</v>
      </c>
      <c r="R26" s="4">
        <v>7</v>
      </c>
      <c r="S26" s="4">
        <v>5</v>
      </c>
      <c r="T26" s="4">
        <v>6</v>
      </c>
      <c r="U26" s="4">
        <v>2</v>
      </c>
      <c r="V26" s="4"/>
      <c r="W26" s="4"/>
      <c r="X26" s="4"/>
      <c r="Y26" s="4"/>
      <c r="Z26" s="4"/>
      <c r="AA26" s="4"/>
      <c r="AB26" s="3"/>
      <c r="AC26" s="13">
        <f t="shared" si="2"/>
        <v>39</v>
      </c>
      <c r="AD26" s="2">
        <v>8</v>
      </c>
      <c r="AE26" s="1" t="s">
        <v>256</v>
      </c>
      <c r="AF26" s="2">
        <v>7</v>
      </c>
    </row>
    <row r="27" spans="1:32" ht="15.95" customHeight="1">
      <c r="A27" s="6">
        <v>20</v>
      </c>
      <c r="B27" s="4">
        <v>20</v>
      </c>
      <c r="C27" s="4" t="s">
        <v>7</v>
      </c>
      <c r="D27" s="4">
        <v>1406748</v>
      </c>
      <c r="E27" s="4">
        <v>9991687584</v>
      </c>
      <c r="F27" s="5" t="str">
        <f>'Penguji I'!F26</f>
        <v>Mohammad Rafly Viprianto</v>
      </c>
      <c r="G27" s="4" t="s">
        <v>10</v>
      </c>
      <c r="H27" s="4" t="s">
        <v>9</v>
      </c>
      <c r="I27" s="4">
        <v>3</v>
      </c>
      <c r="J27" s="11" t="str">
        <f t="shared" si="0"/>
        <v>Ayunan Sederhana</v>
      </c>
      <c r="K27" s="4">
        <f t="shared" si="1"/>
        <v>45</v>
      </c>
      <c r="L27" s="4">
        <v>7</v>
      </c>
      <c r="M27" s="4">
        <v>4</v>
      </c>
      <c r="N27" s="4">
        <v>2</v>
      </c>
      <c r="O27" s="4">
        <v>1</v>
      </c>
      <c r="P27" s="4">
        <v>2</v>
      </c>
      <c r="Q27" s="4">
        <v>3</v>
      </c>
      <c r="R27" s="4">
        <v>7</v>
      </c>
      <c r="S27" s="4">
        <v>5</v>
      </c>
      <c r="T27" s="4">
        <v>6</v>
      </c>
      <c r="U27" s="4">
        <v>2</v>
      </c>
      <c r="V27" s="4"/>
      <c r="W27" s="4"/>
      <c r="X27" s="4"/>
      <c r="Y27" s="4"/>
      <c r="Z27" s="4"/>
      <c r="AA27" s="4"/>
      <c r="AB27" s="3"/>
      <c r="AC27" s="13">
        <f t="shared" si="2"/>
        <v>39</v>
      </c>
      <c r="AD27" s="2">
        <v>9</v>
      </c>
      <c r="AE27" s="1" t="s">
        <v>255</v>
      </c>
      <c r="AF27" s="2">
        <v>8</v>
      </c>
    </row>
    <row r="28" spans="1:32" ht="15.95" customHeight="1">
      <c r="A28" s="6">
        <v>21</v>
      </c>
      <c r="B28" s="4">
        <v>21</v>
      </c>
      <c r="C28" s="4" t="s">
        <v>7</v>
      </c>
      <c r="D28" s="4">
        <v>1406967</v>
      </c>
      <c r="E28" s="4">
        <v>9991942014</v>
      </c>
      <c r="F28" s="5" t="str">
        <f>'Penguji I'!F27</f>
        <v>Muhammad Rizky Aldi Sukamto</v>
      </c>
      <c r="G28" s="4" t="s">
        <v>10</v>
      </c>
      <c r="H28" s="4" t="s">
        <v>9</v>
      </c>
      <c r="I28" s="4">
        <v>1</v>
      </c>
      <c r="J28" s="11" t="str">
        <f t="shared" si="0"/>
        <v>Elastisitas dan Hukum Hooke</v>
      </c>
      <c r="K28" s="4">
        <f t="shared" si="1"/>
        <v>52</v>
      </c>
      <c r="L28" s="4">
        <v>6</v>
      </c>
      <c r="M28" s="4">
        <v>4</v>
      </c>
      <c r="N28" s="4">
        <v>2</v>
      </c>
      <c r="O28" s="4">
        <v>1</v>
      </c>
      <c r="P28" s="4">
        <v>2</v>
      </c>
      <c r="Q28" s="4">
        <v>3</v>
      </c>
      <c r="R28" s="4">
        <v>8</v>
      </c>
      <c r="S28" s="4">
        <v>8</v>
      </c>
      <c r="T28" s="4">
        <v>6</v>
      </c>
      <c r="U28" s="4">
        <v>2</v>
      </c>
      <c r="V28" s="4"/>
      <c r="W28" s="4"/>
      <c r="X28" s="4"/>
      <c r="Y28" s="4"/>
      <c r="Z28" s="4"/>
      <c r="AA28" s="4"/>
      <c r="AB28" s="3"/>
      <c r="AC28" s="13">
        <f t="shared" si="2"/>
        <v>42</v>
      </c>
      <c r="AD28" s="2">
        <v>10</v>
      </c>
      <c r="AE28" s="1" t="s">
        <v>70</v>
      </c>
      <c r="AF28" s="2">
        <v>2</v>
      </c>
    </row>
    <row r="29" spans="1:32" ht="15.95" customHeight="1">
      <c r="A29" s="6">
        <v>22</v>
      </c>
      <c r="B29" s="4">
        <v>22</v>
      </c>
      <c r="C29" s="4" t="s">
        <v>7</v>
      </c>
      <c r="D29" s="4">
        <v>1406749</v>
      </c>
      <c r="E29" s="4" t="s">
        <v>14</v>
      </c>
      <c r="F29" s="5" t="str">
        <f>'Penguji I'!F28</f>
        <v>Mutia Dani Hapsari</v>
      </c>
      <c r="G29" s="4" t="s">
        <v>8</v>
      </c>
      <c r="H29" s="4" t="s">
        <v>9</v>
      </c>
      <c r="I29" s="4">
        <v>4</v>
      </c>
      <c r="J29" s="11" t="str">
        <f t="shared" si="0"/>
        <v>Getaran Harmonis</v>
      </c>
      <c r="K29" s="4">
        <f t="shared" si="1"/>
        <v>44</v>
      </c>
      <c r="L29" s="4">
        <v>8</v>
      </c>
      <c r="M29" s="4">
        <v>3</v>
      </c>
      <c r="N29" s="4">
        <v>2</v>
      </c>
      <c r="O29" s="4">
        <v>1</v>
      </c>
      <c r="P29" s="4">
        <v>2</v>
      </c>
      <c r="Q29" s="4">
        <v>3</v>
      </c>
      <c r="R29" s="4">
        <v>6</v>
      </c>
      <c r="S29" s="4">
        <v>6</v>
      </c>
      <c r="T29" s="4">
        <v>6</v>
      </c>
      <c r="U29" s="4">
        <v>2</v>
      </c>
      <c r="V29" s="4"/>
      <c r="W29" s="4"/>
      <c r="X29" s="4"/>
      <c r="Y29" s="4"/>
      <c r="Z29" s="4"/>
      <c r="AA29" s="4"/>
      <c r="AB29" s="3"/>
      <c r="AC29" s="13">
        <f t="shared" si="2"/>
        <v>39</v>
      </c>
      <c r="AF29" s="19">
        <f>SUM(AF19:AF28)</f>
        <v>56</v>
      </c>
    </row>
    <row r="30" spans="1:32" ht="15.95" customHeight="1">
      <c r="A30" s="6">
        <v>23</v>
      </c>
      <c r="B30" s="4">
        <v>23</v>
      </c>
      <c r="C30" s="4" t="s">
        <v>7</v>
      </c>
      <c r="D30" s="4">
        <v>1406750</v>
      </c>
      <c r="E30" s="4">
        <v>9983131464</v>
      </c>
      <c r="F30" s="5" t="str">
        <f>'Penguji I'!F29</f>
        <v>Namira Auliyaa Faizuun</v>
      </c>
      <c r="G30" s="4" t="s">
        <v>8</v>
      </c>
      <c r="H30" s="4" t="s">
        <v>9</v>
      </c>
      <c r="I30" s="4">
        <v>6</v>
      </c>
      <c r="J30" s="11" t="str">
        <f t="shared" si="0"/>
        <v>Gerak Melingkar</v>
      </c>
      <c r="K30" s="4">
        <f t="shared" si="1"/>
        <v>46</v>
      </c>
      <c r="L30" s="4">
        <v>7</v>
      </c>
      <c r="M30" s="4">
        <v>4</v>
      </c>
      <c r="N30" s="4">
        <v>2</v>
      </c>
      <c r="O30" s="4">
        <v>1</v>
      </c>
      <c r="P30" s="4">
        <v>2</v>
      </c>
      <c r="Q30" s="4">
        <v>3</v>
      </c>
      <c r="R30" s="4">
        <v>5</v>
      </c>
      <c r="S30" s="4">
        <v>7</v>
      </c>
      <c r="T30" s="4">
        <v>7</v>
      </c>
      <c r="U30" s="4">
        <v>2</v>
      </c>
      <c r="V30" s="4"/>
      <c r="W30" s="4"/>
      <c r="X30" s="4"/>
      <c r="Y30" s="4"/>
      <c r="Z30" s="4"/>
      <c r="AA30" s="4"/>
      <c r="AB30" s="3"/>
      <c r="AC30" s="13">
        <f t="shared" si="2"/>
        <v>40</v>
      </c>
      <c r="AD30" s="17">
        <f>(AC30+10)/(K30+10)*100</f>
        <v>89.285714285714292</v>
      </c>
    </row>
    <row r="31" spans="1:32" ht="15.95" customHeight="1" thickBot="1">
      <c r="A31" s="32">
        <v>24</v>
      </c>
      <c r="B31" s="33">
        <v>24</v>
      </c>
      <c r="C31" s="33" t="s">
        <v>7</v>
      </c>
      <c r="D31" s="33">
        <v>1406751</v>
      </c>
      <c r="E31" s="33">
        <v>9991748762</v>
      </c>
      <c r="F31" s="34" t="str">
        <f>'Penguji I'!F30</f>
        <v>Nisrina Qurratu Aini</v>
      </c>
      <c r="G31" s="33" t="s">
        <v>10</v>
      </c>
      <c r="H31" s="33" t="s">
        <v>9</v>
      </c>
      <c r="I31" s="33">
        <v>1</v>
      </c>
      <c r="J31" s="35" t="str">
        <f t="shared" si="0"/>
        <v>Elastisitas dan Hukum Hooke</v>
      </c>
      <c r="K31" s="33">
        <f t="shared" si="1"/>
        <v>52</v>
      </c>
      <c r="L31" s="33">
        <v>6</v>
      </c>
      <c r="M31" s="33">
        <v>4</v>
      </c>
      <c r="N31" s="33">
        <v>2</v>
      </c>
      <c r="O31" s="33">
        <v>1</v>
      </c>
      <c r="P31" s="33">
        <v>2</v>
      </c>
      <c r="Q31" s="33">
        <v>3</v>
      </c>
      <c r="R31" s="33">
        <v>8</v>
      </c>
      <c r="S31" s="33">
        <v>8</v>
      </c>
      <c r="T31" s="33">
        <v>6</v>
      </c>
      <c r="U31" s="33">
        <v>2</v>
      </c>
      <c r="V31" s="33"/>
      <c r="W31" s="33"/>
      <c r="X31" s="33"/>
      <c r="Y31" s="33"/>
      <c r="Z31" s="33"/>
      <c r="AA31" s="33"/>
      <c r="AB31" s="37"/>
      <c r="AC31" s="45">
        <f t="shared" si="2"/>
        <v>42</v>
      </c>
      <c r="AD31" s="17">
        <f t="shared" ref="AD31:AD94" si="3">(AC31+10)/(K31+10)*100</f>
        <v>83.870967741935488</v>
      </c>
    </row>
    <row r="32" spans="1:32" ht="15.95" customHeight="1" thickTop="1">
      <c r="A32" s="25">
        <v>25</v>
      </c>
      <c r="B32" s="26">
        <v>25</v>
      </c>
      <c r="C32" s="26" t="s">
        <v>7</v>
      </c>
      <c r="D32" s="26">
        <v>1406969</v>
      </c>
      <c r="E32" s="26" t="s">
        <v>15</v>
      </c>
      <c r="F32" s="27" t="str">
        <f>'Penguji I'!F31</f>
        <v>Nurul Azizah</v>
      </c>
      <c r="G32" s="26" t="s">
        <v>10</v>
      </c>
      <c r="H32" s="26" t="s">
        <v>9</v>
      </c>
      <c r="I32" s="26">
        <v>4</v>
      </c>
      <c r="J32" s="28" t="str">
        <f t="shared" si="0"/>
        <v>Getaran Harmonis</v>
      </c>
      <c r="K32" s="26">
        <f t="shared" si="1"/>
        <v>44</v>
      </c>
      <c r="L32" s="26">
        <v>6</v>
      </c>
      <c r="M32" s="26">
        <v>4</v>
      </c>
      <c r="N32" s="26">
        <v>2</v>
      </c>
      <c r="O32" s="26">
        <v>1</v>
      </c>
      <c r="P32" s="26">
        <v>2</v>
      </c>
      <c r="Q32" s="26">
        <v>3</v>
      </c>
      <c r="R32" s="26">
        <v>5</v>
      </c>
      <c r="S32" s="26">
        <v>6</v>
      </c>
      <c r="T32" s="26">
        <v>6</v>
      </c>
      <c r="U32" s="26">
        <v>2</v>
      </c>
      <c r="V32" s="26"/>
      <c r="W32" s="26"/>
      <c r="X32" s="26"/>
      <c r="Y32" s="26"/>
      <c r="Z32" s="26"/>
      <c r="AA32" s="26"/>
      <c r="AB32" s="30"/>
      <c r="AC32" s="44">
        <f t="shared" si="2"/>
        <v>37</v>
      </c>
      <c r="AD32" s="17">
        <f t="shared" si="3"/>
        <v>87.037037037037038</v>
      </c>
    </row>
    <row r="33" spans="1:30" ht="15.95" customHeight="1">
      <c r="A33" s="6">
        <v>26</v>
      </c>
      <c r="B33" s="4">
        <v>26</v>
      </c>
      <c r="C33" s="4" t="s">
        <v>7</v>
      </c>
      <c r="D33" s="4">
        <v>1406752</v>
      </c>
      <c r="E33" s="4">
        <v>9997516976</v>
      </c>
      <c r="F33" s="5" t="str">
        <f>'Penguji I'!F32</f>
        <v>Raysa Sangsthita</v>
      </c>
      <c r="G33" s="4" t="s">
        <v>8</v>
      </c>
      <c r="H33" s="4" t="s">
        <v>9</v>
      </c>
      <c r="I33" s="4">
        <v>6</v>
      </c>
      <c r="J33" s="11" t="str">
        <f t="shared" si="0"/>
        <v>Gerak Melingkar</v>
      </c>
      <c r="K33" s="4">
        <f t="shared" si="1"/>
        <v>46</v>
      </c>
      <c r="L33" s="4">
        <v>6</v>
      </c>
      <c r="M33" s="4">
        <v>3</v>
      </c>
      <c r="N33" s="4">
        <v>2</v>
      </c>
      <c r="O33" s="4">
        <v>1</v>
      </c>
      <c r="P33" s="4">
        <v>2</v>
      </c>
      <c r="Q33" s="4">
        <v>3</v>
      </c>
      <c r="R33" s="4">
        <v>6</v>
      </c>
      <c r="S33" s="4">
        <v>6</v>
      </c>
      <c r="T33" s="4">
        <v>7</v>
      </c>
      <c r="U33" s="4">
        <v>2</v>
      </c>
      <c r="V33" s="4"/>
      <c r="W33" s="4"/>
      <c r="X33" s="4"/>
      <c r="Y33" s="4"/>
      <c r="Z33" s="4"/>
      <c r="AA33" s="4"/>
      <c r="AB33" s="3"/>
      <c r="AC33" s="13">
        <f t="shared" si="2"/>
        <v>38</v>
      </c>
      <c r="AD33" s="17">
        <f t="shared" si="3"/>
        <v>85.714285714285708</v>
      </c>
    </row>
    <row r="34" spans="1:30" ht="15.95" customHeight="1">
      <c r="A34" s="6">
        <v>27</v>
      </c>
      <c r="B34" s="4">
        <v>27</v>
      </c>
      <c r="C34" s="4" t="s">
        <v>7</v>
      </c>
      <c r="D34" s="4">
        <v>1406754</v>
      </c>
      <c r="E34" s="4">
        <v>9981741372</v>
      </c>
      <c r="F34" s="5" t="str">
        <f>'Penguji I'!F33</f>
        <v>Rima Delvani</v>
      </c>
      <c r="G34" s="4" t="s">
        <v>8</v>
      </c>
      <c r="H34" s="4" t="s">
        <v>9</v>
      </c>
      <c r="I34" s="4">
        <v>5</v>
      </c>
      <c r="J34" s="11" t="str">
        <f t="shared" si="0"/>
        <v>Titik Berat</v>
      </c>
      <c r="K34" s="4">
        <f t="shared" si="1"/>
        <v>48</v>
      </c>
      <c r="L34" s="4">
        <v>7</v>
      </c>
      <c r="M34" s="4">
        <v>3</v>
      </c>
      <c r="N34" s="4">
        <v>2</v>
      </c>
      <c r="O34" s="4">
        <v>1</v>
      </c>
      <c r="P34" s="4">
        <v>2</v>
      </c>
      <c r="Q34" s="4">
        <v>3</v>
      </c>
      <c r="R34" s="4">
        <v>5</v>
      </c>
      <c r="S34" s="4"/>
      <c r="T34" s="4">
        <v>14</v>
      </c>
      <c r="U34" s="4">
        <v>2</v>
      </c>
      <c r="V34" s="4"/>
      <c r="W34" s="4"/>
      <c r="X34" s="4"/>
      <c r="Y34" s="4"/>
      <c r="Z34" s="4"/>
      <c r="AA34" s="4"/>
      <c r="AB34" s="3"/>
      <c r="AC34" s="13">
        <f t="shared" si="2"/>
        <v>39</v>
      </c>
      <c r="AD34" s="17">
        <f t="shared" si="3"/>
        <v>84.482758620689651</v>
      </c>
    </row>
    <row r="35" spans="1:30" ht="15.95" customHeight="1">
      <c r="A35" s="6">
        <v>28</v>
      </c>
      <c r="B35" s="4">
        <v>28</v>
      </c>
      <c r="C35" s="4" t="s">
        <v>7</v>
      </c>
      <c r="D35" s="4">
        <v>1407058</v>
      </c>
      <c r="E35" s="4" t="s">
        <v>16</v>
      </c>
      <c r="F35" s="5" t="str">
        <f>'Penguji I'!F34</f>
        <v>Rizqi Aliim Mustaqim</v>
      </c>
      <c r="G35" s="4" t="s">
        <v>10</v>
      </c>
      <c r="H35" s="4" t="s">
        <v>9</v>
      </c>
      <c r="I35" s="4">
        <v>5</v>
      </c>
      <c r="J35" s="11" t="str">
        <f t="shared" si="0"/>
        <v>Titik Berat</v>
      </c>
      <c r="K35" s="4">
        <f t="shared" si="1"/>
        <v>48</v>
      </c>
      <c r="L35" s="4">
        <v>7</v>
      </c>
      <c r="M35" s="4">
        <v>3</v>
      </c>
      <c r="N35" s="4">
        <v>2</v>
      </c>
      <c r="O35" s="4">
        <v>1</v>
      </c>
      <c r="P35" s="4">
        <v>2</v>
      </c>
      <c r="Q35" s="4">
        <v>3</v>
      </c>
      <c r="R35" s="4">
        <v>5</v>
      </c>
      <c r="S35" s="4"/>
      <c r="T35" s="4">
        <v>14</v>
      </c>
      <c r="U35" s="4">
        <v>2</v>
      </c>
      <c r="V35" s="4"/>
      <c r="W35" s="4"/>
      <c r="X35" s="4"/>
      <c r="Y35" s="4"/>
      <c r="Z35" s="4"/>
      <c r="AA35" s="4"/>
      <c r="AB35" s="3"/>
      <c r="AC35" s="13">
        <f t="shared" si="2"/>
        <v>39</v>
      </c>
      <c r="AD35" s="17">
        <f t="shared" si="3"/>
        <v>84.482758620689651</v>
      </c>
    </row>
    <row r="36" spans="1:30" ht="15.95" customHeight="1">
      <c r="A36" s="6">
        <v>29</v>
      </c>
      <c r="B36" s="4">
        <v>29</v>
      </c>
      <c r="C36" s="4" t="s">
        <v>7</v>
      </c>
      <c r="D36" s="4">
        <v>1406755</v>
      </c>
      <c r="E36" s="4">
        <v>9997834628</v>
      </c>
      <c r="F36" s="5" t="str">
        <f>'Penguji I'!F35</f>
        <v>Safira Noor Hayati</v>
      </c>
      <c r="G36" s="4" t="s">
        <v>10</v>
      </c>
      <c r="H36" s="4" t="s">
        <v>9</v>
      </c>
      <c r="I36" s="4">
        <v>6</v>
      </c>
      <c r="J36" s="11" t="str">
        <f t="shared" si="0"/>
        <v>Gerak Melingkar</v>
      </c>
      <c r="K36" s="4">
        <f t="shared" si="1"/>
        <v>46</v>
      </c>
      <c r="L36" s="4">
        <v>6</v>
      </c>
      <c r="M36" s="4">
        <v>3</v>
      </c>
      <c r="N36" s="4">
        <v>2</v>
      </c>
      <c r="O36" s="4">
        <v>1</v>
      </c>
      <c r="P36" s="4">
        <v>2</v>
      </c>
      <c r="Q36" s="4">
        <v>3</v>
      </c>
      <c r="R36" s="4">
        <v>6</v>
      </c>
      <c r="S36" s="4">
        <v>6</v>
      </c>
      <c r="T36" s="4">
        <v>7</v>
      </c>
      <c r="U36" s="4">
        <v>2</v>
      </c>
      <c r="V36" s="4"/>
      <c r="W36" s="4"/>
      <c r="X36" s="4"/>
      <c r="Y36" s="4"/>
      <c r="Z36" s="4"/>
      <c r="AA36" s="4"/>
      <c r="AB36" s="3"/>
      <c r="AC36" s="13">
        <f t="shared" si="2"/>
        <v>38</v>
      </c>
      <c r="AD36" s="17">
        <f t="shared" si="3"/>
        <v>85.714285714285708</v>
      </c>
    </row>
    <row r="37" spans="1:30" ht="15.95" customHeight="1">
      <c r="A37" s="6">
        <v>30</v>
      </c>
      <c r="B37" s="4">
        <v>30</v>
      </c>
      <c r="C37" s="4" t="s">
        <v>7</v>
      </c>
      <c r="D37" s="4">
        <v>1406756</v>
      </c>
      <c r="E37" s="4">
        <v>9980703851</v>
      </c>
      <c r="F37" s="5" t="str">
        <f>'Penguji I'!F36</f>
        <v>Sekar Nabila Adi Asmara</v>
      </c>
      <c r="G37" s="4" t="s">
        <v>10</v>
      </c>
      <c r="H37" s="4" t="s">
        <v>9</v>
      </c>
      <c r="I37" s="4">
        <v>1</v>
      </c>
      <c r="J37" s="11" t="str">
        <f t="shared" si="0"/>
        <v>Elastisitas dan Hukum Hooke</v>
      </c>
      <c r="K37" s="4">
        <f t="shared" si="1"/>
        <v>52</v>
      </c>
      <c r="L37" s="4">
        <v>7</v>
      </c>
      <c r="M37" s="4">
        <v>4</v>
      </c>
      <c r="N37" s="4">
        <v>2</v>
      </c>
      <c r="O37" s="4">
        <v>1</v>
      </c>
      <c r="P37" s="4">
        <v>2</v>
      </c>
      <c r="Q37" s="4">
        <v>3</v>
      </c>
      <c r="R37" s="4">
        <v>8</v>
      </c>
      <c r="S37" s="4">
        <v>8</v>
      </c>
      <c r="T37" s="4">
        <v>7</v>
      </c>
      <c r="U37" s="4">
        <v>2</v>
      </c>
      <c r="V37" s="4"/>
      <c r="W37" s="4"/>
      <c r="X37" s="4"/>
      <c r="Y37" s="4"/>
      <c r="Z37" s="4"/>
      <c r="AA37" s="4"/>
      <c r="AB37" s="3"/>
      <c r="AC37" s="13">
        <f t="shared" si="2"/>
        <v>44</v>
      </c>
      <c r="AD37" s="17">
        <f t="shared" si="3"/>
        <v>87.096774193548384</v>
      </c>
    </row>
    <row r="38" spans="1:30" ht="15.95" customHeight="1">
      <c r="A38" s="6">
        <v>31</v>
      </c>
      <c r="B38" s="4">
        <v>31</v>
      </c>
      <c r="C38" s="4" t="s">
        <v>7</v>
      </c>
      <c r="D38" s="4">
        <v>1406757</v>
      </c>
      <c r="E38" s="4">
        <v>9980276784</v>
      </c>
      <c r="F38" s="5" t="str">
        <f>'Penguji I'!F37</f>
        <v>Silviana Zulfa Royani</v>
      </c>
      <c r="G38" s="4" t="s">
        <v>8</v>
      </c>
      <c r="H38" s="4" t="s">
        <v>9</v>
      </c>
      <c r="I38" s="4">
        <v>2</v>
      </c>
      <c r="J38" s="11" t="str">
        <f t="shared" si="0"/>
        <v>Rangkaian Seri dan Paralel</v>
      </c>
      <c r="K38" s="4">
        <f t="shared" si="1"/>
        <v>49</v>
      </c>
      <c r="L38" s="4">
        <v>6</v>
      </c>
      <c r="M38" s="4">
        <v>3</v>
      </c>
      <c r="N38" s="4">
        <v>2</v>
      </c>
      <c r="O38" s="4">
        <v>1</v>
      </c>
      <c r="P38" s="4">
        <v>2</v>
      </c>
      <c r="Q38" s="4">
        <v>3</v>
      </c>
      <c r="R38" s="4">
        <v>17</v>
      </c>
      <c r="S38" s="4"/>
      <c r="T38" s="4">
        <v>6</v>
      </c>
      <c r="U38" s="4">
        <v>2</v>
      </c>
      <c r="V38" s="4"/>
      <c r="W38" s="4"/>
      <c r="X38" s="4"/>
      <c r="Y38" s="4"/>
      <c r="Z38" s="4"/>
      <c r="AA38" s="4"/>
      <c r="AB38" s="3"/>
      <c r="AC38" s="13">
        <f t="shared" si="2"/>
        <v>42</v>
      </c>
      <c r="AD38" s="17">
        <f t="shared" si="3"/>
        <v>88.135593220338976</v>
      </c>
    </row>
    <row r="39" spans="1:30" ht="15.95" customHeight="1">
      <c r="A39" s="6">
        <v>32</v>
      </c>
      <c r="B39" s="4">
        <v>32</v>
      </c>
      <c r="C39" s="4" t="s">
        <v>7</v>
      </c>
      <c r="D39" s="4">
        <v>1406758</v>
      </c>
      <c r="E39" s="4">
        <v>9974812338</v>
      </c>
      <c r="F39" s="5" t="str">
        <f>'Penguji I'!F38</f>
        <v>Sultana Nur Fauzia</v>
      </c>
      <c r="G39" s="4" t="s">
        <v>8</v>
      </c>
      <c r="H39" s="4" t="s">
        <v>9</v>
      </c>
      <c r="I39" s="4">
        <v>3</v>
      </c>
      <c r="J39" s="11" t="str">
        <f t="shared" si="0"/>
        <v>Ayunan Sederhana</v>
      </c>
      <c r="K39" s="4">
        <f t="shared" si="1"/>
        <v>45</v>
      </c>
      <c r="L39" s="4">
        <v>8</v>
      </c>
      <c r="M39" s="4">
        <v>4</v>
      </c>
      <c r="N39" s="4">
        <v>2</v>
      </c>
      <c r="O39" s="4">
        <v>1</v>
      </c>
      <c r="P39" s="4">
        <v>2</v>
      </c>
      <c r="Q39" s="4">
        <v>3</v>
      </c>
      <c r="R39" s="4">
        <v>7</v>
      </c>
      <c r="S39" s="4">
        <v>5</v>
      </c>
      <c r="T39" s="4">
        <v>6</v>
      </c>
      <c r="U39" s="4">
        <v>2</v>
      </c>
      <c r="V39" s="4"/>
      <c r="W39" s="4"/>
      <c r="X39" s="4"/>
      <c r="Y39" s="4"/>
      <c r="Z39" s="4"/>
      <c r="AA39" s="4"/>
      <c r="AB39" s="3"/>
      <c r="AC39" s="13">
        <f t="shared" si="2"/>
        <v>40</v>
      </c>
      <c r="AD39" s="17">
        <f t="shared" si="3"/>
        <v>90.909090909090907</v>
      </c>
    </row>
    <row r="40" spans="1:30" ht="15.95" customHeight="1">
      <c r="A40" s="6">
        <v>33</v>
      </c>
      <c r="B40" s="4">
        <v>33</v>
      </c>
      <c r="C40" s="4" t="s">
        <v>7</v>
      </c>
      <c r="D40" s="4">
        <v>1406760</v>
      </c>
      <c r="E40" s="4">
        <v>9993170975</v>
      </c>
      <c r="F40" s="5" t="str">
        <f>'Penguji I'!F39</f>
        <v>Tunggul Yudha Putra</v>
      </c>
      <c r="G40" s="4" t="s">
        <v>10</v>
      </c>
      <c r="H40" s="4" t="s">
        <v>9</v>
      </c>
      <c r="I40" s="4">
        <v>4</v>
      </c>
      <c r="J40" s="11" t="str">
        <f t="shared" si="0"/>
        <v>Getaran Harmonis</v>
      </c>
      <c r="K40" s="4">
        <f t="shared" si="1"/>
        <v>44</v>
      </c>
      <c r="L40" s="4">
        <v>6</v>
      </c>
      <c r="M40" s="4">
        <v>4</v>
      </c>
      <c r="N40" s="4">
        <v>2</v>
      </c>
      <c r="O40" s="4">
        <v>1</v>
      </c>
      <c r="P40" s="4">
        <v>2</v>
      </c>
      <c r="Q40" s="4">
        <v>3</v>
      </c>
      <c r="R40" s="4">
        <v>5</v>
      </c>
      <c r="S40" s="4">
        <v>6</v>
      </c>
      <c r="T40" s="4">
        <v>6</v>
      </c>
      <c r="U40" s="4">
        <v>2</v>
      </c>
      <c r="V40" s="4"/>
      <c r="W40" s="4"/>
      <c r="X40" s="4"/>
      <c r="Y40" s="4"/>
      <c r="Z40" s="4"/>
      <c r="AA40" s="4"/>
      <c r="AB40" s="3"/>
      <c r="AC40" s="13">
        <f t="shared" si="2"/>
        <v>37</v>
      </c>
      <c r="AD40" s="17">
        <f t="shared" si="3"/>
        <v>87.037037037037038</v>
      </c>
    </row>
    <row r="41" spans="1:30" ht="15.95" customHeight="1">
      <c r="A41" s="6">
        <v>34</v>
      </c>
      <c r="B41" s="4">
        <v>34</v>
      </c>
      <c r="C41" s="4" t="s">
        <v>7</v>
      </c>
      <c r="D41" s="4">
        <v>1406761</v>
      </c>
      <c r="E41" s="4">
        <v>9996519419</v>
      </c>
      <c r="F41" s="5" t="str">
        <f>'Penguji I'!F40</f>
        <v>Vierllyn Siska Dian Erlita</v>
      </c>
      <c r="G41" s="4" t="s">
        <v>10</v>
      </c>
      <c r="H41" s="4" t="s">
        <v>9</v>
      </c>
      <c r="I41" s="4">
        <v>1</v>
      </c>
      <c r="J41" s="11" t="str">
        <f t="shared" si="0"/>
        <v>Elastisitas dan Hukum Hooke</v>
      </c>
      <c r="K41" s="4">
        <f t="shared" si="1"/>
        <v>52</v>
      </c>
      <c r="L41" s="4">
        <v>7</v>
      </c>
      <c r="M41" s="4">
        <v>4</v>
      </c>
      <c r="N41" s="4">
        <v>2</v>
      </c>
      <c r="O41" s="4">
        <v>1</v>
      </c>
      <c r="P41" s="4">
        <v>2</v>
      </c>
      <c r="Q41" s="4">
        <v>3</v>
      </c>
      <c r="R41" s="4">
        <v>8</v>
      </c>
      <c r="S41" s="4">
        <v>8</v>
      </c>
      <c r="T41" s="4">
        <v>7</v>
      </c>
      <c r="U41" s="4">
        <v>2</v>
      </c>
      <c r="V41" s="4"/>
      <c r="W41" s="4"/>
      <c r="X41" s="4"/>
      <c r="Y41" s="4"/>
      <c r="Z41" s="4"/>
      <c r="AA41" s="4"/>
      <c r="AB41" s="3"/>
      <c r="AC41" s="13">
        <f t="shared" si="2"/>
        <v>44</v>
      </c>
      <c r="AD41" s="17">
        <f t="shared" si="3"/>
        <v>87.096774193548384</v>
      </c>
    </row>
    <row r="42" spans="1:30" ht="15.95" customHeight="1" thickBot="1">
      <c r="A42" s="46">
        <v>35</v>
      </c>
      <c r="B42" s="47">
        <v>35</v>
      </c>
      <c r="C42" s="47" t="s">
        <v>7</v>
      </c>
      <c r="D42" s="47">
        <v>1406762</v>
      </c>
      <c r="E42" s="47">
        <v>9993170976</v>
      </c>
      <c r="F42" s="48" t="str">
        <f>'Penguji I'!F41</f>
        <v>Vina Kristiana</v>
      </c>
      <c r="G42" s="47" t="s">
        <v>8</v>
      </c>
      <c r="H42" s="47" t="s">
        <v>9</v>
      </c>
      <c r="I42" s="47">
        <v>2</v>
      </c>
      <c r="J42" s="49" t="str">
        <f t="shared" si="0"/>
        <v>Rangkaian Seri dan Paralel</v>
      </c>
      <c r="K42" s="47">
        <f t="shared" si="1"/>
        <v>49</v>
      </c>
      <c r="L42" s="47">
        <v>6</v>
      </c>
      <c r="M42" s="47">
        <v>3</v>
      </c>
      <c r="N42" s="47">
        <v>2</v>
      </c>
      <c r="O42" s="47">
        <v>1</v>
      </c>
      <c r="P42" s="47">
        <v>2</v>
      </c>
      <c r="Q42" s="47">
        <v>3</v>
      </c>
      <c r="R42" s="47">
        <v>17</v>
      </c>
      <c r="S42" s="47"/>
      <c r="T42" s="47">
        <v>6</v>
      </c>
      <c r="U42" s="47">
        <v>2</v>
      </c>
      <c r="V42" s="47"/>
      <c r="W42" s="47"/>
      <c r="X42" s="47"/>
      <c r="Y42" s="47"/>
      <c r="Z42" s="47"/>
      <c r="AA42" s="47"/>
      <c r="AB42" s="50"/>
      <c r="AC42" s="51">
        <f t="shared" si="2"/>
        <v>42</v>
      </c>
      <c r="AD42" s="17">
        <f t="shared" si="3"/>
        <v>88.135593220338976</v>
      </c>
    </row>
    <row r="43" spans="1:30" ht="15.95" customHeight="1" thickTop="1">
      <c r="A43" s="25">
        <v>36</v>
      </c>
      <c r="B43" s="26">
        <v>36</v>
      </c>
      <c r="C43" s="26" t="s">
        <v>7</v>
      </c>
      <c r="D43" s="26">
        <v>1406763</v>
      </c>
      <c r="E43" s="26">
        <v>9992823753</v>
      </c>
      <c r="F43" s="27" t="str">
        <f>'Penguji I'!F42</f>
        <v>Aci Chaerul Kafi</v>
      </c>
      <c r="G43" s="26" t="s">
        <v>8</v>
      </c>
      <c r="H43" s="26" t="s">
        <v>9</v>
      </c>
      <c r="I43" s="26">
        <v>4</v>
      </c>
      <c r="J43" s="28" t="str">
        <f t="shared" si="0"/>
        <v>Getaran Harmonis</v>
      </c>
      <c r="K43" s="26">
        <f t="shared" si="1"/>
        <v>44</v>
      </c>
      <c r="L43" s="26">
        <v>7</v>
      </c>
      <c r="M43" s="26">
        <v>4</v>
      </c>
      <c r="N43" s="26">
        <v>2</v>
      </c>
      <c r="O43" s="26">
        <v>1</v>
      </c>
      <c r="P43" s="26">
        <v>2</v>
      </c>
      <c r="Q43" s="26">
        <v>3</v>
      </c>
      <c r="R43" s="26">
        <v>6</v>
      </c>
      <c r="S43" s="26">
        <v>6</v>
      </c>
      <c r="T43" s="26">
        <v>5</v>
      </c>
      <c r="U43" s="26">
        <v>2</v>
      </c>
      <c r="V43" s="26"/>
      <c r="W43" s="26"/>
      <c r="X43" s="26"/>
      <c r="Y43" s="26"/>
      <c r="Z43" s="26"/>
      <c r="AA43" s="26"/>
      <c r="AB43" s="30"/>
      <c r="AC43" s="44">
        <f t="shared" si="2"/>
        <v>38</v>
      </c>
      <c r="AD43" s="17">
        <f t="shared" si="3"/>
        <v>88.888888888888886</v>
      </c>
    </row>
    <row r="44" spans="1:30" ht="15.95" customHeight="1">
      <c r="A44" s="6">
        <v>37</v>
      </c>
      <c r="B44" s="4">
        <v>37</v>
      </c>
      <c r="C44" s="4" t="s">
        <v>7</v>
      </c>
      <c r="D44" s="4">
        <v>1406764</v>
      </c>
      <c r="E44" s="4">
        <v>9990891505</v>
      </c>
      <c r="F44" s="5" t="str">
        <f>'Penguji I'!F43</f>
        <v>Adam Maulana Sultan</v>
      </c>
      <c r="G44" s="4" t="s">
        <v>10</v>
      </c>
      <c r="H44" s="4" t="s">
        <v>9</v>
      </c>
      <c r="I44" s="4">
        <v>1</v>
      </c>
      <c r="J44" s="11" t="str">
        <f t="shared" si="0"/>
        <v>Elastisitas dan Hukum Hooke</v>
      </c>
      <c r="K44" s="4">
        <f t="shared" si="1"/>
        <v>52</v>
      </c>
      <c r="L44" s="4">
        <v>8</v>
      </c>
      <c r="M44" s="4">
        <v>4</v>
      </c>
      <c r="N44" s="4">
        <v>2</v>
      </c>
      <c r="O44" s="4">
        <v>1</v>
      </c>
      <c r="P44" s="4">
        <v>2</v>
      </c>
      <c r="Q44" s="4">
        <v>3</v>
      </c>
      <c r="R44" s="4">
        <v>10</v>
      </c>
      <c r="S44" s="4">
        <v>7</v>
      </c>
      <c r="T44" s="4">
        <v>6</v>
      </c>
      <c r="U44" s="4">
        <v>2</v>
      </c>
      <c r="V44" s="4"/>
      <c r="W44" s="4"/>
      <c r="X44" s="4"/>
      <c r="Y44" s="4"/>
      <c r="Z44" s="4"/>
      <c r="AA44" s="4"/>
      <c r="AB44" s="3"/>
      <c r="AC44" s="13">
        <f t="shared" si="2"/>
        <v>45</v>
      </c>
      <c r="AD44" s="17">
        <f t="shared" si="3"/>
        <v>88.709677419354833</v>
      </c>
    </row>
    <row r="45" spans="1:30" ht="15.95" customHeight="1">
      <c r="A45" s="6">
        <v>38</v>
      </c>
      <c r="B45" s="4">
        <v>1</v>
      </c>
      <c r="C45" s="4" t="s">
        <v>17</v>
      </c>
      <c r="D45" s="4">
        <v>1406766</v>
      </c>
      <c r="E45" s="4">
        <v>9991074514</v>
      </c>
      <c r="F45" s="5" t="str">
        <f>'Penguji I'!F44</f>
        <v>Ais Tasya Nandita</v>
      </c>
      <c r="G45" s="4" t="s">
        <v>10</v>
      </c>
      <c r="H45" s="4" t="s">
        <v>9</v>
      </c>
      <c r="I45" s="4">
        <v>2</v>
      </c>
      <c r="J45" s="11" t="str">
        <f t="shared" si="0"/>
        <v>Rangkaian Seri dan Paralel</v>
      </c>
      <c r="K45" s="4">
        <f t="shared" si="1"/>
        <v>49</v>
      </c>
      <c r="L45" s="4">
        <v>7</v>
      </c>
      <c r="M45" s="4">
        <v>4</v>
      </c>
      <c r="N45" s="4">
        <v>2</v>
      </c>
      <c r="O45" s="4">
        <v>1</v>
      </c>
      <c r="P45" s="4">
        <v>2</v>
      </c>
      <c r="Q45" s="4">
        <v>3</v>
      </c>
      <c r="R45" s="4">
        <v>15</v>
      </c>
      <c r="S45" s="4"/>
      <c r="T45" s="4">
        <v>6</v>
      </c>
      <c r="U45" s="4">
        <v>2</v>
      </c>
      <c r="V45" s="4"/>
      <c r="W45" s="4"/>
      <c r="X45" s="4"/>
      <c r="Y45" s="4"/>
      <c r="Z45" s="4"/>
      <c r="AA45" s="4"/>
      <c r="AB45" s="3"/>
      <c r="AC45" s="13">
        <f t="shared" si="2"/>
        <v>42</v>
      </c>
      <c r="AD45" s="17">
        <f t="shared" si="3"/>
        <v>88.135593220338976</v>
      </c>
    </row>
    <row r="46" spans="1:30" ht="15.95" customHeight="1">
      <c r="A46" s="6">
        <v>39</v>
      </c>
      <c r="B46" s="4">
        <v>2</v>
      </c>
      <c r="C46" s="4" t="s">
        <v>17</v>
      </c>
      <c r="D46" s="4">
        <v>1406768</v>
      </c>
      <c r="E46" s="4">
        <v>9993172289</v>
      </c>
      <c r="F46" s="5" t="str">
        <f>'Penguji I'!F45</f>
        <v>Aisyah Nur Noviana</v>
      </c>
      <c r="G46" s="4" t="s">
        <v>8</v>
      </c>
      <c r="H46" s="4" t="s">
        <v>9</v>
      </c>
      <c r="I46" s="4">
        <v>4</v>
      </c>
      <c r="J46" s="11" t="str">
        <f t="shared" si="0"/>
        <v>Getaran Harmonis</v>
      </c>
      <c r="K46" s="4">
        <f t="shared" si="1"/>
        <v>44</v>
      </c>
      <c r="L46" s="4">
        <v>7</v>
      </c>
      <c r="M46" s="4">
        <v>4</v>
      </c>
      <c r="N46" s="4">
        <v>2</v>
      </c>
      <c r="O46" s="4">
        <v>1</v>
      </c>
      <c r="P46" s="4">
        <v>2</v>
      </c>
      <c r="Q46" s="4">
        <v>3</v>
      </c>
      <c r="R46" s="4">
        <v>6</v>
      </c>
      <c r="S46" s="4">
        <v>6</v>
      </c>
      <c r="T46" s="4">
        <v>5</v>
      </c>
      <c r="U46" s="4">
        <v>2</v>
      </c>
      <c r="V46" s="4"/>
      <c r="W46" s="4"/>
      <c r="X46" s="4"/>
      <c r="Y46" s="4"/>
      <c r="Z46" s="4"/>
      <c r="AA46" s="4"/>
      <c r="AB46" s="3"/>
      <c r="AC46" s="13">
        <f t="shared" si="2"/>
        <v>38</v>
      </c>
      <c r="AD46" s="17">
        <f t="shared" si="3"/>
        <v>88.888888888888886</v>
      </c>
    </row>
    <row r="47" spans="1:30" ht="15.95" customHeight="1">
      <c r="A47" s="6">
        <v>40</v>
      </c>
      <c r="B47" s="4">
        <v>3</v>
      </c>
      <c r="C47" s="4" t="s">
        <v>17</v>
      </c>
      <c r="D47" s="4">
        <v>1406769</v>
      </c>
      <c r="E47" s="4">
        <v>9993172291</v>
      </c>
      <c r="F47" s="5" t="str">
        <f>'Penguji I'!F46</f>
        <v>Alfi Amalia</v>
      </c>
      <c r="G47" s="4" t="s">
        <v>8</v>
      </c>
      <c r="H47" s="4" t="s">
        <v>9</v>
      </c>
      <c r="I47" s="4">
        <v>6</v>
      </c>
      <c r="J47" s="11" t="str">
        <f t="shared" si="0"/>
        <v>Gerak Melingkar</v>
      </c>
      <c r="K47" s="4">
        <f t="shared" si="1"/>
        <v>46</v>
      </c>
      <c r="L47" s="4">
        <v>5</v>
      </c>
      <c r="M47" s="4">
        <v>3</v>
      </c>
      <c r="N47" s="4">
        <v>2</v>
      </c>
      <c r="O47" s="4">
        <v>1</v>
      </c>
      <c r="P47" s="4">
        <v>2</v>
      </c>
      <c r="Q47" s="4">
        <v>3</v>
      </c>
      <c r="R47" s="4">
        <v>8</v>
      </c>
      <c r="S47" s="4">
        <v>6</v>
      </c>
      <c r="T47" s="4">
        <v>7</v>
      </c>
      <c r="U47" s="4">
        <v>2</v>
      </c>
      <c r="V47" s="4"/>
      <c r="W47" s="4"/>
      <c r="X47" s="4"/>
      <c r="Y47" s="4"/>
      <c r="Z47" s="4"/>
      <c r="AA47" s="4"/>
      <c r="AB47" s="3"/>
      <c r="AC47" s="13">
        <f t="shared" si="2"/>
        <v>39</v>
      </c>
      <c r="AD47" s="17">
        <f t="shared" si="3"/>
        <v>87.5</v>
      </c>
    </row>
    <row r="48" spans="1:30" ht="15.95" customHeight="1">
      <c r="A48" s="6">
        <v>41</v>
      </c>
      <c r="B48" s="4">
        <v>4</v>
      </c>
      <c r="C48" s="4" t="s">
        <v>17</v>
      </c>
      <c r="D48" s="4">
        <v>1406987</v>
      </c>
      <c r="E48" s="4">
        <v>9997514205</v>
      </c>
      <c r="F48" s="5" t="str">
        <f>'Penguji I'!F47</f>
        <v>Alfianingrum Dwi Wahyu Utomo</v>
      </c>
      <c r="G48" s="4" t="s">
        <v>8</v>
      </c>
      <c r="H48" s="4" t="s">
        <v>9</v>
      </c>
      <c r="I48" s="4">
        <v>5</v>
      </c>
      <c r="J48" s="11" t="str">
        <f t="shared" si="0"/>
        <v>Titik Berat</v>
      </c>
      <c r="K48" s="4">
        <f t="shared" si="1"/>
        <v>48</v>
      </c>
      <c r="L48" s="4">
        <v>8</v>
      </c>
      <c r="M48" s="4">
        <v>3</v>
      </c>
      <c r="N48" s="4">
        <v>2</v>
      </c>
      <c r="O48" s="4">
        <v>1</v>
      </c>
      <c r="P48" s="4">
        <v>2</v>
      </c>
      <c r="Q48" s="4">
        <v>3</v>
      </c>
      <c r="R48" s="4">
        <v>5</v>
      </c>
      <c r="S48" s="4"/>
      <c r="T48" s="4">
        <v>16</v>
      </c>
      <c r="U48" s="4">
        <v>2</v>
      </c>
      <c r="V48" s="4"/>
      <c r="W48" s="4"/>
      <c r="X48" s="4"/>
      <c r="Y48" s="4"/>
      <c r="Z48" s="4"/>
      <c r="AA48" s="4"/>
      <c r="AB48" s="3"/>
      <c r="AC48" s="13">
        <f t="shared" si="2"/>
        <v>42</v>
      </c>
      <c r="AD48" s="17">
        <f t="shared" si="3"/>
        <v>89.65517241379311</v>
      </c>
    </row>
    <row r="49" spans="1:30" ht="15.95" customHeight="1">
      <c r="A49" s="6">
        <v>42</v>
      </c>
      <c r="B49" s="4">
        <v>5</v>
      </c>
      <c r="C49" s="4" t="s">
        <v>17</v>
      </c>
      <c r="D49" s="4">
        <v>1406770</v>
      </c>
      <c r="E49" s="4">
        <v>9995455127</v>
      </c>
      <c r="F49" s="5" t="str">
        <f>'Penguji I'!F48</f>
        <v>Altamirano Reza Pahlevi Handoko</v>
      </c>
      <c r="G49" s="4" t="s">
        <v>10</v>
      </c>
      <c r="H49" s="4" t="s">
        <v>9</v>
      </c>
      <c r="I49" s="4">
        <v>3</v>
      </c>
      <c r="J49" s="11" t="str">
        <f t="shared" si="0"/>
        <v>Ayunan Sederhana</v>
      </c>
      <c r="K49" s="4">
        <f t="shared" si="1"/>
        <v>45</v>
      </c>
      <c r="L49" s="4">
        <v>6</v>
      </c>
      <c r="M49" s="4">
        <v>4</v>
      </c>
      <c r="N49" s="4">
        <v>2</v>
      </c>
      <c r="O49" s="4">
        <v>1</v>
      </c>
      <c r="P49" s="4">
        <v>2</v>
      </c>
      <c r="Q49" s="4">
        <v>3</v>
      </c>
      <c r="R49" s="4">
        <v>6</v>
      </c>
      <c r="S49" s="4">
        <v>6</v>
      </c>
      <c r="T49" s="4">
        <v>7</v>
      </c>
      <c r="U49" s="4">
        <v>2</v>
      </c>
      <c r="V49" s="4"/>
      <c r="W49" s="4"/>
      <c r="X49" s="4"/>
      <c r="Y49" s="4"/>
      <c r="Z49" s="4"/>
      <c r="AA49" s="4"/>
      <c r="AB49" s="3"/>
      <c r="AC49" s="13">
        <f t="shared" si="2"/>
        <v>39</v>
      </c>
      <c r="AD49" s="17">
        <f t="shared" si="3"/>
        <v>89.090909090909093</v>
      </c>
    </row>
    <row r="50" spans="1:30" ht="15.95" customHeight="1">
      <c r="A50" s="6">
        <v>43</v>
      </c>
      <c r="B50" s="4">
        <v>6</v>
      </c>
      <c r="C50" s="4" t="s">
        <v>17</v>
      </c>
      <c r="D50" s="4">
        <v>1406771</v>
      </c>
      <c r="E50" s="4">
        <v>9991024324</v>
      </c>
      <c r="F50" s="5" t="str">
        <f>'Penguji I'!F49</f>
        <v>Ananto Dwi Saputro</v>
      </c>
      <c r="G50" s="4" t="s">
        <v>10</v>
      </c>
      <c r="H50" s="4" t="s">
        <v>9</v>
      </c>
      <c r="I50" s="4">
        <v>3</v>
      </c>
      <c r="J50" s="11" t="str">
        <f t="shared" si="0"/>
        <v>Ayunan Sederhana</v>
      </c>
      <c r="K50" s="4">
        <f t="shared" si="1"/>
        <v>45</v>
      </c>
      <c r="L50" s="4">
        <v>6</v>
      </c>
      <c r="M50" s="4">
        <v>4</v>
      </c>
      <c r="N50" s="4">
        <v>2</v>
      </c>
      <c r="O50" s="4">
        <v>1</v>
      </c>
      <c r="P50" s="4">
        <v>2</v>
      </c>
      <c r="Q50" s="4">
        <v>3</v>
      </c>
      <c r="R50" s="4">
        <v>6</v>
      </c>
      <c r="S50" s="4">
        <v>6</v>
      </c>
      <c r="T50" s="4">
        <v>7</v>
      </c>
      <c r="U50" s="4">
        <v>2</v>
      </c>
      <c r="V50" s="4"/>
      <c r="W50" s="4"/>
      <c r="X50" s="4"/>
      <c r="Y50" s="4"/>
      <c r="Z50" s="4"/>
      <c r="AA50" s="4"/>
      <c r="AB50" s="3"/>
      <c r="AC50" s="13">
        <f t="shared" si="2"/>
        <v>39</v>
      </c>
      <c r="AD50" s="17">
        <f t="shared" si="3"/>
        <v>89.090909090909093</v>
      </c>
    </row>
    <row r="51" spans="1:30" ht="15.95" customHeight="1">
      <c r="A51" s="6">
        <v>44</v>
      </c>
      <c r="B51" s="4">
        <v>7</v>
      </c>
      <c r="C51" s="4" t="s">
        <v>17</v>
      </c>
      <c r="D51" s="4">
        <v>1406772</v>
      </c>
      <c r="E51" s="4">
        <v>9991079408</v>
      </c>
      <c r="F51" s="5" t="str">
        <f>'Penguji I'!F50</f>
        <v>Anaphalis Adinda Sekar Asmarani</v>
      </c>
      <c r="G51" s="4" t="s">
        <v>10</v>
      </c>
      <c r="H51" s="4" t="s">
        <v>9</v>
      </c>
      <c r="I51" s="4">
        <v>6</v>
      </c>
      <c r="J51" s="11" t="str">
        <f t="shared" si="0"/>
        <v>Gerak Melingkar</v>
      </c>
      <c r="K51" s="4">
        <f t="shared" si="1"/>
        <v>46</v>
      </c>
      <c r="L51" s="4">
        <v>6</v>
      </c>
      <c r="M51" s="4">
        <v>3</v>
      </c>
      <c r="N51" s="4">
        <v>2</v>
      </c>
      <c r="O51" s="4">
        <v>1</v>
      </c>
      <c r="P51" s="4">
        <v>2</v>
      </c>
      <c r="Q51" s="4">
        <v>3</v>
      </c>
      <c r="R51" s="4">
        <v>8</v>
      </c>
      <c r="S51" s="4">
        <v>6</v>
      </c>
      <c r="T51" s="4">
        <v>6</v>
      </c>
      <c r="U51" s="4">
        <v>2</v>
      </c>
      <c r="V51" s="4"/>
      <c r="W51" s="4"/>
      <c r="X51" s="4"/>
      <c r="Y51" s="4"/>
      <c r="Z51" s="4"/>
      <c r="AA51" s="4"/>
      <c r="AB51" s="3"/>
      <c r="AC51" s="13">
        <f t="shared" si="2"/>
        <v>39</v>
      </c>
      <c r="AD51" s="17">
        <f t="shared" si="3"/>
        <v>87.5</v>
      </c>
    </row>
    <row r="52" spans="1:30" ht="15.95" customHeight="1">
      <c r="A52" s="6">
        <v>45</v>
      </c>
      <c r="B52" s="4">
        <v>8</v>
      </c>
      <c r="C52" s="4" t="s">
        <v>17</v>
      </c>
      <c r="D52" s="4">
        <v>1406773</v>
      </c>
      <c r="E52" s="4">
        <v>999107793</v>
      </c>
      <c r="F52" s="5" t="str">
        <f>'Penguji I'!F51</f>
        <v>Apriandi Rasyid Almajid</v>
      </c>
      <c r="G52" s="4" t="s">
        <v>8</v>
      </c>
      <c r="H52" s="4" t="s">
        <v>9</v>
      </c>
      <c r="I52" s="4">
        <v>6</v>
      </c>
      <c r="J52" s="11" t="str">
        <f t="shared" si="0"/>
        <v>Gerak Melingkar</v>
      </c>
      <c r="K52" s="4">
        <f t="shared" si="1"/>
        <v>46</v>
      </c>
      <c r="L52" s="4">
        <v>5</v>
      </c>
      <c r="M52" s="4">
        <v>3</v>
      </c>
      <c r="N52" s="4">
        <v>2</v>
      </c>
      <c r="O52" s="4">
        <v>1</v>
      </c>
      <c r="P52" s="4">
        <v>2</v>
      </c>
      <c r="Q52" s="4">
        <v>3</v>
      </c>
      <c r="R52" s="4">
        <v>8</v>
      </c>
      <c r="S52" s="4">
        <v>6</v>
      </c>
      <c r="T52" s="4">
        <v>7</v>
      </c>
      <c r="U52" s="4">
        <v>2</v>
      </c>
      <c r="V52" s="4"/>
      <c r="W52" s="4"/>
      <c r="X52" s="4"/>
      <c r="Y52" s="4"/>
      <c r="Z52" s="4"/>
      <c r="AA52" s="4"/>
      <c r="AB52" s="3"/>
      <c r="AC52" s="13">
        <f t="shared" si="2"/>
        <v>39</v>
      </c>
      <c r="AD52" s="17">
        <f t="shared" si="3"/>
        <v>87.5</v>
      </c>
    </row>
    <row r="53" spans="1:30" ht="15.95" customHeight="1">
      <c r="A53" s="6">
        <v>46</v>
      </c>
      <c r="B53" s="4">
        <v>9</v>
      </c>
      <c r="C53" s="4" t="s">
        <v>17</v>
      </c>
      <c r="D53" s="4">
        <v>1406774</v>
      </c>
      <c r="E53" s="4">
        <v>9991079831</v>
      </c>
      <c r="F53" s="5" t="str">
        <f>'Penguji I'!F52</f>
        <v>Cahya Ayu Lestari</v>
      </c>
      <c r="G53" s="4" t="s">
        <v>8</v>
      </c>
      <c r="H53" s="4" t="s">
        <v>9</v>
      </c>
      <c r="I53" s="4">
        <v>5</v>
      </c>
      <c r="J53" s="11" t="str">
        <f t="shared" si="0"/>
        <v>Titik Berat</v>
      </c>
      <c r="K53" s="4">
        <f t="shared" si="1"/>
        <v>48</v>
      </c>
      <c r="L53" s="4">
        <v>8</v>
      </c>
      <c r="M53" s="4">
        <v>3</v>
      </c>
      <c r="N53" s="4">
        <v>2</v>
      </c>
      <c r="O53" s="4">
        <v>1</v>
      </c>
      <c r="P53" s="4">
        <v>2</v>
      </c>
      <c r="Q53" s="4">
        <v>3</v>
      </c>
      <c r="R53" s="4">
        <v>5</v>
      </c>
      <c r="S53" s="4"/>
      <c r="T53" s="4">
        <v>16</v>
      </c>
      <c r="U53" s="4">
        <v>2</v>
      </c>
      <c r="V53" s="4"/>
      <c r="W53" s="4"/>
      <c r="X53" s="4"/>
      <c r="Y53" s="4"/>
      <c r="Z53" s="4"/>
      <c r="AA53" s="4"/>
      <c r="AB53" s="3"/>
      <c r="AC53" s="13">
        <f t="shared" si="2"/>
        <v>42</v>
      </c>
      <c r="AD53" s="17">
        <f t="shared" si="3"/>
        <v>89.65517241379311</v>
      </c>
    </row>
    <row r="54" spans="1:30" ht="15.95" customHeight="1" thickBot="1">
      <c r="A54" s="32">
        <v>47</v>
      </c>
      <c r="B54" s="33">
        <v>10</v>
      </c>
      <c r="C54" s="33" t="s">
        <v>17</v>
      </c>
      <c r="D54" s="33">
        <v>1406877</v>
      </c>
      <c r="E54" s="33">
        <v>9991075895</v>
      </c>
      <c r="F54" s="34" t="str">
        <f>'Penguji I'!F53</f>
        <v>Dinda Herdiana</v>
      </c>
      <c r="G54" s="33" t="s">
        <v>8</v>
      </c>
      <c r="H54" s="33" t="s">
        <v>9</v>
      </c>
      <c r="I54" s="33">
        <v>2</v>
      </c>
      <c r="J54" s="35" t="str">
        <f t="shared" si="0"/>
        <v>Rangkaian Seri dan Paralel</v>
      </c>
      <c r="K54" s="33">
        <f t="shared" si="1"/>
        <v>49</v>
      </c>
      <c r="L54" s="33">
        <v>7</v>
      </c>
      <c r="M54" s="33">
        <v>4</v>
      </c>
      <c r="N54" s="33">
        <v>2</v>
      </c>
      <c r="O54" s="33">
        <v>1</v>
      </c>
      <c r="P54" s="33">
        <v>2</v>
      </c>
      <c r="Q54" s="33">
        <v>3</v>
      </c>
      <c r="R54" s="33">
        <v>15</v>
      </c>
      <c r="S54" s="33"/>
      <c r="T54" s="33">
        <v>6</v>
      </c>
      <c r="U54" s="33">
        <v>2</v>
      </c>
      <c r="V54" s="33"/>
      <c r="W54" s="33"/>
      <c r="X54" s="33"/>
      <c r="Y54" s="33"/>
      <c r="Z54" s="33"/>
      <c r="AA54" s="33"/>
      <c r="AB54" s="37"/>
      <c r="AC54" s="45">
        <f t="shared" si="2"/>
        <v>42</v>
      </c>
      <c r="AD54" s="17">
        <f t="shared" si="3"/>
        <v>88.135593220338976</v>
      </c>
    </row>
    <row r="55" spans="1:30" ht="15.95" customHeight="1" thickTop="1">
      <c r="A55" s="25">
        <v>48</v>
      </c>
      <c r="B55" s="26">
        <v>11</v>
      </c>
      <c r="C55" s="26" t="s">
        <v>17</v>
      </c>
      <c r="D55" s="26">
        <v>1406775</v>
      </c>
      <c r="E55" s="26">
        <v>9998931934</v>
      </c>
      <c r="F55" s="27" t="str">
        <f>'Penguji I'!F54</f>
        <v>Eliana Adella Pusparatna</v>
      </c>
      <c r="G55" s="26" t="s">
        <v>8</v>
      </c>
      <c r="H55" s="26" t="s">
        <v>9</v>
      </c>
      <c r="I55" s="26">
        <v>2</v>
      </c>
      <c r="J55" s="28" t="str">
        <f t="shared" si="0"/>
        <v>Rangkaian Seri dan Paralel</v>
      </c>
      <c r="K55" s="26">
        <f t="shared" si="1"/>
        <v>49</v>
      </c>
      <c r="L55" s="26">
        <v>6</v>
      </c>
      <c r="M55" s="26">
        <v>3</v>
      </c>
      <c r="N55" s="26">
        <v>2</v>
      </c>
      <c r="O55" s="26">
        <v>1</v>
      </c>
      <c r="P55" s="26">
        <v>2</v>
      </c>
      <c r="Q55" s="26">
        <v>3</v>
      </c>
      <c r="R55" s="26">
        <v>6</v>
      </c>
      <c r="S55" s="26"/>
      <c r="T55" s="26">
        <v>16</v>
      </c>
      <c r="U55" s="26">
        <v>2</v>
      </c>
      <c r="V55" s="26"/>
      <c r="W55" s="26"/>
      <c r="X55" s="26"/>
      <c r="Y55" s="26"/>
      <c r="Z55" s="26"/>
      <c r="AA55" s="26"/>
      <c r="AB55" s="30"/>
      <c r="AC55" s="44">
        <f t="shared" si="2"/>
        <v>41</v>
      </c>
      <c r="AD55" s="17">
        <f t="shared" si="3"/>
        <v>86.440677966101703</v>
      </c>
    </row>
    <row r="56" spans="1:30" ht="15.95" customHeight="1">
      <c r="A56" s="6">
        <v>49</v>
      </c>
      <c r="B56" s="4">
        <v>12</v>
      </c>
      <c r="C56" s="4" t="s">
        <v>17</v>
      </c>
      <c r="D56" s="4">
        <v>1406776</v>
      </c>
      <c r="E56" s="4">
        <v>9993172302</v>
      </c>
      <c r="F56" s="5" t="str">
        <f>'Penguji I'!F55</f>
        <v>Fadhiila Khoirunnisaa</v>
      </c>
      <c r="G56" s="4" t="s">
        <v>8</v>
      </c>
      <c r="H56" s="4" t="s">
        <v>9</v>
      </c>
      <c r="I56" s="4">
        <v>4</v>
      </c>
      <c r="J56" s="11" t="str">
        <f t="shared" si="0"/>
        <v>Getaran Harmonis</v>
      </c>
      <c r="K56" s="4">
        <f t="shared" si="1"/>
        <v>44</v>
      </c>
      <c r="L56" s="4">
        <v>5</v>
      </c>
      <c r="M56" s="4">
        <v>3</v>
      </c>
      <c r="N56" s="4">
        <v>2</v>
      </c>
      <c r="O56" s="4">
        <v>1</v>
      </c>
      <c r="P56" s="4">
        <v>2</v>
      </c>
      <c r="Q56" s="4">
        <v>3</v>
      </c>
      <c r="R56" s="4">
        <v>8</v>
      </c>
      <c r="S56" s="4">
        <v>5</v>
      </c>
      <c r="T56" s="4">
        <v>6</v>
      </c>
      <c r="U56" s="4">
        <v>2</v>
      </c>
      <c r="V56" s="4"/>
      <c r="W56" s="4"/>
      <c r="X56" s="4"/>
      <c r="Y56" s="4"/>
      <c r="Z56" s="4"/>
      <c r="AA56" s="4"/>
      <c r="AB56" s="3"/>
      <c r="AC56" s="13">
        <f t="shared" si="2"/>
        <v>37</v>
      </c>
      <c r="AD56" s="17">
        <f t="shared" si="3"/>
        <v>87.037037037037038</v>
      </c>
    </row>
    <row r="57" spans="1:30" ht="15.95" customHeight="1">
      <c r="A57" s="6">
        <v>50</v>
      </c>
      <c r="B57" s="4">
        <v>13</v>
      </c>
      <c r="C57" s="4" t="s">
        <v>17</v>
      </c>
      <c r="D57" s="4">
        <v>1407062</v>
      </c>
      <c r="E57" s="4" t="s">
        <v>18</v>
      </c>
      <c r="F57" s="5" t="str">
        <f>'Penguji I'!F56</f>
        <v>Fadilla Marshada</v>
      </c>
      <c r="G57" s="4" t="s">
        <v>10</v>
      </c>
      <c r="H57" s="4" t="s">
        <v>9</v>
      </c>
      <c r="I57" s="4">
        <v>1</v>
      </c>
      <c r="J57" s="11" t="str">
        <f t="shared" si="0"/>
        <v>Elastisitas dan Hukum Hooke</v>
      </c>
      <c r="K57" s="4">
        <f t="shared" si="1"/>
        <v>52</v>
      </c>
      <c r="L57" s="4">
        <v>6</v>
      </c>
      <c r="M57" s="4">
        <v>4</v>
      </c>
      <c r="N57" s="4">
        <v>2</v>
      </c>
      <c r="O57" s="4">
        <v>1</v>
      </c>
      <c r="P57" s="4">
        <v>2</v>
      </c>
      <c r="Q57" s="4">
        <v>3</v>
      </c>
      <c r="R57" s="4">
        <v>10</v>
      </c>
      <c r="S57" s="4">
        <v>8</v>
      </c>
      <c r="T57" s="4">
        <v>7</v>
      </c>
      <c r="U57" s="4">
        <v>2</v>
      </c>
      <c r="V57" s="4"/>
      <c r="W57" s="4"/>
      <c r="X57" s="4"/>
      <c r="Y57" s="4"/>
      <c r="Z57" s="4"/>
      <c r="AA57" s="4"/>
      <c r="AB57" s="3"/>
      <c r="AC57" s="13">
        <f t="shared" si="2"/>
        <v>45</v>
      </c>
      <c r="AD57" s="17">
        <f t="shared" si="3"/>
        <v>88.709677419354833</v>
      </c>
    </row>
    <row r="58" spans="1:30" ht="15.95" customHeight="1">
      <c r="A58" s="6">
        <v>51</v>
      </c>
      <c r="B58" s="4">
        <v>14</v>
      </c>
      <c r="C58" s="4" t="s">
        <v>17</v>
      </c>
      <c r="D58" s="4">
        <v>1406777</v>
      </c>
      <c r="E58" s="4">
        <v>9990892298</v>
      </c>
      <c r="F58" s="5" t="str">
        <f>'Penguji I'!F57</f>
        <v>Fajri Yahya</v>
      </c>
      <c r="G58" s="4" t="s">
        <v>10</v>
      </c>
      <c r="H58" s="4" t="s">
        <v>9</v>
      </c>
      <c r="I58" s="4">
        <v>6</v>
      </c>
      <c r="J58" s="11" t="str">
        <f t="shared" si="0"/>
        <v>Gerak Melingkar</v>
      </c>
      <c r="K58" s="4">
        <f t="shared" si="1"/>
        <v>46</v>
      </c>
      <c r="L58" s="4">
        <v>6</v>
      </c>
      <c r="M58" s="4">
        <v>3</v>
      </c>
      <c r="N58" s="4">
        <v>2</v>
      </c>
      <c r="O58" s="4">
        <v>1</v>
      </c>
      <c r="P58" s="4">
        <v>2</v>
      </c>
      <c r="Q58" s="4">
        <v>3</v>
      </c>
      <c r="R58" s="4">
        <v>8</v>
      </c>
      <c r="S58" s="4">
        <v>5</v>
      </c>
      <c r="T58" s="4">
        <v>7</v>
      </c>
      <c r="U58" s="4">
        <v>2</v>
      </c>
      <c r="V58" s="4"/>
      <c r="W58" s="4"/>
      <c r="X58" s="4"/>
      <c r="Y58" s="4"/>
      <c r="Z58" s="4"/>
      <c r="AA58" s="4"/>
      <c r="AB58" s="3"/>
      <c r="AC58" s="13">
        <f t="shared" si="2"/>
        <v>39</v>
      </c>
      <c r="AD58" s="17">
        <f t="shared" si="3"/>
        <v>87.5</v>
      </c>
    </row>
    <row r="59" spans="1:30" ht="15.95" customHeight="1">
      <c r="A59" s="6">
        <v>52</v>
      </c>
      <c r="B59" s="4">
        <v>15</v>
      </c>
      <c r="C59" s="4" t="s">
        <v>17</v>
      </c>
      <c r="D59" s="4">
        <v>1406778</v>
      </c>
      <c r="E59" s="4">
        <v>9991441688</v>
      </c>
      <c r="F59" s="5" t="str">
        <f>'Penguji I'!F58</f>
        <v>Fauziah Novitasari</v>
      </c>
      <c r="G59" s="4" t="s">
        <v>8</v>
      </c>
      <c r="H59" s="4" t="s">
        <v>9</v>
      </c>
      <c r="I59" s="4">
        <v>1</v>
      </c>
      <c r="J59" s="11" t="str">
        <f t="shared" si="0"/>
        <v>Elastisitas dan Hukum Hooke</v>
      </c>
      <c r="K59" s="4">
        <f t="shared" si="1"/>
        <v>52</v>
      </c>
      <c r="L59" s="4">
        <v>8</v>
      </c>
      <c r="M59" s="4">
        <v>3</v>
      </c>
      <c r="N59" s="4">
        <v>2</v>
      </c>
      <c r="O59" s="4">
        <v>1</v>
      </c>
      <c r="P59" s="4">
        <v>2</v>
      </c>
      <c r="Q59" s="4">
        <v>3</v>
      </c>
      <c r="R59" s="4">
        <v>10</v>
      </c>
      <c r="S59" s="4">
        <v>8</v>
      </c>
      <c r="T59" s="4">
        <v>7</v>
      </c>
      <c r="U59" s="4">
        <v>2</v>
      </c>
      <c r="V59" s="4"/>
      <c r="W59" s="4"/>
      <c r="X59" s="4"/>
      <c r="Y59" s="4"/>
      <c r="Z59" s="4"/>
      <c r="AA59" s="4"/>
      <c r="AB59" s="3"/>
      <c r="AC59" s="13">
        <f t="shared" si="2"/>
        <v>46</v>
      </c>
      <c r="AD59" s="17">
        <f t="shared" si="3"/>
        <v>90.322580645161281</v>
      </c>
    </row>
    <row r="60" spans="1:30" ht="15.95" customHeight="1">
      <c r="A60" s="6">
        <v>53</v>
      </c>
      <c r="B60" s="4">
        <v>16</v>
      </c>
      <c r="C60" s="4" t="s">
        <v>17</v>
      </c>
      <c r="D60" s="4">
        <v>1406779</v>
      </c>
      <c r="E60" s="4">
        <v>9987210556</v>
      </c>
      <c r="F60" s="5" t="str">
        <f>'Penguji I'!F59</f>
        <v>Galih Tri Nugroho</v>
      </c>
      <c r="G60" s="4" t="s">
        <v>10</v>
      </c>
      <c r="H60" s="4" t="s">
        <v>9</v>
      </c>
      <c r="I60" s="4">
        <v>2</v>
      </c>
      <c r="J60" s="11" t="str">
        <f t="shared" si="0"/>
        <v>Rangkaian Seri dan Paralel</v>
      </c>
      <c r="K60" s="4">
        <f t="shared" si="1"/>
        <v>49</v>
      </c>
      <c r="L60" s="4">
        <v>6</v>
      </c>
      <c r="M60" s="4">
        <v>4</v>
      </c>
      <c r="N60" s="4">
        <v>2</v>
      </c>
      <c r="O60" s="4">
        <v>1</v>
      </c>
      <c r="P60" s="4">
        <v>2</v>
      </c>
      <c r="Q60" s="4">
        <v>3</v>
      </c>
      <c r="R60" s="4">
        <v>17</v>
      </c>
      <c r="S60" s="4"/>
      <c r="T60" s="4">
        <v>6</v>
      </c>
      <c r="U60" s="4">
        <v>2</v>
      </c>
      <c r="V60" s="4"/>
      <c r="W60" s="4"/>
      <c r="X60" s="4"/>
      <c r="Y60" s="4"/>
      <c r="Z60" s="4"/>
      <c r="AA60" s="4"/>
      <c r="AB60" s="3"/>
      <c r="AC60" s="13">
        <f t="shared" si="2"/>
        <v>43</v>
      </c>
      <c r="AD60" s="17">
        <f t="shared" si="3"/>
        <v>89.830508474576277</v>
      </c>
    </row>
    <row r="61" spans="1:30" ht="15.95" customHeight="1">
      <c r="A61" s="6">
        <v>54</v>
      </c>
      <c r="B61" s="4">
        <v>17</v>
      </c>
      <c r="C61" s="4" t="s">
        <v>17</v>
      </c>
      <c r="D61" s="4">
        <v>1406780</v>
      </c>
      <c r="E61" s="4" t="s">
        <v>19</v>
      </c>
      <c r="F61" s="5" t="str">
        <f>'Penguji I'!F60</f>
        <v>Henri Jaya</v>
      </c>
      <c r="G61" s="4" t="s">
        <v>8</v>
      </c>
      <c r="H61" s="4" t="s">
        <v>9</v>
      </c>
      <c r="I61" s="4">
        <v>4</v>
      </c>
      <c r="J61" s="11" t="str">
        <f t="shared" si="0"/>
        <v>Getaran Harmonis</v>
      </c>
      <c r="K61" s="4">
        <f t="shared" si="1"/>
        <v>44</v>
      </c>
      <c r="L61" s="4">
        <v>5</v>
      </c>
      <c r="M61" s="4">
        <v>3</v>
      </c>
      <c r="N61" s="4">
        <v>2</v>
      </c>
      <c r="O61" s="4">
        <v>1</v>
      </c>
      <c r="P61" s="4">
        <v>2</v>
      </c>
      <c r="Q61" s="4">
        <v>3</v>
      </c>
      <c r="R61" s="4">
        <v>8</v>
      </c>
      <c r="S61" s="4">
        <v>5</v>
      </c>
      <c r="T61" s="4">
        <v>6</v>
      </c>
      <c r="U61" s="4">
        <v>2</v>
      </c>
      <c r="V61" s="4"/>
      <c r="W61" s="4"/>
      <c r="X61" s="4"/>
      <c r="Y61" s="4"/>
      <c r="Z61" s="4"/>
      <c r="AA61" s="4"/>
      <c r="AB61" s="3"/>
      <c r="AC61" s="13">
        <f t="shared" si="2"/>
        <v>37</v>
      </c>
      <c r="AD61" s="17">
        <f t="shared" si="3"/>
        <v>87.037037037037038</v>
      </c>
    </row>
    <row r="62" spans="1:30" ht="15.95" customHeight="1">
      <c r="A62" s="6">
        <v>55</v>
      </c>
      <c r="B62" s="4">
        <v>18</v>
      </c>
      <c r="C62" s="4" t="s">
        <v>17</v>
      </c>
      <c r="D62" s="4">
        <v>1406782</v>
      </c>
      <c r="E62" s="4">
        <v>9983131650</v>
      </c>
      <c r="F62" s="5" t="str">
        <f>'Penguji I'!F61</f>
        <v>Hesti Amalia Wijaya Santi</v>
      </c>
      <c r="G62" s="4" t="s">
        <v>8</v>
      </c>
      <c r="H62" s="4" t="s">
        <v>9</v>
      </c>
      <c r="I62" s="4">
        <v>3</v>
      </c>
      <c r="J62" s="11" t="str">
        <f t="shared" si="0"/>
        <v>Ayunan Sederhana</v>
      </c>
      <c r="K62" s="4">
        <f t="shared" si="1"/>
        <v>45</v>
      </c>
      <c r="L62" s="4">
        <v>8</v>
      </c>
      <c r="M62" s="4">
        <v>4</v>
      </c>
      <c r="N62" s="4">
        <v>2</v>
      </c>
      <c r="O62" s="4">
        <v>1</v>
      </c>
      <c r="P62" s="4">
        <v>2</v>
      </c>
      <c r="Q62" s="4">
        <v>3</v>
      </c>
      <c r="R62" s="4">
        <v>6</v>
      </c>
      <c r="S62" s="4">
        <v>5</v>
      </c>
      <c r="T62" s="4">
        <v>7</v>
      </c>
      <c r="U62" s="4">
        <v>2</v>
      </c>
      <c r="V62" s="4"/>
      <c r="W62" s="4"/>
      <c r="X62" s="4"/>
      <c r="Y62" s="4"/>
      <c r="Z62" s="4"/>
      <c r="AA62" s="4"/>
      <c r="AB62" s="3"/>
      <c r="AC62" s="13">
        <f t="shared" si="2"/>
        <v>40</v>
      </c>
      <c r="AD62" s="17">
        <f t="shared" si="3"/>
        <v>90.909090909090907</v>
      </c>
    </row>
    <row r="63" spans="1:30" ht="15.95" customHeight="1">
      <c r="A63" s="6">
        <v>56</v>
      </c>
      <c r="B63" s="4">
        <v>19</v>
      </c>
      <c r="C63" s="4" t="s">
        <v>17</v>
      </c>
      <c r="D63" s="4">
        <v>1406783</v>
      </c>
      <c r="E63" s="4">
        <v>9991723053</v>
      </c>
      <c r="F63" s="5" t="str">
        <f>'Penguji I'!F62</f>
        <v>Ivanna Ayudhea Oktarike</v>
      </c>
      <c r="G63" s="4" t="s">
        <v>8</v>
      </c>
      <c r="H63" s="4" t="s">
        <v>9</v>
      </c>
      <c r="I63" s="4">
        <v>6</v>
      </c>
      <c r="J63" s="11" t="str">
        <f t="shared" si="0"/>
        <v>Gerak Melingkar</v>
      </c>
      <c r="K63" s="4">
        <f t="shared" si="1"/>
        <v>46</v>
      </c>
      <c r="L63" s="4">
        <v>6</v>
      </c>
      <c r="M63" s="4">
        <v>3</v>
      </c>
      <c r="N63" s="4">
        <v>2</v>
      </c>
      <c r="O63" s="4">
        <v>1</v>
      </c>
      <c r="P63" s="4">
        <v>2</v>
      </c>
      <c r="Q63" s="4">
        <v>3</v>
      </c>
      <c r="R63" s="4">
        <v>8</v>
      </c>
      <c r="S63" s="4">
        <v>5</v>
      </c>
      <c r="T63" s="4">
        <v>7</v>
      </c>
      <c r="U63" s="4">
        <v>2</v>
      </c>
      <c r="V63" s="4"/>
      <c r="W63" s="4"/>
      <c r="X63" s="4"/>
      <c r="Y63" s="4"/>
      <c r="Z63" s="4"/>
      <c r="AA63" s="4"/>
      <c r="AB63" s="3"/>
      <c r="AC63" s="13">
        <f t="shared" si="2"/>
        <v>39</v>
      </c>
      <c r="AD63" s="17">
        <f t="shared" si="3"/>
        <v>87.5</v>
      </c>
    </row>
    <row r="64" spans="1:30" ht="15.95" customHeight="1">
      <c r="A64" s="6">
        <v>57</v>
      </c>
      <c r="B64" s="4">
        <v>20</v>
      </c>
      <c r="C64" s="4" t="s">
        <v>17</v>
      </c>
      <c r="D64" s="4">
        <v>1406926</v>
      </c>
      <c r="E64" s="4">
        <v>9986110771</v>
      </c>
      <c r="F64" s="5" t="str">
        <f>'Penguji I'!F63</f>
        <v>K.M. Thariq Akbar</v>
      </c>
      <c r="G64" s="4" t="s">
        <v>10</v>
      </c>
      <c r="H64" s="4" t="s">
        <v>9</v>
      </c>
      <c r="I64" s="4">
        <v>1</v>
      </c>
      <c r="J64" s="11" t="str">
        <f t="shared" si="0"/>
        <v>Elastisitas dan Hukum Hooke</v>
      </c>
      <c r="K64" s="4">
        <f t="shared" si="1"/>
        <v>52</v>
      </c>
      <c r="L64" s="4">
        <v>8</v>
      </c>
      <c r="M64" s="4">
        <v>3</v>
      </c>
      <c r="N64" s="4">
        <v>2</v>
      </c>
      <c r="O64" s="4">
        <v>1</v>
      </c>
      <c r="P64" s="4">
        <v>2</v>
      </c>
      <c r="Q64" s="4">
        <v>3</v>
      </c>
      <c r="R64" s="4">
        <v>10</v>
      </c>
      <c r="S64" s="4">
        <v>8</v>
      </c>
      <c r="T64" s="4">
        <v>7</v>
      </c>
      <c r="U64" s="4">
        <v>2</v>
      </c>
      <c r="V64" s="4"/>
      <c r="W64" s="4"/>
      <c r="X64" s="4"/>
      <c r="Y64" s="4"/>
      <c r="Z64" s="4"/>
      <c r="AA64" s="4"/>
      <c r="AB64" s="3"/>
      <c r="AC64" s="13">
        <f t="shared" si="2"/>
        <v>46</v>
      </c>
      <c r="AD64" s="17">
        <f t="shared" si="3"/>
        <v>90.322580645161281</v>
      </c>
    </row>
    <row r="65" spans="1:30" ht="15.95" customHeight="1">
      <c r="A65" s="6">
        <v>58</v>
      </c>
      <c r="B65" s="4">
        <v>21</v>
      </c>
      <c r="C65" s="4" t="s">
        <v>17</v>
      </c>
      <c r="D65" s="4">
        <v>1406784</v>
      </c>
      <c r="E65" s="4">
        <v>9994531527</v>
      </c>
      <c r="F65" s="5" t="str">
        <f>'Penguji I'!F64</f>
        <v>Karima Candra Nurulita</v>
      </c>
      <c r="G65" s="4" t="s">
        <v>10</v>
      </c>
      <c r="H65" s="4" t="s">
        <v>9</v>
      </c>
      <c r="I65" s="4">
        <v>5</v>
      </c>
      <c r="J65" s="11" t="str">
        <f t="shared" si="0"/>
        <v>Titik Berat</v>
      </c>
      <c r="K65" s="4">
        <f t="shared" si="1"/>
        <v>48</v>
      </c>
      <c r="L65" s="4">
        <v>6</v>
      </c>
      <c r="M65" s="4">
        <v>3</v>
      </c>
      <c r="N65" s="4">
        <v>2</v>
      </c>
      <c r="O65" s="4">
        <v>1</v>
      </c>
      <c r="P65" s="4">
        <v>2</v>
      </c>
      <c r="Q65" s="4">
        <v>3</v>
      </c>
      <c r="R65" s="4">
        <v>6</v>
      </c>
      <c r="S65" s="4"/>
      <c r="T65" s="4">
        <v>16</v>
      </c>
      <c r="U65" s="4">
        <v>2</v>
      </c>
      <c r="V65" s="4"/>
      <c r="W65" s="4"/>
      <c r="X65" s="4"/>
      <c r="Y65" s="4"/>
      <c r="Z65" s="4"/>
      <c r="AA65" s="4"/>
      <c r="AB65" s="3"/>
      <c r="AC65" s="13">
        <f t="shared" si="2"/>
        <v>41</v>
      </c>
      <c r="AD65" s="17">
        <f t="shared" si="3"/>
        <v>87.931034482758619</v>
      </c>
    </row>
    <row r="66" spans="1:30" ht="15.95" customHeight="1" thickBot="1">
      <c r="A66" s="32">
        <v>59</v>
      </c>
      <c r="B66" s="33">
        <v>22</v>
      </c>
      <c r="C66" s="33" t="s">
        <v>17</v>
      </c>
      <c r="D66" s="33">
        <v>1406785</v>
      </c>
      <c r="E66" s="33">
        <v>9993170963</v>
      </c>
      <c r="F66" s="34" t="str">
        <f>'Penguji I'!F65</f>
        <v>Maulia Dewi Kurnia Putri</v>
      </c>
      <c r="G66" s="33" t="s">
        <v>8</v>
      </c>
      <c r="H66" s="33" t="s">
        <v>9</v>
      </c>
      <c r="I66" s="33">
        <v>3</v>
      </c>
      <c r="J66" s="35" t="str">
        <f t="shared" si="0"/>
        <v>Ayunan Sederhana</v>
      </c>
      <c r="K66" s="33">
        <f t="shared" si="1"/>
        <v>45</v>
      </c>
      <c r="L66" s="33">
        <v>8</v>
      </c>
      <c r="M66" s="33">
        <v>4</v>
      </c>
      <c r="N66" s="33">
        <v>2</v>
      </c>
      <c r="O66" s="33">
        <v>1</v>
      </c>
      <c r="P66" s="33">
        <v>2</v>
      </c>
      <c r="Q66" s="33">
        <v>3</v>
      </c>
      <c r="R66" s="33">
        <v>6</v>
      </c>
      <c r="S66" s="33">
        <v>5</v>
      </c>
      <c r="T66" s="33">
        <v>7</v>
      </c>
      <c r="U66" s="33">
        <v>2</v>
      </c>
      <c r="V66" s="33"/>
      <c r="W66" s="33"/>
      <c r="X66" s="33"/>
      <c r="Y66" s="33"/>
      <c r="Z66" s="33"/>
      <c r="AA66" s="33"/>
      <c r="AB66" s="37"/>
      <c r="AC66" s="45">
        <f t="shared" si="2"/>
        <v>40</v>
      </c>
      <c r="AD66" s="17">
        <f t="shared" si="3"/>
        <v>90.909090909090907</v>
      </c>
    </row>
    <row r="67" spans="1:30" ht="15.95" customHeight="1" thickTop="1">
      <c r="A67" s="25">
        <v>60</v>
      </c>
      <c r="B67" s="26">
        <v>23</v>
      </c>
      <c r="C67" s="26" t="s">
        <v>17</v>
      </c>
      <c r="D67" s="26">
        <v>1406786</v>
      </c>
      <c r="E67" s="26">
        <v>9993170918</v>
      </c>
      <c r="F67" s="27" t="str">
        <f>'Penguji I'!F66</f>
        <v>Melia Saputri Maharani</v>
      </c>
      <c r="G67" s="26" t="s">
        <v>8</v>
      </c>
      <c r="H67" s="26" t="s">
        <v>9</v>
      </c>
      <c r="I67" s="26">
        <v>5</v>
      </c>
      <c r="J67" s="28" t="str">
        <f t="shared" si="0"/>
        <v>Titik Berat</v>
      </c>
      <c r="K67" s="26">
        <f t="shared" si="1"/>
        <v>48</v>
      </c>
      <c r="L67" s="26">
        <v>7</v>
      </c>
      <c r="M67" s="26">
        <v>4</v>
      </c>
      <c r="N67" s="26">
        <v>2</v>
      </c>
      <c r="O67" s="26">
        <v>1</v>
      </c>
      <c r="P67" s="26">
        <v>2</v>
      </c>
      <c r="Q67" s="26">
        <v>3</v>
      </c>
      <c r="R67" s="26">
        <v>6</v>
      </c>
      <c r="S67" s="26"/>
      <c r="T67" s="26">
        <v>16</v>
      </c>
      <c r="U67" s="26">
        <v>2</v>
      </c>
      <c r="V67" s="26"/>
      <c r="W67" s="26"/>
      <c r="X67" s="26"/>
      <c r="Y67" s="26"/>
      <c r="Z67" s="26"/>
      <c r="AA67" s="26"/>
      <c r="AB67" s="30"/>
      <c r="AC67" s="44">
        <f t="shared" si="2"/>
        <v>43</v>
      </c>
      <c r="AD67" s="17">
        <f t="shared" si="3"/>
        <v>91.379310344827587</v>
      </c>
    </row>
    <row r="68" spans="1:30" ht="15.95" customHeight="1">
      <c r="A68" s="6">
        <v>61</v>
      </c>
      <c r="B68" s="4">
        <v>24</v>
      </c>
      <c r="C68" s="4" t="s">
        <v>17</v>
      </c>
      <c r="D68" s="4">
        <v>1406787</v>
      </c>
      <c r="E68" s="4">
        <v>9993170964</v>
      </c>
      <c r="F68" s="5" t="str">
        <f>'Penguji I'!F67</f>
        <v>Miftahul Rahmawati</v>
      </c>
      <c r="G68" s="4" t="s">
        <v>8</v>
      </c>
      <c r="H68" s="4" t="s">
        <v>9</v>
      </c>
      <c r="I68" s="4">
        <v>7</v>
      </c>
      <c r="J68" s="11" t="str">
        <f t="shared" si="0"/>
        <v>Titik Berat</v>
      </c>
      <c r="K68" s="4">
        <f t="shared" si="1"/>
        <v>48</v>
      </c>
      <c r="L68" s="4">
        <v>7</v>
      </c>
      <c r="M68" s="4">
        <v>4</v>
      </c>
      <c r="N68" s="4">
        <v>2</v>
      </c>
      <c r="O68" s="4">
        <v>1</v>
      </c>
      <c r="P68" s="4">
        <v>2</v>
      </c>
      <c r="Q68" s="4">
        <v>3</v>
      </c>
      <c r="R68" s="4">
        <v>6</v>
      </c>
      <c r="S68" s="4"/>
      <c r="T68" s="4">
        <v>16</v>
      </c>
      <c r="U68" s="4">
        <v>2</v>
      </c>
      <c r="V68" s="4"/>
      <c r="W68" s="4"/>
      <c r="X68" s="4"/>
      <c r="Y68" s="4"/>
      <c r="Z68" s="4"/>
      <c r="AA68" s="4"/>
      <c r="AB68" s="3"/>
      <c r="AC68" s="13">
        <f t="shared" si="2"/>
        <v>43</v>
      </c>
      <c r="AD68" s="17">
        <f t="shared" si="3"/>
        <v>91.379310344827587</v>
      </c>
    </row>
    <row r="69" spans="1:30" ht="15.95" customHeight="1">
      <c r="A69" s="6">
        <v>62</v>
      </c>
      <c r="B69" s="4">
        <v>25</v>
      </c>
      <c r="C69" s="4" t="s">
        <v>17</v>
      </c>
      <c r="D69" s="4">
        <v>1406788</v>
      </c>
      <c r="E69" s="4">
        <v>9989553473</v>
      </c>
      <c r="F69" s="5" t="str">
        <f>'Penguji I'!F68</f>
        <v>Mirna Ifani Choirunisa</v>
      </c>
      <c r="G69" s="4" t="s">
        <v>8</v>
      </c>
      <c r="H69" s="4" t="s">
        <v>9</v>
      </c>
      <c r="I69" s="4">
        <v>3</v>
      </c>
      <c r="J69" s="11" t="str">
        <f t="shared" si="0"/>
        <v>Ayunan Sederhana</v>
      </c>
      <c r="K69" s="4">
        <f t="shared" si="1"/>
        <v>45</v>
      </c>
      <c r="L69" s="4">
        <v>7</v>
      </c>
      <c r="M69" s="4">
        <v>4</v>
      </c>
      <c r="N69" s="4">
        <v>2</v>
      </c>
      <c r="O69" s="4">
        <v>1</v>
      </c>
      <c r="P69" s="4">
        <v>2</v>
      </c>
      <c r="Q69" s="4">
        <v>3</v>
      </c>
      <c r="R69" s="4">
        <v>8</v>
      </c>
      <c r="S69" s="4">
        <v>4</v>
      </c>
      <c r="T69" s="4">
        <v>6</v>
      </c>
      <c r="U69" s="4">
        <v>2</v>
      </c>
      <c r="V69" s="4"/>
      <c r="W69" s="4"/>
      <c r="X69" s="4"/>
      <c r="Y69" s="4"/>
      <c r="Z69" s="4"/>
      <c r="AA69" s="4"/>
      <c r="AB69" s="3"/>
      <c r="AC69" s="13">
        <f t="shared" si="2"/>
        <v>39</v>
      </c>
      <c r="AD69" s="17">
        <f t="shared" si="3"/>
        <v>89.090909090909093</v>
      </c>
    </row>
    <row r="70" spans="1:30" ht="15.95" customHeight="1">
      <c r="A70" s="6">
        <v>63</v>
      </c>
      <c r="B70" s="4">
        <v>26</v>
      </c>
      <c r="C70" s="4" t="s">
        <v>17</v>
      </c>
      <c r="D70" s="4">
        <v>1406789</v>
      </c>
      <c r="E70" s="4">
        <v>9990891463</v>
      </c>
      <c r="F70" s="5" t="str">
        <f>'Penguji I'!F69</f>
        <v>Muhammad Hanif Luthfi</v>
      </c>
      <c r="G70" s="4" t="s">
        <v>10</v>
      </c>
      <c r="H70" s="4" t="s">
        <v>9</v>
      </c>
      <c r="I70" s="4">
        <v>5</v>
      </c>
      <c r="J70" s="11" t="str">
        <f t="shared" si="0"/>
        <v>Titik Berat</v>
      </c>
      <c r="K70" s="4">
        <f t="shared" si="1"/>
        <v>48</v>
      </c>
      <c r="L70" s="4">
        <v>7</v>
      </c>
      <c r="M70" s="4">
        <v>4</v>
      </c>
      <c r="N70" s="4">
        <v>2</v>
      </c>
      <c r="O70" s="4">
        <v>1</v>
      </c>
      <c r="P70" s="4">
        <v>2</v>
      </c>
      <c r="Q70" s="4">
        <v>3</v>
      </c>
      <c r="R70" s="4">
        <v>6</v>
      </c>
      <c r="S70" s="4"/>
      <c r="T70" s="4">
        <v>16</v>
      </c>
      <c r="U70" s="4">
        <v>2</v>
      </c>
      <c r="V70" s="4"/>
      <c r="W70" s="4"/>
      <c r="X70" s="4"/>
      <c r="Y70" s="4"/>
      <c r="Z70" s="4"/>
      <c r="AA70" s="4"/>
      <c r="AB70" s="3"/>
      <c r="AC70" s="13">
        <f t="shared" si="2"/>
        <v>43</v>
      </c>
      <c r="AD70" s="17">
        <f t="shared" si="3"/>
        <v>91.379310344827587</v>
      </c>
    </row>
    <row r="71" spans="1:30" ht="15.95" customHeight="1">
      <c r="A71" s="6">
        <v>64</v>
      </c>
      <c r="B71" s="4">
        <v>27</v>
      </c>
      <c r="C71" s="4" t="s">
        <v>17</v>
      </c>
      <c r="D71" s="4">
        <v>1406790</v>
      </c>
      <c r="E71" s="4">
        <v>9991445300</v>
      </c>
      <c r="F71" s="5" t="str">
        <f>'Penguji I'!F70</f>
        <v>Nadya Putri Permatasari</v>
      </c>
      <c r="G71" s="4" t="s">
        <v>10</v>
      </c>
      <c r="H71" s="4" t="s">
        <v>9</v>
      </c>
      <c r="I71" s="4">
        <v>1</v>
      </c>
      <c r="J71" s="11" t="str">
        <f t="shared" si="0"/>
        <v>Elastisitas dan Hukum Hooke</v>
      </c>
      <c r="K71" s="4">
        <f t="shared" si="1"/>
        <v>52</v>
      </c>
      <c r="L71" s="4">
        <v>8</v>
      </c>
      <c r="M71" s="4">
        <v>4</v>
      </c>
      <c r="N71" s="4">
        <v>2</v>
      </c>
      <c r="O71" s="4">
        <v>1</v>
      </c>
      <c r="P71" s="4">
        <v>2</v>
      </c>
      <c r="Q71" s="4">
        <v>3</v>
      </c>
      <c r="R71" s="4">
        <v>10</v>
      </c>
      <c r="S71" s="4">
        <v>8</v>
      </c>
      <c r="T71" s="4">
        <v>6</v>
      </c>
      <c r="U71" s="4">
        <v>2</v>
      </c>
      <c r="V71" s="4"/>
      <c r="W71" s="4"/>
      <c r="X71" s="4"/>
      <c r="Y71" s="4"/>
      <c r="Z71" s="4"/>
      <c r="AA71" s="4"/>
      <c r="AB71" s="3"/>
      <c r="AC71" s="13">
        <f t="shared" si="2"/>
        <v>46</v>
      </c>
      <c r="AD71" s="17">
        <f t="shared" si="3"/>
        <v>90.322580645161281</v>
      </c>
    </row>
    <row r="72" spans="1:30" ht="15.95" customHeight="1">
      <c r="A72" s="6">
        <v>65</v>
      </c>
      <c r="B72" s="4">
        <v>28</v>
      </c>
      <c r="C72" s="4" t="s">
        <v>17</v>
      </c>
      <c r="D72" s="4">
        <v>1406791</v>
      </c>
      <c r="E72" s="4">
        <v>9990892902</v>
      </c>
      <c r="F72" s="5" t="str">
        <f>'Penguji I'!F71</f>
        <v>Nur Amalia Zahra</v>
      </c>
      <c r="G72" s="4" t="s">
        <v>10</v>
      </c>
      <c r="H72" s="4" t="s">
        <v>9</v>
      </c>
      <c r="I72" s="4">
        <v>6</v>
      </c>
      <c r="J72" s="11" t="str">
        <f t="shared" si="0"/>
        <v>Gerak Melingkar</v>
      </c>
      <c r="K72" s="4">
        <f t="shared" si="1"/>
        <v>46</v>
      </c>
      <c r="L72" s="4">
        <v>7</v>
      </c>
      <c r="M72" s="4">
        <v>4</v>
      </c>
      <c r="N72" s="4">
        <v>2</v>
      </c>
      <c r="O72" s="4">
        <v>1</v>
      </c>
      <c r="P72" s="4">
        <v>2</v>
      </c>
      <c r="Q72" s="4">
        <v>3</v>
      </c>
      <c r="R72" s="4">
        <v>5</v>
      </c>
      <c r="S72" s="4">
        <v>6</v>
      </c>
      <c r="T72" s="4">
        <v>7</v>
      </c>
      <c r="U72" s="4">
        <v>2</v>
      </c>
      <c r="V72" s="4"/>
      <c r="W72" s="4"/>
      <c r="X72" s="4"/>
      <c r="Y72" s="4"/>
      <c r="Z72" s="4"/>
      <c r="AA72" s="4"/>
      <c r="AB72" s="3"/>
      <c r="AC72" s="13">
        <f t="shared" si="2"/>
        <v>39</v>
      </c>
      <c r="AD72" s="17">
        <f t="shared" si="3"/>
        <v>87.5</v>
      </c>
    </row>
    <row r="73" spans="1:30" ht="15.95" customHeight="1">
      <c r="A73" s="6">
        <v>66</v>
      </c>
      <c r="B73" s="4">
        <v>29</v>
      </c>
      <c r="C73" s="4" t="s">
        <v>17</v>
      </c>
      <c r="D73" s="4">
        <v>1406792</v>
      </c>
      <c r="E73" s="4">
        <v>9994834723</v>
      </c>
      <c r="F73" s="5" t="str">
        <f>'Penguji I'!F72</f>
        <v>Nur Hidayatul Haq</v>
      </c>
      <c r="G73" s="4" t="s">
        <v>8</v>
      </c>
      <c r="H73" s="4" t="s">
        <v>9</v>
      </c>
      <c r="I73" s="4">
        <v>1</v>
      </c>
      <c r="J73" s="11" t="str">
        <f t="shared" ref="J73:J136" si="4">IF(I73="","",VLOOKUP(I73,$AD$8:$AE$15,2))</f>
        <v>Elastisitas dan Hukum Hooke</v>
      </c>
      <c r="K73" s="4">
        <f t="shared" ref="K73:K136" si="5">IF(I73="","",VLOOKUP(I73,$AD$8:$AF$15,3))</f>
        <v>52</v>
      </c>
      <c r="L73" s="4">
        <v>8</v>
      </c>
      <c r="M73" s="4">
        <v>4</v>
      </c>
      <c r="N73" s="4">
        <v>2</v>
      </c>
      <c r="O73" s="4">
        <v>1</v>
      </c>
      <c r="P73" s="4">
        <v>2</v>
      </c>
      <c r="Q73" s="4">
        <v>3</v>
      </c>
      <c r="R73" s="4">
        <v>10</v>
      </c>
      <c r="S73" s="4">
        <v>8</v>
      </c>
      <c r="T73" s="4">
        <v>6</v>
      </c>
      <c r="U73" s="4">
        <v>2</v>
      </c>
      <c r="V73" s="4"/>
      <c r="W73" s="4"/>
      <c r="X73" s="4"/>
      <c r="Y73" s="4"/>
      <c r="Z73" s="4"/>
      <c r="AA73" s="4"/>
      <c r="AB73" s="3"/>
      <c r="AC73" s="13">
        <f t="shared" ref="AC73:AC136" si="6">IF(I73="","",SUM(L73:AB73))</f>
        <v>46</v>
      </c>
      <c r="AD73" s="17">
        <f t="shared" si="3"/>
        <v>90.322580645161281</v>
      </c>
    </row>
    <row r="74" spans="1:30" ht="15.95" customHeight="1">
      <c r="A74" s="6">
        <v>67</v>
      </c>
      <c r="B74" s="4">
        <v>30</v>
      </c>
      <c r="C74" s="4" t="s">
        <v>17</v>
      </c>
      <c r="D74" s="4">
        <v>1406793</v>
      </c>
      <c r="E74" s="4">
        <v>9984837167</v>
      </c>
      <c r="F74" s="5" t="str">
        <f>'Penguji I'!F73</f>
        <v>Salsabilla Anantya Adinda Nugroho</v>
      </c>
      <c r="G74" s="4" t="s">
        <v>10</v>
      </c>
      <c r="H74" s="4" t="s">
        <v>9</v>
      </c>
      <c r="I74" s="4">
        <v>3</v>
      </c>
      <c r="J74" s="11" t="str">
        <f t="shared" si="4"/>
        <v>Ayunan Sederhana</v>
      </c>
      <c r="K74" s="4">
        <f t="shared" si="5"/>
        <v>45</v>
      </c>
      <c r="L74" s="4">
        <v>7</v>
      </c>
      <c r="M74" s="4">
        <v>4</v>
      </c>
      <c r="N74" s="4">
        <v>2</v>
      </c>
      <c r="O74" s="4">
        <v>1</v>
      </c>
      <c r="P74" s="4">
        <v>2</v>
      </c>
      <c r="Q74" s="4">
        <v>3</v>
      </c>
      <c r="R74" s="4">
        <v>8</v>
      </c>
      <c r="S74" s="4">
        <v>4</v>
      </c>
      <c r="T74" s="4">
        <v>6</v>
      </c>
      <c r="U74" s="4">
        <v>2</v>
      </c>
      <c r="V74" s="4"/>
      <c r="W74" s="4"/>
      <c r="X74" s="4"/>
      <c r="Y74" s="4"/>
      <c r="Z74" s="4"/>
      <c r="AA74" s="4"/>
      <c r="AB74" s="3"/>
      <c r="AC74" s="13">
        <f t="shared" si="6"/>
        <v>39</v>
      </c>
      <c r="AD74" s="17">
        <f t="shared" si="3"/>
        <v>89.090909090909093</v>
      </c>
    </row>
    <row r="75" spans="1:30" ht="15.95" customHeight="1">
      <c r="A75" s="6">
        <v>68</v>
      </c>
      <c r="B75" s="4">
        <v>31</v>
      </c>
      <c r="C75" s="4" t="s">
        <v>17</v>
      </c>
      <c r="D75" s="4">
        <v>1406794</v>
      </c>
      <c r="E75" s="4">
        <v>998313946</v>
      </c>
      <c r="F75" s="5" t="str">
        <f>'Penguji I'!F74</f>
        <v>Sifa Indria Karim</v>
      </c>
      <c r="G75" s="4" t="s">
        <v>8</v>
      </c>
      <c r="H75" s="4" t="s">
        <v>9</v>
      </c>
      <c r="I75" s="4">
        <v>2</v>
      </c>
      <c r="J75" s="11" t="str">
        <f t="shared" si="4"/>
        <v>Rangkaian Seri dan Paralel</v>
      </c>
      <c r="K75" s="4">
        <f t="shared" si="5"/>
        <v>49</v>
      </c>
      <c r="L75" s="4">
        <v>8</v>
      </c>
      <c r="M75" s="4">
        <v>4</v>
      </c>
      <c r="N75" s="4">
        <v>2</v>
      </c>
      <c r="O75" s="4">
        <v>1</v>
      </c>
      <c r="P75" s="4">
        <v>2</v>
      </c>
      <c r="Q75" s="4">
        <v>3</v>
      </c>
      <c r="R75" s="4">
        <v>15</v>
      </c>
      <c r="S75" s="4"/>
      <c r="T75" s="4">
        <v>6</v>
      </c>
      <c r="U75" s="4">
        <v>2</v>
      </c>
      <c r="V75" s="4"/>
      <c r="W75" s="4"/>
      <c r="X75" s="4"/>
      <c r="Y75" s="4"/>
      <c r="Z75" s="4"/>
      <c r="AA75" s="4"/>
      <c r="AB75" s="3"/>
      <c r="AC75" s="13">
        <f t="shared" si="6"/>
        <v>43</v>
      </c>
      <c r="AD75" s="17">
        <f t="shared" si="3"/>
        <v>89.830508474576277</v>
      </c>
    </row>
    <row r="76" spans="1:30" ht="15.95" customHeight="1">
      <c r="A76" s="6">
        <v>69</v>
      </c>
      <c r="B76" s="4">
        <v>32</v>
      </c>
      <c r="C76" s="4" t="s">
        <v>17</v>
      </c>
      <c r="D76" s="4">
        <v>1406795</v>
      </c>
      <c r="E76" s="4">
        <v>9997854918</v>
      </c>
      <c r="F76" s="5" t="str">
        <f>'Penguji I'!F75</f>
        <v>Tata Rizky Dwi Cahya</v>
      </c>
      <c r="G76" s="4" t="s">
        <v>8</v>
      </c>
      <c r="H76" s="4" t="s">
        <v>9</v>
      </c>
      <c r="I76" s="4">
        <v>7</v>
      </c>
      <c r="J76" s="11" t="str">
        <f t="shared" si="4"/>
        <v>Titik Berat</v>
      </c>
      <c r="K76" s="4">
        <f t="shared" si="5"/>
        <v>48</v>
      </c>
      <c r="L76" s="4">
        <v>7</v>
      </c>
      <c r="M76" s="4">
        <v>4</v>
      </c>
      <c r="N76" s="4">
        <v>2</v>
      </c>
      <c r="O76" s="4">
        <v>1</v>
      </c>
      <c r="P76" s="4">
        <v>2</v>
      </c>
      <c r="Q76" s="4">
        <v>3</v>
      </c>
      <c r="R76" s="4">
        <v>6</v>
      </c>
      <c r="S76" s="4"/>
      <c r="T76" s="4">
        <v>16</v>
      </c>
      <c r="U76" s="4">
        <v>2</v>
      </c>
      <c r="V76" s="4"/>
      <c r="W76" s="4"/>
      <c r="X76" s="4"/>
      <c r="Y76" s="4"/>
      <c r="Z76" s="4"/>
      <c r="AA76" s="4"/>
      <c r="AB76" s="3"/>
      <c r="AC76" s="13">
        <f t="shared" si="6"/>
        <v>43</v>
      </c>
      <c r="AD76" s="17">
        <f t="shared" si="3"/>
        <v>91.379310344827587</v>
      </c>
    </row>
    <row r="77" spans="1:30" ht="15.95" customHeight="1">
      <c r="A77" s="6">
        <v>70</v>
      </c>
      <c r="B77" s="4">
        <v>33</v>
      </c>
      <c r="C77" s="4" t="s">
        <v>17</v>
      </c>
      <c r="D77" s="4">
        <v>1406796</v>
      </c>
      <c r="E77" s="4">
        <v>9994531595</v>
      </c>
      <c r="F77" s="5" t="str">
        <f>'Penguji I'!F76</f>
        <v>Tata Tatiana Kartika</v>
      </c>
      <c r="G77" s="4" t="s">
        <v>8</v>
      </c>
      <c r="H77" s="4" t="s">
        <v>9</v>
      </c>
      <c r="I77" s="4">
        <v>2</v>
      </c>
      <c r="J77" s="11" t="str">
        <f t="shared" si="4"/>
        <v>Rangkaian Seri dan Paralel</v>
      </c>
      <c r="K77" s="4">
        <f t="shared" si="5"/>
        <v>49</v>
      </c>
      <c r="L77" s="4">
        <v>8</v>
      </c>
      <c r="M77" s="4">
        <v>4</v>
      </c>
      <c r="N77" s="4">
        <v>2</v>
      </c>
      <c r="O77" s="4">
        <v>1</v>
      </c>
      <c r="P77" s="4">
        <v>2</v>
      </c>
      <c r="Q77" s="4">
        <v>3</v>
      </c>
      <c r="R77" s="4">
        <v>15</v>
      </c>
      <c r="S77" s="4"/>
      <c r="T77" s="4">
        <v>6</v>
      </c>
      <c r="U77" s="4">
        <v>2</v>
      </c>
      <c r="V77" s="4"/>
      <c r="W77" s="4"/>
      <c r="X77" s="4"/>
      <c r="Y77" s="4"/>
      <c r="Z77" s="4"/>
      <c r="AA77" s="4"/>
      <c r="AB77" s="3"/>
      <c r="AC77" s="13">
        <f t="shared" si="6"/>
        <v>43</v>
      </c>
      <c r="AD77" s="17">
        <f t="shared" si="3"/>
        <v>89.830508474576277</v>
      </c>
    </row>
    <row r="78" spans="1:30" ht="15.95" customHeight="1">
      <c r="A78" s="6">
        <v>71</v>
      </c>
      <c r="B78" s="4">
        <v>34</v>
      </c>
      <c r="C78" s="4" t="s">
        <v>17</v>
      </c>
      <c r="D78" s="4">
        <v>1407053</v>
      </c>
      <c r="E78" s="4">
        <v>9993704326</v>
      </c>
      <c r="F78" s="5" t="str">
        <f>'Penguji I'!F77</f>
        <v>Tita Melia Anisa Putri</v>
      </c>
      <c r="G78" s="4" t="s">
        <v>8</v>
      </c>
      <c r="H78" s="4" t="s">
        <v>9</v>
      </c>
      <c r="I78" s="4">
        <v>4</v>
      </c>
      <c r="J78" s="11" t="str">
        <f t="shared" si="4"/>
        <v>Getaran Harmonis</v>
      </c>
      <c r="K78" s="4">
        <f t="shared" si="5"/>
        <v>44</v>
      </c>
      <c r="L78" s="4">
        <v>8</v>
      </c>
      <c r="M78" s="4">
        <v>4</v>
      </c>
      <c r="N78" s="4">
        <v>2</v>
      </c>
      <c r="O78" s="4">
        <v>1</v>
      </c>
      <c r="P78" s="4">
        <v>2</v>
      </c>
      <c r="Q78" s="4">
        <v>3</v>
      </c>
      <c r="R78" s="4">
        <v>5</v>
      </c>
      <c r="S78" s="4">
        <v>5</v>
      </c>
      <c r="T78" s="4">
        <v>6</v>
      </c>
      <c r="U78" s="4">
        <v>2</v>
      </c>
      <c r="V78" s="4"/>
      <c r="W78" s="4"/>
      <c r="X78" s="4"/>
      <c r="Y78" s="4"/>
      <c r="Z78" s="4"/>
      <c r="AA78" s="4"/>
      <c r="AB78" s="3"/>
      <c r="AC78" s="13">
        <f t="shared" si="6"/>
        <v>38</v>
      </c>
      <c r="AD78" s="17">
        <f t="shared" si="3"/>
        <v>88.888888888888886</v>
      </c>
    </row>
    <row r="79" spans="1:30" ht="15.95" customHeight="1">
      <c r="A79" s="6">
        <v>72</v>
      </c>
      <c r="B79" s="4">
        <v>35</v>
      </c>
      <c r="C79" s="4" t="s">
        <v>17</v>
      </c>
      <c r="D79" s="4">
        <v>1406797</v>
      </c>
      <c r="E79" s="4">
        <v>9981151199</v>
      </c>
      <c r="F79" s="5" t="str">
        <f>'Penguji I'!F78</f>
        <v>Totti Aditya Susanto</v>
      </c>
      <c r="G79" s="4" t="s">
        <v>8</v>
      </c>
      <c r="H79" s="4" t="s">
        <v>9</v>
      </c>
      <c r="I79" s="4">
        <v>6</v>
      </c>
      <c r="J79" s="11" t="str">
        <f t="shared" si="4"/>
        <v>Gerak Melingkar</v>
      </c>
      <c r="K79" s="4">
        <f t="shared" si="5"/>
        <v>46</v>
      </c>
      <c r="L79" s="4">
        <v>7</v>
      </c>
      <c r="M79" s="4">
        <v>4</v>
      </c>
      <c r="N79" s="4">
        <v>2</v>
      </c>
      <c r="O79" s="4">
        <v>1</v>
      </c>
      <c r="P79" s="4">
        <v>2</v>
      </c>
      <c r="Q79" s="4">
        <v>3</v>
      </c>
      <c r="R79" s="4">
        <v>5</v>
      </c>
      <c r="S79" s="4">
        <v>6</v>
      </c>
      <c r="T79" s="4">
        <v>7</v>
      </c>
      <c r="U79" s="4">
        <v>2</v>
      </c>
      <c r="V79" s="4"/>
      <c r="W79" s="4"/>
      <c r="X79" s="4"/>
      <c r="Y79" s="4"/>
      <c r="Z79" s="4"/>
      <c r="AA79" s="4"/>
      <c r="AB79" s="3"/>
      <c r="AC79" s="13">
        <f t="shared" si="6"/>
        <v>39</v>
      </c>
      <c r="AD79" s="17">
        <f t="shared" si="3"/>
        <v>87.5</v>
      </c>
    </row>
    <row r="80" spans="1:30" ht="17.25" customHeight="1" thickBot="1">
      <c r="A80" s="46">
        <v>73</v>
      </c>
      <c r="B80" s="47">
        <v>36</v>
      </c>
      <c r="C80" s="47" t="s">
        <v>17</v>
      </c>
      <c r="D80" s="47">
        <v>1406798</v>
      </c>
      <c r="E80" s="47">
        <v>9993834485</v>
      </c>
      <c r="F80" s="48" t="str">
        <f>'Penguji I'!F79</f>
        <v>Ummi Shofia Qurrataayun</v>
      </c>
      <c r="G80" s="47" t="s">
        <v>8</v>
      </c>
      <c r="H80" s="47" t="s">
        <v>9</v>
      </c>
      <c r="I80" s="47">
        <v>4</v>
      </c>
      <c r="J80" s="49" t="str">
        <f t="shared" si="4"/>
        <v>Getaran Harmonis</v>
      </c>
      <c r="K80" s="47">
        <f t="shared" si="5"/>
        <v>44</v>
      </c>
      <c r="L80" s="47">
        <v>8</v>
      </c>
      <c r="M80" s="47">
        <v>4</v>
      </c>
      <c r="N80" s="47">
        <v>2</v>
      </c>
      <c r="O80" s="47">
        <v>1</v>
      </c>
      <c r="P80" s="47">
        <v>2</v>
      </c>
      <c r="Q80" s="47">
        <v>3</v>
      </c>
      <c r="R80" s="47">
        <v>5</v>
      </c>
      <c r="S80" s="47">
        <v>5</v>
      </c>
      <c r="T80" s="47">
        <v>6</v>
      </c>
      <c r="U80" s="47">
        <v>2</v>
      </c>
      <c r="V80" s="47"/>
      <c r="W80" s="47"/>
      <c r="X80" s="47"/>
      <c r="Y80" s="47"/>
      <c r="Z80" s="47"/>
      <c r="AA80" s="47"/>
      <c r="AB80" s="50"/>
      <c r="AC80" s="51">
        <f t="shared" si="6"/>
        <v>38</v>
      </c>
      <c r="AD80" s="17">
        <f t="shared" si="3"/>
        <v>88.888888888888886</v>
      </c>
    </row>
    <row r="81" spans="1:30" ht="15.75" customHeight="1" thickTop="1">
      <c r="A81" s="25">
        <v>74</v>
      </c>
      <c r="B81" s="26"/>
      <c r="C81" s="26"/>
      <c r="D81" s="26"/>
      <c r="E81" s="26"/>
      <c r="F81" s="27" t="str">
        <f>'Penguji I'!F80</f>
        <v>Akbar Kharisma Fahri</v>
      </c>
      <c r="G81" s="26"/>
      <c r="H81" s="26"/>
      <c r="I81" s="26">
        <v>4</v>
      </c>
      <c r="J81" s="28" t="str">
        <f t="shared" si="4"/>
        <v>Getaran Harmonis</v>
      </c>
      <c r="K81" s="26">
        <f t="shared" si="5"/>
        <v>44</v>
      </c>
      <c r="L81" s="26">
        <v>8</v>
      </c>
      <c r="M81" s="26">
        <v>4</v>
      </c>
      <c r="N81" s="26">
        <v>2</v>
      </c>
      <c r="O81" s="26">
        <v>1</v>
      </c>
      <c r="P81" s="26">
        <v>2</v>
      </c>
      <c r="Q81" s="26">
        <v>3</v>
      </c>
      <c r="R81" s="26">
        <v>5</v>
      </c>
      <c r="S81" s="26">
        <v>6</v>
      </c>
      <c r="T81" s="26">
        <v>5</v>
      </c>
      <c r="U81" s="26">
        <v>2</v>
      </c>
      <c r="V81" s="26"/>
      <c r="W81" s="26"/>
      <c r="X81" s="26"/>
      <c r="Y81" s="26"/>
      <c r="Z81" s="26"/>
      <c r="AA81" s="26"/>
      <c r="AB81" s="30"/>
      <c r="AC81" s="44">
        <f t="shared" si="6"/>
        <v>38</v>
      </c>
      <c r="AD81" s="17">
        <f t="shared" si="3"/>
        <v>88.888888888888886</v>
      </c>
    </row>
    <row r="82" spans="1:30" ht="15.75" customHeight="1">
      <c r="A82" s="6">
        <v>75</v>
      </c>
      <c r="B82" s="4">
        <v>37</v>
      </c>
      <c r="C82" s="4" t="s">
        <v>17</v>
      </c>
      <c r="D82" s="4">
        <v>1406799</v>
      </c>
      <c r="E82" s="4" t="s">
        <v>20</v>
      </c>
      <c r="F82" s="5" t="str">
        <f>'Penguji I'!F81</f>
        <v>Alif Kusuma Putri</v>
      </c>
      <c r="G82" s="4" t="s">
        <v>8</v>
      </c>
      <c r="H82" s="4" t="s">
        <v>9</v>
      </c>
      <c r="I82" s="4">
        <v>3</v>
      </c>
      <c r="J82" s="11" t="str">
        <f t="shared" si="4"/>
        <v>Ayunan Sederhana</v>
      </c>
      <c r="K82" s="4">
        <f t="shared" si="5"/>
        <v>45</v>
      </c>
      <c r="L82" s="4">
        <v>8</v>
      </c>
      <c r="M82" s="4">
        <v>4</v>
      </c>
      <c r="N82" s="4">
        <v>2</v>
      </c>
      <c r="O82" s="4">
        <v>1</v>
      </c>
      <c r="P82" s="4">
        <v>2</v>
      </c>
      <c r="Q82" s="4">
        <v>3</v>
      </c>
      <c r="R82" s="4">
        <v>6</v>
      </c>
      <c r="S82" s="4">
        <v>4</v>
      </c>
      <c r="T82" s="4">
        <v>7</v>
      </c>
      <c r="U82" s="4">
        <v>2</v>
      </c>
      <c r="V82" s="4"/>
      <c r="W82" s="4"/>
      <c r="X82" s="4"/>
      <c r="Y82" s="4"/>
      <c r="Z82" s="4"/>
      <c r="AA82" s="4"/>
      <c r="AB82" s="3"/>
      <c r="AC82" s="13">
        <f t="shared" si="6"/>
        <v>39</v>
      </c>
      <c r="AD82" s="17">
        <f t="shared" si="3"/>
        <v>89.090909090909093</v>
      </c>
    </row>
    <row r="83" spans="1:30" ht="15.75" customHeight="1">
      <c r="A83" s="6">
        <v>76</v>
      </c>
      <c r="B83" s="4">
        <v>38</v>
      </c>
      <c r="C83" s="4" t="s">
        <v>17</v>
      </c>
      <c r="D83" s="4">
        <v>1406800</v>
      </c>
      <c r="E83" s="4">
        <v>9991129637</v>
      </c>
      <c r="F83" s="5" t="str">
        <f>'Penguji I'!F82</f>
        <v>Angelina Syafa Salsabiela</v>
      </c>
      <c r="G83" s="4" t="s">
        <v>8</v>
      </c>
      <c r="H83" s="4" t="s">
        <v>9</v>
      </c>
      <c r="I83" s="4">
        <v>5</v>
      </c>
      <c r="J83" s="11" t="str">
        <f t="shared" si="4"/>
        <v>Titik Berat</v>
      </c>
      <c r="K83" s="4">
        <f t="shared" si="5"/>
        <v>48</v>
      </c>
      <c r="L83" s="4">
        <v>8</v>
      </c>
      <c r="M83" s="4">
        <v>4</v>
      </c>
      <c r="N83" s="4">
        <v>2</v>
      </c>
      <c r="O83" s="4">
        <v>1</v>
      </c>
      <c r="P83" s="4">
        <v>2</v>
      </c>
      <c r="Q83" s="4">
        <v>3</v>
      </c>
      <c r="R83" s="4">
        <v>6</v>
      </c>
      <c r="S83" s="4"/>
      <c r="T83" s="4">
        <v>14</v>
      </c>
      <c r="U83" s="4">
        <v>2</v>
      </c>
      <c r="V83" s="4"/>
      <c r="W83" s="4"/>
      <c r="X83" s="4"/>
      <c r="Y83" s="4"/>
      <c r="Z83" s="4"/>
      <c r="AA83" s="4"/>
      <c r="AB83" s="3"/>
      <c r="AC83" s="13">
        <f t="shared" si="6"/>
        <v>42</v>
      </c>
      <c r="AD83" s="17">
        <f t="shared" si="3"/>
        <v>89.65517241379311</v>
      </c>
    </row>
    <row r="84" spans="1:30" ht="15.75" customHeight="1">
      <c r="A84" s="6">
        <v>77</v>
      </c>
      <c r="B84" s="4">
        <v>1</v>
      </c>
      <c r="C84" s="4" t="s">
        <v>21</v>
      </c>
      <c r="D84" s="4">
        <v>1406982</v>
      </c>
      <c r="E84" s="4">
        <v>9991687589</v>
      </c>
      <c r="F84" s="5" t="str">
        <f>'Penguji I'!F83</f>
        <v>Auaerillia Anggreini</v>
      </c>
      <c r="G84" s="4" t="s">
        <v>8</v>
      </c>
      <c r="H84" s="4" t="s">
        <v>9</v>
      </c>
      <c r="I84" s="4">
        <v>3</v>
      </c>
      <c r="J84" s="11" t="str">
        <f t="shared" si="4"/>
        <v>Ayunan Sederhana</v>
      </c>
      <c r="K84" s="4">
        <f t="shared" si="5"/>
        <v>45</v>
      </c>
      <c r="L84" s="4">
        <v>8</v>
      </c>
      <c r="M84" s="4">
        <v>4</v>
      </c>
      <c r="N84" s="4">
        <v>2</v>
      </c>
      <c r="O84" s="4">
        <v>1</v>
      </c>
      <c r="P84" s="4">
        <v>2</v>
      </c>
      <c r="Q84" s="4">
        <v>3</v>
      </c>
      <c r="R84" s="4">
        <v>6</v>
      </c>
      <c r="S84" s="4">
        <v>4</v>
      </c>
      <c r="T84" s="4">
        <v>7</v>
      </c>
      <c r="U84" s="4">
        <v>2</v>
      </c>
      <c r="V84" s="4"/>
      <c r="W84" s="4"/>
      <c r="X84" s="4"/>
      <c r="Y84" s="4"/>
      <c r="Z84" s="4"/>
      <c r="AA84" s="4"/>
      <c r="AB84" s="3"/>
      <c r="AC84" s="13">
        <f t="shared" si="6"/>
        <v>39</v>
      </c>
      <c r="AD84" s="17">
        <f t="shared" si="3"/>
        <v>89.090909090909093</v>
      </c>
    </row>
    <row r="85" spans="1:30" ht="15.75" customHeight="1">
      <c r="A85" s="6">
        <v>78</v>
      </c>
      <c r="B85" s="4">
        <v>2</v>
      </c>
      <c r="C85" s="4" t="s">
        <v>21</v>
      </c>
      <c r="D85" s="4">
        <v>1406801</v>
      </c>
      <c r="E85" s="4">
        <v>9986110739</v>
      </c>
      <c r="F85" s="5" t="str">
        <f>'Penguji I'!F84</f>
        <v>Ayu Dina Ardelia</v>
      </c>
      <c r="G85" s="4" t="s">
        <v>8</v>
      </c>
      <c r="H85" s="4" t="s">
        <v>9</v>
      </c>
      <c r="I85" s="4">
        <v>5</v>
      </c>
      <c r="J85" s="11" t="str">
        <f t="shared" si="4"/>
        <v>Titik Berat</v>
      </c>
      <c r="K85" s="4">
        <f t="shared" si="5"/>
        <v>48</v>
      </c>
      <c r="L85" s="4">
        <v>8</v>
      </c>
      <c r="M85" s="4">
        <v>4</v>
      </c>
      <c r="N85" s="4">
        <v>2</v>
      </c>
      <c r="O85" s="4">
        <v>1</v>
      </c>
      <c r="P85" s="4">
        <v>2</v>
      </c>
      <c r="Q85" s="4">
        <v>3</v>
      </c>
      <c r="R85" s="4">
        <v>6</v>
      </c>
      <c r="S85" s="4"/>
      <c r="T85" s="4">
        <v>14</v>
      </c>
      <c r="U85" s="4">
        <v>2</v>
      </c>
      <c r="V85" s="4"/>
      <c r="W85" s="4"/>
      <c r="X85" s="4"/>
      <c r="Y85" s="4"/>
      <c r="Z85" s="4"/>
      <c r="AA85" s="4"/>
      <c r="AB85" s="3"/>
      <c r="AC85" s="13">
        <f t="shared" si="6"/>
        <v>42</v>
      </c>
      <c r="AD85" s="17">
        <f t="shared" si="3"/>
        <v>89.65517241379311</v>
      </c>
    </row>
    <row r="86" spans="1:30" ht="15.75" customHeight="1">
      <c r="A86" s="6">
        <v>79</v>
      </c>
      <c r="B86" s="4">
        <v>3</v>
      </c>
      <c r="C86" s="4" t="s">
        <v>21</v>
      </c>
      <c r="D86" s="4">
        <v>1406802</v>
      </c>
      <c r="E86" s="4">
        <v>9991248165</v>
      </c>
      <c r="F86" s="5" t="str">
        <f>'Penguji I'!F85</f>
        <v>Azzahra Auryn Prasasti Hera Maharsi</v>
      </c>
      <c r="G86" s="4" t="s">
        <v>10</v>
      </c>
      <c r="H86" s="4" t="s">
        <v>9</v>
      </c>
      <c r="I86" s="4">
        <v>6</v>
      </c>
      <c r="J86" s="11" t="str">
        <f t="shared" si="4"/>
        <v>Gerak Melingkar</v>
      </c>
      <c r="K86" s="4">
        <f t="shared" si="5"/>
        <v>46</v>
      </c>
      <c r="L86" s="4">
        <v>7</v>
      </c>
      <c r="M86" s="4">
        <v>4</v>
      </c>
      <c r="N86" s="4">
        <v>2</v>
      </c>
      <c r="O86" s="4">
        <v>1</v>
      </c>
      <c r="P86" s="4">
        <v>2</v>
      </c>
      <c r="Q86" s="4">
        <v>3</v>
      </c>
      <c r="R86" s="4">
        <v>5</v>
      </c>
      <c r="S86" s="4">
        <v>6</v>
      </c>
      <c r="T86" s="4">
        <v>8</v>
      </c>
      <c r="U86" s="4">
        <v>2</v>
      </c>
      <c r="V86" s="4"/>
      <c r="W86" s="4"/>
      <c r="X86" s="4"/>
      <c r="Y86" s="4"/>
      <c r="Z86" s="4"/>
      <c r="AA86" s="4"/>
      <c r="AB86" s="3"/>
      <c r="AC86" s="13">
        <f t="shared" si="6"/>
        <v>40</v>
      </c>
      <c r="AD86" s="17">
        <f t="shared" si="3"/>
        <v>89.285714285714292</v>
      </c>
    </row>
    <row r="87" spans="1:30" ht="15.95" customHeight="1">
      <c r="A87" s="6">
        <v>80</v>
      </c>
      <c r="B87" s="4">
        <v>4</v>
      </c>
      <c r="C87" s="4" t="s">
        <v>21</v>
      </c>
      <c r="D87" s="4">
        <v>1406803</v>
      </c>
      <c r="E87" s="4" t="s">
        <v>22</v>
      </c>
      <c r="F87" s="5" t="str">
        <f>'Penguji I'!F86</f>
        <v>Conni Rizkyta Putri</v>
      </c>
      <c r="G87" s="4" t="s">
        <v>10</v>
      </c>
      <c r="H87" s="4" t="s">
        <v>9</v>
      </c>
      <c r="I87" s="4">
        <v>1</v>
      </c>
      <c r="J87" s="11" t="str">
        <f t="shared" si="4"/>
        <v>Elastisitas dan Hukum Hooke</v>
      </c>
      <c r="K87" s="4">
        <f t="shared" si="5"/>
        <v>52</v>
      </c>
      <c r="L87" s="4">
        <v>8</v>
      </c>
      <c r="M87" s="4">
        <v>4</v>
      </c>
      <c r="N87" s="4">
        <v>2</v>
      </c>
      <c r="O87" s="4">
        <v>1</v>
      </c>
      <c r="P87" s="4">
        <v>2</v>
      </c>
      <c r="Q87" s="4">
        <v>3</v>
      </c>
      <c r="R87" s="4">
        <v>10</v>
      </c>
      <c r="S87" s="4">
        <v>7</v>
      </c>
      <c r="T87" s="4">
        <v>7</v>
      </c>
      <c r="U87" s="4">
        <v>2</v>
      </c>
      <c r="V87" s="4"/>
      <c r="W87" s="4"/>
      <c r="X87" s="4"/>
      <c r="Y87" s="4"/>
      <c r="Z87" s="4"/>
      <c r="AA87" s="4"/>
      <c r="AB87" s="3"/>
      <c r="AC87" s="13">
        <f t="shared" si="6"/>
        <v>46</v>
      </c>
      <c r="AD87" s="17">
        <f t="shared" si="3"/>
        <v>90.322580645161281</v>
      </c>
    </row>
    <row r="88" spans="1:30" ht="15.95" customHeight="1">
      <c r="A88" s="6">
        <v>81</v>
      </c>
      <c r="B88" s="4">
        <v>5</v>
      </c>
      <c r="C88" s="4" t="s">
        <v>21</v>
      </c>
      <c r="D88" s="4">
        <v>1406805</v>
      </c>
      <c r="E88" s="4">
        <v>9983131857</v>
      </c>
      <c r="F88" s="5" t="str">
        <f>'Penguji I'!F87</f>
        <v>Dita Dwi Ariyanti</v>
      </c>
      <c r="G88" s="4" t="s">
        <v>10</v>
      </c>
      <c r="H88" s="4" t="s">
        <v>9</v>
      </c>
      <c r="I88" s="4">
        <v>2</v>
      </c>
      <c r="J88" s="11" t="str">
        <f t="shared" si="4"/>
        <v>Rangkaian Seri dan Paralel</v>
      </c>
      <c r="K88" s="4">
        <f t="shared" si="5"/>
        <v>49</v>
      </c>
      <c r="L88" s="4">
        <v>7</v>
      </c>
      <c r="M88" s="4">
        <v>4</v>
      </c>
      <c r="N88" s="4">
        <v>2</v>
      </c>
      <c r="O88" s="4">
        <v>1</v>
      </c>
      <c r="P88" s="4">
        <v>2</v>
      </c>
      <c r="Q88" s="4">
        <v>3</v>
      </c>
      <c r="R88" s="4">
        <v>16</v>
      </c>
      <c r="S88" s="4"/>
      <c r="T88" s="4">
        <v>7</v>
      </c>
      <c r="U88" s="4">
        <v>2</v>
      </c>
      <c r="V88" s="4"/>
      <c r="W88" s="4"/>
      <c r="X88" s="4"/>
      <c r="Y88" s="4"/>
      <c r="Z88" s="4"/>
      <c r="AA88" s="4"/>
      <c r="AB88" s="3"/>
      <c r="AC88" s="13">
        <f t="shared" si="6"/>
        <v>44</v>
      </c>
      <c r="AD88" s="17">
        <f t="shared" si="3"/>
        <v>91.525423728813564</v>
      </c>
    </row>
    <row r="89" spans="1:30" ht="15.95" customHeight="1">
      <c r="A89" s="6">
        <v>82</v>
      </c>
      <c r="B89" s="4">
        <v>6</v>
      </c>
      <c r="C89" s="4" t="s">
        <v>21</v>
      </c>
      <c r="D89" s="4">
        <v>1406806</v>
      </c>
      <c r="E89" s="4">
        <v>9991024408</v>
      </c>
      <c r="F89" s="5" t="str">
        <f>'Penguji I'!F88</f>
        <v>Fairly Fabiola Hendrik Fernanda</v>
      </c>
      <c r="G89" s="4" t="s">
        <v>8</v>
      </c>
      <c r="H89" s="4" t="s">
        <v>9</v>
      </c>
      <c r="I89" s="4">
        <v>2</v>
      </c>
      <c r="J89" s="11" t="str">
        <f t="shared" si="4"/>
        <v>Rangkaian Seri dan Paralel</v>
      </c>
      <c r="K89" s="4">
        <f t="shared" si="5"/>
        <v>49</v>
      </c>
      <c r="L89" s="4">
        <v>7</v>
      </c>
      <c r="M89" s="4">
        <v>4</v>
      </c>
      <c r="N89" s="4">
        <v>2</v>
      </c>
      <c r="O89" s="4">
        <v>1</v>
      </c>
      <c r="P89" s="4">
        <v>2</v>
      </c>
      <c r="Q89" s="4">
        <v>3</v>
      </c>
      <c r="R89" s="4">
        <v>16</v>
      </c>
      <c r="S89" s="4"/>
      <c r="T89" s="4">
        <v>7</v>
      </c>
      <c r="U89" s="4">
        <v>2</v>
      </c>
      <c r="V89" s="4"/>
      <c r="W89" s="4"/>
      <c r="X89" s="4"/>
      <c r="Y89" s="4"/>
      <c r="Z89" s="4"/>
      <c r="AA89" s="4"/>
      <c r="AB89" s="3"/>
      <c r="AC89" s="13">
        <f t="shared" si="6"/>
        <v>44</v>
      </c>
      <c r="AD89" s="17">
        <f t="shared" si="3"/>
        <v>91.525423728813564</v>
      </c>
    </row>
    <row r="90" spans="1:30" ht="15.95" customHeight="1">
      <c r="A90" s="6">
        <v>83</v>
      </c>
      <c r="B90" s="4">
        <v>7</v>
      </c>
      <c r="C90" s="4" t="s">
        <v>21</v>
      </c>
      <c r="D90" s="4">
        <v>1406807</v>
      </c>
      <c r="E90" s="4">
        <v>9991077017</v>
      </c>
      <c r="F90" s="5" t="str">
        <f>'Penguji I'!F89</f>
        <v>Faiz Febriansyah</v>
      </c>
      <c r="G90" s="4" t="s">
        <v>8</v>
      </c>
      <c r="H90" s="4" t="s">
        <v>9</v>
      </c>
      <c r="I90" s="4">
        <v>1</v>
      </c>
      <c r="J90" s="11" t="str">
        <f t="shared" si="4"/>
        <v>Elastisitas dan Hukum Hooke</v>
      </c>
      <c r="K90" s="4">
        <f t="shared" si="5"/>
        <v>52</v>
      </c>
      <c r="L90" s="4">
        <v>8</v>
      </c>
      <c r="M90" s="4">
        <v>4</v>
      </c>
      <c r="N90" s="4">
        <v>2</v>
      </c>
      <c r="O90" s="4">
        <v>1</v>
      </c>
      <c r="P90" s="4">
        <v>2</v>
      </c>
      <c r="Q90" s="4">
        <v>3</v>
      </c>
      <c r="R90" s="4">
        <v>10</v>
      </c>
      <c r="S90" s="4">
        <v>7</v>
      </c>
      <c r="T90" s="4">
        <v>7</v>
      </c>
      <c r="U90" s="4">
        <v>2</v>
      </c>
      <c r="V90" s="4"/>
      <c r="W90" s="4"/>
      <c r="X90" s="4"/>
      <c r="Y90" s="4"/>
      <c r="Z90" s="4"/>
      <c r="AA90" s="4"/>
      <c r="AB90" s="3"/>
      <c r="AC90" s="13">
        <f t="shared" si="6"/>
        <v>46</v>
      </c>
      <c r="AD90" s="17">
        <f t="shared" si="3"/>
        <v>90.322580645161281</v>
      </c>
    </row>
    <row r="91" spans="1:30" ht="15.95" customHeight="1">
      <c r="A91" s="6">
        <v>84</v>
      </c>
      <c r="B91" s="4">
        <v>8</v>
      </c>
      <c r="C91" s="4" t="s">
        <v>21</v>
      </c>
      <c r="D91" s="4">
        <v>1406808</v>
      </c>
      <c r="E91" s="4">
        <v>9998657785</v>
      </c>
      <c r="F91" s="5" t="str">
        <f>'Penguji I'!F90</f>
        <v>Faza Raihan Hadaina</v>
      </c>
      <c r="G91" s="4" t="s">
        <v>8</v>
      </c>
      <c r="H91" s="4" t="s">
        <v>9</v>
      </c>
      <c r="I91" s="4">
        <v>6</v>
      </c>
      <c r="J91" s="11" t="str">
        <f t="shared" si="4"/>
        <v>Gerak Melingkar</v>
      </c>
      <c r="K91" s="4">
        <f t="shared" si="5"/>
        <v>46</v>
      </c>
      <c r="L91" s="4">
        <v>7</v>
      </c>
      <c r="M91" s="4">
        <v>4</v>
      </c>
      <c r="N91" s="4">
        <v>2</v>
      </c>
      <c r="O91" s="4">
        <v>1</v>
      </c>
      <c r="P91" s="4">
        <v>2</v>
      </c>
      <c r="Q91" s="4">
        <v>3</v>
      </c>
      <c r="R91" s="4">
        <v>5</v>
      </c>
      <c r="S91" s="4">
        <v>6</v>
      </c>
      <c r="T91" s="4">
        <v>8</v>
      </c>
      <c r="U91" s="4">
        <v>2</v>
      </c>
      <c r="V91" s="4"/>
      <c r="W91" s="4"/>
      <c r="X91" s="4"/>
      <c r="Y91" s="4"/>
      <c r="Z91" s="4"/>
      <c r="AA91" s="4"/>
      <c r="AB91" s="3"/>
      <c r="AC91" s="13">
        <f t="shared" si="6"/>
        <v>40</v>
      </c>
      <c r="AD91" s="17">
        <f t="shared" si="3"/>
        <v>89.285714285714292</v>
      </c>
    </row>
    <row r="92" spans="1:30" ht="15.95" customHeight="1" thickBot="1">
      <c r="A92" s="32">
        <v>85</v>
      </c>
      <c r="B92" s="33">
        <v>9</v>
      </c>
      <c r="C92" s="33" t="s">
        <v>21</v>
      </c>
      <c r="D92" s="33">
        <v>1407028</v>
      </c>
      <c r="E92" s="33">
        <v>9997515017</v>
      </c>
      <c r="F92" s="34" t="str">
        <f>'Penguji I'!F91</f>
        <v>Gustina Bella Arsi Fatwa</v>
      </c>
      <c r="G92" s="33" t="s">
        <v>8</v>
      </c>
      <c r="H92" s="33" t="s">
        <v>9</v>
      </c>
      <c r="I92" s="33">
        <v>4</v>
      </c>
      <c r="J92" s="35" t="str">
        <f t="shared" si="4"/>
        <v>Getaran Harmonis</v>
      </c>
      <c r="K92" s="33">
        <f t="shared" si="5"/>
        <v>44</v>
      </c>
      <c r="L92" s="33">
        <v>8</v>
      </c>
      <c r="M92" s="33">
        <v>4</v>
      </c>
      <c r="N92" s="33">
        <v>2</v>
      </c>
      <c r="O92" s="33">
        <v>1</v>
      </c>
      <c r="P92" s="33">
        <v>2</v>
      </c>
      <c r="Q92" s="33">
        <v>3</v>
      </c>
      <c r="R92" s="33">
        <v>5</v>
      </c>
      <c r="S92" s="33">
        <v>6</v>
      </c>
      <c r="T92" s="33">
        <v>5</v>
      </c>
      <c r="U92" s="33">
        <v>2</v>
      </c>
      <c r="V92" s="33"/>
      <c r="W92" s="33"/>
      <c r="X92" s="33"/>
      <c r="Y92" s="33"/>
      <c r="Z92" s="33"/>
      <c r="AA92" s="33"/>
      <c r="AB92" s="37"/>
      <c r="AC92" s="45">
        <f t="shared" si="6"/>
        <v>38</v>
      </c>
      <c r="AD92" s="17">
        <f t="shared" si="3"/>
        <v>88.888888888888886</v>
      </c>
    </row>
    <row r="93" spans="1:30" ht="15.95" customHeight="1" thickTop="1">
      <c r="A93" s="25">
        <v>86</v>
      </c>
      <c r="B93" s="26">
        <v>10</v>
      </c>
      <c r="C93" s="26" t="s">
        <v>21</v>
      </c>
      <c r="D93" s="26">
        <v>1406809</v>
      </c>
      <c r="E93" s="26">
        <v>9981259083</v>
      </c>
      <c r="F93" s="27" t="str">
        <f>'Penguji I'!F92</f>
        <v>Hadyan Ilham Wijaya</v>
      </c>
      <c r="G93" s="26" t="s">
        <v>10</v>
      </c>
      <c r="H93" s="26" t="s">
        <v>9</v>
      </c>
      <c r="I93" s="26">
        <v>4</v>
      </c>
      <c r="J93" s="28" t="str">
        <f t="shared" si="4"/>
        <v>Getaran Harmonis</v>
      </c>
      <c r="K93" s="26">
        <f t="shared" si="5"/>
        <v>44</v>
      </c>
      <c r="L93" s="26">
        <v>8</v>
      </c>
      <c r="M93" s="26">
        <v>4</v>
      </c>
      <c r="N93" s="26">
        <v>2</v>
      </c>
      <c r="O93" s="26">
        <v>1</v>
      </c>
      <c r="P93" s="26">
        <v>2</v>
      </c>
      <c r="Q93" s="26">
        <v>3</v>
      </c>
      <c r="R93" s="26">
        <v>5</v>
      </c>
      <c r="S93" s="26">
        <v>6</v>
      </c>
      <c r="T93" s="26">
        <v>5</v>
      </c>
      <c r="U93" s="26">
        <v>2</v>
      </c>
      <c r="V93" s="26"/>
      <c r="W93" s="26"/>
      <c r="X93" s="26"/>
      <c r="Y93" s="26"/>
      <c r="Z93" s="26"/>
      <c r="AA93" s="26"/>
      <c r="AB93" s="30"/>
      <c r="AC93" s="44">
        <f t="shared" si="6"/>
        <v>38</v>
      </c>
      <c r="AD93" s="17">
        <f t="shared" si="3"/>
        <v>88.888888888888886</v>
      </c>
    </row>
    <row r="94" spans="1:30" ht="15.95" customHeight="1">
      <c r="A94" s="6">
        <v>87</v>
      </c>
      <c r="B94" s="4">
        <v>11</v>
      </c>
      <c r="C94" s="4" t="s">
        <v>21</v>
      </c>
      <c r="D94" s="4">
        <v>1406810</v>
      </c>
      <c r="E94" s="4">
        <v>9993172305</v>
      </c>
      <c r="F94" s="5" t="str">
        <f>'Penguji I'!F93</f>
        <v>Hani Wulandari</v>
      </c>
      <c r="G94" s="4" t="s">
        <v>10</v>
      </c>
      <c r="H94" s="4" t="s">
        <v>9</v>
      </c>
      <c r="I94" s="4">
        <v>1</v>
      </c>
      <c r="J94" s="11" t="str">
        <f t="shared" si="4"/>
        <v>Elastisitas dan Hukum Hooke</v>
      </c>
      <c r="K94" s="4">
        <f t="shared" si="5"/>
        <v>52</v>
      </c>
      <c r="L94" s="4">
        <v>8</v>
      </c>
      <c r="M94" s="4">
        <v>4</v>
      </c>
      <c r="N94" s="4">
        <v>2</v>
      </c>
      <c r="O94" s="4">
        <v>1</v>
      </c>
      <c r="P94" s="4">
        <v>2</v>
      </c>
      <c r="Q94" s="4">
        <v>3</v>
      </c>
      <c r="R94" s="4">
        <v>8</v>
      </c>
      <c r="S94" s="4">
        <v>8</v>
      </c>
      <c r="T94" s="4">
        <v>8</v>
      </c>
      <c r="U94" s="4">
        <v>2</v>
      </c>
      <c r="V94" s="4"/>
      <c r="W94" s="4"/>
      <c r="X94" s="4"/>
      <c r="Y94" s="4"/>
      <c r="Z94" s="4"/>
      <c r="AA94" s="4"/>
      <c r="AB94" s="3"/>
      <c r="AC94" s="13">
        <f t="shared" si="6"/>
        <v>46</v>
      </c>
      <c r="AD94" s="17">
        <f t="shared" si="3"/>
        <v>90.322580645161281</v>
      </c>
    </row>
    <row r="95" spans="1:30" ht="15.95" customHeight="1">
      <c r="A95" s="6">
        <v>88</v>
      </c>
      <c r="B95" s="4">
        <v>12</v>
      </c>
      <c r="C95" s="4" t="s">
        <v>21</v>
      </c>
      <c r="D95" s="4">
        <v>1406811</v>
      </c>
      <c r="E95" s="4">
        <v>9990960569</v>
      </c>
      <c r="F95" s="5" t="str">
        <f>'Penguji I'!F94</f>
        <v>Haris Adiyatma Farhan</v>
      </c>
      <c r="G95" s="4" t="s">
        <v>8</v>
      </c>
      <c r="H95" s="4" t="s">
        <v>9</v>
      </c>
      <c r="I95" s="4">
        <v>3</v>
      </c>
      <c r="J95" s="11" t="str">
        <f t="shared" si="4"/>
        <v>Ayunan Sederhana</v>
      </c>
      <c r="K95" s="4">
        <f t="shared" si="5"/>
        <v>45</v>
      </c>
      <c r="L95" s="4">
        <v>7</v>
      </c>
      <c r="M95" s="4">
        <v>4</v>
      </c>
      <c r="N95" s="4">
        <v>2</v>
      </c>
      <c r="O95" s="4">
        <v>1</v>
      </c>
      <c r="P95" s="4">
        <v>2</v>
      </c>
      <c r="Q95" s="4">
        <v>3</v>
      </c>
      <c r="R95" s="4">
        <v>7</v>
      </c>
      <c r="S95" s="4">
        <v>5</v>
      </c>
      <c r="T95" s="4">
        <v>6</v>
      </c>
      <c r="U95" s="4">
        <v>2</v>
      </c>
      <c r="V95" s="4"/>
      <c r="W95" s="4"/>
      <c r="X95" s="4"/>
      <c r="Y95" s="4"/>
      <c r="Z95" s="4"/>
      <c r="AA95" s="4"/>
      <c r="AB95" s="3"/>
      <c r="AC95" s="13">
        <f t="shared" si="6"/>
        <v>39</v>
      </c>
      <c r="AD95" s="17">
        <f t="shared" ref="AD95:AD158" si="7">(AC95+10)/(K95+10)*100</f>
        <v>89.090909090909093</v>
      </c>
    </row>
    <row r="96" spans="1:30" ht="15.95" customHeight="1">
      <c r="A96" s="6">
        <v>89</v>
      </c>
      <c r="B96" s="4">
        <v>13</v>
      </c>
      <c r="C96" s="4" t="s">
        <v>21</v>
      </c>
      <c r="D96" s="4">
        <v>1406812</v>
      </c>
      <c r="E96" s="4">
        <v>9994641927</v>
      </c>
      <c r="F96" s="5" t="str">
        <f>'Penguji I'!F95</f>
        <v>Isa Venusa</v>
      </c>
      <c r="G96" s="4" t="s">
        <v>10</v>
      </c>
      <c r="H96" s="4" t="s">
        <v>9</v>
      </c>
      <c r="I96" s="4">
        <v>6</v>
      </c>
      <c r="J96" s="11" t="str">
        <f t="shared" si="4"/>
        <v>Gerak Melingkar</v>
      </c>
      <c r="K96" s="4">
        <f t="shared" si="5"/>
        <v>46</v>
      </c>
      <c r="L96" s="4">
        <v>7</v>
      </c>
      <c r="M96" s="4">
        <v>4</v>
      </c>
      <c r="N96" s="4">
        <v>2</v>
      </c>
      <c r="O96" s="4">
        <v>1</v>
      </c>
      <c r="P96" s="4">
        <v>2</v>
      </c>
      <c r="Q96" s="4">
        <v>3</v>
      </c>
      <c r="R96" s="4">
        <v>6</v>
      </c>
      <c r="S96" s="4">
        <v>8</v>
      </c>
      <c r="T96" s="4">
        <v>5</v>
      </c>
      <c r="U96" s="4">
        <v>2</v>
      </c>
      <c r="V96" s="4"/>
      <c r="W96" s="4"/>
      <c r="X96" s="4"/>
      <c r="Y96" s="4"/>
      <c r="Z96" s="4"/>
      <c r="AA96" s="4"/>
      <c r="AB96" s="3"/>
      <c r="AC96" s="13">
        <f t="shared" si="6"/>
        <v>40</v>
      </c>
      <c r="AD96" s="17">
        <f t="shared" si="7"/>
        <v>89.285714285714292</v>
      </c>
    </row>
    <row r="97" spans="1:30" ht="15.95" customHeight="1">
      <c r="A97" s="6">
        <v>90</v>
      </c>
      <c r="B97" s="4">
        <v>14</v>
      </c>
      <c r="C97" s="4" t="s">
        <v>21</v>
      </c>
      <c r="D97" s="4">
        <v>1406813</v>
      </c>
      <c r="E97" s="4">
        <v>9993170954</v>
      </c>
      <c r="F97" s="5" t="str">
        <f>'Penguji I'!F96</f>
        <v>Lolinov Kenia Pratiwi Mulyono</v>
      </c>
      <c r="G97" s="4" t="s">
        <v>8</v>
      </c>
      <c r="H97" s="4" t="s">
        <v>9</v>
      </c>
      <c r="I97" s="4">
        <v>1</v>
      </c>
      <c r="J97" s="11" t="str">
        <f t="shared" si="4"/>
        <v>Elastisitas dan Hukum Hooke</v>
      </c>
      <c r="K97" s="4">
        <f t="shared" si="5"/>
        <v>52</v>
      </c>
      <c r="L97" s="4">
        <v>7</v>
      </c>
      <c r="M97" s="4">
        <v>4</v>
      </c>
      <c r="N97" s="4">
        <v>2</v>
      </c>
      <c r="O97" s="4">
        <v>1</v>
      </c>
      <c r="P97" s="4">
        <v>2</v>
      </c>
      <c r="Q97" s="4">
        <v>3</v>
      </c>
      <c r="R97" s="4">
        <v>10</v>
      </c>
      <c r="S97" s="4">
        <v>6</v>
      </c>
      <c r="T97" s="4">
        <v>8</v>
      </c>
      <c r="U97" s="4">
        <v>2</v>
      </c>
      <c r="V97" s="4"/>
      <c r="W97" s="4"/>
      <c r="X97" s="4"/>
      <c r="Y97" s="4"/>
      <c r="Z97" s="4"/>
      <c r="AA97" s="4"/>
      <c r="AB97" s="3"/>
      <c r="AC97" s="13">
        <f t="shared" si="6"/>
        <v>45</v>
      </c>
      <c r="AD97" s="17">
        <f t="shared" si="7"/>
        <v>88.709677419354833</v>
      </c>
    </row>
    <row r="98" spans="1:30" ht="15.95" customHeight="1">
      <c r="A98" s="6">
        <v>91</v>
      </c>
      <c r="B98" s="4">
        <v>15</v>
      </c>
      <c r="C98" s="4" t="s">
        <v>21</v>
      </c>
      <c r="D98" s="4">
        <v>1406814</v>
      </c>
      <c r="E98" s="4">
        <v>9991077812</v>
      </c>
      <c r="F98" s="5" t="str">
        <f>'Penguji I'!F97</f>
        <v>Lusda Mulia Tidarriski</v>
      </c>
      <c r="G98" s="4" t="s">
        <v>8</v>
      </c>
      <c r="H98" s="4" t="s">
        <v>9</v>
      </c>
      <c r="I98" s="4">
        <v>3</v>
      </c>
      <c r="J98" s="11" t="str">
        <f t="shared" si="4"/>
        <v>Ayunan Sederhana</v>
      </c>
      <c r="K98" s="4">
        <f t="shared" si="5"/>
        <v>45</v>
      </c>
      <c r="L98" s="4">
        <v>7</v>
      </c>
      <c r="M98" s="4">
        <v>4</v>
      </c>
      <c r="N98" s="4">
        <v>2</v>
      </c>
      <c r="O98" s="4">
        <v>1</v>
      </c>
      <c r="P98" s="4">
        <v>2</v>
      </c>
      <c r="Q98" s="4">
        <v>3</v>
      </c>
      <c r="R98" s="4">
        <v>8</v>
      </c>
      <c r="S98" s="4">
        <v>5</v>
      </c>
      <c r="T98" s="4">
        <v>6</v>
      </c>
      <c r="U98" s="4">
        <v>2</v>
      </c>
      <c r="V98" s="4"/>
      <c r="W98" s="4"/>
      <c r="X98" s="4"/>
      <c r="Y98" s="4"/>
      <c r="Z98" s="4"/>
      <c r="AA98" s="4"/>
      <c r="AB98" s="3"/>
      <c r="AC98" s="13">
        <f t="shared" si="6"/>
        <v>40</v>
      </c>
      <c r="AD98" s="17">
        <f t="shared" si="7"/>
        <v>90.909090909090907</v>
      </c>
    </row>
    <row r="99" spans="1:30" ht="15.95" customHeight="1">
      <c r="A99" s="6">
        <v>92</v>
      </c>
      <c r="B99" s="4">
        <v>16</v>
      </c>
      <c r="C99" s="4" t="s">
        <v>21</v>
      </c>
      <c r="D99" s="4">
        <v>1406815</v>
      </c>
      <c r="E99" s="4">
        <v>9990891092</v>
      </c>
      <c r="F99" s="5" t="str">
        <f>'Penguji I'!F98</f>
        <v>Muhamad Rizky Ramadhan</v>
      </c>
      <c r="G99" s="4" t="s">
        <v>10</v>
      </c>
      <c r="H99" s="4" t="s">
        <v>9</v>
      </c>
      <c r="I99" s="4">
        <v>3</v>
      </c>
      <c r="J99" s="11" t="str">
        <f t="shared" si="4"/>
        <v>Ayunan Sederhana</v>
      </c>
      <c r="K99" s="4">
        <f t="shared" si="5"/>
        <v>45</v>
      </c>
      <c r="L99" s="4">
        <v>7</v>
      </c>
      <c r="M99" s="4">
        <v>4</v>
      </c>
      <c r="N99" s="4">
        <v>2</v>
      </c>
      <c r="O99" s="4">
        <v>1</v>
      </c>
      <c r="P99" s="4">
        <v>2</v>
      </c>
      <c r="Q99" s="4">
        <v>3</v>
      </c>
      <c r="R99" s="4">
        <v>8</v>
      </c>
      <c r="S99" s="4">
        <v>5</v>
      </c>
      <c r="T99" s="4">
        <v>6</v>
      </c>
      <c r="U99" s="4">
        <v>2</v>
      </c>
      <c r="V99" s="4"/>
      <c r="W99" s="4"/>
      <c r="X99" s="4"/>
      <c r="Y99" s="4"/>
      <c r="Z99" s="4"/>
      <c r="AA99" s="4"/>
      <c r="AB99" s="3"/>
      <c r="AC99" s="13">
        <f t="shared" si="6"/>
        <v>40</v>
      </c>
      <c r="AD99" s="17">
        <f t="shared" si="7"/>
        <v>90.909090909090907</v>
      </c>
    </row>
    <row r="100" spans="1:30" ht="15.95" customHeight="1">
      <c r="A100" s="6">
        <v>93</v>
      </c>
      <c r="B100" s="4">
        <v>17</v>
      </c>
      <c r="C100" s="4" t="s">
        <v>21</v>
      </c>
      <c r="D100" s="4">
        <v>1406816</v>
      </c>
      <c r="E100" s="4" t="s">
        <v>23</v>
      </c>
      <c r="F100" s="5" t="str">
        <f>'Penguji I'!F99</f>
        <v>Nabila Audrey Yusrilia</v>
      </c>
      <c r="G100" s="4" t="s">
        <v>8</v>
      </c>
      <c r="H100" s="4" t="s">
        <v>9</v>
      </c>
      <c r="I100" s="4">
        <v>6</v>
      </c>
      <c r="J100" s="11" t="str">
        <f t="shared" si="4"/>
        <v>Gerak Melingkar</v>
      </c>
      <c r="K100" s="4">
        <f t="shared" si="5"/>
        <v>46</v>
      </c>
      <c r="L100" s="4">
        <v>7</v>
      </c>
      <c r="M100" s="4">
        <v>4</v>
      </c>
      <c r="N100" s="4">
        <v>2</v>
      </c>
      <c r="O100" s="4">
        <v>1</v>
      </c>
      <c r="P100" s="4">
        <v>2</v>
      </c>
      <c r="Q100" s="4">
        <v>3</v>
      </c>
      <c r="R100" s="4">
        <v>6</v>
      </c>
      <c r="S100" s="4">
        <v>8</v>
      </c>
      <c r="T100" s="4">
        <v>5</v>
      </c>
      <c r="U100" s="4">
        <v>2</v>
      </c>
      <c r="V100" s="4"/>
      <c r="W100" s="4"/>
      <c r="X100" s="4"/>
      <c r="Y100" s="4"/>
      <c r="Z100" s="4"/>
      <c r="AA100" s="4"/>
      <c r="AB100" s="3"/>
      <c r="AC100" s="13">
        <f t="shared" si="6"/>
        <v>40</v>
      </c>
      <c r="AD100" s="17">
        <f t="shared" si="7"/>
        <v>89.285714285714292</v>
      </c>
    </row>
    <row r="101" spans="1:30" ht="15.95" customHeight="1">
      <c r="A101" s="6">
        <v>94</v>
      </c>
      <c r="B101" s="4">
        <v>18</v>
      </c>
      <c r="C101" s="4" t="s">
        <v>21</v>
      </c>
      <c r="D101" s="4">
        <v>1406817</v>
      </c>
      <c r="E101" s="4">
        <v>9993172309</v>
      </c>
      <c r="F101" s="5" t="str">
        <f>'Penguji I'!F100</f>
        <v>Nabilla Rahma Ayu Nur Hakiki</v>
      </c>
      <c r="G101" s="4" t="s">
        <v>8</v>
      </c>
      <c r="H101" s="4" t="s">
        <v>9</v>
      </c>
      <c r="I101" s="4">
        <v>4</v>
      </c>
      <c r="J101" s="11" t="str">
        <f t="shared" si="4"/>
        <v>Getaran Harmonis</v>
      </c>
      <c r="K101" s="4">
        <f t="shared" si="5"/>
        <v>44</v>
      </c>
      <c r="L101" s="4">
        <v>8</v>
      </c>
      <c r="M101" s="4">
        <v>4</v>
      </c>
      <c r="N101" s="4">
        <v>2</v>
      </c>
      <c r="O101" s="4">
        <v>1</v>
      </c>
      <c r="P101" s="4">
        <v>2</v>
      </c>
      <c r="Q101" s="4">
        <v>3</v>
      </c>
      <c r="R101" s="4">
        <v>5</v>
      </c>
      <c r="S101" s="4">
        <v>6</v>
      </c>
      <c r="T101" s="4">
        <v>5</v>
      </c>
      <c r="U101" s="4">
        <v>2</v>
      </c>
      <c r="V101" s="4"/>
      <c r="W101" s="4"/>
      <c r="X101" s="4"/>
      <c r="Y101" s="4"/>
      <c r="Z101" s="4"/>
      <c r="AA101" s="4"/>
      <c r="AB101" s="3"/>
      <c r="AC101" s="13">
        <f t="shared" si="6"/>
        <v>38</v>
      </c>
      <c r="AD101" s="17">
        <f t="shared" si="7"/>
        <v>88.888888888888886</v>
      </c>
    </row>
    <row r="102" spans="1:30" ht="15.95" customHeight="1">
      <c r="A102" s="6">
        <v>95</v>
      </c>
      <c r="B102" s="4">
        <v>19</v>
      </c>
      <c r="C102" s="4" t="s">
        <v>21</v>
      </c>
      <c r="D102" s="4">
        <v>1406818</v>
      </c>
      <c r="E102" s="4">
        <v>9991076404</v>
      </c>
      <c r="F102" s="5" t="str">
        <f>'Penguji I'!F101</f>
        <v>Nadiatul Zahro Saputri</v>
      </c>
      <c r="G102" s="4" t="s">
        <v>10</v>
      </c>
      <c r="H102" s="4" t="s">
        <v>9</v>
      </c>
      <c r="I102" s="4">
        <v>5</v>
      </c>
      <c r="J102" s="11" t="str">
        <f t="shared" si="4"/>
        <v>Titik Berat</v>
      </c>
      <c r="K102" s="4">
        <f t="shared" si="5"/>
        <v>48</v>
      </c>
      <c r="L102" s="4">
        <v>8</v>
      </c>
      <c r="M102" s="4">
        <v>4</v>
      </c>
      <c r="N102" s="4">
        <v>2</v>
      </c>
      <c r="O102" s="4">
        <v>1</v>
      </c>
      <c r="P102" s="4">
        <v>2</v>
      </c>
      <c r="Q102" s="4">
        <v>3</v>
      </c>
      <c r="R102" s="4">
        <v>5</v>
      </c>
      <c r="S102" s="4"/>
      <c r="T102" s="4">
        <v>15</v>
      </c>
      <c r="U102" s="4">
        <v>2</v>
      </c>
      <c r="V102" s="4"/>
      <c r="W102" s="4"/>
      <c r="X102" s="4"/>
      <c r="Y102" s="4"/>
      <c r="Z102" s="4"/>
      <c r="AA102" s="4"/>
      <c r="AB102" s="3"/>
      <c r="AC102" s="13">
        <f t="shared" si="6"/>
        <v>42</v>
      </c>
      <c r="AD102" s="17">
        <f t="shared" si="7"/>
        <v>89.65517241379311</v>
      </c>
    </row>
    <row r="103" spans="1:30" ht="15.95" customHeight="1">
      <c r="A103" s="6">
        <v>96</v>
      </c>
      <c r="B103" s="4">
        <v>20</v>
      </c>
      <c r="C103" s="4" t="s">
        <v>21</v>
      </c>
      <c r="D103" s="4">
        <v>1406819</v>
      </c>
      <c r="E103" s="4">
        <v>9997094096</v>
      </c>
      <c r="F103" s="5" t="str">
        <f>'Penguji I'!F102</f>
        <v>Nazar Amirrudin</v>
      </c>
      <c r="G103" s="4" t="s">
        <v>8</v>
      </c>
      <c r="H103" s="4" t="s">
        <v>9</v>
      </c>
      <c r="I103" s="4">
        <v>5</v>
      </c>
      <c r="J103" s="11" t="str">
        <f t="shared" si="4"/>
        <v>Titik Berat</v>
      </c>
      <c r="K103" s="4">
        <f t="shared" si="5"/>
        <v>48</v>
      </c>
      <c r="L103" s="4">
        <v>8</v>
      </c>
      <c r="M103" s="4">
        <v>4</v>
      </c>
      <c r="N103" s="4">
        <v>2</v>
      </c>
      <c r="O103" s="4">
        <v>1</v>
      </c>
      <c r="P103" s="4">
        <v>2</v>
      </c>
      <c r="Q103" s="4">
        <v>3</v>
      </c>
      <c r="R103" s="4">
        <v>5</v>
      </c>
      <c r="S103" s="4"/>
      <c r="T103" s="4">
        <v>15</v>
      </c>
      <c r="U103" s="4">
        <v>2</v>
      </c>
      <c r="V103" s="4"/>
      <c r="W103" s="4"/>
      <c r="X103" s="4"/>
      <c r="Y103" s="4"/>
      <c r="Z103" s="4"/>
      <c r="AA103" s="4"/>
      <c r="AB103" s="3"/>
      <c r="AC103" s="13">
        <f t="shared" si="6"/>
        <v>42</v>
      </c>
      <c r="AD103" s="17">
        <f t="shared" si="7"/>
        <v>89.65517241379311</v>
      </c>
    </row>
    <row r="104" spans="1:30" ht="15.95" customHeight="1" thickBot="1">
      <c r="A104" s="32">
        <v>97</v>
      </c>
      <c r="B104" s="33">
        <v>21</v>
      </c>
      <c r="C104" s="33" t="s">
        <v>21</v>
      </c>
      <c r="D104" s="33">
        <v>1406820</v>
      </c>
      <c r="E104" s="33">
        <v>9980508650</v>
      </c>
      <c r="F104" s="34" t="str">
        <f>'Penguji I'!F103</f>
        <v>Niken Kurniawati</v>
      </c>
      <c r="G104" s="33" t="s">
        <v>10</v>
      </c>
      <c r="H104" s="33" t="s">
        <v>9</v>
      </c>
      <c r="I104" s="33">
        <v>1</v>
      </c>
      <c r="J104" s="35" t="str">
        <f t="shared" si="4"/>
        <v>Elastisitas dan Hukum Hooke</v>
      </c>
      <c r="K104" s="33">
        <f t="shared" si="5"/>
        <v>52</v>
      </c>
      <c r="L104" s="33">
        <v>8</v>
      </c>
      <c r="M104" s="33">
        <v>4</v>
      </c>
      <c r="N104" s="33">
        <v>2</v>
      </c>
      <c r="O104" s="33">
        <v>1</v>
      </c>
      <c r="P104" s="33">
        <v>2</v>
      </c>
      <c r="Q104" s="33">
        <v>3</v>
      </c>
      <c r="R104" s="33">
        <v>10</v>
      </c>
      <c r="S104" s="33">
        <v>6</v>
      </c>
      <c r="T104" s="33">
        <v>7</v>
      </c>
      <c r="U104" s="33">
        <v>2</v>
      </c>
      <c r="V104" s="33"/>
      <c r="W104" s="33"/>
      <c r="X104" s="33"/>
      <c r="Y104" s="33"/>
      <c r="Z104" s="33"/>
      <c r="AA104" s="33"/>
      <c r="AB104" s="37"/>
      <c r="AC104" s="45">
        <f t="shared" si="6"/>
        <v>45</v>
      </c>
      <c r="AD104" s="17">
        <f t="shared" si="7"/>
        <v>88.709677419354833</v>
      </c>
    </row>
    <row r="105" spans="1:30" ht="15.95" customHeight="1" thickTop="1">
      <c r="A105" s="25">
        <v>98</v>
      </c>
      <c r="B105" s="26">
        <v>22</v>
      </c>
      <c r="C105" s="26" t="s">
        <v>21</v>
      </c>
      <c r="D105" s="26">
        <v>1406821</v>
      </c>
      <c r="E105" s="26">
        <v>9993171487</v>
      </c>
      <c r="F105" s="27" t="str">
        <f>'Penguji I'!F104</f>
        <v>Raedi Taris</v>
      </c>
      <c r="G105" s="26" t="s">
        <v>10</v>
      </c>
      <c r="H105" s="26" t="s">
        <v>9</v>
      </c>
      <c r="I105" s="26">
        <v>2</v>
      </c>
      <c r="J105" s="28" t="str">
        <f t="shared" si="4"/>
        <v>Rangkaian Seri dan Paralel</v>
      </c>
      <c r="K105" s="26">
        <f t="shared" si="5"/>
        <v>49</v>
      </c>
      <c r="L105" s="26">
        <v>6</v>
      </c>
      <c r="M105" s="26">
        <v>3</v>
      </c>
      <c r="N105" s="26">
        <v>2</v>
      </c>
      <c r="O105" s="26">
        <v>1</v>
      </c>
      <c r="P105" s="26">
        <v>2</v>
      </c>
      <c r="Q105" s="26">
        <v>3</v>
      </c>
      <c r="R105" s="26">
        <v>16</v>
      </c>
      <c r="S105" s="26"/>
      <c r="T105" s="26">
        <v>8</v>
      </c>
      <c r="U105" s="26">
        <v>2</v>
      </c>
      <c r="V105" s="26"/>
      <c r="W105" s="26"/>
      <c r="X105" s="26"/>
      <c r="Y105" s="26"/>
      <c r="Z105" s="26"/>
      <c r="AA105" s="26"/>
      <c r="AB105" s="30"/>
      <c r="AC105" s="44">
        <f t="shared" si="6"/>
        <v>43</v>
      </c>
      <c r="AD105" s="17">
        <f t="shared" si="7"/>
        <v>89.830508474576277</v>
      </c>
    </row>
    <row r="106" spans="1:30" ht="15.95" customHeight="1">
      <c r="A106" s="6">
        <v>99</v>
      </c>
      <c r="B106" s="4">
        <v>23</v>
      </c>
      <c r="C106" s="4" t="s">
        <v>21</v>
      </c>
      <c r="D106" s="4">
        <v>1406822</v>
      </c>
      <c r="E106" s="4">
        <v>9982689206</v>
      </c>
      <c r="F106" s="5" t="str">
        <f>'Penguji I'!F105</f>
        <v>Retasya Amelia Dewi</v>
      </c>
      <c r="G106" s="4" t="s">
        <v>8</v>
      </c>
      <c r="H106" s="4" t="s">
        <v>9</v>
      </c>
      <c r="I106" s="4">
        <v>5</v>
      </c>
      <c r="J106" s="11" t="str">
        <f t="shared" si="4"/>
        <v>Titik Berat</v>
      </c>
      <c r="K106" s="4">
        <f t="shared" si="5"/>
        <v>48</v>
      </c>
      <c r="L106" s="4">
        <v>7</v>
      </c>
      <c r="M106" s="4">
        <v>4</v>
      </c>
      <c r="N106" s="4">
        <v>2</v>
      </c>
      <c r="O106" s="4">
        <v>1</v>
      </c>
      <c r="P106" s="4">
        <v>2</v>
      </c>
      <c r="Q106" s="4">
        <v>3</v>
      </c>
      <c r="R106" s="4">
        <v>6</v>
      </c>
      <c r="S106" s="4"/>
      <c r="T106" s="4">
        <v>14</v>
      </c>
      <c r="U106" s="4">
        <v>2</v>
      </c>
      <c r="V106" s="4"/>
      <c r="W106" s="4"/>
      <c r="X106" s="4"/>
      <c r="Y106" s="4"/>
      <c r="Z106" s="4"/>
      <c r="AA106" s="4"/>
      <c r="AB106" s="3"/>
      <c r="AC106" s="13">
        <f t="shared" si="6"/>
        <v>41</v>
      </c>
      <c r="AD106" s="17">
        <f t="shared" si="7"/>
        <v>87.931034482758619</v>
      </c>
    </row>
    <row r="107" spans="1:30" ht="15.95" customHeight="1">
      <c r="A107" s="6">
        <v>100</v>
      </c>
      <c r="B107" s="4">
        <v>24</v>
      </c>
      <c r="C107" s="4" t="s">
        <v>21</v>
      </c>
      <c r="D107" s="4">
        <v>1406824</v>
      </c>
      <c r="E107" s="4" t="s">
        <v>24</v>
      </c>
      <c r="F107" s="5" t="str">
        <f>'Penguji I'!F106</f>
        <v>Rizka Citra Mulia</v>
      </c>
      <c r="G107" s="4" t="s">
        <v>8</v>
      </c>
      <c r="H107" s="4" t="s">
        <v>9</v>
      </c>
      <c r="I107" s="4">
        <v>4</v>
      </c>
      <c r="J107" s="11" t="str">
        <f t="shared" si="4"/>
        <v>Getaran Harmonis</v>
      </c>
      <c r="K107" s="4">
        <f t="shared" si="5"/>
        <v>44</v>
      </c>
      <c r="L107" s="4">
        <v>7</v>
      </c>
      <c r="M107" s="4">
        <v>4</v>
      </c>
      <c r="N107" s="4">
        <v>2</v>
      </c>
      <c r="O107" s="4">
        <v>1</v>
      </c>
      <c r="P107" s="4">
        <v>2</v>
      </c>
      <c r="Q107" s="4">
        <v>3</v>
      </c>
      <c r="R107" s="4">
        <v>6</v>
      </c>
      <c r="S107" s="4">
        <v>6</v>
      </c>
      <c r="T107" s="4">
        <v>6</v>
      </c>
      <c r="U107" s="4">
        <v>2</v>
      </c>
      <c r="V107" s="4"/>
      <c r="W107" s="4"/>
      <c r="X107" s="4"/>
      <c r="Y107" s="4"/>
      <c r="Z107" s="4"/>
      <c r="AA107" s="4"/>
      <c r="AB107" s="3"/>
      <c r="AC107" s="13">
        <f t="shared" si="6"/>
        <v>39</v>
      </c>
      <c r="AD107" s="17">
        <f t="shared" si="7"/>
        <v>90.740740740740748</v>
      </c>
    </row>
    <row r="108" spans="1:30" ht="15.95" customHeight="1">
      <c r="A108" s="6">
        <v>101</v>
      </c>
      <c r="B108" s="4">
        <v>25</v>
      </c>
      <c r="C108" s="4" t="s">
        <v>21</v>
      </c>
      <c r="D108" s="4">
        <v>1406825</v>
      </c>
      <c r="E108" s="4" t="s">
        <v>25</v>
      </c>
      <c r="F108" s="5" t="str">
        <f>'Penguji I'!F107</f>
        <v>Septiana Rosanti</v>
      </c>
      <c r="G108" s="4" t="s">
        <v>8</v>
      </c>
      <c r="H108" s="4" t="s">
        <v>9</v>
      </c>
      <c r="I108" s="4">
        <v>6</v>
      </c>
      <c r="J108" s="11" t="str">
        <f t="shared" si="4"/>
        <v>Gerak Melingkar</v>
      </c>
      <c r="K108" s="4">
        <f t="shared" si="5"/>
        <v>46</v>
      </c>
      <c r="L108" s="4">
        <v>7</v>
      </c>
      <c r="M108" s="4">
        <v>3</v>
      </c>
      <c r="N108" s="4">
        <v>2</v>
      </c>
      <c r="O108" s="4">
        <v>1</v>
      </c>
      <c r="P108" s="4">
        <v>2</v>
      </c>
      <c r="Q108" s="4">
        <v>3</v>
      </c>
      <c r="R108" s="4">
        <v>8</v>
      </c>
      <c r="S108" s="4">
        <v>6</v>
      </c>
      <c r="T108" s="4">
        <v>6</v>
      </c>
      <c r="U108" s="4">
        <v>2</v>
      </c>
      <c r="V108" s="4"/>
      <c r="W108" s="4"/>
      <c r="X108" s="4"/>
      <c r="Y108" s="4"/>
      <c r="Z108" s="4"/>
      <c r="AA108" s="4"/>
      <c r="AB108" s="3"/>
      <c r="AC108" s="13">
        <f t="shared" si="6"/>
        <v>40</v>
      </c>
      <c r="AD108" s="17">
        <f t="shared" si="7"/>
        <v>89.285714285714292</v>
      </c>
    </row>
    <row r="109" spans="1:30" ht="15.95" customHeight="1">
      <c r="A109" s="6">
        <v>102</v>
      </c>
      <c r="B109" s="4">
        <v>26</v>
      </c>
      <c r="C109" s="4" t="s">
        <v>21</v>
      </c>
      <c r="D109" s="4">
        <v>1406826</v>
      </c>
      <c r="E109" s="4">
        <v>9994628875</v>
      </c>
      <c r="F109" s="5" t="str">
        <f>'Penguji I'!F108</f>
        <v>Shevila Nurul Hilda Fristiana</v>
      </c>
      <c r="G109" s="4" t="s">
        <v>8</v>
      </c>
      <c r="H109" s="4" t="s">
        <v>9</v>
      </c>
      <c r="I109" s="4">
        <v>5</v>
      </c>
      <c r="J109" s="11" t="str">
        <f t="shared" si="4"/>
        <v>Titik Berat</v>
      </c>
      <c r="K109" s="4">
        <f t="shared" si="5"/>
        <v>48</v>
      </c>
      <c r="L109" s="4">
        <v>7</v>
      </c>
      <c r="M109" s="4">
        <v>3</v>
      </c>
      <c r="N109" s="4">
        <v>2</v>
      </c>
      <c r="O109" s="4">
        <v>1</v>
      </c>
      <c r="P109" s="4">
        <v>2</v>
      </c>
      <c r="Q109" s="4">
        <v>3</v>
      </c>
      <c r="R109" s="4">
        <v>5</v>
      </c>
      <c r="S109" s="4"/>
      <c r="T109" s="4">
        <v>16</v>
      </c>
      <c r="U109" s="4">
        <v>2</v>
      </c>
      <c r="V109" s="4"/>
      <c r="W109" s="4"/>
      <c r="X109" s="4"/>
      <c r="Y109" s="4"/>
      <c r="Z109" s="4"/>
      <c r="AA109" s="4"/>
      <c r="AB109" s="3"/>
      <c r="AC109" s="13">
        <f t="shared" si="6"/>
        <v>41</v>
      </c>
      <c r="AD109" s="17">
        <f t="shared" si="7"/>
        <v>87.931034482758619</v>
      </c>
    </row>
    <row r="110" spans="1:30" ht="15.95" customHeight="1">
      <c r="A110" s="6">
        <v>103</v>
      </c>
      <c r="B110" s="4">
        <v>27</v>
      </c>
      <c r="C110" s="4" t="s">
        <v>21</v>
      </c>
      <c r="D110" s="4">
        <v>1406827</v>
      </c>
      <c r="E110" s="4">
        <v>9989130686</v>
      </c>
      <c r="F110" s="5" t="str">
        <f>'Penguji I'!F109</f>
        <v>Sofi Nurul Izati</v>
      </c>
      <c r="G110" s="4" t="s">
        <v>8</v>
      </c>
      <c r="H110" s="4" t="s">
        <v>9</v>
      </c>
      <c r="I110" s="4">
        <v>3</v>
      </c>
      <c r="J110" s="11" t="str">
        <f t="shared" si="4"/>
        <v>Ayunan Sederhana</v>
      </c>
      <c r="K110" s="4">
        <f t="shared" si="5"/>
        <v>45</v>
      </c>
      <c r="L110" s="4">
        <v>7</v>
      </c>
      <c r="M110" s="4">
        <v>4</v>
      </c>
      <c r="N110" s="4">
        <v>2</v>
      </c>
      <c r="O110" s="4">
        <v>1</v>
      </c>
      <c r="P110" s="4">
        <v>2</v>
      </c>
      <c r="Q110" s="4">
        <v>3</v>
      </c>
      <c r="R110" s="4">
        <v>7</v>
      </c>
      <c r="S110" s="4">
        <v>6</v>
      </c>
      <c r="T110" s="4">
        <v>5</v>
      </c>
      <c r="U110" s="4">
        <v>2</v>
      </c>
      <c r="V110" s="4"/>
      <c r="W110" s="4"/>
      <c r="X110" s="4"/>
      <c r="Y110" s="4"/>
      <c r="Z110" s="4"/>
      <c r="AA110" s="4"/>
      <c r="AB110" s="3"/>
      <c r="AC110" s="13">
        <f t="shared" si="6"/>
        <v>39</v>
      </c>
      <c r="AD110" s="17">
        <f t="shared" si="7"/>
        <v>89.090909090909093</v>
      </c>
    </row>
    <row r="111" spans="1:30" ht="15.95" customHeight="1">
      <c r="A111" s="6">
        <v>104</v>
      </c>
      <c r="B111" s="4">
        <v>28</v>
      </c>
      <c r="C111" s="4" t="s">
        <v>21</v>
      </c>
      <c r="D111" s="4">
        <v>1406828</v>
      </c>
      <c r="E111" s="4">
        <v>9997516790</v>
      </c>
      <c r="F111" s="5" t="str">
        <f>'Penguji I'!F110</f>
        <v>Theo Lado Triasno</v>
      </c>
      <c r="G111" s="4" t="s">
        <v>10</v>
      </c>
      <c r="H111" s="4" t="s">
        <v>9</v>
      </c>
      <c r="I111" s="4">
        <v>1</v>
      </c>
      <c r="J111" s="11" t="str">
        <f t="shared" si="4"/>
        <v>Elastisitas dan Hukum Hooke</v>
      </c>
      <c r="K111" s="4">
        <f t="shared" si="5"/>
        <v>52</v>
      </c>
      <c r="L111" s="4">
        <v>7</v>
      </c>
      <c r="M111" s="4">
        <v>4</v>
      </c>
      <c r="N111" s="4">
        <v>2</v>
      </c>
      <c r="O111" s="4">
        <v>1</v>
      </c>
      <c r="P111" s="4">
        <v>2</v>
      </c>
      <c r="Q111" s="4">
        <v>3</v>
      </c>
      <c r="R111" s="4">
        <v>10</v>
      </c>
      <c r="S111" s="4">
        <v>6</v>
      </c>
      <c r="T111" s="4">
        <v>7</v>
      </c>
      <c r="U111" s="4">
        <v>2</v>
      </c>
      <c r="V111" s="4"/>
      <c r="W111" s="4"/>
      <c r="X111" s="4"/>
      <c r="Y111" s="4"/>
      <c r="Z111" s="4"/>
      <c r="AA111" s="4"/>
      <c r="AB111" s="3"/>
      <c r="AC111" s="13">
        <f t="shared" si="6"/>
        <v>44</v>
      </c>
      <c r="AD111" s="17">
        <f t="shared" si="7"/>
        <v>87.096774193548384</v>
      </c>
    </row>
    <row r="112" spans="1:30" ht="15.95" customHeight="1">
      <c r="A112" s="6">
        <v>105</v>
      </c>
      <c r="B112" s="4">
        <v>29</v>
      </c>
      <c r="C112" s="4" t="s">
        <v>21</v>
      </c>
      <c r="D112" s="4">
        <v>1406829</v>
      </c>
      <c r="E112" s="4">
        <v>9993172243</v>
      </c>
      <c r="F112" s="5" t="str">
        <f>'Penguji I'!F111</f>
        <v>Umika Purwitasari</v>
      </c>
      <c r="G112" s="4" t="s">
        <v>8</v>
      </c>
      <c r="H112" s="4" t="s">
        <v>9</v>
      </c>
      <c r="I112" s="4">
        <v>4</v>
      </c>
      <c r="J112" s="11" t="str">
        <f t="shared" si="4"/>
        <v>Getaran Harmonis</v>
      </c>
      <c r="K112" s="4">
        <f t="shared" si="5"/>
        <v>44</v>
      </c>
      <c r="L112" s="4">
        <v>7</v>
      </c>
      <c r="M112" s="4">
        <v>4</v>
      </c>
      <c r="N112" s="4">
        <v>2</v>
      </c>
      <c r="O112" s="4">
        <v>1</v>
      </c>
      <c r="P112" s="4">
        <v>2</v>
      </c>
      <c r="Q112" s="4">
        <v>3</v>
      </c>
      <c r="R112" s="4">
        <v>6</v>
      </c>
      <c r="S112" s="4">
        <v>6</v>
      </c>
      <c r="T112" s="4">
        <v>6</v>
      </c>
      <c r="U112" s="4">
        <v>2</v>
      </c>
      <c r="V112" s="4"/>
      <c r="W112" s="4"/>
      <c r="X112" s="4"/>
      <c r="Y112" s="4"/>
      <c r="Z112" s="4"/>
      <c r="AA112" s="4"/>
      <c r="AB112" s="3"/>
      <c r="AC112" s="13">
        <f t="shared" si="6"/>
        <v>39</v>
      </c>
      <c r="AD112" s="17">
        <f t="shared" si="7"/>
        <v>90.740740740740748</v>
      </c>
    </row>
    <row r="113" spans="1:30" ht="15.95" customHeight="1">
      <c r="A113" s="6">
        <v>106</v>
      </c>
      <c r="B113" s="4">
        <v>30</v>
      </c>
      <c r="C113" s="4" t="s">
        <v>21</v>
      </c>
      <c r="D113" s="4">
        <v>1406830</v>
      </c>
      <c r="E113" s="4">
        <v>9991741343</v>
      </c>
      <c r="F113" s="5" t="str">
        <f>'Penguji I'!F112</f>
        <v>Wisnu Faiz Noor Ramadhan</v>
      </c>
      <c r="G113" s="4" t="s">
        <v>8</v>
      </c>
      <c r="H113" s="4" t="s">
        <v>9</v>
      </c>
      <c r="I113" s="4">
        <v>5</v>
      </c>
      <c r="J113" s="11" t="str">
        <f t="shared" si="4"/>
        <v>Titik Berat</v>
      </c>
      <c r="K113" s="4">
        <f t="shared" si="5"/>
        <v>48</v>
      </c>
      <c r="L113" s="4">
        <v>7</v>
      </c>
      <c r="M113" s="4">
        <v>4</v>
      </c>
      <c r="N113" s="4">
        <v>2</v>
      </c>
      <c r="O113" s="4">
        <v>1</v>
      </c>
      <c r="P113" s="4">
        <v>2</v>
      </c>
      <c r="Q113" s="4">
        <v>3</v>
      </c>
      <c r="R113" s="4">
        <v>6</v>
      </c>
      <c r="S113" s="4"/>
      <c r="T113" s="4">
        <v>15</v>
      </c>
      <c r="U113" s="4">
        <v>2</v>
      </c>
      <c r="V113" s="4"/>
      <c r="W113" s="4"/>
      <c r="X113" s="4"/>
      <c r="Y113" s="4"/>
      <c r="Z113" s="4"/>
      <c r="AA113" s="4"/>
      <c r="AB113" s="3"/>
      <c r="AC113" s="13">
        <f t="shared" si="6"/>
        <v>42</v>
      </c>
      <c r="AD113" s="17">
        <f t="shared" si="7"/>
        <v>89.65517241379311</v>
      </c>
    </row>
    <row r="114" spans="1:30" ht="15.95" customHeight="1">
      <c r="A114" s="6">
        <v>107</v>
      </c>
      <c r="B114" s="4">
        <v>31</v>
      </c>
      <c r="C114" s="4" t="s">
        <v>21</v>
      </c>
      <c r="D114" s="4">
        <v>1406831</v>
      </c>
      <c r="E114" s="4">
        <v>9996237914</v>
      </c>
      <c r="F114" s="5" t="str">
        <f>'Penguji I'!F113</f>
        <v>Yurico Zahra Imana</v>
      </c>
      <c r="G114" s="4" t="s">
        <v>10</v>
      </c>
      <c r="H114" s="4" t="s">
        <v>9</v>
      </c>
      <c r="I114" s="4">
        <v>5</v>
      </c>
      <c r="J114" s="11" t="str">
        <f t="shared" si="4"/>
        <v>Titik Berat</v>
      </c>
      <c r="K114" s="4">
        <f t="shared" si="5"/>
        <v>48</v>
      </c>
      <c r="L114" s="4">
        <v>7</v>
      </c>
      <c r="M114" s="4">
        <v>4</v>
      </c>
      <c r="N114" s="4">
        <v>2</v>
      </c>
      <c r="O114" s="4">
        <v>1</v>
      </c>
      <c r="P114" s="4">
        <v>2</v>
      </c>
      <c r="Q114" s="4">
        <v>3</v>
      </c>
      <c r="R114" s="4">
        <v>6</v>
      </c>
      <c r="S114" s="4"/>
      <c r="T114" s="4">
        <v>16</v>
      </c>
      <c r="U114" s="4">
        <v>2</v>
      </c>
      <c r="V114" s="4"/>
      <c r="W114" s="4"/>
      <c r="X114" s="4"/>
      <c r="Y114" s="4"/>
      <c r="Z114" s="4"/>
      <c r="AA114" s="4"/>
      <c r="AB114" s="3"/>
      <c r="AC114" s="13">
        <f t="shared" si="6"/>
        <v>43</v>
      </c>
      <c r="AD114" s="17">
        <f t="shared" si="7"/>
        <v>91.379310344827587</v>
      </c>
    </row>
    <row r="115" spans="1:30" ht="15.95" customHeight="1" thickBot="1">
      <c r="A115" s="46">
        <v>108</v>
      </c>
      <c r="B115" s="47">
        <v>32</v>
      </c>
      <c r="C115" s="47" t="s">
        <v>21</v>
      </c>
      <c r="D115" s="47">
        <v>1406832</v>
      </c>
      <c r="E115" s="47">
        <v>9991077422</v>
      </c>
      <c r="F115" s="48" t="str">
        <f>'Penguji I'!F114</f>
        <v>Yusuf Bachtiar</v>
      </c>
      <c r="G115" s="47" t="s">
        <v>10</v>
      </c>
      <c r="H115" s="47" t="s">
        <v>9</v>
      </c>
      <c r="I115" s="47">
        <v>5</v>
      </c>
      <c r="J115" s="49" t="str">
        <f t="shared" si="4"/>
        <v>Titik Berat</v>
      </c>
      <c r="K115" s="47">
        <f t="shared" si="5"/>
        <v>48</v>
      </c>
      <c r="L115" s="47">
        <v>7</v>
      </c>
      <c r="M115" s="47">
        <v>4</v>
      </c>
      <c r="N115" s="47">
        <v>2</v>
      </c>
      <c r="O115" s="47">
        <v>1</v>
      </c>
      <c r="P115" s="47">
        <v>2</v>
      </c>
      <c r="Q115" s="47">
        <v>3</v>
      </c>
      <c r="R115" s="47">
        <v>6</v>
      </c>
      <c r="S115" s="47"/>
      <c r="T115" s="47">
        <v>15</v>
      </c>
      <c r="U115" s="47">
        <v>2</v>
      </c>
      <c r="V115" s="47"/>
      <c r="W115" s="47"/>
      <c r="X115" s="47"/>
      <c r="Y115" s="47"/>
      <c r="Z115" s="47"/>
      <c r="AA115" s="47"/>
      <c r="AB115" s="50"/>
      <c r="AC115" s="51">
        <f t="shared" si="6"/>
        <v>42</v>
      </c>
      <c r="AD115" s="17">
        <f t="shared" si="7"/>
        <v>89.65517241379311</v>
      </c>
    </row>
    <row r="116" spans="1:30" ht="15.95" customHeight="1" thickTop="1">
      <c r="A116" s="25">
        <v>109</v>
      </c>
      <c r="B116" s="26">
        <v>33</v>
      </c>
      <c r="C116" s="26" t="s">
        <v>21</v>
      </c>
      <c r="D116" s="26">
        <v>1406833</v>
      </c>
      <c r="E116" s="26" t="s">
        <v>26</v>
      </c>
      <c r="F116" s="27" t="str">
        <f>'Penguji I'!F115</f>
        <v>Adam Arian Nasuuha</v>
      </c>
      <c r="G116" s="26" t="s">
        <v>8</v>
      </c>
      <c r="H116" s="26" t="s">
        <v>9</v>
      </c>
      <c r="I116" s="26">
        <v>3</v>
      </c>
      <c r="J116" s="28" t="str">
        <f t="shared" si="4"/>
        <v>Ayunan Sederhana</v>
      </c>
      <c r="K116" s="26">
        <f t="shared" si="5"/>
        <v>45</v>
      </c>
      <c r="L116" s="26">
        <v>6</v>
      </c>
      <c r="M116" s="26">
        <v>4</v>
      </c>
      <c r="N116" s="26">
        <v>2</v>
      </c>
      <c r="O116" s="26">
        <v>1</v>
      </c>
      <c r="P116" s="26">
        <v>2</v>
      </c>
      <c r="Q116" s="26">
        <v>3</v>
      </c>
      <c r="R116" s="26">
        <v>8</v>
      </c>
      <c r="S116" s="26">
        <v>5</v>
      </c>
      <c r="T116" s="26">
        <v>7</v>
      </c>
      <c r="U116" s="26">
        <v>2</v>
      </c>
      <c r="V116" s="26"/>
      <c r="W116" s="26"/>
      <c r="X116" s="26"/>
      <c r="Y116" s="26"/>
      <c r="Z116" s="26"/>
      <c r="AA116" s="26"/>
      <c r="AB116" s="30"/>
      <c r="AC116" s="44">
        <f t="shared" si="6"/>
        <v>40</v>
      </c>
      <c r="AD116" s="17">
        <f t="shared" si="7"/>
        <v>90.909090909090907</v>
      </c>
    </row>
    <row r="117" spans="1:30" ht="15.95" customHeight="1">
      <c r="A117" s="6">
        <v>110</v>
      </c>
      <c r="B117" s="4">
        <v>34</v>
      </c>
      <c r="C117" s="4" t="s">
        <v>21</v>
      </c>
      <c r="D117" s="4">
        <v>1406834</v>
      </c>
      <c r="E117" s="4">
        <v>9991445362</v>
      </c>
      <c r="F117" s="5" t="str">
        <f>'Penguji I'!F116</f>
        <v>Ade Rahma Fani</v>
      </c>
      <c r="G117" s="4" t="s">
        <v>8</v>
      </c>
      <c r="H117" s="4" t="s">
        <v>9</v>
      </c>
      <c r="I117" s="4">
        <v>1</v>
      </c>
      <c r="J117" s="11" t="str">
        <f t="shared" si="4"/>
        <v>Elastisitas dan Hukum Hooke</v>
      </c>
      <c r="K117" s="4">
        <f t="shared" si="5"/>
        <v>52</v>
      </c>
      <c r="L117" s="4">
        <v>7</v>
      </c>
      <c r="M117" s="4">
        <v>3</v>
      </c>
      <c r="N117" s="4">
        <v>2</v>
      </c>
      <c r="O117" s="4">
        <v>1</v>
      </c>
      <c r="P117" s="4">
        <v>2</v>
      </c>
      <c r="Q117" s="4">
        <v>3</v>
      </c>
      <c r="R117" s="4">
        <v>10</v>
      </c>
      <c r="S117" s="4">
        <v>7</v>
      </c>
      <c r="T117" s="4">
        <v>8</v>
      </c>
      <c r="U117" s="4">
        <v>2</v>
      </c>
      <c r="V117" s="4"/>
      <c r="W117" s="4"/>
      <c r="X117" s="4"/>
      <c r="Y117" s="4"/>
      <c r="Z117" s="4"/>
      <c r="AA117" s="4"/>
      <c r="AB117" s="3"/>
      <c r="AC117" s="13">
        <f t="shared" si="6"/>
        <v>45</v>
      </c>
      <c r="AD117" s="17">
        <f t="shared" si="7"/>
        <v>88.709677419354833</v>
      </c>
    </row>
    <row r="118" spans="1:30" ht="15.95" customHeight="1">
      <c r="A118" s="6">
        <v>111</v>
      </c>
      <c r="B118" s="4">
        <v>35</v>
      </c>
      <c r="C118" s="4" t="s">
        <v>21</v>
      </c>
      <c r="D118" s="4">
        <v>1407049</v>
      </c>
      <c r="E118" s="4">
        <v>9981133987</v>
      </c>
      <c r="F118" s="5" t="str">
        <f>'Penguji I'!F117</f>
        <v>Adila Tyassira</v>
      </c>
      <c r="G118" s="4" t="s">
        <v>8</v>
      </c>
      <c r="H118" s="4" t="s">
        <v>9</v>
      </c>
      <c r="I118" s="4">
        <v>4</v>
      </c>
      <c r="J118" s="11" t="str">
        <f t="shared" si="4"/>
        <v>Getaran Harmonis</v>
      </c>
      <c r="K118" s="4">
        <f t="shared" si="5"/>
        <v>44</v>
      </c>
      <c r="L118" s="4">
        <v>6</v>
      </c>
      <c r="M118" s="4">
        <v>4</v>
      </c>
      <c r="N118" s="4">
        <v>2</v>
      </c>
      <c r="O118" s="4">
        <v>1</v>
      </c>
      <c r="P118" s="4">
        <v>2</v>
      </c>
      <c r="Q118" s="4">
        <v>3</v>
      </c>
      <c r="R118" s="4">
        <v>8</v>
      </c>
      <c r="S118" s="4">
        <v>6</v>
      </c>
      <c r="T118" s="4">
        <v>4</v>
      </c>
      <c r="U118" s="4">
        <v>2</v>
      </c>
      <c r="V118" s="4"/>
      <c r="W118" s="4"/>
      <c r="X118" s="4"/>
      <c r="Y118" s="4"/>
      <c r="Z118" s="4"/>
      <c r="AA118" s="4"/>
      <c r="AB118" s="3"/>
      <c r="AC118" s="13">
        <f t="shared" si="6"/>
        <v>38</v>
      </c>
      <c r="AD118" s="17">
        <f t="shared" si="7"/>
        <v>88.888888888888886</v>
      </c>
    </row>
    <row r="119" spans="1:30" ht="15.95" customHeight="1">
      <c r="A119" s="6">
        <v>112</v>
      </c>
      <c r="B119" s="4">
        <v>36</v>
      </c>
      <c r="C119" s="4" t="s">
        <v>21</v>
      </c>
      <c r="D119" s="4">
        <v>1406835</v>
      </c>
      <c r="E119" s="4">
        <v>9994834664</v>
      </c>
      <c r="F119" s="5" t="str">
        <f>'Penguji I'!F118</f>
        <v>Agustina Noor Aini</v>
      </c>
      <c r="G119" s="4" t="s">
        <v>8</v>
      </c>
      <c r="H119" s="4" t="s">
        <v>9</v>
      </c>
      <c r="I119" s="4">
        <v>2</v>
      </c>
      <c r="J119" s="11" t="str">
        <f t="shared" si="4"/>
        <v>Rangkaian Seri dan Paralel</v>
      </c>
      <c r="K119" s="4">
        <f t="shared" si="5"/>
        <v>49</v>
      </c>
      <c r="L119" s="4">
        <v>6</v>
      </c>
      <c r="M119" s="4">
        <v>3</v>
      </c>
      <c r="N119" s="4">
        <v>2</v>
      </c>
      <c r="O119" s="4">
        <v>1</v>
      </c>
      <c r="P119" s="4">
        <v>2</v>
      </c>
      <c r="Q119" s="4">
        <v>3</v>
      </c>
      <c r="R119" s="4">
        <v>18</v>
      </c>
      <c r="S119" s="4"/>
      <c r="T119" s="4">
        <v>7</v>
      </c>
      <c r="U119" s="4">
        <v>2</v>
      </c>
      <c r="V119" s="4"/>
      <c r="W119" s="4"/>
      <c r="X119" s="4"/>
      <c r="Y119" s="4"/>
      <c r="Z119" s="4"/>
      <c r="AA119" s="4"/>
      <c r="AB119" s="3"/>
      <c r="AC119" s="13">
        <f t="shared" si="6"/>
        <v>44</v>
      </c>
      <c r="AD119" s="17">
        <f t="shared" si="7"/>
        <v>91.525423728813564</v>
      </c>
    </row>
    <row r="120" spans="1:30" ht="15.95" customHeight="1">
      <c r="A120" s="6">
        <v>113</v>
      </c>
      <c r="B120" s="4">
        <v>1</v>
      </c>
      <c r="C120" s="4" t="s">
        <v>27</v>
      </c>
      <c r="D120" s="4">
        <v>1406837</v>
      </c>
      <c r="E120" s="4">
        <v>9986033081</v>
      </c>
      <c r="F120" s="5" t="str">
        <f>'Penguji I'!F119</f>
        <v>Alliyanisa Ataya Rysatyanta</v>
      </c>
      <c r="G120" s="4" t="s">
        <v>8</v>
      </c>
      <c r="H120" s="4" t="s">
        <v>28</v>
      </c>
      <c r="I120" s="4">
        <v>3</v>
      </c>
      <c r="J120" s="11" t="str">
        <f t="shared" si="4"/>
        <v>Ayunan Sederhana</v>
      </c>
      <c r="K120" s="4">
        <f t="shared" si="5"/>
        <v>45</v>
      </c>
      <c r="L120" s="4">
        <v>6</v>
      </c>
      <c r="M120" s="4">
        <v>4</v>
      </c>
      <c r="N120" s="4">
        <v>2</v>
      </c>
      <c r="O120" s="4">
        <v>1</v>
      </c>
      <c r="P120" s="4">
        <v>2</v>
      </c>
      <c r="Q120" s="4">
        <v>3</v>
      </c>
      <c r="R120" s="4">
        <v>8</v>
      </c>
      <c r="S120" s="4">
        <v>5</v>
      </c>
      <c r="T120" s="4">
        <v>7</v>
      </c>
      <c r="U120" s="4">
        <v>2</v>
      </c>
      <c r="V120" s="4"/>
      <c r="W120" s="4"/>
      <c r="X120" s="4"/>
      <c r="Y120" s="4"/>
      <c r="Z120" s="4"/>
      <c r="AA120" s="4"/>
      <c r="AB120" s="3"/>
      <c r="AC120" s="13">
        <f t="shared" si="6"/>
        <v>40</v>
      </c>
      <c r="AD120" s="17">
        <f t="shared" si="7"/>
        <v>90.909090909090907</v>
      </c>
    </row>
    <row r="121" spans="1:30" ht="15.95" customHeight="1">
      <c r="A121" s="6">
        <v>114</v>
      </c>
      <c r="B121" s="4">
        <v>2</v>
      </c>
      <c r="C121" s="4" t="s">
        <v>27</v>
      </c>
      <c r="D121" s="4">
        <v>1406840</v>
      </c>
      <c r="E121" s="4">
        <v>9981144446</v>
      </c>
      <c r="F121" s="5" t="str">
        <f>'Penguji I'!F120</f>
        <v>Annisa Try Wahyuni</v>
      </c>
      <c r="G121" s="4" t="s">
        <v>8</v>
      </c>
      <c r="H121" s="4" t="s">
        <v>28</v>
      </c>
      <c r="I121" s="4">
        <v>2</v>
      </c>
      <c r="J121" s="11" t="str">
        <f t="shared" si="4"/>
        <v>Rangkaian Seri dan Paralel</v>
      </c>
      <c r="K121" s="4">
        <f t="shared" si="5"/>
        <v>49</v>
      </c>
      <c r="L121" s="4">
        <v>6</v>
      </c>
      <c r="M121" s="4">
        <v>3</v>
      </c>
      <c r="N121" s="4">
        <v>2</v>
      </c>
      <c r="O121" s="4">
        <v>1</v>
      </c>
      <c r="P121" s="4">
        <v>2</v>
      </c>
      <c r="Q121" s="4">
        <v>3</v>
      </c>
      <c r="R121" s="4">
        <v>18</v>
      </c>
      <c r="S121" s="4"/>
      <c r="T121" s="4">
        <v>7</v>
      </c>
      <c r="U121" s="4">
        <v>2</v>
      </c>
      <c r="V121" s="4"/>
      <c r="W121" s="4"/>
      <c r="X121" s="4"/>
      <c r="Y121" s="4"/>
      <c r="Z121" s="4"/>
      <c r="AA121" s="4"/>
      <c r="AB121" s="3"/>
      <c r="AC121" s="13">
        <f t="shared" si="6"/>
        <v>44</v>
      </c>
      <c r="AD121" s="17">
        <f t="shared" si="7"/>
        <v>91.525423728813564</v>
      </c>
    </row>
    <row r="122" spans="1:30" ht="15.95" customHeight="1">
      <c r="A122" s="6">
        <v>115</v>
      </c>
      <c r="B122" s="4">
        <v>3</v>
      </c>
      <c r="C122" s="4" t="s">
        <v>27</v>
      </c>
      <c r="D122" s="4">
        <v>1406841</v>
      </c>
      <c r="E122" s="4">
        <v>9986714812</v>
      </c>
      <c r="F122" s="5" t="str">
        <f>'Penguji I'!F121</f>
        <v>Ardito Ferdian Maheswara Putra</v>
      </c>
      <c r="G122" s="4" t="s">
        <v>10</v>
      </c>
      <c r="H122" s="4" t="s">
        <v>9</v>
      </c>
      <c r="I122" s="4">
        <v>5</v>
      </c>
      <c r="J122" s="11" t="str">
        <f t="shared" si="4"/>
        <v>Titik Berat</v>
      </c>
      <c r="K122" s="4">
        <f t="shared" si="5"/>
        <v>48</v>
      </c>
      <c r="L122" s="4">
        <v>7</v>
      </c>
      <c r="M122" s="4">
        <v>3</v>
      </c>
      <c r="N122" s="4">
        <v>2</v>
      </c>
      <c r="O122" s="4">
        <v>1</v>
      </c>
      <c r="P122" s="4">
        <v>2</v>
      </c>
      <c r="Q122" s="4">
        <v>3</v>
      </c>
      <c r="R122" s="4">
        <v>5</v>
      </c>
      <c r="S122" s="4"/>
      <c r="T122" s="4">
        <v>17</v>
      </c>
      <c r="U122" s="4">
        <v>2</v>
      </c>
      <c r="V122" s="4"/>
      <c r="W122" s="4"/>
      <c r="X122" s="4"/>
      <c r="Y122" s="4"/>
      <c r="Z122" s="4"/>
      <c r="AA122" s="4"/>
      <c r="AB122" s="3"/>
      <c r="AC122" s="13">
        <f t="shared" si="6"/>
        <v>42</v>
      </c>
      <c r="AD122" s="17">
        <f t="shared" si="7"/>
        <v>89.65517241379311</v>
      </c>
    </row>
    <row r="123" spans="1:30" ht="15.95" customHeight="1">
      <c r="A123" s="6">
        <v>116</v>
      </c>
      <c r="B123" s="4">
        <v>4</v>
      </c>
      <c r="C123" s="4" t="s">
        <v>27</v>
      </c>
      <c r="D123" s="4">
        <v>1406842</v>
      </c>
      <c r="E123" s="4">
        <v>7080000001</v>
      </c>
      <c r="F123" s="5" t="str">
        <f>'Penguji I'!F122</f>
        <v>Audrey Licia Tambunan</v>
      </c>
      <c r="G123" s="4" t="s">
        <v>10</v>
      </c>
      <c r="H123" s="4" t="s">
        <v>9</v>
      </c>
      <c r="I123" s="4">
        <v>1</v>
      </c>
      <c r="J123" s="11" t="str">
        <f t="shared" si="4"/>
        <v>Elastisitas dan Hukum Hooke</v>
      </c>
      <c r="K123" s="4">
        <f t="shared" si="5"/>
        <v>52</v>
      </c>
      <c r="L123" s="4">
        <v>7</v>
      </c>
      <c r="M123" s="4">
        <v>3</v>
      </c>
      <c r="N123" s="4">
        <v>2</v>
      </c>
      <c r="O123" s="4">
        <v>1</v>
      </c>
      <c r="P123" s="4">
        <v>2</v>
      </c>
      <c r="Q123" s="4">
        <v>3</v>
      </c>
      <c r="R123" s="4">
        <v>10</v>
      </c>
      <c r="S123" s="4">
        <v>7</v>
      </c>
      <c r="T123" s="4">
        <v>8</v>
      </c>
      <c r="U123" s="4">
        <v>2</v>
      </c>
      <c r="V123" s="4"/>
      <c r="W123" s="4"/>
      <c r="X123" s="4"/>
      <c r="Y123" s="4"/>
      <c r="Z123" s="4"/>
      <c r="AA123" s="4"/>
      <c r="AB123" s="3"/>
      <c r="AC123" s="13">
        <f t="shared" si="6"/>
        <v>45</v>
      </c>
      <c r="AD123" s="17">
        <f t="shared" si="7"/>
        <v>88.709677419354833</v>
      </c>
    </row>
    <row r="124" spans="1:30" ht="15.95" customHeight="1">
      <c r="A124" s="6">
        <v>117</v>
      </c>
      <c r="B124" s="4">
        <v>5</v>
      </c>
      <c r="C124" s="4" t="s">
        <v>27</v>
      </c>
      <c r="D124" s="4">
        <v>1406843</v>
      </c>
      <c r="E124" s="4">
        <v>9991169628</v>
      </c>
      <c r="F124" s="5" t="str">
        <f>'Penguji I'!F123</f>
        <v>Aurel Zalfa Arta Mevia</v>
      </c>
      <c r="G124" s="4" t="s">
        <v>10</v>
      </c>
      <c r="H124" s="4" t="s">
        <v>9</v>
      </c>
      <c r="I124" s="4">
        <v>5</v>
      </c>
      <c r="J124" s="11" t="str">
        <f t="shared" si="4"/>
        <v>Titik Berat</v>
      </c>
      <c r="K124" s="4">
        <f t="shared" si="5"/>
        <v>48</v>
      </c>
      <c r="L124" s="4">
        <v>7</v>
      </c>
      <c r="M124" s="4">
        <v>3</v>
      </c>
      <c r="N124" s="4">
        <v>2</v>
      </c>
      <c r="O124" s="4">
        <v>1</v>
      </c>
      <c r="P124" s="4">
        <v>2</v>
      </c>
      <c r="Q124" s="4">
        <v>3</v>
      </c>
      <c r="R124" s="4">
        <v>5</v>
      </c>
      <c r="S124" s="4"/>
      <c r="T124" s="4">
        <v>17</v>
      </c>
      <c r="U124" s="4">
        <v>2</v>
      </c>
      <c r="V124" s="4"/>
      <c r="W124" s="4"/>
      <c r="X124" s="4"/>
      <c r="Y124" s="4"/>
      <c r="Z124" s="4"/>
      <c r="AA124" s="4"/>
      <c r="AB124" s="3"/>
      <c r="AC124" s="13">
        <f t="shared" si="6"/>
        <v>42</v>
      </c>
      <c r="AD124" s="17">
        <f t="shared" si="7"/>
        <v>89.65517241379311</v>
      </c>
    </row>
    <row r="125" spans="1:30" ht="15.95" customHeight="1">
      <c r="A125" s="6">
        <v>118</v>
      </c>
      <c r="B125" s="4">
        <v>6</v>
      </c>
      <c r="C125" s="4" t="s">
        <v>27</v>
      </c>
      <c r="D125" s="4">
        <v>1406844</v>
      </c>
      <c r="E125" s="4">
        <v>9991075745</v>
      </c>
      <c r="F125" s="5" t="str">
        <f>'Penguji I'!F124</f>
        <v>Ayu Nurul Azizah</v>
      </c>
      <c r="G125" s="4" t="s">
        <v>8</v>
      </c>
      <c r="H125" s="4" t="s">
        <v>9</v>
      </c>
      <c r="I125" s="4">
        <v>4</v>
      </c>
      <c r="J125" s="11" t="str">
        <f t="shared" si="4"/>
        <v>Getaran Harmonis</v>
      </c>
      <c r="K125" s="4">
        <f t="shared" si="5"/>
        <v>44</v>
      </c>
      <c r="L125" s="4">
        <v>6</v>
      </c>
      <c r="M125" s="4">
        <v>4</v>
      </c>
      <c r="N125" s="4">
        <v>2</v>
      </c>
      <c r="O125" s="4">
        <v>1</v>
      </c>
      <c r="P125" s="4">
        <v>2</v>
      </c>
      <c r="Q125" s="4">
        <v>3</v>
      </c>
      <c r="R125" s="4">
        <v>8</v>
      </c>
      <c r="S125" s="4">
        <v>6</v>
      </c>
      <c r="T125" s="4">
        <v>4</v>
      </c>
      <c r="U125" s="4">
        <v>2</v>
      </c>
      <c r="V125" s="4"/>
      <c r="W125" s="4"/>
      <c r="X125" s="4"/>
      <c r="Y125" s="4"/>
      <c r="Z125" s="4"/>
      <c r="AA125" s="4"/>
      <c r="AB125" s="3"/>
      <c r="AC125" s="13">
        <f t="shared" si="6"/>
        <v>38</v>
      </c>
      <c r="AD125" s="17">
        <f t="shared" si="7"/>
        <v>88.888888888888886</v>
      </c>
    </row>
    <row r="126" spans="1:30" ht="15.95" customHeight="1">
      <c r="A126" s="6">
        <v>119</v>
      </c>
      <c r="B126" s="4">
        <v>7</v>
      </c>
      <c r="C126" s="4" t="s">
        <v>27</v>
      </c>
      <c r="D126" s="4">
        <v>1406845</v>
      </c>
      <c r="E126" s="4" t="s">
        <v>29</v>
      </c>
      <c r="F126" s="5" t="str">
        <f>'Penguji I'!F125</f>
        <v>Chaerina Pangestika Damayanti</v>
      </c>
      <c r="G126" s="4" t="s">
        <v>8</v>
      </c>
      <c r="H126" s="4" t="s">
        <v>9</v>
      </c>
      <c r="I126" s="4">
        <v>6</v>
      </c>
      <c r="J126" s="11" t="str">
        <f t="shared" si="4"/>
        <v>Gerak Melingkar</v>
      </c>
      <c r="K126" s="4">
        <f t="shared" si="5"/>
        <v>46</v>
      </c>
      <c r="L126" s="4">
        <v>6</v>
      </c>
      <c r="M126" s="4">
        <v>4</v>
      </c>
      <c r="N126" s="4">
        <v>2</v>
      </c>
      <c r="O126" s="4">
        <v>1</v>
      </c>
      <c r="P126" s="4">
        <v>2</v>
      </c>
      <c r="Q126" s="4">
        <v>3</v>
      </c>
      <c r="R126" s="4">
        <v>7</v>
      </c>
      <c r="S126" s="4">
        <v>7</v>
      </c>
      <c r="T126" s="4">
        <v>6</v>
      </c>
      <c r="U126" s="4">
        <v>2</v>
      </c>
      <c r="V126" s="4"/>
      <c r="W126" s="4"/>
      <c r="X126" s="4"/>
      <c r="Y126" s="4"/>
      <c r="Z126" s="4"/>
      <c r="AA126" s="4"/>
      <c r="AB126" s="3"/>
      <c r="AC126" s="13">
        <f t="shared" si="6"/>
        <v>40</v>
      </c>
      <c r="AD126" s="17">
        <f t="shared" si="7"/>
        <v>89.285714285714292</v>
      </c>
    </row>
    <row r="127" spans="1:30" ht="15.95" customHeight="1" thickBot="1">
      <c r="A127" s="32">
        <v>120</v>
      </c>
      <c r="B127" s="33">
        <v>8</v>
      </c>
      <c r="C127" s="33" t="s">
        <v>27</v>
      </c>
      <c r="D127" s="33">
        <v>1406846</v>
      </c>
      <c r="E127" s="33">
        <v>9991103216</v>
      </c>
      <c r="F127" s="34" t="str">
        <f>'Penguji I'!F126</f>
        <v>Christina Leonita</v>
      </c>
      <c r="G127" s="33" t="s">
        <v>10</v>
      </c>
      <c r="H127" s="33" t="s">
        <v>9</v>
      </c>
      <c r="I127" s="33">
        <v>6</v>
      </c>
      <c r="J127" s="35" t="str">
        <f t="shared" si="4"/>
        <v>Gerak Melingkar</v>
      </c>
      <c r="K127" s="33">
        <f t="shared" si="5"/>
        <v>46</v>
      </c>
      <c r="L127" s="33">
        <v>6</v>
      </c>
      <c r="M127" s="33">
        <v>4</v>
      </c>
      <c r="N127" s="33">
        <v>2</v>
      </c>
      <c r="O127" s="33">
        <v>1</v>
      </c>
      <c r="P127" s="33">
        <v>2</v>
      </c>
      <c r="Q127" s="33">
        <v>3</v>
      </c>
      <c r="R127" s="33">
        <v>7</v>
      </c>
      <c r="S127" s="33">
        <v>7</v>
      </c>
      <c r="T127" s="33">
        <v>6</v>
      </c>
      <c r="U127" s="33">
        <v>2</v>
      </c>
      <c r="V127" s="33"/>
      <c r="W127" s="33"/>
      <c r="X127" s="33"/>
      <c r="Y127" s="33"/>
      <c r="Z127" s="33"/>
      <c r="AA127" s="33"/>
      <c r="AB127" s="37"/>
      <c r="AC127" s="45">
        <f t="shared" si="6"/>
        <v>40</v>
      </c>
      <c r="AD127" s="17">
        <f t="shared" si="7"/>
        <v>89.285714285714292</v>
      </c>
    </row>
    <row r="128" spans="1:30" ht="15.95" customHeight="1" thickTop="1">
      <c r="A128" s="25">
        <v>121</v>
      </c>
      <c r="B128" s="26">
        <v>9</v>
      </c>
      <c r="C128" s="26" t="s">
        <v>27</v>
      </c>
      <c r="D128" s="26">
        <v>1406847</v>
      </c>
      <c r="E128" s="26">
        <v>9981705728</v>
      </c>
      <c r="F128" s="27" t="str">
        <f>'Penguji I'!F127</f>
        <v>Cinta Vidhi Amanda</v>
      </c>
      <c r="G128" s="26" t="s">
        <v>10</v>
      </c>
      <c r="H128" s="26" t="s">
        <v>28</v>
      </c>
      <c r="I128" s="26">
        <v>2</v>
      </c>
      <c r="J128" s="28" t="str">
        <f t="shared" si="4"/>
        <v>Rangkaian Seri dan Paralel</v>
      </c>
      <c r="K128" s="26">
        <f t="shared" si="5"/>
        <v>49</v>
      </c>
      <c r="L128" s="26">
        <v>5</v>
      </c>
      <c r="M128" s="26">
        <v>4</v>
      </c>
      <c r="N128" s="26">
        <v>2</v>
      </c>
      <c r="O128" s="26">
        <v>1</v>
      </c>
      <c r="P128" s="26">
        <v>2</v>
      </c>
      <c r="Q128" s="26">
        <v>3</v>
      </c>
      <c r="R128" s="26">
        <v>17</v>
      </c>
      <c r="S128" s="26"/>
      <c r="T128" s="26">
        <v>7</v>
      </c>
      <c r="U128" s="26">
        <v>2</v>
      </c>
      <c r="V128" s="26"/>
      <c r="W128" s="26"/>
      <c r="X128" s="26"/>
      <c r="Y128" s="26"/>
      <c r="Z128" s="26"/>
      <c r="AA128" s="26"/>
      <c r="AB128" s="30"/>
      <c r="AC128" s="44">
        <f t="shared" si="6"/>
        <v>43</v>
      </c>
      <c r="AD128" s="17">
        <f t="shared" si="7"/>
        <v>89.830508474576277</v>
      </c>
    </row>
    <row r="129" spans="1:30" ht="15.95" customHeight="1">
      <c r="A129" s="6">
        <v>122</v>
      </c>
      <c r="B129" s="4">
        <v>10</v>
      </c>
      <c r="C129" s="4" t="s">
        <v>27</v>
      </c>
      <c r="D129" s="4">
        <v>1406848</v>
      </c>
      <c r="E129" s="4">
        <v>9990876567</v>
      </c>
      <c r="F129" s="5" t="str">
        <f>'Penguji I'!F128</f>
        <v>Daffasyena Fathurisky</v>
      </c>
      <c r="G129" s="4" t="s">
        <v>8</v>
      </c>
      <c r="H129" s="4" t="s">
        <v>28</v>
      </c>
      <c r="I129" s="4">
        <v>5</v>
      </c>
      <c r="J129" s="11" t="str">
        <f t="shared" si="4"/>
        <v>Titik Berat</v>
      </c>
      <c r="K129" s="4">
        <f t="shared" si="5"/>
        <v>48</v>
      </c>
      <c r="L129" s="4">
        <v>7</v>
      </c>
      <c r="M129" s="4">
        <v>3</v>
      </c>
      <c r="N129" s="4">
        <v>2</v>
      </c>
      <c r="O129" s="4">
        <v>1</v>
      </c>
      <c r="P129" s="4">
        <v>2</v>
      </c>
      <c r="Q129" s="4">
        <v>3</v>
      </c>
      <c r="R129" s="4">
        <v>5</v>
      </c>
      <c r="S129" s="4"/>
      <c r="T129" s="4">
        <v>17</v>
      </c>
      <c r="U129" s="4">
        <v>2</v>
      </c>
      <c r="V129" s="4"/>
      <c r="W129" s="4"/>
      <c r="X129" s="4"/>
      <c r="Y129" s="4"/>
      <c r="Z129" s="4"/>
      <c r="AA129" s="4"/>
      <c r="AB129" s="3"/>
      <c r="AC129" s="13">
        <f t="shared" si="6"/>
        <v>42</v>
      </c>
      <c r="AD129" s="17">
        <f t="shared" si="7"/>
        <v>89.65517241379311</v>
      </c>
    </row>
    <row r="130" spans="1:30" ht="15.95" customHeight="1">
      <c r="A130" s="6">
        <v>123</v>
      </c>
      <c r="B130" s="4">
        <v>11</v>
      </c>
      <c r="C130" s="4" t="s">
        <v>27</v>
      </c>
      <c r="D130" s="4">
        <v>1406849</v>
      </c>
      <c r="E130" s="4">
        <v>9990891450</v>
      </c>
      <c r="F130" s="5" t="str">
        <f>'Penguji I'!F129</f>
        <v>David Ariabeema Jatmiko</v>
      </c>
      <c r="G130" s="4" t="s">
        <v>8</v>
      </c>
      <c r="H130" s="4" t="s">
        <v>9</v>
      </c>
      <c r="I130" s="4">
        <v>6</v>
      </c>
      <c r="J130" s="11" t="str">
        <f t="shared" si="4"/>
        <v>Gerak Melingkar</v>
      </c>
      <c r="K130" s="4">
        <f t="shared" si="5"/>
        <v>46</v>
      </c>
      <c r="L130" s="4">
        <v>7</v>
      </c>
      <c r="M130" s="4">
        <v>3</v>
      </c>
      <c r="N130" s="4">
        <v>2</v>
      </c>
      <c r="O130" s="4">
        <v>1</v>
      </c>
      <c r="P130" s="4">
        <v>2</v>
      </c>
      <c r="Q130" s="4">
        <v>3</v>
      </c>
      <c r="R130" s="4">
        <v>6</v>
      </c>
      <c r="S130" s="4">
        <v>6</v>
      </c>
      <c r="T130" s="4">
        <v>8</v>
      </c>
      <c r="U130" s="4">
        <v>2</v>
      </c>
      <c r="V130" s="4"/>
      <c r="W130" s="4"/>
      <c r="X130" s="4"/>
      <c r="Y130" s="4"/>
      <c r="Z130" s="4"/>
      <c r="AA130" s="4"/>
      <c r="AB130" s="3"/>
      <c r="AC130" s="13">
        <f t="shared" si="6"/>
        <v>40</v>
      </c>
      <c r="AD130" s="17">
        <f t="shared" si="7"/>
        <v>89.285714285714292</v>
      </c>
    </row>
    <row r="131" spans="1:30" ht="15.95" customHeight="1">
      <c r="A131" s="6">
        <v>124</v>
      </c>
      <c r="B131" s="4">
        <v>12</v>
      </c>
      <c r="C131" s="4" t="s">
        <v>27</v>
      </c>
      <c r="D131" s="4">
        <v>1406850</v>
      </c>
      <c r="E131" s="4">
        <v>9994641194</v>
      </c>
      <c r="F131" s="5" t="str">
        <f>'Penguji I'!F130</f>
        <v>Dina Handiyanti</v>
      </c>
      <c r="G131" s="4" t="s">
        <v>8</v>
      </c>
      <c r="H131" s="4" t="s">
        <v>9</v>
      </c>
      <c r="I131" s="4">
        <v>1</v>
      </c>
      <c r="J131" s="11" t="str">
        <f t="shared" si="4"/>
        <v>Elastisitas dan Hukum Hooke</v>
      </c>
      <c r="K131" s="4">
        <f t="shared" si="5"/>
        <v>52</v>
      </c>
      <c r="L131" s="4">
        <v>7</v>
      </c>
      <c r="M131" s="4">
        <v>3</v>
      </c>
      <c r="N131" s="4">
        <v>2</v>
      </c>
      <c r="O131" s="4">
        <v>1</v>
      </c>
      <c r="P131" s="4">
        <v>2</v>
      </c>
      <c r="Q131" s="4">
        <v>3</v>
      </c>
      <c r="R131" s="4">
        <v>10</v>
      </c>
      <c r="S131" s="4">
        <v>8</v>
      </c>
      <c r="T131" s="4">
        <v>7</v>
      </c>
      <c r="U131" s="4">
        <v>2</v>
      </c>
      <c r="V131" s="4"/>
      <c r="W131" s="4"/>
      <c r="X131" s="4"/>
      <c r="Y131" s="4"/>
      <c r="Z131" s="4"/>
      <c r="AA131" s="4"/>
      <c r="AB131" s="3"/>
      <c r="AC131" s="13">
        <f t="shared" si="6"/>
        <v>45</v>
      </c>
      <c r="AD131" s="17">
        <f t="shared" si="7"/>
        <v>88.709677419354833</v>
      </c>
    </row>
    <row r="132" spans="1:30" ht="15.95" customHeight="1">
      <c r="A132" s="6">
        <v>125</v>
      </c>
      <c r="B132" s="4">
        <v>13</v>
      </c>
      <c r="C132" s="4" t="s">
        <v>27</v>
      </c>
      <c r="D132" s="4">
        <v>1407051</v>
      </c>
      <c r="E132" s="4" t="s">
        <v>30</v>
      </c>
      <c r="F132" s="5" t="str">
        <f>'Penguji I'!F131</f>
        <v>Dinda Novita Sari</v>
      </c>
      <c r="G132" s="4" t="s">
        <v>8</v>
      </c>
      <c r="H132" s="4" t="s">
        <v>9</v>
      </c>
      <c r="I132" s="4">
        <v>4</v>
      </c>
      <c r="J132" s="11" t="str">
        <f t="shared" si="4"/>
        <v>Getaran Harmonis</v>
      </c>
      <c r="K132" s="4">
        <f t="shared" si="5"/>
        <v>44</v>
      </c>
      <c r="L132" s="4">
        <v>7</v>
      </c>
      <c r="M132" s="4">
        <v>3</v>
      </c>
      <c r="N132" s="4">
        <v>2</v>
      </c>
      <c r="O132" s="4">
        <v>1</v>
      </c>
      <c r="P132" s="4">
        <v>2</v>
      </c>
      <c r="Q132" s="4">
        <v>3</v>
      </c>
      <c r="R132" s="4">
        <v>6</v>
      </c>
      <c r="S132" s="4">
        <v>6</v>
      </c>
      <c r="T132" s="4">
        <v>6</v>
      </c>
      <c r="U132" s="4">
        <v>2</v>
      </c>
      <c r="V132" s="4"/>
      <c r="W132" s="4"/>
      <c r="X132" s="4"/>
      <c r="Y132" s="4"/>
      <c r="Z132" s="4"/>
      <c r="AA132" s="4"/>
      <c r="AB132" s="3"/>
      <c r="AC132" s="13">
        <f t="shared" si="6"/>
        <v>38</v>
      </c>
      <c r="AD132" s="17">
        <f t="shared" si="7"/>
        <v>88.888888888888886</v>
      </c>
    </row>
    <row r="133" spans="1:30" ht="15.95" customHeight="1">
      <c r="A133" s="6">
        <v>126</v>
      </c>
      <c r="B133" s="4">
        <v>14</v>
      </c>
      <c r="C133" s="4" t="s">
        <v>27</v>
      </c>
      <c r="D133" s="4">
        <v>1406851</v>
      </c>
      <c r="E133" s="4">
        <v>9991073848</v>
      </c>
      <c r="F133" s="5" t="str">
        <f>'Penguji I'!F132</f>
        <v>Diva Rizky Imanita Dewi</v>
      </c>
      <c r="G133" s="4" t="s">
        <v>10</v>
      </c>
      <c r="H133" s="4" t="s">
        <v>9</v>
      </c>
      <c r="I133" s="4">
        <v>4</v>
      </c>
      <c r="J133" s="11" t="str">
        <f t="shared" si="4"/>
        <v>Getaran Harmonis</v>
      </c>
      <c r="K133" s="4">
        <f t="shared" si="5"/>
        <v>44</v>
      </c>
      <c r="L133" s="4">
        <v>7</v>
      </c>
      <c r="M133" s="4">
        <v>3</v>
      </c>
      <c r="N133" s="4">
        <v>2</v>
      </c>
      <c r="O133" s="4">
        <v>1</v>
      </c>
      <c r="P133" s="4">
        <v>2</v>
      </c>
      <c r="Q133" s="4">
        <v>3</v>
      </c>
      <c r="R133" s="4">
        <v>6</v>
      </c>
      <c r="S133" s="4">
        <v>6</v>
      </c>
      <c r="T133" s="4">
        <v>6</v>
      </c>
      <c r="U133" s="4">
        <v>2</v>
      </c>
      <c r="V133" s="4"/>
      <c r="W133" s="4"/>
      <c r="X133" s="4"/>
      <c r="Y133" s="4"/>
      <c r="Z133" s="4"/>
      <c r="AA133" s="4"/>
      <c r="AB133" s="3"/>
      <c r="AC133" s="13">
        <f t="shared" si="6"/>
        <v>38</v>
      </c>
      <c r="AD133" s="17">
        <f t="shared" si="7"/>
        <v>88.888888888888886</v>
      </c>
    </row>
    <row r="134" spans="1:30" ht="15.95" customHeight="1">
      <c r="A134" s="6">
        <v>127</v>
      </c>
      <c r="B134" s="4">
        <v>15</v>
      </c>
      <c r="C134" s="4" t="s">
        <v>27</v>
      </c>
      <c r="D134" s="4">
        <v>1406852</v>
      </c>
      <c r="E134" s="4">
        <v>9991741415</v>
      </c>
      <c r="F134" s="5" t="str">
        <f>'Penguji I'!F133</f>
        <v>Elsa Monika Suwandi</v>
      </c>
      <c r="G134" s="4" t="s">
        <v>10</v>
      </c>
      <c r="H134" s="4" t="s">
        <v>9</v>
      </c>
      <c r="I134" s="4">
        <v>3</v>
      </c>
      <c r="J134" s="11" t="str">
        <f t="shared" si="4"/>
        <v>Ayunan Sederhana</v>
      </c>
      <c r="K134" s="4">
        <f t="shared" si="5"/>
        <v>45</v>
      </c>
      <c r="L134" s="4">
        <v>7</v>
      </c>
      <c r="M134" s="4">
        <v>4</v>
      </c>
      <c r="N134" s="4">
        <v>2</v>
      </c>
      <c r="O134" s="4">
        <v>1</v>
      </c>
      <c r="P134" s="4">
        <v>2</v>
      </c>
      <c r="Q134" s="4">
        <v>3</v>
      </c>
      <c r="R134" s="4">
        <v>6</v>
      </c>
      <c r="S134" s="4">
        <v>6</v>
      </c>
      <c r="T134" s="4">
        <v>7</v>
      </c>
      <c r="U134" s="4">
        <v>2</v>
      </c>
      <c r="V134" s="4"/>
      <c r="W134" s="4"/>
      <c r="X134" s="4"/>
      <c r="Y134" s="4"/>
      <c r="Z134" s="4"/>
      <c r="AA134" s="4"/>
      <c r="AB134" s="3"/>
      <c r="AC134" s="13">
        <f t="shared" si="6"/>
        <v>40</v>
      </c>
      <c r="AD134" s="17">
        <f t="shared" si="7"/>
        <v>90.909090909090907</v>
      </c>
    </row>
    <row r="135" spans="1:30" ht="15.95" customHeight="1">
      <c r="A135" s="6">
        <v>128</v>
      </c>
      <c r="B135" s="4">
        <v>16</v>
      </c>
      <c r="C135" s="4" t="s">
        <v>27</v>
      </c>
      <c r="D135" s="4">
        <v>1406853</v>
      </c>
      <c r="E135" s="4">
        <v>9978554976</v>
      </c>
      <c r="F135" s="5" t="str">
        <f>'Penguji I'!F134</f>
        <v>Erica Febi Damayanti</v>
      </c>
      <c r="G135" s="4" t="s">
        <v>10</v>
      </c>
      <c r="H135" s="4" t="s">
        <v>28</v>
      </c>
      <c r="I135" s="4">
        <v>6</v>
      </c>
      <c r="J135" s="11" t="str">
        <f t="shared" si="4"/>
        <v>Gerak Melingkar</v>
      </c>
      <c r="K135" s="4">
        <f t="shared" si="5"/>
        <v>46</v>
      </c>
      <c r="L135" s="4">
        <v>7</v>
      </c>
      <c r="M135" s="4">
        <v>3</v>
      </c>
      <c r="N135" s="4">
        <v>2</v>
      </c>
      <c r="O135" s="4">
        <v>1</v>
      </c>
      <c r="P135" s="4">
        <v>2</v>
      </c>
      <c r="Q135" s="4">
        <v>3</v>
      </c>
      <c r="R135" s="4">
        <v>6</v>
      </c>
      <c r="S135" s="4">
        <v>6</v>
      </c>
      <c r="T135" s="4">
        <v>8</v>
      </c>
      <c r="U135" s="4">
        <v>2</v>
      </c>
      <c r="V135" s="4"/>
      <c r="W135" s="4"/>
      <c r="X135" s="4"/>
      <c r="Y135" s="4"/>
      <c r="Z135" s="4"/>
      <c r="AA135" s="4"/>
      <c r="AB135" s="3"/>
      <c r="AC135" s="13">
        <f t="shared" si="6"/>
        <v>40</v>
      </c>
      <c r="AD135" s="17">
        <f t="shared" si="7"/>
        <v>89.285714285714292</v>
      </c>
    </row>
    <row r="136" spans="1:30" ht="15.95" customHeight="1">
      <c r="A136" s="6">
        <v>129</v>
      </c>
      <c r="B136" s="4">
        <v>17</v>
      </c>
      <c r="C136" s="4" t="s">
        <v>27</v>
      </c>
      <c r="D136" s="4">
        <v>1406854</v>
      </c>
      <c r="E136" s="4">
        <v>9996519450</v>
      </c>
      <c r="F136" s="5" t="str">
        <f>'Penguji I'!F135</f>
        <v>First Andrew Tanaka Rinaldhy</v>
      </c>
      <c r="G136" s="4" t="s">
        <v>10</v>
      </c>
      <c r="H136" s="4" t="s">
        <v>9</v>
      </c>
      <c r="I136" s="4">
        <v>2</v>
      </c>
      <c r="J136" s="11" t="str">
        <f t="shared" si="4"/>
        <v>Rangkaian Seri dan Paralel</v>
      </c>
      <c r="K136" s="4">
        <f t="shared" si="5"/>
        <v>49</v>
      </c>
      <c r="L136" s="4">
        <v>5</v>
      </c>
      <c r="M136" s="4">
        <v>4</v>
      </c>
      <c r="N136" s="4">
        <v>2</v>
      </c>
      <c r="O136" s="4">
        <v>1</v>
      </c>
      <c r="P136" s="4">
        <v>2</v>
      </c>
      <c r="Q136" s="4">
        <v>3</v>
      </c>
      <c r="R136" s="4">
        <v>17</v>
      </c>
      <c r="S136" s="4"/>
      <c r="T136" s="4">
        <v>7</v>
      </c>
      <c r="U136" s="4">
        <v>2</v>
      </c>
      <c r="V136" s="4"/>
      <c r="W136" s="4"/>
      <c r="X136" s="4"/>
      <c r="Y136" s="4"/>
      <c r="Z136" s="4"/>
      <c r="AA136" s="4"/>
      <c r="AB136" s="3"/>
      <c r="AC136" s="13">
        <f t="shared" si="6"/>
        <v>43</v>
      </c>
      <c r="AD136" s="17">
        <f t="shared" si="7"/>
        <v>89.830508474576277</v>
      </c>
    </row>
    <row r="137" spans="1:30" ht="15.95" customHeight="1">
      <c r="A137" s="6">
        <v>130</v>
      </c>
      <c r="B137" s="4">
        <v>18</v>
      </c>
      <c r="C137" s="4" t="s">
        <v>27</v>
      </c>
      <c r="D137" s="4">
        <v>1406855</v>
      </c>
      <c r="E137" s="4">
        <v>9991445316</v>
      </c>
      <c r="F137" s="5" t="str">
        <f>'Penguji I'!F136</f>
        <v>Gidhan Bagus Algary</v>
      </c>
      <c r="G137" s="4" t="s">
        <v>8</v>
      </c>
      <c r="H137" s="4" t="s">
        <v>9</v>
      </c>
      <c r="I137" s="4">
        <v>1</v>
      </c>
      <c r="J137" s="11" t="str">
        <f t="shared" ref="J137:J187" si="8">IF(I137="","",VLOOKUP(I137,$AD$8:$AE$15,2))</f>
        <v>Elastisitas dan Hukum Hooke</v>
      </c>
      <c r="K137" s="4">
        <f t="shared" ref="K137:K187" si="9">IF(I137="","",VLOOKUP(I137,$AD$8:$AF$15,3))</f>
        <v>52</v>
      </c>
      <c r="L137" s="4">
        <v>7</v>
      </c>
      <c r="M137" s="4">
        <v>3</v>
      </c>
      <c r="N137" s="4">
        <v>2</v>
      </c>
      <c r="O137" s="4">
        <v>1</v>
      </c>
      <c r="P137" s="4">
        <v>2</v>
      </c>
      <c r="Q137" s="4">
        <v>3</v>
      </c>
      <c r="R137" s="4">
        <v>10</v>
      </c>
      <c r="S137" s="4">
        <v>8</v>
      </c>
      <c r="T137" s="4">
        <v>7</v>
      </c>
      <c r="U137" s="4">
        <v>2</v>
      </c>
      <c r="V137" s="4"/>
      <c r="W137" s="4"/>
      <c r="X137" s="4"/>
      <c r="Y137" s="4"/>
      <c r="Z137" s="4"/>
      <c r="AA137" s="4"/>
      <c r="AB137" s="3"/>
      <c r="AC137" s="13">
        <f t="shared" ref="AC137:AC187" si="10">IF(I137="","",SUM(L137:AB137))</f>
        <v>45</v>
      </c>
      <c r="AD137" s="17">
        <f t="shared" si="7"/>
        <v>88.709677419354833</v>
      </c>
    </row>
    <row r="138" spans="1:30" ht="15.95" customHeight="1">
      <c r="A138" s="6">
        <v>131</v>
      </c>
      <c r="B138" s="4">
        <v>19</v>
      </c>
      <c r="C138" s="4" t="s">
        <v>27</v>
      </c>
      <c r="D138" s="4">
        <v>1406856</v>
      </c>
      <c r="E138" s="4" t="s">
        <v>31</v>
      </c>
      <c r="F138" s="5" t="str">
        <f>'Penguji I'!F137</f>
        <v>Jihan Listu Azalia</v>
      </c>
      <c r="G138" s="4" t="s">
        <v>8</v>
      </c>
      <c r="H138" s="4" t="s">
        <v>9</v>
      </c>
      <c r="I138" s="4">
        <v>5</v>
      </c>
      <c r="J138" s="11" t="str">
        <f t="shared" si="8"/>
        <v>Titik Berat</v>
      </c>
      <c r="K138" s="4">
        <f t="shared" si="9"/>
        <v>48</v>
      </c>
      <c r="L138" s="4">
        <v>7</v>
      </c>
      <c r="M138" s="4">
        <v>3</v>
      </c>
      <c r="N138" s="4">
        <v>2</v>
      </c>
      <c r="O138" s="4">
        <v>1</v>
      </c>
      <c r="P138" s="4">
        <v>2</v>
      </c>
      <c r="Q138" s="4">
        <v>3</v>
      </c>
      <c r="R138" s="4">
        <v>5</v>
      </c>
      <c r="S138" s="4"/>
      <c r="T138" s="4">
        <v>17</v>
      </c>
      <c r="U138" s="4">
        <v>2</v>
      </c>
      <c r="V138" s="4"/>
      <c r="W138" s="4"/>
      <c r="X138" s="4"/>
      <c r="Y138" s="4"/>
      <c r="Z138" s="4"/>
      <c r="AA138" s="4"/>
      <c r="AB138" s="3"/>
      <c r="AC138" s="13">
        <f t="shared" si="10"/>
        <v>42</v>
      </c>
      <c r="AD138" s="17">
        <f t="shared" si="7"/>
        <v>89.65517241379311</v>
      </c>
    </row>
    <row r="139" spans="1:30" ht="15.95" customHeight="1" thickBot="1">
      <c r="A139" s="32">
        <v>132</v>
      </c>
      <c r="B139" s="33">
        <v>20</v>
      </c>
      <c r="C139" s="33" t="s">
        <v>27</v>
      </c>
      <c r="D139" s="33">
        <v>1406857</v>
      </c>
      <c r="E139" s="33">
        <v>9993171088</v>
      </c>
      <c r="F139" s="34" t="str">
        <f>'Penguji I'!F138</f>
        <v>Krisna Yudha Syahputra</v>
      </c>
      <c r="G139" s="33" t="s">
        <v>10</v>
      </c>
      <c r="H139" s="33" t="s">
        <v>9</v>
      </c>
      <c r="I139" s="33">
        <v>3</v>
      </c>
      <c r="J139" s="35" t="str">
        <f t="shared" si="8"/>
        <v>Ayunan Sederhana</v>
      </c>
      <c r="K139" s="33">
        <f t="shared" si="9"/>
        <v>45</v>
      </c>
      <c r="L139" s="33">
        <v>7</v>
      </c>
      <c r="M139" s="33">
        <v>4</v>
      </c>
      <c r="N139" s="33">
        <v>2</v>
      </c>
      <c r="O139" s="33">
        <v>1</v>
      </c>
      <c r="P139" s="33">
        <v>2</v>
      </c>
      <c r="Q139" s="33">
        <v>3</v>
      </c>
      <c r="R139" s="33">
        <v>6</v>
      </c>
      <c r="S139" s="33">
        <v>6</v>
      </c>
      <c r="T139" s="33">
        <v>7</v>
      </c>
      <c r="U139" s="33">
        <v>2</v>
      </c>
      <c r="V139" s="33"/>
      <c r="W139" s="33"/>
      <c r="X139" s="33"/>
      <c r="Y139" s="33"/>
      <c r="Z139" s="33"/>
      <c r="AA139" s="33"/>
      <c r="AB139" s="37"/>
      <c r="AC139" s="45">
        <f t="shared" si="10"/>
        <v>40</v>
      </c>
      <c r="AD139" s="17">
        <f t="shared" si="7"/>
        <v>90.909090909090907</v>
      </c>
    </row>
    <row r="140" spans="1:30" ht="15.95" customHeight="1" thickTop="1">
      <c r="A140" s="25">
        <v>133</v>
      </c>
      <c r="B140" s="26">
        <v>21</v>
      </c>
      <c r="C140" s="26" t="s">
        <v>27</v>
      </c>
      <c r="D140" s="26">
        <v>1406858</v>
      </c>
      <c r="E140" s="26">
        <v>9991091317</v>
      </c>
      <c r="F140" s="27" t="str">
        <f>'Penguji I'!F139</f>
        <v>Maulida Nuradellia</v>
      </c>
      <c r="G140" s="26" t="s">
        <v>8</v>
      </c>
      <c r="H140" s="26" t="s">
        <v>9</v>
      </c>
      <c r="I140" s="26">
        <v>6</v>
      </c>
      <c r="J140" s="28" t="str">
        <f t="shared" si="8"/>
        <v>Gerak Melingkar</v>
      </c>
      <c r="K140" s="26">
        <f t="shared" si="9"/>
        <v>46</v>
      </c>
      <c r="L140" s="26">
        <v>7</v>
      </c>
      <c r="M140" s="26">
        <v>3</v>
      </c>
      <c r="N140" s="26">
        <v>2</v>
      </c>
      <c r="O140" s="26">
        <v>1</v>
      </c>
      <c r="P140" s="26">
        <v>2</v>
      </c>
      <c r="Q140" s="26">
        <v>3</v>
      </c>
      <c r="R140" s="26">
        <v>5</v>
      </c>
      <c r="S140" s="26">
        <v>8</v>
      </c>
      <c r="T140" s="26">
        <v>7</v>
      </c>
      <c r="U140" s="26">
        <v>2</v>
      </c>
      <c r="V140" s="26"/>
      <c r="W140" s="26"/>
      <c r="X140" s="26"/>
      <c r="Y140" s="26"/>
      <c r="Z140" s="26"/>
      <c r="AA140" s="26"/>
      <c r="AB140" s="30"/>
      <c r="AC140" s="44">
        <f t="shared" si="10"/>
        <v>40</v>
      </c>
      <c r="AD140" s="17">
        <f t="shared" si="7"/>
        <v>89.285714285714292</v>
      </c>
    </row>
    <row r="141" spans="1:30" ht="15.95" customHeight="1">
      <c r="A141" s="6">
        <v>134</v>
      </c>
      <c r="B141" s="4">
        <v>22</v>
      </c>
      <c r="C141" s="4" t="s">
        <v>27</v>
      </c>
      <c r="D141" s="4">
        <v>1406859</v>
      </c>
      <c r="E141" s="4">
        <v>9991090823</v>
      </c>
      <c r="F141" s="5" t="str">
        <f>'Penguji I'!F140</f>
        <v>Muhammad Syihabuddin</v>
      </c>
      <c r="G141" s="4" t="s">
        <v>10</v>
      </c>
      <c r="H141" s="4" t="s">
        <v>9</v>
      </c>
      <c r="I141" s="4">
        <v>6</v>
      </c>
      <c r="J141" s="11" t="str">
        <f t="shared" si="8"/>
        <v>Gerak Melingkar</v>
      </c>
      <c r="K141" s="4">
        <f t="shared" si="9"/>
        <v>46</v>
      </c>
      <c r="L141" s="4">
        <v>7</v>
      </c>
      <c r="M141" s="4">
        <v>3</v>
      </c>
      <c r="N141" s="4">
        <v>2</v>
      </c>
      <c r="O141" s="4">
        <v>1</v>
      </c>
      <c r="P141" s="4">
        <v>2</v>
      </c>
      <c r="Q141" s="4">
        <v>3</v>
      </c>
      <c r="R141" s="4">
        <v>5</v>
      </c>
      <c r="S141" s="4">
        <v>8</v>
      </c>
      <c r="T141" s="4">
        <v>7</v>
      </c>
      <c r="U141" s="4">
        <v>2</v>
      </c>
      <c r="V141" s="4"/>
      <c r="W141" s="4"/>
      <c r="X141" s="4"/>
      <c r="Y141" s="4"/>
      <c r="Z141" s="4"/>
      <c r="AA141" s="4"/>
      <c r="AB141" s="3"/>
      <c r="AC141" s="13">
        <f t="shared" si="10"/>
        <v>40</v>
      </c>
      <c r="AD141" s="17">
        <f t="shared" si="7"/>
        <v>89.285714285714292</v>
      </c>
    </row>
    <row r="142" spans="1:30" ht="15.95" customHeight="1">
      <c r="A142" s="6">
        <v>135</v>
      </c>
      <c r="B142" s="4">
        <v>23</v>
      </c>
      <c r="C142" s="4" t="s">
        <v>27</v>
      </c>
      <c r="D142" s="4">
        <v>1407062</v>
      </c>
      <c r="E142" s="4" t="s">
        <v>32</v>
      </c>
      <c r="F142" s="5" t="str">
        <f>'Penguji I'!F141</f>
        <v>Muhammad Zaenal Muttaqin</v>
      </c>
      <c r="G142" s="4" t="s">
        <v>10</v>
      </c>
      <c r="H142" s="4" t="s">
        <v>9</v>
      </c>
      <c r="I142" s="4">
        <v>5</v>
      </c>
      <c r="J142" s="11" t="str">
        <f t="shared" si="8"/>
        <v>Titik Berat</v>
      </c>
      <c r="K142" s="4">
        <f t="shared" si="9"/>
        <v>48</v>
      </c>
      <c r="L142" s="4">
        <v>6</v>
      </c>
      <c r="M142" s="4">
        <v>4</v>
      </c>
      <c r="N142" s="4">
        <v>2</v>
      </c>
      <c r="O142" s="4">
        <v>1</v>
      </c>
      <c r="P142" s="4">
        <v>2</v>
      </c>
      <c r="Q142" s="4">
        <v>3</v>
      </c>
      <c r="R142" s="4">
        <v>6</v>
      </c>
      <c r="S142" s="4"/>
      <c r="T142" s="4">
        <v>16</v>
      </c>
      <c r="U142" s="4">
        <v>2</v>
      </c>
      <c r="V142" s="4"/>
      <c r="W142" s="4"/>
      <c r="X142" s="4"/>
      <c r="Y142" s="4"/>
      <c r="Z142" s="4"/>
      <c r="AA142" s="4"/>
      <c r="AB142" s="3"/>
      <c r="AC142" s="13">
        <f t="shared" si="10"/>
        <v>42</v>
      </c>
      <c r="AD142" s="17">
        <f t="shared" si="7"/>
        <v>89.65517241379311</v>
      </c>
    </row>
    <row r="143" spans="1:30" ht="15.95" customHeight="1">
      <c r="A143" s="6">
        <v>136</v>
      </c>
      <c r="B143" s="4">
        <v>24</v>
      </c>
      <c r="C143" s="4" t="s">
        <v>27</v>
      </c>
      <c r="D143" s="4">
        <v>1406860</v>
      </c>
      <c r="E143" s="4">
        <v>9997094144</v>
      </c>
      <c r="F143" s="5" t="str">
        <f>'Penguji I'!F142</f>
        <v>Mustika Wahyu Jati</v>
      </c>
      <c r="G143" s="4" t="s">
        <v>8</v>
      </c>
      <c r="H143" s="4" t="s">
        <v>9</v>
      </c>
      <c r="I143" s="4">
        <v>2</v>
      </c>
      <c r="J143" s="11" t="str">
        <f t="shared" si="8"/>
        <v>Rangkaian Seri dan Paralel</v>
      </c>
      <c r="K143" s="4">
        <f t="shared" si="9"/>
        <v>49</v>
      </c>
      <c r="L143" s="4">
        <v>7</v>
      </c>
      <c r="M143" s="4">
        <v>3</v>
      </c>
      <c r="N143" s="4">
        <v>2</v>
      </c>
      <c r="O143" s="4">
        <v>1</v>
      </c>
      <c r="P143" s="4">
        <v>2</v>
      </c>
      <c r="Q143" s="4">
        <v>3</v>
      </c>
      <c r="R143" s="4">
        <v>17</v>
      </c>
      <c r="S143" s="4"/>
      <c r="T143" s="4">
        <v>7</v>
      </c>
      <c r="U143" s="4">
        <v>2</v>
      </c>
      <c r="V143" s="4"/>
      <c r="W143" s="4"/>
      <c r="X143" s="4"/>
      <c r="Y143" s="4"/>
      <c r="Z143" s="4"/>
      <c r="AA143" s="4"/>
      <c r="AB143" s="3"/>
      <c r="AC143" s="13">
        <f t="shared" si="10"/>
        <v>44</v>
      </c>
      <c r="AD143" s="17">
        <f t="shared" si="7"/>
        <v>91.525423728813564</v>
      </c>
    </row>
    <row r="144" spans="1:30" ht="15.95" customHeight="1">
      <c r="A144" s="6">
        <v>137</v>
      </c>
      <c r="B144" s="4">
        <v>25</v>
      </c>
      <c r="C144" s="4" t="s">
        <v>27</v>
      </c>
      <c r="D144" s="4">
        <v>1406862</v>
      </c>
      <c r="E144" s="4">
        <v>9987496730</v>
      </c>
      <c r="F144" s="5" t="str">
        <f>'Penguji I'!F143</f>
        <v>Natasya Fitrianinda</v>
      </c>
      <c r="G144" s="4" t="s">
        <v>8</v>
      </c>
      <c r="H144" s="4" t="s">
        <v>9</v>
      </c>
      <c r="I144" s="4">
        <v>1</v>
      </c>
      <c r="J144" s="11" t="str">
        <f t="shared" si="8"/>
        <v>Elastisitas dan Hukum Hooke</v>
      </c>
      <c r="K144" s="4">
        <f t="shared" si="9"/>
        <v>52</v>
      </c>
      <c r="L144" s="4">
        <v>7</v>
      </c>
      <c r="M144" s="4">
        <v>3</v>
      </c>
      <c r="N144" s="4">
        <v>2</v>
      </c>
      <c r="O144" s="4">
        <v>1</v>
      </c>
      <c r="P144" s="4">
        <v>2</v>
      </c>
      <c r="Q144" s="4">
        <v>3</v>
      </c>
      <c r="R144" s="4">
        <v>10</v>
      </c>
      <c r="S144" s="4">
        <v>8</v>
      </c>
      <c r="T144" s="4">
        <v>6</v>
      </c>
      <c r="U144" s="4">
        <v>2</v>
      </c>
      <c r="V144" s="4"/>
      <c r="W144" s="4"/>
      <c r="X144" s="4"/>
      <c r="Y144" s="4"/>
      <c r="Z144" s="4"/>
      <c r="AA144" s="4"/>
      <c r="AB144" s="3"/>
      <c r="AC144" s="13">
        <f t="shared" si="10"/>
        <v>44</v>
      </c>
      <c r="AD144" s="17">
        <f t="shared" si="7"/>
        <v>87.096774193548384</v>
      </c>
    </row>
    <row r="145" spans="1:30" ht="15.95" customHeight="1">
      <c r="A145" s="6">
        <v>138</v>
      </c>
      <c r="B145" s="4">
        <v>26</v>
      </c>
      <c r="C145" s="4" t="s">
        <v>27</v>
      </c>
      <c r="D145" s="4">
        <v>1406863</v>
      </c>
      <c r="E145" s="4">
        <v>9992562226</v>
      </c>
      <c r="F145" s="5" t="str">
        <f>'Penguji I'!F144</f>
        <v>Priscylia Seva Permatasari</v>
      </c>
      <c r="G145" s="4" t="s">
        <v>8</v>
      </c>
      <c r="H145" s="4" t="s">
        <v>9</v>
      </c>
      <c r="I145" s="4">
        <v>5</v>
      </c>
      <c r="J145" s="11" t="str">
        <f t="shared" si="8"/>
        <v>Titik Berat</v>
      </c>
      <c r="K145" s="4">
        <f t="shared" si="9"/>
        <v>48</v>
      </c>
      <c r="L145" s="4">
        <v>6</v>
      </c>
      <c r="M145" s="4">
        <v>4</v>
      </c>
      <c r="N145" s="4">
        <v>2</v>
      </c>
      <c r="O145" s="4">
        <v>1</v>
      </c>
      <c r="P145" s="4">
        <v>2</v>
      </c>
      <c r="Q145" s="4">
        <v>3</v>
      </c>
      <c r="R145" s="4">
        <v>6</v>
      </c>
      <c r="S145" s="4"/>
      <c r="T145" s="4">
        <v>16</v>
      </c>
      <c r="U145" s="4">
        <v>2</v>
      </c>
      <c r="V145" s="4"/>
      <c r="W145" s="4"/>
      <c r="X145" s="4"/>
      <c r="Y145" s="4"/>
      <c r="Z145" s="4"/>
      <c r="AA145" s="4"/>
      <c r="AB145" s="3"/>
      <c r="AC145" s="13">
        <f t="shared" si="10"/>
        <v>42</v>
      </c>
      <c r="AD145" s="17">
        <f t="shared" si="7"/>
        <v>89.65517241379311</v>
      </c>
    </row>
    <row r="146" spans="1:30" ht="15.95" customHeight="1">
      <c r="A146" s="6">
        <v>139</v>
      </c>
      <c r="B146" s="4">
        <v>27</v>
      </c>
      <c r="C146" s="4" t="s">
        <v>27</v>
      </c>
      <c r="D146" s="4">
        <v>1406864</v>
      </c>
      <c r="E146" s="4">
        <v>9991445306</v>
      </c>
      <c r="F146" s="5" t="str">
        <f>'Penguji I'!F145</f>
        <v>Rikha Khiari Royana</v>
      </c>
      <c r="G146" s="4" t="s">
        <v>10</v>
      </c>
      <c r="H146" s="4" t="s">
        <v>9</v>
      </c>
      <c r="I146" s="4">
        <v>4</v>
      </c>
      <c r="J146" s="11" t="str">
        <f t="shared" si="8"/>
        <v>Getaran Harmonis</v>
      </c>
      <c r="K146" s="4">
        <f t="shared" si="9"/>
        <v>44</v>
      </c>
      <c r="L146" s="4">
        <v>6</v>
      </c>
      <c r="M146" s="4">
        <v>4</v>
      </c>
      <c r="N146" s="4">
        <v>2</v>
      </c>
      <c r="O146" s="4">
        <v>1</v>
      </c>
      <c r="P146" s="4">
        <v>2</v>
      </c>
      <c r="Q146" s="4">
        <v>3</v>
      </c>
      <c r="R146" s="4">
        <v>6</v>
      </c>
      <c r="S146" s="4">
        <v>6</v>
      </c>
      <c r="T146" s="4">
        <v>6</v>
      </c>
      <c r="U146" s="4">
        <v>2</v>
      </c>
      <c r="V146" s="4"/>
      <c r="W146" s="4"/>
      <c r="X146" s="4"/>
      <c r="Y146" s="4"/>
      <c r="Z146" s="4"/>
      <c r="AA146" s="4"/>
      <c r="AB146" s="3"/>
      <c r="AC146" s="13">
        <f t="shared" si="10"/>
        <v>38</v>
      </c>
      <c r="AD146" s="17">
        <f t="shared" si="7"/>
        <v>88.888888888888886</v>
      </c>
    </row>
    <row r="147" spans="1:30" ht="15.95" customHeight="1">
      <c r="A147" s="6">
        <v>140</v>
      </c>
      <c r="B147" s="4">
        <v>28</v>
      </c>
      <c r="C147" s="4" t="s">
        <v>27</v>
      </c>
      <c r="D147" s="4">
        <v>1406865</v>
      </c>
      <c r="E147" s="4" t="s">
        <v>33</v>
      </c>
      <c r="F147" s="5" t="str">
        <f>'Penguji I'!F146</f>
        <v>Rizky Pratama</v>
      </c>
      <c r="G147" s="4" t="s">
        <v>8</v>
      </c>
      <c r="H147" s="4" t="s">
        <v>9</v>
      </c>
      <c r="I147" s="4">
        <v>4</v>
      </c>
      <c r="J147" s="11" t="str">
        <f t="shared" si="8"/>
        <v>Getaran Harmonis</v>
      </c>
      <c r="K147" s="4">
        <f t="shared" si="9"/>
        <v>44</v>
      </c>
      <c r="L147" s="4">
        <v>6</v>
      </c>
      <c r="M147" s="4">
        <v>4</v>
      </c>
      <c r="N147" s="4">
        <v>2</v>
      </c>
      <c r="O147" s="4">
        <v>1</v>
      </c>
      <c r="P147" s="4">
        <v>2</v>
      </c>
      <c r="Q147" s="4">
        <v>3</v>
      </c>
      <c r="R147" s="4">
        <v>6</v>
      </c>
      <c r="S147" s="4">
        <v>6</v>
      </c>
      <c r="T147" s="4">
        <v>6</v>
      </c>
      <c r="U147" s="4">
        <v>2</v>
      </c>
      <c r="V147" s="4"/>
      <c r="W147" s="4"/>
      <c r="X147" s="4"/>
      <c r="Y147" s="4"/>
      <c r="Z147" s="4"/>
      <c r="AA147" s="4"/>
      <c r="AB147" s="3"/>
      <c r="AC147" s="13">
        <f t="shared" si="10"/>
        <v>38</v>
      </c>
      <c r="AD147" s="17">
        <f t="shared" si="7"/>
        <v>88.888888888888886</v>
      </c>
    </row>
    <row r="148" spans="1:30" ht="15.95" customHeight="1">
      <c r="A148" s="6">
        <v>141</v>
      </c>
      <c r="B148" s="4">
        <v>29</v>
      </c>
      <c r="C148" s="4" t="s">
        <v>27</v>
      </c>
      <c r="D148" s="4">
        <v>1406866</v>
      </c>
      <c r="E148" s="4">
        <v>9997094045</v>
      </c>
      <c r="F148" s="5" t="str">
        <f>'Penguji I'!F147</f>
        <v>Santa Verolina Agata</v>
      </c>
      <c r="G148" s="4" t="s">
        <v>10</v>
      </c>
      <c r="H148" s="4" t="s">
        <v>9</v>
      </c>
      <c r="I148" s="4">
        <v>3</v>
      </c>
      <c r="J148" s="11" t="str">
        <f t="shared" si="8"/>
        <v>Ayunan Sederhana</v>
      </c>
      <c r="K148" s="4">
        <f t="shared" si="9"/>
        <v>45</v>
      </c>
      <c r="L148" s="4">
        <v>5</v>
      </c>
      <c r="M148" s="4">
        <v>4</v>
      </c>
      <c r="N148" s="4">
        <v>2</v>
      </c>
      <c r="O148" s="4">
        <v>1</v>
      </c>
      <c r="P148" s="4">
        <v>2</v>
      </c>
      <c r="Q148" s="4">
        <v>3</v>
      </c>
      <c r="R148" s="4">
        <v>6</v>
      </c>
      <c r="S148" s="4">
        <v>7</v>
      </c>
      <c r="T148" s="4">
        <v>7</v>
      </c>
      <c r="U148" s="4">
        <v>2</v>
      </c>
      <c r="V148" s="4"/>
      <c r="W148" s="4"/>
      <c r="X148" s="4"/>
      <c r="Y148" s="4"/>
      <c r="Z148" s="4"/>
      <c r="AA148" s="4"/>
      <c r="AB148" s="3"/>
      <c r="AC148" s="13">
        <f t="shared" si="10"/>
        <v>39</v>
      </c>
      <c r="AD148" s="17">
        <f t="shared" si="7"/>
        <v>89.090909090909093</v>
      </c>
    </row>
    <row r="149" spans="1:30" ht="15.95" customHeight="1">
      <c r="A149" s="6">
        <v>142</v>
      </c>
      <c r="B149" s="4">
        <v>30</v>
      </c>
      <c r="C149" s="4" t="s">
        <v>27</v>
      </c>
      <c r="D149" s="4">
        <v>1407051</v>
      </c>
      <c r="E149" s="4">
        <v>9988111530</v>
      </c>
      <c r="F149" s="5" t="str">
        <f>'Penguji I'!F148</f>
        <v>Satryo Mahendra Baroto</v>
      </c>
      <c r="G149" s="4" t="s">
        <v>10</v>
      </c>
      <c r="H149" s="4" t="s">
        <v>9</v>
      </c>
      <c r="I149" s="4">
        <v>1</v>
      </c>
      <c r="J149" s="11" t="str">
        <f t="shared" si="8"/>
        <v>Elastisitas dan Hukum Hooke</v>
      </c>
      <c r="K149" s="4">
        <f t="shared" si="9"/>
        <v>52</v>
      </c>
      <c r="L149" s="4">
        <v>7</v>
      </c>
      <c r="M149" s="4">
        <v>3</v>
      </c>
      <c r="N149" s="4">
        <v>2</v>
      </c>
      <c r="O149" s="4">
        <v>1</v>
      </c>
      <c r="P149" s="4">
        <v>2</v>
      </c>
      <c r="Q149" s="4">
        <v>3</v>
      </c>
      <c r="R149" s="4">
        <v>10</v>
      </c>
      <c r="S149" s="4">
        <v>8</v>
      </c>
      <c r="T149" s="4">
        <v>6</v>
      </c>
      <c r="U149" s="4">
        <v>2</v>
      </c>
      <c r="V149" s="4"/>
      <c r="W149" s="4"/>
      <c r="X149" s="4"/>
      <c r="Y149" s="4"/>
      <c r="Z149" s="4"/>
      <c r="AA149" s="4"/>
      <c r="AB149" s="3"/>
      <c r="AC149" s="13">
        <f t="shared" si="10"/>
        <v>44</v>
      </c>
      <c r="AD149" s="17">
        <f t="shared" si="7"/>
        <v>87.096774193548384</v>
      </c>
    </row>
    <row r="150" spans="1:30" ht="15.95" customHeight="1">
      <c r="A150" s="6">
        <v>143</v>
      </c>
      <c r="B150" s="4">
        <v>31</v>
      </c>
      <c r="C150" s="4" t="s">
        <v>27</v>
      </c>
      <c r="D150" s="4">
        <v>1406867</v>
      </c>
      <c r="E150" s="4">
        <v>9993171729</v>
      </c>
      <c r="F150" s="5" t="str">
        <f>'Penguji I'!F149</f>
        <v>Sava Risky Tarisya</v>
      </c>
      <c r="G150" s="4" t="s">
        <v>8</v>
      </c>
      <c r="H150" s="4" t="s">
        <v>9</v>
      </c>
      <c r="I150" s="4">
        <v>2</v>
      </c>
      <c r="J150" s="11" t="str">
        <f t="shared" si="8"/>
        <v>Rangkaian Seri dan Paralel</v>
      </c>
      <c r="K150" s="4">
        <f t="shared" si="9"/>
        <v>49</v>
      </c>
      <c r="L150" s="4">
        <v>7</v>
      </c>
      <c r="M150" s="4">
        <v>3</v>
      </c>
      <c r="N150" s="4">
        <v>2</v>
      </c>
      <c r="O150" s="4">
        <v>1</v>
      </c>
      <c r="P150" s="4">
        <v>2</v>
      </c>
      <c r="Q150" s="4">
        <v>3</v>
      </c>
      <c r="R150" s="4">
        <v>17</v>
      </c>
      <c r="S150" s="4"/>
      <c r="T150" s="4">
        <v>7</v>
      </c>
      <c r="U150" s="4">
        <v>2</v>
      </c>
      <c r="V150" s="4"/>
      <c r="W150" s="4"/>
      <c r="X150" s="4"/>
      <c r="Y150" s="4"/>
      <c r="Z150" s="4"/>
      <c r="AA150" s="4"/>
      <c r="AB150" s="3"/>
      <c r="AC150" s="13">
        <f t="shared" si="10"/>
        <v>44</v>
      </c>
      <c r="AD150" s="17">
        <f t="shared" si="7"/>
        <v>91.525423728813564</v>
      </c>
    </row>
    <row r="151" spans="1:30" ht="15.95" customHeight="1" thickBot="1">
      <c r="A151" s="46">
        <v>144</v>
      </c>
      <c r="B151" s="47">
        <v>32</v>
      </c>
      <c r="C151" s="47" t="s">
        <v>27</v>
      </c>
      <c r="D151" s="47">
        <v>1406868</v>
      </c>
      <c r="E151" s="47">
        <v>9997854910</v>
      </c>
      <c r="F151" s="48" t="str">
        <f>'Penguji I'!F150</f>
        <v>Yusuf Kurniawan</v>
      </c>
      <c r="G151" s="47" t="s">
        <v>10</v>
      </c>
      <c r="H151" s="47" t="s">
        <v>9</v>
      </c>
      <c r="I151" s="47">
        <v>3</v>
      </c>
      <c r="J151" s="49" t="str">
        <f t="shared" si="8"/>
        <v>Ayunan Sederhana</v>
      </c>
      <c r="K151" s="47">
        <f t="shared" si="9"/>
        <v>45</v>
      </c>
      <c r="L151" s="47">
        <v>5</v>
      </c>
      <c r="M151" s="47">
        <v>4</v>
      </c>
      <c r="N151" s="47">
        <v>2</v>
      </c>
      <c r="O151" s="47">
        <v>1</v>
      </c>
      <c r="P151" s="47">
        <v>2</v>
      </c>
      <c r="Q151" s="47">
        <v>3</v>
      </c>
      <c r="R151" s="47">
        <v>6</v>
      </c>
      <c r="S151" s="47">
        <v>7</v>
      </c>
      <c r="T151" s="47">
        <v>7</v>
      </c>
      <c r="U151" s="47">
        <v>2</v>
      </c>
      <c r="V151" s="47"/>
      <c r="W151" s="47"/>
      <c r="X151" s="47"/>
      <c r="Y151" s="47"/>
      <c r="Z151" s="47"/>
      <c r="AA151" s="47"/>
      <c r="AB151" s="50"/>
      <c r="AC151" s="51">
        <f t="shared" si="10"/>
        <v>39</v>
      </c>
      <c r="AD151" s="17">
        <f t="shared" si="7"/>
        <v>89.090909090909093</v>
      </c>
    </row>
    <row r="152" spans="1:30" ht="15.95" customHeight="1" thickTop="1">
      <c r="A152" s="25">
        <v>145</v>
      </c>
      <c r="B152" s="26">
        <v>33</v>
      </c>
      <c r="C152" s="26" t="s">
        <v>27</v>
      </c>
      <c r="D152" s="26">
        <v>1406869</v>
      </c>
      <c r="E152" s="26">
        <v>9991024313</v>
      </c>
      <c r="F152" s="27" t="str">
        <f>'Penguji I'!F151</f>
        <v>Adam Rafi Satria</v>
      </c>
      <c r="G152" s="26" t="s">
        <v>8</v>
      </c>
      <c r="H152" s="26" t="s">
        <v>9</v>
      </c>
      <c r="I152" s="26">
        <v>5</v>
      </c>
      <c r="J152" s="28" t="str">
        <f t="shared" si="8"/>
        <v>Titik Berat</v>
      </c>
      <c r="K152" s="26">
        <f t="shared" si="9"/>
        <v>48</v>
      </c>
      <c r="L152" s="26">
        <v>7</v>
      </c>
      <c r="M152" s="26">
        <v>3</v>
      </c>
      <c r="N152" s="26">
        <v>2</v>
      </c>
      <c r="O152" s="26">
        <v>1</v>
      </c>
      <c r="P152" s="26">
        <v>2</v>
      </c>
      <c r="Q152" s="26">
        <v>3</v>
      </c>
      <c r="R152" s="26">
        <v>5</v>
      </c>
      <c r="S152" s="26"/>
      <c r="T152" s="26">
        <v>16</v>
      </c>
      <c r="U152" s="26">
        <v>2</v>
      </c>
      <c r="V152" s="26"/>
      <c r="W152" s="26"/>
      <c r="X152" s="26"/>
      <c r="Y152" s="26"/>
      <c r="Z152" s="26"/>
      <c r="AA152" s="26"/>
      <c r="AB152" s="30"/>
      <c r="AC152" s="44">
        <f t="shared" si="10"/>
        <v>41</v>
      </c>
      <c r="AD152" s="17">
        <f t="shared" si="7"/>
        <v>87.931034482758619</v>
      </c>
    </row>
    <row r="153" spans="1:30" ht="15.95" customHeight="1">
      <c r="A153" s="6">
        <v>146</v>
      </c>
      <c r="B153" s="4">
        <v>34</v>
      </c>
      <c r="C153" s="4" t="s">
        <v>27</v>
      </c>
      <c r="D153" s="4">
        <v>1406870</v>
      </c>
      <c r="E153" s="4">
        <v>9991741420</v>
      </c>
      <c r="F153" s="5" t="str">
        <f>'Penguji I'!F152</f>
        <v>Agatha Irine Stevani Hadasa</v>
      </c>
      <c r="G153" s="4" t="s">
        <v>10</v>
      </c>
      <c r="H153" s="4" t="s">
        <v>9</v>
      </c>
      <c r="I153" s="4">
        <v>3</v>
      </c>
      <c r="J153" s="11" t="str">
        <f t="shared" si="8"/>
        <v>Ayunan Sederhana</v>
      </c>
      <c r="K153" s="4">
        <f t="shared" si="9"/>
        <v>45</v>
      </c>
      <c r="L153" s="4">
        <v>7</v>
      </c>
      <c r="M153" s="4">
        <v>3</v>
      </c>
      <c r="N153" s="4">
        <v>2</v>
      </c>
      <c r="O153" s="4">
        <v>1</v>
      </c>
      <c r="P153" s="4">
        <v>2</v>
      </c>
      <c r="Q153" s="4">
        <v>3</v>
      </c>
      <c r="R153" s="4">
        <v>8</v>
      </c>
      <c r="S153" s="4">
        <v>4</v>
      </c>
      <c r="T153" s="4">
        <v>6</v>
      </c>
      <c r="U153" s="4">
        <v>2</v>
      </c>
      <c r="V153" s="4"/>
      <c r="W153" s="4"/>
      <c r="X153" s="4"/>
      <c r="Y153" s="4"/>
      <c r="Z153" s="4"/>
      <c r="AA153" s="4"/>
      <c r="AB153" s="3"/>
      <c r="AC153" s="13">
        <f t="shared" si="10"/>
        <v>38</v>
      </c>
      <c r="AD153" s="17">
        <f t="shared" si="7"/>
        <v>87.272727272727266</v>
      </c>
    </row>
    <row r="154" spans="1:30" ht="15.95" customHeight="1">
      <c r="A154" s="6">
        <v>147</v>
      </c>
      <c r="B154" s="4">
        <v>35</v>
      </c>
      <c r="C154" s="4" t="s">
        <v>27</v>
      </c>
      <c r="D154" s="4">
        <v>1406871</v>
      </c>
      <c r="E154" s="4">
        <v>9991884769</v>
      </c>
      <c r="F154" s="5" t="str">
        <f>'Penguji I'!F153</f>
        <v>Alvinta Rahmawati</v>
      </c>
      <c r="G154" s="4" t="s">
        <v>8</v>
      </c>
      <c r="H154" s="4" t="s">
        <v>9</v>
      </c>
      <c r="I154" s="4">
        <v>5</v>
      </c>
      <c r="J154" s="11" t="str">
        <f t="shared" si="8"/>
        <v>Titik Berat</v>
      </c>
      <c r="K154" s="4">
        <f t="shared" si="9"/>
        <v>48</v>
      </c>
      <c r="L154" s="4">
        <v>7</v>
      </c>
      <c r="M154" s="4">
        <v>3</v>
      </c>
      <c r="N154" s="4">
        <v>2</v>
      </c>
      <c r="O154" s="4">
        <v>1</v>
      </c>
      <c r="P154" s="4">
        <v>2</v>
      </c>
      <c r="Q154" s="4">
        <v>3</v>
      </c>
      <c r="R154" s="4">
        <v>5</v>
      </c>
      <c r="S154" s="4"/>
      <c r="T154" s="4">
        <v>17</v>
      </c>
      <c r="U154" s="4">
        <v>2</v>
      </c>
      <c r="V154" s="4"/>
      <c r="W154" s="4"/>
      <c r="X154" s="4"/>
      <c r="Y154" s="4"/>
      <c r="Z154" s="4"/>
      <c r="AA154" s="4"/>
      <c r="AB154" s="3"/>
      <c r="AC154" s="13">
        <f t="shared" si="10"/>
        <v>42</v>
      </c>
      <c r="AD154" s="17">
        <f t="shared" si="7"/>
        <v>89.65517241379311</v>
      </c>
    </row>
    <row r="155" spans="1:30" ht="15.95" customHeight="1">
      <c r="A155" s="6">
        <v>148</v>
      </c>
      <c r="B155" s="4">
        <v>1</v>
      </c>
      <c r="C155" s="4" t="s">
        <v>34</v>
      </c>
      <c r="D155" s="4">
        <v>1406872</v>
      </c>
      <c r="E155" s="4">
        <v>9994845522</v>
      </c>
      <c r="F155" s="5" t="str">
        <f>'Penguji I'!F154</f>
        <v>Amelia Oktaviani</v>
      </c>
      <c r="G155" s="4" t="s">
        <v>10</v>
      </c>
      <c r="H155" s="4" t="s">
        <v>9</v>
      </c>
      <c r="I155" s="4">
        <v>5</v>
      </c>
      <c r="J155" s="11" t="str">
        <f t="shared" si="8"/>
        <v>Titik Berat</v>
      </c>
      <c r="K155" s="4">
        <f t="shared" si="9"/>
        <v>48</v>
      </c>
      <c r="L155" s="4">
        <v>7</v>
      </c>
      <c r="M155" s="4">
        <v>3</v>
      </c>
      <c r="N155" s="4">
        <v>2</v>
      </c>
      <c r="O155" s="4">
        <v>1</v>
      </c>
      <c r="P155" s="4">
        <v>2</v>
      </c>
      <c r="Q155" s="4">
        <v>3</v>
      </c>
      <c r="R155" s="4">
        <v>6</v>
      </c>
      <c r="S155" s="4"/>
      <c r="T155" s="4">
        <v>17</v>
      </c>
      <c r="U155" s="4">
        <v>2</v>
      </c>
      <c r="V155" s="4"/>
      <c r="W155" s="4"/>
      <c r="X155" s="4"/>
      <c r="Y155" s="4"/>
      <c r="Z155" s="4"/>
      <c r="AA155" s="4"/>
      <c r="AB155" s="3"/>
      <c r="AC155" s="13">
        <f t="shared" si="10"/>
        <v>43</v>
      </c>
      <c r="AD155" s="17">
        <f t="shared" si="7"/>
        <v>91.379310344827587</v>
      </c>
    </row>
    <row r="156" spans="1:30" ht="15.95" customHeight="1">
      <c r="A156" s="6">
        <v>149</v>
      </c>
      <c r="B156" s="4">
        <v>2</v>
      </c>
      <c r="C156" s="4" t="s">
        <v>34</v>
      </c>
      <c r="D156" s="4">
        <v>1406873</v>
      </c>
      <c r="E156" s="4">
        <v>9991077860</v>
      </c>
      <c r="F156" s="5" t="str">
        <f>'Penguji I'!F155</f>
        <v>Antonia Adisty Rachel Putri Kurniawan</v>
      </c>
      <c r="G156" s="4" t="s">
        <v>10</v>
      </c>
      <c r="H156" s="4" t="s">
        <v>35</v>
      </c>
      <c r="I156" s="4">
        <v>2</v>
      </c>
      <c r="J156" s="11" t="str">
        <f t="shared" si="8"/>
        <v>Rangkaian Seri dan Paralel</v>
      </c>
      <c r="K156" s="4">
        <f t="shared" si="9"/>
        <v>49</v>
      </c>
      <c r="L156" s="4">
        <v>6</v>
      </c>
      <c r="M156" s="4">
        <v>4</v>
      </c>
      <c r="N156" s="4">
        <v>2</v>
      </c>
      <c r="O156" s="4">
        <v>1</v>
      </c>
      <c r="P156" s="4">
        <v>2</v>
      </c>
      <c r="Q156" s="4">
        <v>3</v>
      </c>
      <c r="R156" s="4">
        <v>16</v>
      </c>
      <c r="S156" s="4"/>
      <c r="T156" s="4">
        <v>5</v>
      </c>
      <c r="U156" s="4">
        <v>2</v>
      </c>
      <c r="V156" s="4"/>
      <c r="W156" s="4"/>
      <c r="X156" s="4"/>
      <c r="Y156" s="4"/>
      <c r="Z156" s="4"/>
      <c r="AA156" s="4"/>
      <c r="AB156" s="3"/>
      <c r="AC156" s="13">
        <f t="shared" si="10"/>
        <v>41</v>
      </c>
      <c r="AD156" s="17">
        <f t="shared" si="7"/>
        <v>86.440677966101703</v>
      </c>
    </row>
    <row r="157" spans="1:30" ht="15.95" customHeight="1">
      <c r="A157" s="6">
        <v>150</v>
      </c>
      <c r="B157" s="4">
        <v>3</v>
      </c>
      <c r="C157" s="4" t="s">
        <v>34</v>
      </c>
      <c r="D157" s="4">
        <v>1406874</v>
      </c>
      <c r="E157" s="4">
        <v>9991266311</v>
      </c>
      <c r="F157" s="5" t="str">
        <f>'Penguji I'!F156</f>
        <v>Arga Adityarahman</v>
      </c>
      <c r="G157" s="4" t="s">
        <v>8</v>
      </c>
      <c r="H157" s="4" t="s">
        <v>35</v>
      </c>
      <c r="I157" s="4">
        <v>4</v>
      </c>
      <c r="J157" s="11" t="str">
        <f t="shared" si="8"/>
        <v>Getaran Harmonis</v>
      </c>
      <c r="K157" s="4">
        <f t="shared" si="9"/>
        <v>44</v>
      </c>
      <c r="L157" s="4">
        <v>6</v>
      </c>
      <c r="M157" s="4">
        <v>3</v>
      </c>
      <c r="N157" s="4">
        <v>2</v>
      </c>
      <c r="O157" s="4">
        <v>1</v>
      </c>
      <c r="P157" s="4">
        <v>2</v>
      </c>
      <c r="Q157" s="4">
        <v>3</v>
      </c>
      <c r="R157" s="4">
        <v>5</v>
      </c>
      <c r="S157" s="4">
        <v>6</v>
      </c>
      <c r="T157" s="4">
        <v>6</v>
      </c>
      <c r="U157" s="4">
        <v>2</v>
      </c>
      <c r="V157" s="4"/>
      <c r="W157" s="4"/>
      <c r="X157" s="4"/>
      <c r="Y157" s="4"/>
      <c r="Z157" s="4"/>
      <c r="AA157" s="4"/>
      <c r="AB157" s="3"/>
      <c r="AC157" s="13">
        <f t="shared" si="10"/>
        <v>36</v>
      </c>
      <c r="AD157" s="17">
        <f t="shared" si="7"/>
        <v>85.18518518518519</v>
      </c>
    </row>
    <row r="158" spans="1:30" ht="15.95" customHeight="1">
      <c r="A158" s="6">
        <v>151</v>
      </c>
      <c r="B158" s="4">
        <v>4</v>
      </c>
      <c r="C158" s="4" t="s">
        <v>34</v>
      </c>
      <c r="D158" s="4">
        <v>1406875</v>
      </c>
      <c r="E158" s="4">
        <v>9993172296</v>
      </c>
      <c r="F158" s="5" t="str">
        <f>'Penguji I'!F157</f>
        <v>Brezinka Ayu Perdana</v>
      </c>
      <c r="G158" s="4" t="s">
        <v>8</v>
      </c>
      <c r="H158" s="4" t="s">
        <v>9</v>
      </c>
      <c r="I158" s="4">
        <v>6</v>
      </c>
      <c r="J158" s="11" t="str">
        <f t="shared" si="8"/>
        <v>Gerak Melingkar</v>
      </c>
      <c r="K158" s="4">
        <f t="shared" si="9"/>
        <v>46</v>
      </c>
      <c r="L158" s="4">
        <v>6</v>
      </c>
      <c r="M158" s="4">
        <v>3</v>
      </c>
      <c r="N158" s="4">
        <v>2</v>
      </c>
      <c r="O158" s="4">
        <v>1</v>
      </c>
      <c r="P158" s="4">
        <v>2</v>
      </c>
      <c r="Q158" s="4">
        <v>3</v>
      </c>
      <c r="R158" s="4">
        <v>8</v>
      </c>
      <c r="S158" s="4">
        <v>7</v>
      </c>
      <c r="T158" s="4">
        <v>6</v>
      </c>
      <c r="U158" s="4">
        <v>2</v>
      </c>
      <c r="V158" s="4"/>
      <c r="W158" s="4"/>
      <c r="X158" s="4"/>
      <c r="Y158" s="4"/>
      <c r="Z158" s="4"/>
      <c r="AA158" s="4"/>
      <c r="AB158" s="3"/>
      <c r="AC158" s="13">
        <f t="shared" si="10"/>
        <v>40</v>
      </c>
      <c r="AD158" s="17">
        <f t="shared" si="7"/>
        <v>89.285714285714292</v>
      </c>
    </row>
    <row r="159" spans="1:30" ht="15.95" customHeight="1">
      <c r="A159" s="6">
        <v>152</v>
      </c>
      <c r="B159" s="4">
        <v>5</v>
      </c>
      <c r="C159" s="4" t="s">
        <v>34</v>
      </c>
      <c r="D159" s="4">
        <v>1406876</v>
      </c>
      <c r="E159" s="4">
        <v>9991246222</v>
      </c>
      <c r="F159" s="5" t="str">
        <f>'Penguji I'!F158</f>
        <v>Deninta Silvia Hanani</v>
      </c>
      <c r="G159" s="4" t="s">
        <v>10</v>
      </c>
      <c r="H159" s="4" t="s">
        <v>9</v>
      </c>
      <c r="I159" s="4">
        <v>1</v>
      </c>
      <c r="J159" s="11" t="str">
        <f t="shared" si="8"/>
        <v>Elastisitas dan Hukum Hooke</v>
      </c>
      <c r="K159" s="4">
        <f t="shared" si="9"/>
        <v>52</v>
      </c>
      <c r="L159" s="4">
        <v>7</v>
      </c>
      <c r="M159" s="4">
        <v>4</v>
      </c>
      <c r="N159" s="4">
        <v>2</v>
      </c>
      <c r="O159" s="4">
        <v>1</v>
      </c>
      <c r="P159" s="4">
        <v>2</v>
      </c>
      <c r="Q159" s="4">
        <v>3</v>
      </c>
      <c r="R159" s="4">
        <v>8</v>
      </c>
      <c r="S159" s="4">
        <v>8</v>
      </c>
      <c r="T159" s="4">
        <v>7</v>
      </c>
      <c r="U159" s="4">
        <v>2</v>
      </c>
      <c r="V159" s="4"/>
      <c r="W159" s="4"/>
      <c r="X159" s="4"/>
      <c r="Y159" s="4"/>
      <c r="Z159" s="4"/>
      <c r="AA159" s="4"/>
      <c r="AB159" s="3"/>
      <c r="AC159" s="13">
        <f t="shared" si="10"/>
        <v>44</v>
      </c>
      <c r="AD159" s="17">
        <f t="shared" ref="AD159:AD187" si="11">(AC159+10)/(K159+10)*100</f>
        <v>87.096774193548384</v>
      </c>
    </row>
    <row r="160" spans="1:30" ht="15.95" customHeight="1">
      <c r="A160" s="6">
        <v>153</v>
      </c>
      <c r="B160" s="4">
        <v>6</v>
      </c>
      <c r="C160" s="4" t="s">
        <v>34</v>
      </c>
      <c r="D160" s="4">
        <v>1406878</v>
      </c>
      <c r="E160" s="4">
        <v>9996519414</v>
      </c>
      <c r="F160" s="5" t="str">
        <f>'Penguji I'!F159</f>
        <v>Dian Safitri</v>
      </c>
      <c r="G160" s="4" t="s">
        <v>8</v>
      </c>
      <c r="H160" s="4" t="s">
        <v>9</v>
      </c>
      <c r="I160" s="4">
        <v>3</v>
      </c>
      <c r="J160" s="11" t="str">
        <f t="shared" si="8"/>
        <v>Ayunan Sederhana</v>
      </c>
      <c r="K160" s="4">
        <f t="shared" si="9"/>
        <v>45</v>
      </c>
      <c r="L160" s="4">
        <v>7</v>
      </c>
      <c r="M160" s="4">
        <v>3</v>
      </c>
      <c r="N160" s="4">
        <v>2</v>
      </c>
      <c r="O160" s="4">
        <v>1</v>
      </c>
      <c r="P160" s="4">
        <v>2</v>
      </c>
      <c r="Q160" s="4">
        <v>3</v>
      </c>
      <c r="R160" s="4">
        <v>8</v>
      </c>
      <c r="S160" s="4">
        <v>4</v>
      </c>
      <c r="T160" s="4">
        <v>6</v>
      </c>
      <c r="U160" s="4">
        <v>2</v>
      </c>
      <c r="V160" s="4"/>
      <c r="W160" s="4"/>
      <c r="X160" s="4"/>
      <c r="Y160" s="4"/>
      <c r="Z160" s="4"/>
      <c r="AA160" s="4"/>
      <c r="AB160" s="3"/>
      <c r="AC160" s="13">
        <f t="shared" si="10"/>
        <v>38</v>
      </c>
      <c r="AD160" s="17">
        <f t="shared" si="11"/>
        <v>87.272727272727266</v>
      </c>
    </row>
    <row r="161" spans="1:30" ht="15.95" customHeight="1">
      <c r="A161" s="6">
        <v>154</v>
      </c>
      <c r="B161" s="4">
        <v>7</v>
      </c>
      <c r="C161" s="4" t="s">
        <v>34</v>
      </c>
      <c r="D161" s="4">
        <v>1406879</v>
      </c>
      <c r="E161" s="4">
        <v>9991024290</v>
      </c>
      <c r="F161" s="5" t="str">
        <f>'Penguji I'!F160</f>
        <v>Eleonora Valeria Jenaru</v>
      </c>
      <c r="G161" s="4" t="s">
        <v>8</v>
      </c>
      <c r="H161" s="4" t="s">
        <v>9</v>
      </c>
      <c r="I161" s="4">
        <v>7</v>
      </c>
      <c r="J161" s="11" t="str">
        <f t="shared" si="8"/>
        <v>Titik Berat</v>
      </c>
      <c r="K161" s="4">
        <f t="shared" si="9"/>
        <v>48</v>
      </c>
      <c r="L161" s="4">
        <v>7</v>
      </c>
      <c r="M161" s="4">
        <v>3</v>
      </c>
      <c r="N161" s="4">
        <v>2</v>
      </c>
      <c r="O161" s="4">
        <v>1</v>
      </c>
      <c r="P161" s="4">
        <v>2</v>
      </c>
      <c r="Q161" s="4">
        <v>3</v>
      </c>
      <c r="R161" s="4">
        <v>5</v>
      </c>
      <c r="S161" s="4"/>
      <c r="T161" s="4">
        <v>17</v>
      </c>
      <c r="U161" s="4">
        <v>2</v>
      </c>
      <c r="V161" s="4"/>
      <c r="W161" s="4"/>
      <c r="X161" s="4"/>
      <c r="Y161" s="4"/>
      <c r="Z161" s="4"/>
      <c r="AA161" s="4"/>
      <c r="AB161" s="3"/>
      <c r="AC161" s="13">
        <f t="shared" si="10"/>
        <v>42</v>
      </c>
      <c r="AD161" s="17">
        <f t="shared" si="11"/>
        <v>89.65517241379311</v>
      </c>
    </row>
    <row r="162" spans="1:30" ht="15.95" customHeight="1">
      <c r="A162" s="6">
        <v>155</v>
      </c>
      <c r="B162" s="4">
        <v>8</v>
      </c>
      <c r="C162" s="4" t="s">
        <v>34</v>
      </c>
      <c r="D162" s="4">
        <v>1406880</v>
      </c>
      <c r="E162" s="4">
        <v>9971942522</v>
      </c>
      <c r="F162" s="5" t="str">
        <f>'Penguji I'!F161</f>
        <v>Erin Bella Pratiwi</v>
      </c>
      <c r="G162" s="4" t="s">
        <v>10</v>
      </c>
      <c r="H162" s="4" t="s">
        <v>9</v>
      </c>
      <c r="I162" s="4">
        <v>6</v>
      </c>
      <c r="J162" s="11" t="str">
        <f t="shared" si="8"/>
        <v>Gerak Melingkar</v>
      </c>
      <c r="K162" s="4">
        <f t="shared" si="9"/>
        <v>46</v>
      </c>
      <c r="L162" s="4">
        <v>6</v>
      </c>
      <c r="M162" s="4">
        <v>3</v>
      </c>
      <c r="N162" s="4">
        <v>2</v>
      </c>
      <c r="O162" s="4">
        <v>1</v>
      </c>
      <c r="P162" s="4">
        <v>2</v>
      </c>
      <c r="Q162" s="4">
        <v>3</v>
      </c>
      <c r="R162" s="4">
        <v>8</v>
      </c>
      <c r="S162" s="4">
        <v>7</v>
      </c>
      <c r="T162" s="4">
        <v>6</v>
      </c>
      <c r="U162" s="4">
        <v>2</v>
      </c>
      <c r="V162" s="4"/>
      <c r="W162" s="4"/>
      <c r="X162" s="4"/>
      <c r="Y162" s="4"/>
      <c r="Z162" s="4"/>
      <c r="AA162" s="4"/>
      <c r="AB162" s="3"/>
      <c r="AC162" s="13">
        <f t="shared" si="10"/>
        <v>40</v>
      </c>
      <c r="AD162" s="17">
        <f t="shared" si="11"/>
        <v>89.285714285714292</v>
      </c>
    </row>
    <row r="163" spans="1:30" ht="15.95" customHeight="1" thickBot="1">
      <c r="A163" s="32">
        <v>156</v>
      </c>
      <c r="B163" s="33">
        <v>9</v>
      </c>
      <c r="C163" s="33" t="s">
        <v>34</v>
      </c>
      <c r="D163" s="33">
        <v>1406881</v>
      </c>
      <c r="E163" s="33">
        <v>9997532865</v>
      </c>
      <c r="F163" s="34" t="str">
        <f>'Penguji I'!F162</f>
        <v>Erlina Risqita Sari</v>
      </c>
      <c r="G163" s="33" t="s">
        <v>8</v>
      </c>
      <c r="H163" s="33" t="s">
        <v>35</v>
      </c>
      <c r="I163" s="33">
        <v>2</v>
      </c>
      <c r="J163" s="35" t="str">
        <f t="shared" si="8"/>
        <v>Rangkaian Seri dan Paralel</v>
      </c>
      <c r="K163" s="33">
        <f t="shared" si="9"/>
        <v>49</v>
      </c>
      <c r="L163" s="33">
        <v>6</v>
      </c>
      <c r="M163" s="33">
        <v>4</v>
      </c>
      <c r="N163" s="33">
        <v>2</v>
      </c>
      <c r="O163" s="33">
        <v>1</v>
      </c>
      <c r="P163" s="33">
        <v>2</v>
      </c>
      <c r="Q163" s="33">
        <v>3</v>
      </c>
      <c r="R163" s="33">
        <v>16</v>
      </c>
      <c r="S163" s="33"/>
      <c r="T163" s="33">
        <v>7</v>
      </c>
      <c r="U163" s="33">
        <v>2</v>
      </c>
      <c r="V163" s="33"/>
      <c r="W163" s="33"/>
      <c r="X163" s="33"/>
      <c r="Y163" s="33"/>
      <c r="Z163" s="33"/>
      <c r="AA163" s="33"/>
      <c r="AB163" s="37"/>
      <c r="AC163" s="45">
        <f t="shared" si="10"/>
        <v>43</v>
      </c>
      <c r="AD163" s="17">
        <f t="shared" si="11"/>
        <v>89.830508474576277</v>
      </c>
    </row>
    <row r="164" spans="1:30" ht="15.95" customHeight="1" thickTop="1">
      <c r="A164" s="25">
        <v>157</v>
      </c>
      <c r="B164" s="26">
        <v>10</v>
      </c>
      <c r="C164" s="26" t="s">
        <v>34</v>
      </c>
      <c r="D164" s="26">
        <v>1406882</v>
      </c>
      <c r="E164" s="26" t="s">
        <v>36</v>
      </c>
      <c r="F164" s="27" t="str">
        <f>'Penguji I'!F163</f>
        <v>Ghanny Aulia Fernanda</v>
      </c>
      <c r="G164" s="26" t="s">
        <v>8</v>
      </c>
      <c r="H164" s="26" t="s">
        <v>35</v>
      </c>
      <c r="I164" s="26">
        <v>1</v>
      </c>
      <c r="J164" s="28" t="str">
        <f t="shared" si="8"/>
        <v>Elastisitas dan Hukum Hooke</v>
      </c>
      <c r="K164" s="26">
        <f t="shared" si="9"/>
        <v>52</v>
      </c>
      <c r="L164" s="26">
        <v>7</v>
      </c>
      <c r="M164" s="26">
        <v>4</v>
      </c>
      <c r="N164" s="26">
        <v>2</v>
      </c>
      <c r="O164" s="26">
        <v>1</v>
      </c>
      <c r="P164" s="26">
        <v>2</v>
      </c>
      <c r="Q164" s="26">
        <v>3</v>
      </c>
      <c r="R164" s="26">
        <v>11</v>
      </c>
      <c r="S164" s="26">
        <v>8</v>
      </c>
      <c r="T164" s="26">
        <v>6</v>
      </c>
      <c r="U164" s="26">
        <v>2</v>
      </c>
      <c r="V164" s="26"/>
      <c r="W164" s="26"/>
      <c r="X164" s="26"/>
      <c r="Y164" s="26"/>
      <c r="Z164" s="26"/>
      <c r="AA164" s="26"/>
      <c r="AB164" s="30"/>
      <c r="AC164" s="44">
        <f t="shared" si="10"/>
        <v>46</v>
      </c>
      <c r="AD164" s="17">
        <f t="shared" si="11"/>
        <v>90.322580645161281</v>
      </c>
    </row>
    <row r="165" spans="1:30" ht="15.95" customHeight="1">
      <c r="A165" s="6">
        <v>158</v>
      </c>
      <c r="B165" s="4">
        <v>11</v>
      </c>
      <c r="C165" s="4" t="s">
        <v>34</v>
      </c>
      <c r="D165" s="4">
        <v>1406883</v>
      </c>
      <c r="E165" s="4">
        <v>9992805130</v>
      </c>
      <c r="F165" s="5" t="str">
        <f>'Penguji I'!F164</f>
        <v>Isnaini Fatkhatul Jannah</v>
      </c>
      <c r="G165" s="4" t="s">
        <v>10</v>
      </c>
      <c r="H165" s="4" t="s">
        <v>35</v>
      </c>
      <c r="I165" s="4">
        <v>5</v>
      </c>
      <c r="J165" s="11" t="str">
        <f t="shared" si="8"/>
        <v>Titik Berat</v>
      </c>
      <c r="K165" s="4">
        <f t="shared" si="9"/>
        <v>48</v>
      </c>
      <c r="L165" s="4">
        <v>6</v>
      </c>
      <c r="M165" s="4">
        <v>4</v>
      </c>
      <c r="N165" s="4">
        <v>2</v>
      </c>
      <c r="O165" s="4">
        <v>1</v>
      </c>
      <c r="P165" s="4">
        <v>2</v>
      </c>
      <c r="Q165" s="4">
        <v>3</v>
      </c>
      <c r="R165" s="4">
        <v>7</v>
      </c>
      <c r="S165" s="4"/>
      <c r="T165" s="4">
        <v>15</v>
      </c>
      <c r="U165" s="4">
        <v>2</v>
      </c>
      <c r="V165" s="4"/>
      <c r="W165" s="4"/>
      <c r="X165" s="4"/>
      <c r="Y165" s="4"/>
      <c r="Z165" s="4"/>
      <c r="AA165" s="4"/>
      <c r="AB165" s="3"/>
      <c r="AC165" s="13">
        <f t="shared" si="10"/>
        <v>42</v>
      </c>
      <c r="AD165" s="17">
        <f t="shared" si="11"/>
        <v>89.65517241379311</v>
      </c>
    </row>
    <row r="166" spans="1:30" ht="15.95" customHeight="1">
      <c r="A166" s="6">
        <v>159</v>
      </c>
      <c r="B166" s="4">
        <v>12</v>
      </c>
      <c r="C166" s="4" t="s">
        <v>34</v>
      </c>
      <c r="D166" s="4">
        <v>1406885</v>
      </c>
      <c r="E166" s="4">
        <v>9991091171</v>
      </c>
      <c r="F166" s="5" t="str">
        <f>'Penguji I'!F165</f>
        <v>Karenina Ajeng Pramesti Azzahra</v>
      </c>
      <c r="G166" s="4" t="s">
        <v>8</v>
      </c>
      <c r="H166" s="4" t="s">
        <v>9</v>
      </c>
      <c r="I166" s="4">
        <v>2</v>
      </c>
      <c r="J166" s="11" t="str">
        <f t="shared" si="8"/>
        <v>Rangkaian Seri dan Paralel</v>
      </c>
      <c r="K166" s="4">
        <f t="shared" si="9"/>
        <v>49</v>
      </c>
      <c r="L166" s="4">
        <v>7</v>
      </c>
      <c r="M166" s="4">
        <v>3</v>
      </c>
      <c r="N166" s="4">
        <v>2</v>
      </c>
      <c r="O166" s="4">
        <v>1</v>
      </c>
      <c r="P166" s="4">
        <v>2</v>
      </c>
      <c r="Q166" s="4">
        <v>3</v>
      </c>
      <c r="R166" s="4">
        <v>16</v>
      </c>
      <c r="S166" s="4"/>
      <c r="T166" s="4">
        <v>7</v>
      </c>
      <c r="U166" s="4">
        <v>2</v>
      </c>
      <c r="V166" s="4"/>
      <c r="W166" s="4"/>
      <c r="X166" s="4"/>
      <c r="Y166" s="4"/>
      <c r="Z166" s="4"/>
      <c r="AA166" s="4"/>
      <c r="AB166" s="3"/>
      <c r="AC166" s="13">
        <f t="shared" si="10"/>
        <v>43</v>
      </c>
      <c r="AD166" s="17">
        <f t="shared" si="11"/>
        <v>89.830508474576277</v>
      </c>
    </row>
    <row r="167" spans="1:30" ht="15.95" customHeight="1">
      <c r="A167" s="6">
        <v>160</v>
      </c>
      <c r="B167" s="4">
        <v>13</v>
      </c>
      <c r="C167" s="4" t="s">
        <v>34</v>
      </c>
      <c r="D167" s="4">
        <v>1406886</v>
      </c>
      <c r="E167" s="4">
        <v>9983130604</v>
      </c>
      <c r="F167" s="5" t="str">
        <f>'Penguji I'!F166</f>
        <v>Krisna Albintar Ditama</v>
      </c>
      <c r="G167" s="4" t="s">
        <v>10</v>
      </c>
      <c r="H167" s="4" t="s">
        <v>9</v>
      </c>
      <c r="I167" s="4">
        <v>4</v>
      </c>
      <c r="J167" s="11" t="str">
        <f t="shared" si="8"/>
        <v>Getaran Harmonis</v>
      </c>
      <c r="K167" s="4">
        <f t="shared" si="9"/>
        <v>44</v>
      </c>
      <c r="L167" s="4">
        <v>6</v>
      </c>
      <c r="M167" s="4">
        <v>3</v>
      </c>
      <c r="N167" s="4">
        <v>2</v>
      </c>
      <c r="O167" s="4">
        <v>1</v>
      </c>
      <c r="P167" s="4">
        <v>2</v>
      </c>
      <c r="Q167" s="4">
        <v>3</v>
      </c>
      <c r="R167" s="4">
        <v>8</v>
      </c>
      <c r="S167" s="4">
        <v>6</v>
      </c>
      <c r="T167" s="4">
        <v>5</v>
      </c>
      <c r="U167" s="4">
        <v>2</v>
      </c>
      <c r="V167" s="4"/>
      <c r="W167" s="4"/>
      <c r="X167" s="4"/>
      <c r="Y167" s="4"/>
      <c r="Z167" s="4"/>
      <c r="AA167" s="4"/>
      <c r="AB167" s="3"/>
      <c r="AC167" s="13">
        <f t="shared" si="10"/>
        <v>38</v>
      </c>
      <c r="AD167" s="17">
        <f t="shared" si="11"/>
        <v>88.888888888888886</v>
      </c>
    </row>
    <row r="168" spans="1:30" ht="15.95" customHeight="1">
      <c r="A168" s="6">
        <v>161</v>
      </c>
      <c r="B168" s="4">
        <v>14</v>
      </c>
      <c r="C168" s="4" t="s">
        <v>34</v>
      </c>
      <c r="D168" s="4">
        <v>1406887</v>
      </c>
      <c r="E168" s="4" t="s">
        <v>37</v>
      </c>
      <c r="F168" s="5" t="str">
        <f>'Penguji I'!F167</f>
        <v>Lidya Fara Deva Sukmana Dewi</v>
      </c>
      <c r="G168" s="4" t="s">
        <v>8</v>
      </c>
      <c r="H168" s="4" t="s">
        <v>9</v>
      </c>
      <c r="I168" s="4">
        <v>6</v>
      </c>
      <c r="J168" s="11" t="str">
        <f t="shared" si="8"/>
        <v>Gerak Melingkar</v>
      </c>
      <c r="K168" s="4">
        <f t="shared" si="9"/>
        <v>46</v>
      </c>
      <c r="L168" s="4">
        <v>7</v>
      </c>
      <c r="M168" s="4">
        <v>3</v>
      </c>
      <c r="N168" s="4">
        <v>2</v>
      </c>
      <c r="O168" s="4">
        <v>1</v>
      </c>
      <c r="P168" s="4">
        <v>2</v>
      </c>
      <c r="Q168" s="4">
        <v>3</v>
      </c>
      <c r="R168" s="4">
        <v>5</v>
      </c>
      <c r="S168" s="4">
        <v>6</v>
      </c>
      <c r="T168" s="4">
        <v>8</v>
      </c>
      <c r="U168" s="4">
        <v>2</v>
      </c>
      <c r="V168" s="4"/>
      <c r="W168" s="4"/>
      <c r="X168" s="4"/>
      <c r="Y168" s="4"/>
      <c r="Z168" s="4"/>
      <c r="AA168" s="4"/>
      <c r="AB168" s="3"/>
      <c r="AC168" s="13">
        <f t="shared" si="10"/>
        <v>39</v>
      </c>
      <c r="AD168" s="17">
        <f t="shared" si="11"/>
        <v>87.5</v>
      </c>
    </row>
    <row r="169" spans="1:30" ht="15.95" customHeight="1">
      <c r="A169" s="6">
        <v>162</v>
      </c>
      <c r="B169" s="4">
        <v>15</v>
      </c>
      <c r="C169" s="4" t="s">
        <v>34</v>
      </c>
      <c r="D169" s="4">
        <v>1406888</v>
      </c>
      <c r="E169" s="4">
        <v>9997118669</v>
      </c>
      <c r="F169" s="5" t="str">
        <f>'Penguji I'!F168</f>
        <v>Mochammad Luqmanul Chakim</v>
      </c>
      <c r="G169" s="4" t="s">
        <v>8</v>
      </c>
      <c r="H169" s="4" t="s">
        <v>35</v>
      </c>
      <c r="I169" s="4">
        <v>6</v>
      </c>
      <c r="J169" s="11" t="str">
        <f t="shared" si="8"/>
        <v>Gerak Melingkar</v>
      </c>
      <c r="K169" s="4">
        <f t="shared" si="9"/>
        <v>46</v>
      </c>
      <c r="L169" s="4">
        <v>7</v>
      </c>
      <c r="M169" s="4">
        <v>3</v>
      </c>
      <c r="N169" s="4">
        <v>2</v>
      </c>
      <c r="O169" s="4">
        <v>1</v>
      </c>
      <c r="P169" s="4">
        <v>2</v>
      </c>
      <c r="Q169" s="4">
        <v>3</v>
      </c>
      <c r="R169" s="4">
        <v>5</v>
      </c>
      <c r="S169" s="4">
        <v>6</v>
      </c>
      <c r="T169" s="4">
        <v>8</v>
      </c>
      <c r="U169" s="4">
        <v>2</v>
      </c>
      <c r="V169" s="4"/>
      <c r="W169" s="4"/>
      <c r="X169" s="4"/>
      <c r="Y169" s="4"/>
      <c r="Z169" s="4"/>
      <c r="AA169" s="4"/>
      <c r="AB169" s="3"/>
      <c r="AC169" s="13">
        <f t="shared" si="10"/>
        <v>39</v>
      </c>
      <c r="AD169" s="17">
        <f t="shared" si="11"/>
        <v>87.5</v>
      </c>
    </row>
    <row r="170" spans="1:30" ht="15.95" customHeight="1">
      <c r="A170" s="6">
        <v>163</v>
      </c>
      <c r="B170" s="4">
        <v>16</v>
      </c>
      <c r="C170" s="4" t="s">
        <v>34</v>
      </c>
      <c r="D170" s="4">
        <v>1406889</v>
      </c>
      <c r="E170" s="4" t="s">
        <v>38</v>
      </c>
      <c r="F170" s="5" t="str">
        <f>'Penguji I'!F169</f>
        <v>Muhammad Aflah Riza Perdana</v>
      </c>
      <c r="G170" s="4" t="s">
        <v>8</v>
      </c>
      <c r="H170" s="4" t="s">
        <v>9</v>
      </c>
      <c r="I170" s="4">
        <v>3</v>
      </c>
      <c r="J170" s="11" t="str">
        <f t="shared" si="8"/>
        <v>Ayunan Sederhana</v>
      </c>
      <c r="K170" s="4">
        <f t="shared" si="9"/>
        <v>45</v>
      </c>
      <c r="L170" s="4">
        <v>8</v>
      </c>
      <c r="M170" s="4">
        <v>4</v>
      </c>
      <c r="N170" s="4">
        <v>2</v>
      </c>
      <c r="O170" s="4">
        <v>1</v>
      </c>
      <c r="P170" s="4">
        <v>2</v>
      </c>
      <c r="Q170" s="4">
        <v>3</v>
      </c>
      <c r="R170" s="4">
        <v>8</v>
      </c>
      <c r="S170" s="4">
        <v>4</v>
      </c>
      <c r="T170" s="4">
        <v>6</v>
      </c>
      <c r="U170" s="4">
        <v>2</v>
      </c>
      <c r="V170" s="4"/>
      <c r="W170" s="4"/>
      <c r="X170" s="4"/>
      <c r="Y170" s="4"/>
      <c r="Z170" s="4"/>
      <c r="AA170" s="4"/>
      <c r="AB170" s="3"/>
      <c r="AC170" s="13">
        <f t="shared" si="10"/>
        <v>40</v>
      </c>
      <c r="AD170" s="17">
        <f t="shared" si="11"/>
        <v>90.909090909090907</v>
      </c>
    </row>
    <row r="171" spans="1:30" ht="15.95" customHeight="1">
      <c r="A171" s="6">
        <v>164</v>
      </c>
      <c r="B171" s="4">
        <v>17</v>
      </c>
      <c r="C171" s="4" t="s">
        <v>34</v>
      </c>
      <c r="D171" s="4">
        <v>1406890</v>
      </c>
      <c r="E171" s="4">
        <v>9983131870</v>
      </c>
      <c r="F171" s="5" t="str">
        <f>'Penguji I'!F170</f>
        <v>Muhammad Wahid Satrio Nugroho</v>
      </c>
      <c r="G171" s="4" t="s">
        <v>8</v>
      </c>
      <c r="H171" s="4" t="s">
        <v>9</v>
      </c>
      <c r="I171" s="4">
        <v>3</v>
      </c>
      <c r="J171" s="11" t="str">
        <f t="shared" si="8"/>
        <v>Ayunan Sederhana</v>
      </c>
      <c r="K171" s="4">
        <f t="shared" si="9"/>
        <v>45</v>
      </c>
      <c r="L171" s="4">
        <v>8</v>
      </c>
      <c r="M171" s="4">
        <v>4</v>
      </c>
      <c r="N171" s="4">
        <v>2</v>
      </c>
      <c r="O171" s="4">
        <v>1</v>
      </c>
      <c r="P171" s="4">
        <v>2</v>
      </c>
      <c r="Q171" s="4">
        <v>3</v>
      </c>
      <c r="R171" s="4">
        <v>8</v>
      </c>
      <c r="S171" s="4">
        <v>4</v>
      </c>
      <c r="T171" s="4">
        <v>6</v>
      </c>
      <c r="U171" s="4">
        <v>2</v>
      </c>
      <c r="V171" s="4"/>
      <c r="W171" s="4"/>
      <c r="X171" s="4"/>
      <c r="Y171" s="4"/>
      <c r="Z171" s="4"/>
      <c r="AA171" s="4"/>
      <c r="AB171" s="3"/>
      <c r="AC171" s="13">
        <f t="shared" si="10"/>
        <v>40</v>
      </c>
      <c r="AD171" s="17">
        <f t="shared" si="11"/>
        <v>90.909090909090907</v>
      </c>
    </row>
    <row r="172" spans="1:30" ht="15.95" customHeight="1">
      <c r="A172" s="6">
        <v>165</v>
      </c>
      <c r="B172" s="4">
        <v>18</v>
      </c>
      <c r="C172" s="4" t="s">
        <v>34</v>
      </c>
      <c r="D172" s="4">
        <v>1406891</v>
      </c>
      <c r="E172" s="4">
        <v>9988974857</v>
      </c>
      <c r="F172" s="5" t="str">
        <f>'Penguji I'!F171</f>
        <v>Nadia Ananingsyah Sekar Ayu</v>
      </c>
      <c r="G172" s="4" t="s">
        <v>10</v>
      </c>
      <c r="H172" s="4" t="s">
        <v>9</v>
      </c>
      <c r="I172" s="4">
        <v>1</v>
      </c>
      <c r="J172" s="11" t="str">
        <f t="shared" si="8"/>
        <v>Elastisitas dan Hukum Hooke</v>
      </c>
      <c r="K172" s="4">
        <f t="shared" si="9"/>
        <v>52</v>
      </c>
      <c r="L172" s="4">
        <v>7</v>
      </c>
      <c r="M172" s="4">
        <v>4</v>
      </c>
      <c r="N172" s="4">
        <v>2</v>
      </c>
      <c r="O172" s="4">
        <v>1</v>
      </c>
      <c r="P172" s="4">
        <v>2</v>
      </c>
      <c r="Q172" s="4">
        <v>3</v>
      </c>
      <c r="R172" s="4">
        <v>11</v>
      </c>
      <c r="S172" s="4">
        <v>8</v>
      </c>
      <c r="T172" s="4">
        <v>6</v>
      </c>
      <c r="U172" s="4">
        <v>2</v>
      </c>
      <c r="V172" s="4"/>
      <c r="W172" s="4"/>
      <c r="X172" s="4"/>
      <c r="Y172" s="4"/>
      <c r="Z172" s="4"/>
      <c r="AA172" s="4"/>
      <c r="AB172" s="3"/>
      <c r="AC172" s="13">
        <f t="shared" si="10"/>
        <v>46</v>
      </c>
      <c r="AD172" s="17">
        <f t="shared" si="11"/>
        <v>90.322580645161281</v>
      </c>
    </row>
    <row r="173" spans="1:30" ht="15.95" customHeight="1">
      <c r="A173" s="6">
        <v>166</v>
      </c>
      <c r="B173" s="4">
        <v>19</v>
      </c>
      <c r="C173" s="4" t="s">
        <v>34</v>
      </c>
      <c r="D173" s="4">
        <v>1406892</v>
      </c>
      <c r="E173" s="4">
        <v>9993171484</v>
      </c>
      <c r="F173" s="5" t="str">
        <f>'Penguji I'!F172</f>
        <v>Nanang Restu Adi Pratama</v>
      </c>
      <c r="G173" s="4" t="s">
        <v>10</v>
      </c>
      <c r="H173" s="4" t="s">
        <v>9</v>
      </c>
      <c r="I173" s="4">
        <v>5</v>
      </c>
      <c r="J173" s="11" t="str">
        <f t="shared" si="8"/>
        <v>Titik Berat</v>
      </c>
      <c r="K173" s="4">
        <f t="shared" si="9"/>
        <v>48</v>
      </c>
      <c r="L173" s="4">
        <v>6</v>
      </c>
      <c r="M173" s="4">
        <v>4</v>
      </c>
      <c r="N173" s="4">
        <v>2</v>
      </c>
      <c r="O173" s="4">
        <v>1</v>
      </c>
      <c r="P173" s="4">
        <v>2</v>
      </c>
      <c r="Q173" s="4">
        <v>3</v>
      </c>
      <c r="R173" s="4">
        <v>5</v>
      </c>
      <c r="S173" s="4"/>
      <c r="T173" s="4">
        <v>17</v>
      </c>
      <c r="U173" s="4">
        <v>2</v>
      </c>
      <c r="V173" s="4"/>
      <c r="W173" s="4"/>
      <c r="X173" s="4"/>
      <c r="Y173" s="4"/>
      <c r="Z173" s="4"/>
      <c r="AA173" s="4"/>
      <c r="AB173" s="3"/>
      <c r="AC173" s="13">
        <f t="shared" si="10"/>
        <v>42</v>
      </c>
      <c r="AD173" s="17">
        <f t="shared" si="11"/>
        <v>89.65517241379311</v>
      </c>
    </row>
    <row r="174" spans="1:30" ht="15.95" customHeight="1">
      <c r="A174" s="6">
        <v>167</v>
      </c>
      <c r="B174" s="4">
        <v>20</v>
      </c>
      <c r="C174" s="4" t="s">
        <v>34</v>
      </c>
      <c r="D174" s="4">
        <v>1406893</v>
      </c>
      <c r="E174" s="4">
        <v>9990891406</v>
      </c>
      <c r="F174" s="5" t="str">
        <f>'Penguji I'!F173</f>
        <v>Natasya Amalia Rismadhani</v>
      </c>
      <c r="G174" s="4" t="s">
        <v>10</v>
      </c>
      <c r="H174" s="4" t="s">
        <v>9</v>
      </c>
      <c r="I174" s="4">
        <v>2</v>
      </c>
      <c r="J174" s="11" t="str">
        <f t="shared" si="8"/>
        <v>Rangkaian Seri dan Paralel</v>
      </c>
      <c r="K174" s="4">
        <f t="shared" si="9"/>
        <v>49</v>
      </c>
      <c r="L174" s="4">
        <v>7</v>
      </c>
      <c r="M174" s="4">
        <v>3</v>
      </c>
      <c r="N174" s="4">
        <v>2</v>
      </c>
      <c r="O174" s="4">
        <v>1</v>
      </c>
      <c r="P174" s="4">
        <v>2</v>
      </c>
      <c r="Q174" s="4">
        <v>3</v>
      </c>
      <c r="R174" s="4">
        <v>18</v>
      </c>
      <c r="S174" s="4"/>
      <c r="T174" s="4">
        <v>5</v>
      </c>
      <c r="U174" s="4">
        <v>2</v>
      </c>
      <c r="V174" s="4"/>
      <c r="W174" s="4"/>
      <c r="X174" s="4"/>
      <c r="Y174" s="4"/>
      <c r="Z174" s="4"/>
      <c r="AA174" s="4"/>
      <c r="AB174" s="3"/>
      <c r="AC174" s="13">
        <f t="shared" si="10"/>
        <v>43</v>
      </c>
      <c r="AD174" s="17">
        <f t="shared" si="11"/>
        <v>89.830508474576277</v>
      </c>
    </row>
    <row r="175" spans="1:30" ht="15.95" customHeight="1" thickBot="1">
      <c r="A175" s="32">
        <v>168</v>
      </c>
      <c r="B175" s="33">
        <v>21</v>
      </c>
      <c r="C175" s="33" t="s">
        <v>34</v>
      </c>
      <c r="D175" s="33">
        <v>1406894</v>
      </c>
      <c r="E175" s="33">
        <v>9997854472</v>
      </c>
      <c r="F175" s="34" t="str">
        <f>'Penguji I'!F174</f>
        <v>Nizam Priyanggo Harmonis</v>
      </c>
      <c r="G175" s="33" t="s">
        <v>10</v>
      </c>
      <c r="H175" s="33" t="s">
        <v>9</v>
      </c>
      <c r="I175" s="33">
        <v>4</v>
      </c>
      <c r="J175" s="35" t="str">
        <f t="shared" si="8"/>
        <v>Getaran Harmonis</v>
      </c>
      <c r="K175" s="33">
        <f t="shared" si="9"/>
        <v>44</v>
      </c>
      <c r="L175" s="33">
        <v>6</v>
      </c>
      <c r="M175" s="33">
        <v>3</v>
      </c>
      <c r="N175" s="33">
        <v>2</v>
      </c>
      <c r="O175" s="33">
        <v>1</v>
      </c>
      <c r="P175" s="33">
        <v>2</v>
      </c>
      <c r="Q175" s="33">
        <v>3</v>
      </c>
      <c r="R175" s="33">
        <v>8</v>
      </c>
      <c r="S175" s="33">
        <v>6</v>
      </c>
      <c r="T175" s="33">
        <v>5</v>
      </c>
      <c r="U175" s="33">
        <v>2</v>
      </c>
      <c r="V175" s="33"/>
      <c r="W175" s="33"/>
      <c r="X175" s="33"/>
      <c r="Y175" s="33"/>
      <c r="Z175" s="33"/>
      <c r="AA175" s="33"/>
      <c r="AB175" s="37"/>
      <c r="AC175" s="45">
        <f t="shared" si="10"/>
        <v>38</v>
      </c>
      <c r="AD175" s="17">
        <f t="shared" si="11"/>
        <v>88.888888888888886</v>
      </c>
    </row>
    <row r="176" spans="1:30" ht="15.95" customHeight="1" thickTop="1">
      <c r="A176" s="25">
        <v>169</v>
      </c>
      <c r="B176" s="26">
        <v>22</v>
      </c>
      <c r="C176" s="26" t="s">
        <v>34</v>
      </c>
      <c r="D176" s="26">
        <v>1406895</v>
      </c>
      <c r="E176" s="26">
        <v>9987535551</v>
      </c>
      <c r="F176" s="27" t="str">
        <f>'Penguji I'!F175</f>
        <v>Rico Anthony Leonardo Saragih</v>
      </c>
      <c r="G176" s="26" t="s">
        <v>10</v>
      </c>
      <c r="H176" s="26" t="s">
        <v>9</v>
      </c>
      <c r="I176" s="26">
        <v>5</v>
      </c>
      <c r="J176" s="28" t="str">
        <f t="shared" si="8"/>
        <v>Titik Berat</v>
      </c>
      <c r="K176" s="26">
        <f t="shared" si="9"/>
        <v>48</v>
      </c>
      <c r="L176" s="26">
        <v>6</v>
      </c>
      <c r="M176" s="26">
        <v>3</v>
      </c>
      <c r="N176" s="26">
        <v>2</v>
      </c>
      <c r="O176" s="26">
        <v>1</v>
      </c>
      <c r="P176" s="26">
        <v>2</v>
      </c>
      <c r="Q176" s="26">
        <v>3</v>
      </c>
      <c r="R176" s="26">
        <v>6</v>
      </c>
      <c r="S176" s="26"/>
      <c r="T176" s="26">
        <v>17</v>
      </c>
      <c r="U176" s="26">
        <v>2</v>
      </c>
      <c r="V176" s="26"/>
      <c r="W176" s="26"/>
      <c r="X176" s="26"/>
      <c r="Y176" s="26"/>
      <c r="Z176" s="26"/>
      <c r="AA176" s="26"/>
      <c r="AB176" s="30"/>
      <c r="AC176" s="44">
        <f t="shared" si="10"/>
        <v>42</v>
      </c>
      <c r="AD176" s="17">
        <f t="shared" si="11"/>
        <v>89.65517241379311</v>
      </c>
    </row>
    <row r="177" spans="1:30" ht="15.95" customHeight="1">
      <c r="A177" s="6">
        <v>170</v>
      </c>
      <c r="B177" s="4">
        <v>23</v>
      </c>
      <c r="C177" s="4" t="s">
        <v>34</v>
      </c>
      <c r="D177" s="4">
        <v>1406896</v>
      </c>
      <c r="E177" s="4">
        <v>9977637368</v>
      </c>
      <c r="F177" s="5" t="str">
        <f>'Penguji I'!F176</f>
        <v>Rico Kurniawan</v>
      </c>
      <c r="G177" s="4" t="s">
        <v>10</v>
      </c>
      <c r="H177" s="4" t="s">
        <v>9</v>
      </c>
      <c r="I177" s="4">
        <v>2</v>
      </c>
      <c r="J177" s="11" t="str">
        <f t="shared" si="8"/>
        <v>Rangkaian Seri dan Paralel</v>
      </c>
      <c r="K177" s="4">
        <f t="shared" si="9"/>
        <v>49</v>
      </c>
      <c r="L177" s="4">
        <v>5</v>
      </c>
      <c r="M177" s="4">
        <v>3</v>
      </c>
      <c r="N177" s="4">
        <v>2</v>
      </c>
      <c r="O177" s="4">
        <v>1</v>
      </c>
      <c r="P177" s="4">
        <v>2</v>
      </c>
      <c r="Q177" s="4">
        <v>3</v>
      </c>
      <c r="R177" s="4">
        <v>18</v>
      </c>
      <c r="S177" s="4"/>
      <c r="T177" s="4">
        <v>7</v>
      </c>
      <c r="U177" s="4">
        <v>2</v>
      </c>
      <c r="V177" s="4"/>
      <c r="W177" s="4"/>
      <c r="X177" s="4"/>
      <c r="Y177" s="4"/>
      <c r="Z177" s="4"/>
      <c r="AA177" s="4"/>
      <c r="AB177" s="3"/>
      <c r="AC177" s="13">
        <f t="shared" si="10"/>
        <v>43</v>
      </c>
      <c r="AD177" s="17">
        <f t="shared" si="11"/>
        <v>89.830508474576277</v>
      </c>
    </row>
    <row r="178" spans="1:30" ht="15.95" customHeight="1">
      <c r="A178" s="6">
        <v>171</v>
      </c>
      <c r="B178" s="4">
        <v>24</v>
      </c>
      <c r="C178" s="4" t="s">
        <v>34</v>
      </c>
      <c r="D178" s="4">
        <v>1406897</v>
      </c>
      <c r="E178" s="4">
        <v>9981151046</v>
      </c>
      <c r="F178" s="5" t="str">
        <f>'Penguji I'!F177</f>
        <v>Rizqia Intan Afrianti</v>
      </c>
      <c r="G178" s="4" t="s">
        <v>8</v>
      </c>
      <c r="H178" s="4" t="s">
        <v>9</v>
      </c>
      <c r="I178" s="4">
        <v>6</v>
      </c>
      <c r="J178" s="11" t="str">
        <f t="shared" si="8"/>
        <v>Gerak Melingkar</v>
      </c>
      <c r="K178" s="4">
        <f t="shared" si="9"/>
        <v>46</v>
      </c>
      <c r="L178" s="4">
        <v>5</v>
      </c>
      <c r="M178" s="4">
        <v>4</v>
      </c>
      <c r="N178" s="4">
        <v>2</v>
      </c>
      <c r="O178" s="4">
        <v>1</v>
      </c>
      <c r="P178" s="4">
        <v>2</v>
      </c>
      <c r="Q178" s="4">
        <v>3</v>
      </c>
      <c r="R178" s="4">
        <v>8</v>
      </c>
      <c r="S178" s="4">
        <v>6</v>
      </c>
      <c r="T178" s="4">
        <v>7</v>
      </c>
      <c r="U178" s="4">
        <v>2</v>
      </c>
      <c r="V178" s="4"/>
      <c r="W178" s="4"/>
      <c r="X178" s="4"/>
      <c r="Y178" s="4"/>
      <c r="Z178" s="4"/>
      <c r="AA178" s="4"/>
      <c r="AB178" s="3"/>
      <c r="AC178" s="13">
        <f t="shared" si="10"/>
        <v>40</v>
      </c>
      <c r="AD178" s="17">
        <f t="shared" si="11"/>
        <v>89.285714285714292</v>
      </c>
    </row>
    <row r="179" spans="1:30" ht="15.95" customHeight="1">
      <c r="A179" s="6">
        <v>172</v>
      </c>
      <c r="B179" s="4">
        <v>25</v>
      </c>
      <c r="C179" s="4" t="s">
        <v>34</v>
      </c>
      <c r="D179" s="4">
        <v>1406898</v>
      </c>
      <c r="E179" s="4">
        <v>9991074167</v>
      </c>
      <c r="F179" s="5" t="str">
        <f>'Penguji I'!F178</f>
        <v>Robertus Verdian Adi Putra</v>
      </c>
      <c r="G179" s="4" t="s">
        <v>10</v>
      </c>
      <c r="H179" s="4" t="s">
        <v>9</v>
      </c>
      <c r="I179" s="4">
        <v>1</v>
      </c>
      <c r="J179" s="11" t="str">
        <f t="shared" si="8"/>
        <v>Elastisitas dan Hukum Hooke</v>
      </c>
      <c r="K179" s="4">
        <f t="shared" si="9"/>
        <v>52</v>
      </c>
      <c r="L179" s="4">
        <v>7</v>
      </c>
      <c r="M179" s="4">
        <v>4</v>
      </c>
      <c r="N179" s="4">
        <v>2</v>
      </c>
      <c r="O179" s="4">
        <v>1</v>
      </c>
      <c r="P179" s="4">
        <v>2</v>
      </c>
      <c r="Q179" s="4">
        <v>3</v>
      </c>
      <c r="R179" s="4">
        <v>9</v>
      </c>
      <c r="S179" s="4">
        <v>8</v>
      </c>
      <c r="T179" s="4">
        <v>8</v>
      </c>
      <c r="U179" s="4">
        <v>2</v>
      </c>
      <c r="V179" s="4"/>
      <c r="W179" s="4"/>
      <c r="X179" s="4"/>
      <c r="Y179" s="4"/>
      <c r="Z179" s="4"/>
      <c r="AA179" s="4"/>
      <c r="AB179" s="3"/>
      <c r="AC179" s="13">
        <f t="shared" si="10"/>
        <v>46</v>
      </c>
      <c r="AD179" s="17">
        <f t="shared" si="11"/>
        <v>90.322580645161281</v>
      </c>
    </row>
    <row r="180" spans="1:30" ht="15.95" customHeight="1">
      <c r="A180" s="6">
        <v>173</v>
      </c>
      <c r="B180" s="4">
        <v>26</v>
      </c>
      <c r="C180" s="4" t="s">
        <v>34</v>
      </c>
      <c r="D180" s="4">
        <v>1406899</v>
      </c>
      <c r="E180" s="4">
        <v>9997972034</v>
      </c>
      <c r="F180" s="5" t="str">
        <f>'Penguji I'!F179</f>
        <v>Rr. Epriliani Nur Susanti</v>
      </c>
      <c r="G180" s="4" t="s">
        <v>8</v>
      </c>
      <c r="H180" s="4" t="s">
        <v>9</v>
      </c>
      <c r="I180" s="4">
        <v>4</v>
      </c>
      <c r="J180" s="11" t="str">
        <f t="shared" si="8"/>
        <v>Getaran Harmonis</v>
      </c>
      <c r="K180" s="4">
        <f t="shared" si="9"/>
        <v>44</v>
      </c>
      <c r="L180" s="4">
        <v>6</v>
      </c>
      <c r="M180" s="4">
        <v>3</v>
      </c>
      <c r="N180" s="4">
        <v>2</v>
      </c>
      <c r="O180" s="4">
        <v>1</v>
      </c>
      <c r="P180" s="4">
        <v>2</v>
      </c>
      <c r="Q180" s="4">
        <v>3</v>
      </c>
      <c r="R180" s="4">
        <v>8</v>
      </c>
      <c r="S180" s="4">
        <v>6</v>
      </c>
      <c r="T180" s="4">
        <v>5</v>
      </c>
      <c r="U180" s="4">
        <v>2</v>
      </c>
      <c r="V180" s="4"/>
      <c r="W180" s="4"/>
      <c r="X180" s="4"/>
      <c r="Y180" s="4"/>
      <c r="Z180" s="4"/>
      <c r="AA180" s="4"/>
      <c r="AB180" s="3"/>
      <c r="AC180" s="13">
        <f t="shared" si="10"/>
        <v>38</v>
      </c>
      <c r="AD180" s="17">
        <f t="shared" si="11"/>
        <v>88.888888888888886</v>
      </c>
    </row>
    <row r="181" spans="1:30" ht="15.95" customHeight="1">
      <c r="A181" s="6">
        <v>174</v>
      </c>
      <c r="B181" s="4">
        <v>27</v>
      </c>
      <c r="C181" s="4" t="s">
        <v>34</v>
      </c>
      <c r="D181" s="4">
        <v>1407041</v>
      </c>
      <c r="E181" s="4" t="s">
        <v>39</v>
      </c>
      <c r="F181" s="5" t="str">
        <f>'Penguji I'!F180</f>
        <v>Supraba Sekar Iswara Lungid</v>
      </c>
      <c r="G181" s="4" t="s">
        <v>10</v>
      </c>
      <c r="H181" s="4" t="s">
        <v>35</v>
      </c>
      <c r="I181" s="4">
        <v>3</v>
      </c>
      <c r="J181" s="11" t="str">
        <f t="shared" si="8"/>
        <v>Ayunan Sederhana</v>
      </c>
      <c r="K181" s="4">
        <f t="shared" si="9"/>
        <v>45</v>
      </c>
      <c r="L181" s="4">
        <v>6</v>
      </c>
      <c r="M181" s="4">
        <v>4</v>
      </c>
      <c r="N181" s="4">
        <v>2</v>
      </c>
      <c r="O181" s="4">
        <v>1</v>
      </c>
      <c r="P181" s="4">
        <v>2</v>
      </c>
      <c r="Q181" s="4">
        <v>3</v>
      </c>
      <c r="R181" s="4">
        <v>8</v>
      </c>
      <c r="S181" s="4">
        <v>5</v>
      </c>
      <c r="T181" s="4">
        <v>6</v>
      </c>
      <c r="U181" s="4">
        <v>2</v>
      </c>
      <c r="V181" s="4"/>
      <c r="W181" s="4"/>
      <c r="X181" s="4"/>
      <c r="Y181" s="4"/>
      <c r="Z181" s="4"/>
      <c r="AA181" s="4"/>
      <c r="AB181" s="3"/>
      <c r="AC181" s="13">
        <f t="shared" si="10"/>
        <v>39</v>
      </c>
      <c r="AD181" s="17">
        <f t="shared" si="11"/>
        <v>89.090909090909093</v>
      </c>
    </row>
    <row r="182" spans="1:30" ht="15.95" customHeight="1">
      <c r="A182" s="6">
        <v>175</v>
      </c>
      <c r="B182" s="4">
        <v>28</v>
      </c>
      <c r="C182" s="4" t="s">
        <v>34</v>
      </c>
      <c r="D182" s="4">
        <v>1406901</v>
      </c>
      <c r="E182" s="4">
        <v>9982256560</v>
      </c>
      <c r="F182" s="5" t="str">
        <f>'Penguji I'!F181</f>
        <v>Tegar Fahriansah</v>
      </c>
      <c r="G182" s="4" t="s">
        <v>10</v>
      </c>
      <c r="H182" s="4" t="s">
        <v>9</v>
      </c>
      <c r="I182" s="4">
        <v>6</v>
      </c>
      <c r="J182" s="11" t="str">
        <f t="shared" si="8"/>
        <v>Gerak Melingkar</v>
      </c>
      <c r="K182" s="4">
        <f t="shared" si="9"/>
        <v>46</v>
      </c>
      <c r="L182" s="4">
        <v>5</v>
      </c>
      <c r="M182" s="4">
        <v>4</v>
      </c>
      <c r="N182" s="4">
        <v>2</v>
      </c>
      <c r="O182" s="4">
        <v>1</v>
      </c>
      <c r="P182" s="4">
        <v>2</v>
      </c>
      <c r="Q182" s="4">
        <v>3</v>
      </c>
      <c r="R182" s="4">
        <v>8</v>
      </c>
      <c r="S182" s="4">
        <v>6</v>
      </c>
      <c r="T182" s="4">
        <v>7</v>
      </c>
      <c r="U182" s="4">
        <v>2</v>
      </c>
      <c r="V182" s="4"/>
      <c r="W182" s="4"/>
      <c r="X182" s="4"/>
      <c r="Y182" s="4"/>
      <c r="Z182" s="4"/>
      <c r="AA182" s="4"/>
      <c r="AB182" s="3"/>
      <c r="AC182" s="13">
        <f t="shared" si="10"/>
        <v>40</v>
      </c>
      <c r="AD182" s="17">
        <f t="shared" si="11"/>
        <v>89.285714285714292</v>
      </c>
    </row>
    <row r="183" spans="1:30" ht="15.95" customHeight="1">
      <c r="A183" s="6">
        <v>176</v>
      </c>
      <c r="B183" s="4">
        <v>29</v>
      </c>
      <c r="C183" s="4" t="s">
        <v>34</v>
      </c>
      <c r="D183" s="4">
        <v>1406902</v>
      </c>
      <c r="E183" s="4">
        <v>9993170971</v>
      </c>
      <c r="F183" s="5" t="str">
        <f>'Penguji I'!F182</f>
        <v>Tiara Daffa Arsanda</v>
      </c>
      <c r="G183" s="4" t="s">
        <v>8</v>
      </c>
      <c r="H183" s="4" t="s">
        <v>9</v>
      </c>
      <c r="I183" s="4">
        <v>5</v>
      </c>
      <c r="J183" s="11" t="str">
        <f t="shared" si="8"/>
        <v>Titik Berat</v>
      </c>
      <c r="K183" s="4">
        <f t="shared" si="9"/>
        <v>48</v>
      </c>
      <c r="L183" s="4">
        <v>6</v>
      </c>
      <c r="M183" s="4">
        <v>3</v>
      </c>
      <c r="N183" s="4">
        <v>2</v>
      </c>
      <c r="O183" s="4">
        <v>1</v>
      </c>
      <c r="P183" s="4">
        <v>2</v>
      </c>
      <c r="Q183" s="4">
        <v>3</v>
      </c>
      <c r="R183" s="4">
        <v>6</v>
      </c>
      <c r="S183" s="4"/>
      <c r="T183" s="4">
        <v>17</v>
      </c>
      <c r="U183" s="4">
        <v>2</v>
      </c>
      <c r="V183" s="4"/>
      <c r="W183" s="4"/>
      <c r="X183" s="4"/>
      <c r="Y183" s="4"/>
      <c r="Z183" s="4"/>
      <c r="AA183" s="4"/>
      <c r="AB183" s="3"/>
      <c r="AC183" s="13">
        <f t="shared" si="10"/>
        <v>42</v>
      </c>
      <c r="AD183" s="17">
        <f t="shared" si="11"/>
        <v>89.65517241379311</v>
      </c>
    </row>
    <row r="184" spans="1:30" ht="15.95" customHeight="1">
      <c r="A184" s="6">
        <v>177</v>
      </c>
      <c r="B184" s="4">
        <v>30</v>
      </c>
      <c r="C184" s="4" t="s">
        <v>34</v>
      </c>
      <c r="D184" s="4">
        <v>1406903</v>
      </c>
      <c r="E184" s="4">
        <v>9997256371</v>
      </c>
      <c r="F184" s="5" t="str">
        <f>'Penguji I'!F183</f>
        <v>Vega Luluh Pratiwi</v>
      </c>
      <c r="G184" s="4" t="s">
        <v>8</v>
      </c>
      <c r="H184" s="4" t="s">
        <v>9</v>
      </c>
      <c r="I184" s="4">
        <v>3</v>
      </c>
      <c r="J184" s="11" t="str">
        <f t="shared" si="8"/>
        <v>Ayunan Sederhana</v>
      </c>
      <c r="K184" s="4">
        <f t="shared" si="9"/>
        <v>45</v>
      </c>
      <c r="L184" s="4">
        <v>6</v>
      </c>
      <c r="M184" s="4">
        <v>4</v>
      </c>
      <c r="N184" s="4">
        <v>2</v>
      </c>
      <c r="O184" s="4">
        <v>1</v>
      </c>
      <c r="P184" s="4">
        <v>2</v>
      </c>
      <c r="Q184" s="4">
        <v>3</v>
      </c>
      <c r="R184" s="4">
        <v>8</v>
      </c>
      <c r="S184" s="4">
        <v>5</v>
      </c>
      <c r="T184" s="4">
        <v>6</v>
      </c>
      <c r="U184" s="4">
        <v>2</v>
      </c>
      <c r="V184" s="4"/>
      <c r="W184" s="4"/>
      <c r="X184" s="4"/>
      <c r="Y184" s="4"/>
      <c r="Z184" s="4"/>
      <c r="AA184" s="4"/>
      <c r="AB184" s="3"/>
      <c r="AC184" s="13">
        <f t="shared" si="10"/>
        <v>39</v>
      </c>
      <c r="AD184" s="17">
        <f t="shared" si="11"/>
        <v>89.090909090909093</v>
      </c>
    </row>
    <row r="185" spans="1:30" ht="15.95" customHeight="1">
      <c r="A185" s="6">
        <v>178</v>
      </c>
      <c r="B185" s="4">
        <v>31</v>
      </c>
      <c r="C185" s="4" t="s">
        <v>34</v>
      </c>
      <c r="D185" s="4">
        <v>1406904</v>
      </c>
      <c r="E185" s="4">
        <v>9997256372</v>
      </c>
      <c r="F185" s="5" t="str">
        <f>'Penguji I'!F184</f>
        <v>Videla Putri Zahrahany</v>
      </c>
      <c r="G185" s="4" t="s">
        <v>8</v>
      </c>
      <c r="H185" s="4" t="s">
        <v>9</v>
      </c>
      <c r="I185" s="4">
        <v>1</v>
      </c>
      <c r="J185" s="11" t="str">
        <f t="shared" si="8"/>
        <v>Elastisitas dan Hukum Hooke</v>
      </c>
      <c r="K185" s="4">
        <f t="shared" si="9"/>
        <v>52</v>
      </c>
      <c r="L185" s="4">
        <v>7</v>
      </c>
      <c r="M185" s="4">
        <v>4</v>
      </c>
      <c r="N185" s="4">
        <v>2</v>
      </c>
      <c r="O185" s="4">
        <v>1</v>
      </c>
      <c r="P185" s="4">
        <v>2</v>
      </c>
      <c r="Q185" s="4">
        <v>3</v>
      </c>
      <c r="R185" s="4">
        <v>9</v>
      </c>
      <c r="S185" s="4">
        <v>8</v>
      </c>
      <c r="T185" s="4">
        <v>6</v>
      </c>
      <c r="U185" s="4">
        <v>2</v>
      </c>
      <c r="V185" s="4"/>
      <c r="W185" s="4"/>
      <c r="X185" s="4"/>
      <c r="Y185" s="4"/>
      <c r="Z185" s="4"/>
      <c r="AA185" s="4"/>
      <c r="AB185" s="3"/>
      <c r="AC185" s="13">
        <f t="shared" si="10"/>
        <v>44</v>
      </c>
      <c r="AD185" s="17">
        <f t="shared" si="11"/>
        <v>87.096774193548384</v>
      </c>
    </row>
    <row r="186" spans="1:30" ht="15.95" customHeight="1">
      <c r="A186" s="6">
        <v>179</v>
      </c>
      <c r="B186" s="4">
        <v>32</v>
      </c>
      <c r="C186" s="4" t="s">
        <v>34</v>
      </c>
      <c r="D186" s="4">
        <v>1406905</v>
      </c>
      <c r="E186" s="4">
        <v>9983131920</v>
      </c>
      <c r="F186" s="5" t="str">
        <f>'Penguji I'!F185</f>
        <v>Yoga Reginald Ainurridho Daffa</v>
      </c>
      <c r="G186" s="4" t="s">
        <v>8</v>
      </c>
      <c r="H186" s="4" t="s">
        <v>9</v>
      </c>
      <c r="I186" s="4">
        <v>2</v>
      </c>
      <c r="J186" s="11" t="str">
        <f t="shared" si="8"/>
        <v>Rangkaian Seri dan Paralel</v>
      </c>
      <c r="K186" s="4">
        <f t="shared" si="9"/>
        <v>49</v>
      </c>
      <c r="L186" s="4">
        <v>5</v>
      </c>
      <c r="M186" s="4">
        <v>3</v>
      </c>
      <c r="N186" s="4">
        <v>2</v>
      </c>
      <c r="O186" s="4">
        <v>1</v>
      </c>
      <c r="P186" s="4">
        <v>2</v>
      </c>
      <c r="Q186" s="4">
        <v>3</v>
      </c>
      <c r="R186" s="4">
        <v>17</v>
      </c>
      <c r="S186" s="4"/>
      <c r="T186" s="4">
        <v>8</v>
      </c>
      <c r="U186" s="4">
        <v>2</v>
      </c>
      <c r="V186" s="4"/>
      <c r="W186" s="4"/>
      <c r="X186" s="4"/>
      <c r="Y186" s="4"/>
      <c r="Z186" s="4"/>
      <c r="AA186" s="4"/>
      <c r="AB186" s="3"/>
      <c r="AC186" s="13">
        <f t="shared" si="10"/>
        <v>43</v>
      </c>
      <c r="AD186" s="17">
        <f t="shared" si="11"/>
        <v>89.830508474576277</v>
      </c>
    </row>
    <row r="187" spans="1:30" ht="15.95" customHeight="1" thickBot="1">
      <c r="A187" s="46">
        <v>180</v>
      </c>
      <c r="B187" s="47">
        <v>33</v>
      </c>
      <c r="C187" s="47" t="s">
        <v>34</v>
      </c>
      <c r="D187" s="47">
        <v>1406906</v>
      </c>
      <c r="E187" s="47">
        <v>9997515004</v>
      </c>
      <c r="F187" s="48" t="str">
        <f>'Penguji I'!F186</f>
        <v>Yuniar Chairun Nisak</v>
      </c>
      <c r="G187" s="47" t="s">
        <v>10</v>
      </c>
      <c r="H187" s="47" t="s">
        <v>9</v>
      </c>
      <c r="I187" s="47">
        <v>4</v>
      </c>
      <c r="J187" s="49" t="str">
        <f t="shared" si="8"/>
        <v>Getaran Harmonis</v>
      </c>
      <c r="K187" s="47">
        <f t="shared" si="9"/>
        <v>44</v>
      </c>
      <c r="L187" s="47">
        <v>6</v>
      </c>
      <c r="M187" s="47">
        <v>3</v>
      </c>
      <c r="N187" s="47">
        <v>2</v>
      </c>
      <c r="O187" s="47">
        <v>1</v>
      </c>
      <c r="P187" s="47">
        <v>2</v>
      </c>
      <c r="Q187" s="47">
        <v>3</v>
      </c>
      <c r="R187" s="47">
        <v>8</v>
      </c>
      <c r="S187" s="47">
        <v>6</v>
      </c>
      <c r="T187" s="47">
        <v>5</v>
      </c>
      <c r="U187" s="47">
        <v>2</v>
      </c>
      <c r="V187" s="47"/>
      <c r="W187" s="47"/>
      <c r="X187" s="47"/>
      <c r="Y187" s="47"/>
      <c r="Z187" s="47"/>
      <c r="AA187" s="47"/>
      <c r="AB187" s="50"/>
      <c r="AC187" s="51">
        <f t="shared" si="10"/>
        <v>38</v>
      </c>
      <c r="AD187" s="17">
        <f t="shared" si="11"/>
        <v>88.888888888888886</v>
      </c>
    </row>
    <row r="188" spans="1:30" ht="15" thickTop="1"/>
    <row r="189" spans="1:30">
      <c r="S189" s="1"/>
    </row>
    <row r="190" spans="1:30">
      <c r="S190" s="1"/>
    </row>
    <row r="191" spans="1:30">
      <c r="S191" s="1"/>
    </row>
    <row r="192" spans="1:30">
      <c r="S192" s="1"/>
    </row>
    <row r="193" spans="6:19">
      <c r="S193" s="1"/>
    </row>
    <row r="194" spans="6:19">
      <c r="F194" s="20"/>
      <c r="S194" s="20"/>
    </row>
    <row r="195" spans="6:19">
      <c r="F195" s="20"/>
      <c r="S195" s="20"/>
    </row>
  </sheetData>
  <mergeCells count="10">
    <mergeCell ref="AE6:AE7"/>
    <mergeCell ref="AF6:AF7"/>
    <mergeCell ref="I6:I7"/>
    <mergeCell ref="F6:F7"/>
    <mergeCell ref="A6:A7"/>
    <mergeCell ref="K6:K7"/>
    <mergeCell ref="J6:J7"/>
    <mergeCell ref="AC6:AC7"/>
    <mergeCell ref="AD6:AD7"/>
    <mergeCell ref="L6:M6"/>
  </mergeCells>
  <pageMargins left="0.76" right="0.31" top="0.39370078740157499" bottom="0.43307086614173201" header="0.31496062992126" footer="0.31496062992126"/>
  <pageSetup scale="70" orientation="landscape" r:id="rId1"/>
  <headerFooter>
    <oddFooter>&amp;LMengetahui :
Kepala Sekolah,
Dra. Sulastri, M.Pd
NIP. 19620304 198703 2 004&amp;RSemarang, 17 Januari 2019
Guru Mapel Fisika,
Drs. Haryoto, M.Ed.
NIP. 19600129 198603 1 010</oddFooter>
  </headerFooter>
  <rowBreaks count="4" manualBreakCount="4">
    <brk id="42" max="16383" man="1"/>
    <brk id="80" max="16383" man="1"/>
    <brk id="115" max="16383" man="1"/>
    <brk id="151" max="16383" man="1"/>
  </rowBreaks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2:AI76"/>
  <sheetViews>
    <sheetView workbookViewId="0">
      <selection activeCell="F41" sqref="F41"/>
    </sheetView>
  </sheetViews>
  <sheetFormatPr defaultColWidth="12.140625" defaultRowHeight="14.25"/>
  <cols>
    <col min="1" max="1" width="5.7109375" style="1" customWidth="1"/>
    <col min="2" max="2" width="5.7109375" style="2" hidden="1" customWidth="1"/>
    <col min="3" max="3" width="10.85546875" style="2" hidden="1" customWidth="1"/>
    <col min="4" max="4" width="9.5703125" style="2" hidden="1" customWidth="1"/>
    <col min="5" max="5" width="13.85546875" style="2" hidden="1" customWidth="1"/>
    <col min="6" max="6" width="35.5703125" style="1" customWidth="1"/>
    <col min="7" max="8" width="0" style="2" hidden="1" customWidth="1"/>
    <col min="9" max="9" width="8" style="2" customWidth="1"/>
    <col min="10" max="10" width="36.5703125" style="2" hidden="1" customWidth="1"/>
    <col min="11" max="11" width="9.28515625" style="2" hidden="1" customWidth="1"/>
    <col min="12" max="21" width="4.28515625" style="2" customWidth="1"/>
    <col min="22" max="31" width="4.28515625" style="1" customWidth="1"/>
    <col min="32" max="32" width="6" style="1" customWidth="1"/>
    <col min="33" max="33" width="6.140625" style="1" customWidth="1"/>
    <col min="34" max="34" width="31.7109375" style="1" customWidth="1"/>
    <col min="35" max="35" width="8.140625" style="1" customWidth="1"/>
    <col min="36" max="16384" width="12.140625" style="1"/>
  </cols>
  <sheetData>
    <row r="2" spans="1:35" ht="18">
      <c r="A2" s="12" t="s">
        <v>50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</row>
    <row r="3" spans="1:35" ht="18">
      <c r="A3" s="12" t="s">
        <v>51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</row>
    <row r="4" spans="1:35" ht="18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</row>
    <row r="6" spans="1:35" ht="43.5">
      <c r="A6" s="7" t="s">
        <v>40</v>
      </c>
      <c r="B6" s="8" t="s">
        <v>0</v>
      </c>
      <c r="C6" s="8" t="s">
        <v>1</v>
      </c>
      <c r="D6" s="8" t="s">
        <v>2</v>
      </c>
      <c r="E6" s="8" t="s">
        <v>3</v>
      </c>
      <c r="F6" s="8" t="s">
        <v>4</v>
      </c>
      <c r="G6" s="8" t="s">
        <v>5</v>
      </c>
      <c r="H6" s="8" t="s">
        <v>6</v>
      </c>
      <c r="I6" s="9" t="s">
        <v>48</v>
      </c>
      <c r="J6" s="9" t="s">
        <v>42</v>
      </c>
      <c r="K6" s="9" t="s">
        <v>49</v>
      </c>
      <c r="L6" s="9">
        <v>1</v>
      </c>
      <c r="M6" s="9">
        <v>2</v>
      </c>
      <c r="N6" s="9">
        <v>3</v>
      </c>
      <c r="O6" s="9">
        <v>4</v>
      </c>
      <c r="P6" s="9">
        <v>5</v>
      </c>
      <c r="Q6" s="9">
        <v>6</v>
      </c>
      <c r="R6" s="9">
        <v>7</v>
      </c>
      <c r="S6" s="9">
        <v>8</v>
      </c>
      <c r="T6" s="9">
        <v>9</v>
      </c>
      <c r="U6" s="9">
        <v>10</v>
      </c>
      <c r="V6" s="9">
        <v>11</v>
      </c>
      <c r="W6" s="9">
        <v>12</v>
      </c>
      <c r="X6" s="9">
        <v>13</v>
      </c>
      <c r="Y6" s="9">
        <v>14</v>
      </c>
      <c r="Z6" s="9">
        <v>15</v>
      </c>
      <c r="AA6" s="9">
        <v>16</v>
      </c>
      <c r="AB6" s="9">
        <v>17</v>
      </c>
      <c r="AC6" s="9">
        <v>18</v>
      </c>
      <c r="AD6" s="9">
        <v>19</v>
      </c>
      <c r="AE6" s="9">
        <v>20</v>
      </c>
      <c r="AF6" s="9" t="s">
        <v>53</v>
      </c>
      <c r="AG6" s="8" t="s">
        <v>0</v>
      </c>
      <c r="AH6" s="8" t="s">
        <v>42</v>
      </c>
      <c r="AI6" s="9" t="s">
        <v>49</v>
      </c>
    </row>
    <row r="7" spans="1:35">
      <c r="A7" s="6">
        <v>1</v>
      </c>
      <c r="B7" s="4">
        <v>1</v>
      </c>
      <c r="C7" s="4" t="s">
        <v>7</v>
      </c>
      <c r="D7" s="4">
        <v>1406730</v>
      </c>
      <c r="E7" s="4">
        <v>9997516819</v>
      </c>
      <c r="F7" s="5" t="str">
        <f>'Penguji II'!F7</f>
        <v>Adeliya Rahma Safitri</v>
      </c>
      <c r="G7" s="4" t="s">
        <v>8</v>
      </c>
      <c r="H7" s="4" t="s">
        <v>9</v>
      </c>
      <c r="I7" s="4"/>
      <c r="J7" s="11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3"/>
      <c r="AF7" s="13" t="str">
        <f>IF(I7="","",SUM(L7:AE7))</f>
        <v/>
      </c>
      <c r="AG7" s="3">
        <v>1</v>
      </c>
      <c r="AH7" s="10" t="s">
        <v>47</v>
      </c>
      <c r="AI7" s="3">
        <v>29</v>
      </c>
    </row>
    <row r="8" spans="1:35">
      <c r="A8" s="6">
        <v>2</v>
      </c>
      <c r="B8" s="4">
        <v>2</v>
      </c>
      <c r="C8" s="4" t="s">
        <v>7</v>
      </c>
      <c r="D8" s="4">
        <v>1406984</v>
      </c>
      <c r="E8" s="4">
        <v>9991741453</v>
      </c>
      <c r="F8" s="5" t="str">
        <f>'Penguji II'!F8</f>
        <v>Aditya Fajrin Laksono</v>
      </c>
      <c r="G8" s="4" t="s">
        <v>10</v>
      </c>
      <c r="H8" s="4" t="s">
        <v>9</v>
      </c>
      <c r="I8" s="4"/>
      <c r="J8" s="11" t="str">
        <f t="shared" ref="J8:J41" si="0">IF(I8="","",VLOOKUP(I8,$AG$7:$AH$11,2))</f>
        <v/>
      </c>
      <c r="K8" s="4" t="str">
        <f t="shared" ref="K8:K41" si="1">IF(J8="","",VLOOKUP(J8,$AH$7:$AI$11,2))</f>
        <v/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3"/>
      <c r="AF8" s="13" t="str">
        <f t="shared" ref="AF8:AF71" si="2">IF(I8="","",SUM(L8:AE8))</f>
        <v/>
      </c>
      <c r="AG8" s="3">
        <v>2</v>
      </c>
      <c r="AH8" s="10" t="s">
        <v>43</v>
      </c>
      <c r="AI8" s="3">
        <v>28</v>
      </c>
    </row>
    <row r="9" spans="1:35">
      <c r="A9" s="6">
        <v>3</v>
      </c>
      <c r="B9" s="4">
        <v>3</v>
      </c>
      <c r="C9" s="4" t="s">
        <v>7</v>
      </c>
      <c r="D9" s="4">
        <v>1406732</v>
      </c>
      <c r="E9" s="4">
        <v>9994183867</v>
      </c>
      <c r="F9" s="5" t="str">
        <f>'Penguji II'!F9</f>
        <v>Aldila Desi Fitriana</v>
      </c>
      <c r="G9" s="4" t="s">
        <v>8</v>
      </c>
      <c r="H9" s="4" t="s">
        <v>9</v>
      </c>
      <c r="I9" s="4"/>
      <c r="J9" s="11" t="str">
        <f t="shared" si="0"/>
        <v/>
      </c>
      <c r="K9" s="4" t="str">
        <f t="shared" si="1"/>
        <v/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3"/>
      <c r="AF9" s="13" t="str">
        <f t="shared" si="2"/>
        <v/>
      </c>
      <c r="AG9" s="3">
        <v>3</v>
      </c>
      <c r="AH9" s="10" t="s">
        <v>44</v>
      </c>
      <c r="AI9" s="3">
        <v>24</v>
      </c>
    </row>
    <row r="10" spans="1:35">
      <c r="A10" s="6">
        <v>4</v>
      </c>
      <c r="B10" s="4">
        <v>4</v>
      </c>
      <c r="C10" s="4" t="s">
        <v>7</v>
      </c>
      <c r="D10" s="4">
        <v>1406733</v>
      </c>
      <c r="E10" s="4">
        <v>9997513006</v>
      </c>
      <c r="F10" s="5" t="str">
        <f>'Penguji II'!F10</f>
        <v>Alfina Dian Fadhilla</v>
      </c>
      <c r="G10" s="4" t="s">
        <v>8</v>
      </c>
      <c r="H10" s="4" t="s">
        <v>9</v>
      </c>
      <c r="I10" s="4"/>
      <c r="J10" s="11" t="str">
        <f t="shared" si="0"/>
        <v/>
      </c>
      <c r="K10" s="4" t="str">
        <f t="shared" si="1"/>
        <v/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3"/>
      <c r="AF10" s="13" t="str">
        <f t="shared" si="2"/>
        <v/>
      </c>
      <c r="AG10" s="3">
        <v>4</v>
      </c>
      <c r="AH10" s="10" t="s">
        <v>45</v>
      </c>
      <c r="AI10" s="3">
        <v>35</v>
      </c>
    </row>
    <row r="11" spans="1:35">
      <c r="A11" s="6">
        <v>5</v>
      </c>
      <c r="B11" s="4">
        <v>5</v>
      </c>
      <c r="C11" s="4" t="s">
        <v>7</v>
      </c>
      <c r="D11" s="4">
        <v>1406734</v>
      </c>
      <c r="E11" s="4">
        <v>9990892883</v>
      </c>
      <c r="F11" s="5" t="str">
        <f>'Penguji II'!F11</f>
        <v>Alivia Wahyu Febriastuti</v>
      </c>
      <c r="G11" s="4" t="s">
        <v>10</v>
      </c>
      <c r="H11" s="4" t="s">
        <v>9</v>
      </c>
      <c r="I11" s="4"/>
      <c r="J11" s="11" t="str">
        <f t="shared" si="0"/>
        <v/>
      </c>
      <c r="K11" s="4" t="str">
        <f t="shared" si="1"/>
        <v/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3"/>
      <c r="AF11" s="13" t="str">
        <f t="shared" si="2"/>
        <v/>
      </c>
      <c r="AG11" s="3">
        <v>5</v>
      </c>
      <c r="AH11" s="10" t="s">
        <v>46</v>
      </c>
      <c r="AI11" s="3">
        <v>22</v>
      </c>
    </row>
    <row r="12" spans="1:35">
      <c r="A12" s="6">
        <v>6</v>
      </c>
      <c r="B12" s="4">
        <v>6</v>
      </c>
      <c r="C12" s="4" t="s">
        <v>7</v>
      </c>
      <c r="D12" s="4">
        <v>1406735</v>
      </c>
      <c r="E12" s="4">
        <v>9994834772</v>
      </c>
      <c r="F12" s="5" t="str">
        <f>'Penguji II'!F12</f>
        <v>Aliya Putra Marta</v>
      </c>
      <c r="G12" s="4" t="s">
        <v>8</v>
      </c>
      <c r="H12" s="4" t="s">
        <v>9</v>
      </c>
      <c r="I12" s="4"/>
      <c r="J12" s="11" t="str">
        <f t="shared" si="0"/>
        <v/>
      </c>
      <c r="K12" s="4" t="str">
        <f t="shared" si="1"/>
        <v/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3"/>
      <c r="AF12" s="13" t="str">
        <f t="shared" si="2"/>
        <v/>
      </c>
      <c r="AG12" s="2"/>
    </row>
    <row r="13" spans="1:35">
      <c r="A13" s="6">
        <v>7</v>
      </c>
      <c r="B13" s="4">
        <v>7</v>
      </c>
      <c r="C13" s="4" t="s">
        <v>7</v>
      </c>
      <c r="D13" s="4">
        <v>1406737</v>
      </c>
      <c r="E13" s="4">
        <v>9993170737</v>
      </c>
      <c r="F13" s="5" t="str">
        <f>'Penguji II'!F13</f>
        <v>Ardiyansyah Ardhana Sofyan</v>
      </c>
      <c r="G13" s="4" t="s">
        <v>8</v>
      </c>
      <c r="H13" s="4" t="s">
        <v>9</v>
      </c>
      <c r="I13" s="4"/>
      <c r="J13" s="11" t="str">
        <f t="shared" si="0"/>
        <v/>
      </c>
      <c r="K13" s="4" t="str">
        <f t="shared" si="1"/>
        <v/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3"/>
      <c r="AF13" s="13" t="str">
        <f t="shared" si="2"/>
        <v/>
      </c>
    </row>
    <row r="14" spans="1:35">
      <c r="A14" s="6">
        <v>8</v>
      </c>
      <c r="B14" s="4">
        <v>8</v>
      </c>
      <c r="C14" s="4" t="s">
        <v>7</v>
      </c>
      <c r="D14" s="4">
        <v>1406738</v>
      </c>
      <c r="E14" s="4">
        <v>9991246089</v>
      </c>
      <c r="F14" s="5" t="str">
        <f>'Penguji II'!F14</f>
        <v>Chairisa Prahasti Istifarani</v>
      </c>
      <c r="G14" s="4" t="s">
        <v>8</v>
      </c>
      <c r="H14" s="4" t="s">
        <v>9</v>
      </c>
      <c r="I14" s="4"/>
      <c r="J14" s="11" t="str">
        <f t="shared" si="0"/>
        <v/>
      </c>
      <c r="K14" s="4" t="str">
        <f t="shared" si="1"/>
        <v/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3"/>
      <c r="AF14" s="13" t="str">
        <f t="shared" si="2"/>
        <v/>
      </c>
    </row>
    <row r="15" spans="1:35">
      <c r="A15" s="6">
        <v>9</v>
      </c>
      <c r="B15" s="4">
        <v>9</v>
      </c>
      <c r="C15" s="4" t="s">
        <v>7</v>
      </c>
      <c r="D15" s="4" t="s">
        <v>11</v>
      </c>
      <c r="E15" s="4" t="s">
        <v>12</v>
      </c>
      <c r="F15" s="5" t="str">
        <f>'Penguji II'!F15</f>
        <v>Christina Hidayati</v>
      </c>
      <c r="G15" s="4" t="s">
        <v>10</v>
      </c>
      <c r="H15" s="4" t="s">
        <v>9</v>
      </c>
      <c r="I15" s="4"/>
      <c r="J15" s="11" t="str">
        <f t="shared" si="0"/>
        <v/>
      </c>
      <c r="K15" s="4" t="str">
        <f t="shared" si="1"/>
        <v/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3"/>
      <c r="AF15" s="13" t="str">
        <f t="shared" si="2"/>
        <v/>
      </c>
    </row>
    <row r="16" spans="1:35">
      <c r="A16" s="6">
        <v>10</v>
      </c>
      <c r="B16" s="4">
        <v>10</v>
      </c>
      <c r="C16" s="4" t="s">
        <v>7</v>
      </c>
      <c r="D16" s="4">
        <v>1406739</v>
      </c>
      <c r="E16" s="4">
        <v>9997513019</v>
      </c>
      <c r="F16" s="5" t="str">
        <f>'Penguji II'!F16</f>
        <v>Della Cahaya Ningrum</v>
      </c>
      <c r="G16" s="4" t="s">
        <v>10</v>
      </c>
      <c r="H16" s="4" t="s">
        <v>9</v>
      </c>
      <c r="I16" s="4"/>
      <c r="J16" s="11" t="str">
        <f t="shared" si="0"/>
        <v/>
      </c>
      <c r="K16" s="4" t="str">
        <f t="shared" si="1"/>
        <v/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3"/>
      <c r="AF16" s="13" t="str">
        <f t="shared" si="2"/>
        <v/>
      </c>
    </row>
    <row r="17" spans="1:32">
      <c r="A17" s="6">
        <v>11</v>
      </c>
      <c r="B17" s="4">
        <v>11</v>
      </c>
      <c r="C17" s="4" t="s">
        <v>7</v>
      </c>
      <c r="D17" s="4">
        <v>1406740</v>
      </c>
      <c r="E17" s="4">
        <v>9984715257</v>
      </c>
      <c r="F17" s="5" t="str">
        <f>'Penguji II'!F17</f>
        <v>Devano Alfathan Galang Damai</v>
      </c>
      <c r="G17" s="4" t="s">
        <v>8</v>
      </c>
      <c r="H17" s="4" t="s">
        <v>9</v>
      </c>
      <c r="I17" s="4"/>
      <c r="J17" s="11" t="str">
        <f t="shared" si="0"/>
        <v/>
      </c>
      <c r="K17" s="4" t="str">
        <f t="shared" si="1"/>
        <v/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3"/>
      <c r="AF17" s="13" t="str">
        <f t="shared" si="2"/>
        <v/>
      </c>
    </row>
    <row r="18" spans="1:32">
      <c r="A18" s="6">
        <v>12</v>
      </c>
      <c r="B18" s="4">
        <v>12</v>
      </c>
      <c r="C18" s="4" t="s">
        <v>7</v>
      </c>
      <c r="D18" s="4">
        <v>1406741</v>
      </c>
      <c r="E18" s="4" t="s">
        <v>13</v>
      </c>
      <c r="F18" s="5" t="str">
        <f>'Penguji II'!F18</f>
        <v>Elza Lutfi Ardia Pramesti</v>
      </c>
      <c r="G18" s="4" t="s">
        <v>10</v>
      </c>
      <c r="H18" s="4" t="s">
        <v>9</v>
      </c>
      <c r="I18" s="4"/>
      <c r="J18" s="11" t="str">
        <f t="shared" si="0"/>
        <v/>
      </c>
      <c r="K18" s="4" t="str">
        <f t="shared" si="1"/>
        <v/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3"/>
      <c r="AF18" s="13" t="str">
        <f t="shared" si="2"/>
        <v/>
      </c>
    </row>
    <row r="19" spans="1:32">
      <c r="A19" s="6">
        <v>13</v>
      </c>
      <c r="B19" s="4">
        <v>13</v>
      </c>
      <c r="C19" s="4" t="s">
        <v>7</v>
      </c>
      <c r="D19" s="4">
        <v>1406742</v>
      </c>
      <c r="E19" s="4">
        <v>9998784876</v>
      </c>
      <c r="F19" s="5" t="str">
        <f>'Penguji II'!F19</f>
        <v>Fajar Diantoro</v>
      </c>
      <c r="G19" s="4" t="s">
        <v>8</v>
      </c>
      <c r="H19" s="4" t="s">
        <v>9</v>
      </c>
      <c r="I19" s="4"/>
      <c r="J19" s="11" t="str">
        <f t="shared" si="0"/>
        <v/>
      </c>
      <c r="K19" s="4" t="str">
        <f t="shared" si="1"/>
        <v/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3"/>
      <c r="AF19" s="13" t="str">
        <f t="shared" si="2"/>
        <v/>
      </c>
    </row>
    <row r="20" spans="1:32">
      <c r="A20" s="6">
        <v>14</v>
      </c>
      <c r="B20" s="4">
        <v>14</v>
      </c>
      <c r="C20" s="4" t="s">
        <v>7</v>
      </c>
      <c r="D20" s="4">
        <v>1406918</v>
      </c>
      <c r="E20" s="4">
        <v>9991445289</v>
      </c>
      <c r="F20" s="5" t="str">
        <f>'Penguji II'!F20</f>
        <v>Figo Elang Phalevi</v>
      </c>
      <c r="G20" s="4" t="s">
        <v>10</v>
      </c>
      <c r="H20" s="4" t="s">
        <v>9</v>
      </c>
      <c r="I20" s="4"/>
      <c r="J20" s="11" t="str">
        <f t="shared" si="0"/>
        <v/>
      </c>
      <c r="K20" s="4" t="str">
        <f t="shared" si="1"/>
        <v/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3"/>
      <c r="AF20" s="13" t="str">
        <f t="shared" si="2"/>
        <v/>
      </c>
    </row>
    <row r="21" spans="1:32">
      <c r="A21" s="6">
        <v>15</v>
      </c>
      <c r="B21" s="4">
        <v>15</v>
      </c>
      <c r="C21" s="4" t="s">
        <v>7</v>
      </c>
      <c r="D21" s="4">
        <v>1406743</v>
      </c>
      <c r="E21" s="4">
        <v>9991077074</v>
      </c>
      <c r="F21" s="5" t="str">
        <f>'Penguji II'!F21</f>
        <v>Imanasa Soniar</v>
      </c>
      <c r="G21" s="4" t="s">
        <v>8</v>
      </c>
      <c r="H21" s="4" t="s">
        <v>9</v>
      </c>
      <c r="I21" s="4"/>
      <c r="J21" s="11" t="str">
        <f t="shared" si="0"/>
        <v/>
      </c>
      <c r="K21" s="4" t="str">
        <f t="shared" si="1"/>
        <v/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3"/>
      <c r="AF21" s="13" t="str">
        <f t="shared" si="2"/>
        <v/>
      </c>
    </row>
    <row r="22" spans="1:32">
      <c r="A22" s="6">
        <v>16</v>
      </c>
      <c r="B22" s="4">
        <v>16</v>
      </c>
      <c r="C22" s="4" t="s">
        <v>7</v>
      </c>
      <c r="D22" s="4">
        <v>1406744</v>
      </c>
      <c r="E22" s="4">
        <v>9981151100</v>
      </c>
      <c r="F22" s="5" t="str">
        <f>'Penguji II'!F22</f>
        <v>Irdahayu Dea Febriyanti</v>
      </c>
      <c r="G22" s="4" t="s">
        <v>10</v>
      </c>
      <c r="H22" s="4" t="s">
        <v>9</v>
      </c>
      <c r="I22" s="4"/>
      <c r="J22" s="11" t="str">
        <f t="shared" si="0"/>
        <v/>
      </c>
      <c r="K22" s="4" t="str">
        <f t="shared" si="1"/>
        <v/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3"/>
      <c r="AF22" s="13" t="str">
        <f t="shared" si="2"/>
        <v/>
      </c>
    </row>
    <row r="23" spans="1:32">
      <c r="A23" s="6">
        <v>17</v>
      </c>
      <c r="B23" s="4">
        <v>17</v>
      </c>
      <c r="C23" s="4" t="s">
        <v>7</v>
      </c>
      <c r="D23" s="4">
        <v>1406746</v>
      </c>
      <c r="E23" s="4">
        <v>9996519389</v>
      </c>
      <c r="F23" s="5" t="str">
        <f>'Penguji II'!F23</f>
        <v>Kartika Sekar Langit</v>
      </c>
      <c r="G23" s="4" t="s">
        <v>8</v>
      </c>
      <c r="H23" s="4" t="s">
        <v>9</v>
      </c>
      <c r="I23" s="4"/>
      <c r="J23" s="11" t="str">
        <f t="shared" si="0"/>
        <v/>
      </c>
      <c r="K23" s="4" t="str">
        <f t="shared" si="1"/>
        <v/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3"/>
      <c r="AF23" s="13" t="str">
        <f t="shared" si="2"/>
        <v/>
      </c>
    </row>
    <row r="24" spans="1:32">
      <c r="A24" s="6">
        <v>18</v>
      </c>
      <c r="B24" s="4">
        <v>18</v>
      </c>
      <c r="C24" s="4" t="s">
        <v>7</v>
      </c>
      <c r="D24" s="4">
        <v>1406966</v>
      </c>
      <c r="E24" s="4">
        <v>9984596456</v>
      </c>
      <c r="F24" s="5" t="str">
        <f>'Penguji II'!F24</f>
        <v>Laila Indah Ramadhanti</v>
      </c>
      <c r="G24" s="4" t="s">
        <v>10</v>
      </c>
      <c r="H24" s="4" t="s">
        <v>9</v>
      </c>
      <c r="I24" s="4"/>
      <c r="J24" s="11" t="str">
        <f t="shared" si="0"/>
        <v/>
      </c>
      <c r="K24" s="4" t="str">
        <f t="shared" si="1"/>
        <v/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3"/>
      <c r="AF24" s="13" t="str">
        <f t="shared" si="2"/>
        <v/>
      </c>
    </row>
    <row r="25" spans="1:32">
      <c r="A25" s="6">
        <v>19</v>
      </c>
      <c r="B25" s="4">
        <v>19</v>
      </c>
      <c r="C25" s="4" t="s">
        <v>7</v>
      </c>
      <c r="D25" s="4">
        <v>1406747</v>
      </c>
      <c r="E25" s="4">
        <v>9993170854</v>
      </c>
      <c r="F25" s="5" t="str">
        <f>'Penguji II'!F25</f>
        <v>Martin Chevic Ardiansyah</v>
      </c>
      <c r="G25" s="4" t="s">
        <v>8</v>
      </c>
      <c r="H25" s="4" t="s">
        <v>9</v>
      </c>
      <c r="I25" s="4"/>
      <c r="J25" s="11" t="str">
        <f t="shared" si="0"/>
        <v/>
      </c>
      <c r="K25" s="4" t="str">
        <f t="shared" si="1"/>
        <v/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3"/>
      <c r="AF25" s="13" t="str">
        <f t="shared" si="2"/>
        <v/>
      </c>
    </row>
    <row r="26" spans="1:32">
      <c r="A26" s="6">
        <v>20</v>
      </c>
      <c r="B26" s="4">
        <v>20</v>
      </c>
      <c r="C26" s="4" t="s">
        <v>7</v>
      </c>
      <c r="D26" s="4">
        <v>1406748</v>
      </c>
      <c r="E26" s="4">
        <v>9991687584</v>
      </c>
      <c r="F26" s="5" t="str">
        <f>'Penguji II'!F26</f>
        <v>Mohammad Rafly Viprianto</v>
      </c>
      <c r="G26" s="4" t="s">
        <v>10</v>
      </c>
      <c r="H26" s="4" t="s">
        <v>9</v>
      </c>
      <c r="I26" s="4"/>
      <c r="J26" s="11" t="str">
        <f t="shared" si="0"/>
        <v/>
      </c>
      <c r="K26" s="4" t="str">
        <f t="shared" si="1"/>
        <v/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3"/>
      <c r="AF26" s="13" t="str">
        <f t="shared" si="2"/>
        <v/>
      </c>
    </row>
    <row r="27" spans="1:32">
      <c r="A27" s="6">
        <v>21</v>
      </c>
      <c r="B27" s="4">
        <v>21</v>
      </c>
      <c r="C27" s="4" t="s">
        <v>7</v>
      </c>
      <c r="D27" s="4">
        <v>1406967</v>
      </c>
      <c r="E27" s="4">
        <v>9991942014</v>
      </c>
      <c r="F27" s="5" t="str">
        <f>'Penguji II'!F27</f>
        <v>Muhammad Rizky Aldi Sukamto</v>
      </c>
      <c r="G27" s="4" t="s">
        <v>10</v>
      </c>
      <c r="H27" s="4" t="s">
        <v>9</v>
      </c>
      <c r="I27" s="4"/>
      <c r="J27" s="11" t="str">
        <f t="shared" si="0"/>
        <v/>
      </c>
      <c r="K27" s="4" t="str">
        <f t="shared" si="1"/>
        <v/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3"/>
      <c r="AF27" s="13" t="str">
        <f t="shared" si="2"/>
        <v/>
      </c>
    </row>
    <row r="28" spans="1:32">
      <c r="A28" s="6">
        <v>22</v>
      </c>
      <c r="B28" s="4">
        <v>22</v>
      </c>
      <c r="C28" s="4" t="s">
        <v>7</v>
      </c>
      <c r="D28" s="4">
        <v>1406749</v>
      </c>
      <c r="E28" s="4" t="s">
        <v>14</v>
      </c>
      <c r="F28" s="5" t="str">
        <f>'Penguji II'!F28</f>
        <v>Mutia Dani Hapsari</v>
      </c>
      <c r="G28" s="4" t="s">
        <v>8</v>
      </c>
      <c r="H28" s="4" t="s">
        <v>9</v>
      </c>
      <c r="I28" s="4"/>
      <c r="J28" s="11" t="str">
        <f t="shared" si="0"/>
        <v/>
      </c>
      <c r="K28" s="4" t="str">
        <f t="shared" si="1"/>
        <v/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3"/>
      <c r="AF28" s="13" t="str">
        <f t="shared" si="2"/>
        <v/>
      </c>
    </row>
    <row r="29" spans="1:32">
      <c r="A29" s="6">
        <v>23</v>
      </c>
      <c r="B29" s="4">
        <v>23</v>
      </c>
      <c r="C29" s="4" t="s">
        <v>7</v>
      </c>
      <c r="D29" s="4">
        <v>1406750</v>
      </c>
      <c r="E29" s="4">
        <v>9983131464</v>
      </c>
      <c r="F29" s="5" t="str">
        <f>'Penguji II'!F29</f>
        <v>Namira Auliyaa Faizuun</v>
      </c>
      <c r="G29" s="4" t="s">
        <v>8</v>
      </c>
      <c r="H29" s="4" t="s">
        <v>9</v>
      </c>
      <c r="I29" s="4"/>
      <c r="J29" s="11" t="str">
        <f t="shared" si="0"/>
        <v/>
      </c>
      <c r="K29" s="4" t="str">
        <f t="shared" si="1"/>
        <v/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3"/>
      <c r="AF29" s="13" t="str">
        <f t="shared" si="2"/>
        <v/>
      </c>
    </row>
    <row r="30" spans="1:32">
      <c r="A30" s="6">
        <v>24</v>
      </c>
      <c r="B30" s="4">
        <v>24</v>
      </c>
      <c r="C30" s="4" t="s">
        <v>7</v>
      </c>
      <c r="D30" s="4">
        <v>1406751</v>
      </c>
      <c r="E30" s="4">
        <v>9991748762</v>
      </c>
      <c r="F30" s="5" t="str">
        <f>'Penguji II'!F30</f>
        <v>Nisrina Qurratu Aini</v>
      </c>
      <c r="G30" s="4" t="s">
        <v>10</v>
      </c>
      <c r="H30" s="4" t="s">
        <v>9</v>
      </c>
      <c r="I30" s="4"/>
      <c r="J30" s="11" t="str">
        <f t="shared" si="0"/>
        <v/>
      </c>
      <c r="K30" s="4" t="str">
        <f t="shared" si="1"/>
        <v/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3"/>
      <c r="AF30" s="13" t="str">
        <f t="shared" si="2"/>
        <v/>
      </c>
    </row>
    <row r="31" spans="1:32">
      <c r="A31" s="6">
        <v>25</v>
      </c>
      <c r="B31" s="4">
        <v>25</v>
      </c>
      <c r="C31" s="4" t="s">
        <v>7</v>
      </c>
      <c r="D31" s="4">
        <v>1406969</v>
      </c>
      <c r="E31" s="4" t="s">
        <v>15</v>
      </c>
      <c r="F31" s="5" t="str">
        <f>'Penguji II'!F31</f>
        <v>Nurul Azizah</v>
      </c>
      <c r="G31" s="4" t="s">
        <v>10</v>
      </c>
      <c r="H31" s="4" t="s">
        <v>9</v>
      </c>
      <c r="I31" s="4"/>
      <c r="J31" s="11" t="str">
        <f t="shared" si="0"/>
        <v/>
      </c>
      <c r="K31" s="4" t="str">
        <f t="shared" si="1"/>
        <v/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3"/>
      <c r="AF31" s="13" t="str">
        <f t="shared" si="2"/>
        <v/>
      </c>
    </row>
    <row r="32" spans="1:32">
      <c r="A32" s="6">
        <v>26</v>
      </c>
      <c r="B32" s="4">
        <v>26</v>
      </c>
      <c r="C32" s="4" t="s">
        <v>7</v>
      </c>
      <c r="D32" s="4">
        <v>1406752</v>
      </c>
      <c r="E32" s="4">
        <v>9997516976</v>
      </c>
      <c r="F32" s="5" t="str">
        <f>'Penguji II'!F32</f>
        <v>Raysa Sangsthita</v>
      </c>
      <c r="G32" s="4" t="s">
        <v>8</v>
      </c>
      <c r="H32" s="4" t="s">
        <v>9</v>
      </c>
      <c r="I32" s="4"/>
      <c r="J32" s="11" t="str">
        <f t="shared" si="0"/>
        <v/>
      </c>
      <c r="K32" s="4" t="str">
        <f t="shared" si="1"/>
        <v/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3"/>
      <c r="AF32" s="13" t="str">
        <f t="shared" si="2"/>
        <v/>
      </c>
    </row>
    <row r="33" spans="1:32">
      <c r="A33" s="6">
        <v>27</v>
      </c>
      <c r="B33" s="4">
        <v>27</v>
      </c>
      <c r="C33" s="4" t="s">
        <v>7</v>
      </c>
      <c r="D33" s="4">
        <v>1406754</v>
      </c>
      <c r="E33" s="4">
        <v>9981741372</v>
      </c>
      <c r="F33" s="5" t="str">
        <f>'Penguji II'!F33</f>
        <v>Rima Delvani</v>
      </c>
      <c r="G33" s="4" t="s">
        <v>8</v>
      </c>
      <c r="H33" s="4" t="s">
        <v>9</v>
      </c>
      <c r="I33" s="4"/>
      <c r="J33" s="11" t="str">
        <f t="shared" si="0"/>
        <v/>
      </c>
      <c r="K33" s="4" t="str">
        <f t="shared" si="1"/>
        <v/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3"/>
      <c r="AF33" s="13" t="str">
        <f t="shared" si="2"/>
        <v/>
      </c>
    </row>
    <row r="34" spans="1:32">
      <c r="A34" s="6">
        <v>28</v>
      </c>
      <c r="B34" s="4">
        <v>28</v>
      </c>
      <c r="C34" s="4" t="s">
        <v>7</v>
      </c>
      <c r="D34" s="4">
        <v>1407058</v>
      </c>
      <c r="E34" s="4" t="s">
        <v>16</v>
      </c>
      <c r="F34" s="5" t="str">
        <f>'Penguji II'!F34</f>
        <v>Rizqi Aliim Mustaqim</v>
      </c>
      <c r="G34" s="4" t="s">
        <v>10</v>
      </c>
      <c r="H34" s="4" t="s">
        <v>9</v>
      </c>
      <c r="I34" s="4"/>
      <c r="J34" s="11" t="str">
        <f t="shared" si="0"/>
        <v/>
      </c>
      <c r="K34" s="4" t="str">
        <f t="shared" si="1"/>
        <v/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  <c r="AF34" s="13" t="str">
        <f t="shared" si="2"/>
        <v/>
      </c>
    </row>
    <row r="35" spans="1:32">
      <c r="A35" s="6">
        <v>29</v>
      </c>
      <c r="B35" s="4">
        <v>29</v>
      </c>
      <c r="C35" s="4" t="s">
        <v>7</v>
      </c>
      <c r="D35" s="4">
        <v>1406755</v>
      </c>
      <c r="E35" s="4">
        <v>9997834628</v>
      </c>
      <c r="F35" s="5" t="str">
        <f>'Penguji II'!F35</f>
        <v>Safira Noor Hayati</v>
      </c>
      <c r="G35" s="4" t="s">
        <v>10</v>
      </c>
      <c r="H35" s="4" t="s">
        <v>9</v>
      </c>
      <c r="I35" s="4"/>
      <c r="J35" s="11" t="str">
        <f t="shared" si="0"/>
        <v/>
      </c>
      <c r="K35" s="4" t="str">
        <f t="shared" si="1"/>
        <v/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  <c r="AF35" s="13" t="str">
        <f t="shared" si="2"/>
        <v/>
      </c>
    </row>
    <row r="36" spans="1:32">
      <c r="A36" s="6">
        <v>30</v>
      </c>
      <c r="B36" s="4">
        <v>30</v>
      </c>
      <c r="C36" s="4" t="s">
        <v>7</v>
      </c>
      <c r="D36" s="4">
        <v>1406756</v>
      </c>
      <c r="E36" s="4">
        <v>9980703851</v>
      </c>
      <c r="F36" s="5" t="str">
        <f>'Penguji II'!F36</f>
        <v>Sekar Nabila Adi Asmara</v>
      </c>
      <c r="G36" s="4" t="s">
        <v>10</v>
      </c>
      <c r="H36" s="4" t="s">
        <v>9</v>
      </c>
      <c r="I36" s="4"/>
      <c r="J36" s="11" t="str">
        <f t="shared" si="0"/>
        <v/>
      </c>
      <c r="K36" s="4" t="str">
        <f t="shared" si="1"/>
        <v/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  <c r="AF36" s="13" t="str">
        <f t="shared" si="2"/>
        <v/>
      </c>
    </row>
    <row r="37" spans="1:32">
      <c r="A37" s="6">
        <v>31</v>
      </c>
      <c r="B37" s="4">
        <v>31</v>
      </c>
      <c r="C37" s="4" t="s">
        <v>7</v>
      </c>
      <c r="D37" s="4">
        <v>1406757</v>
      </c>
      <c r="E37" s="4">
        <v>9980276784</v>
      </c>
      <c r="F37" s="5" t="str">
        <f>'Penguji II'!F37</f>
        <v>Silviana Zulfa Royani</v>
      </c>
      <c r="G37" s="4" t="s">
        <v>8</v>
      </c>
      <c r="H37" s="4" t="s">
        <v>9</v>
      </c>
      <c r="I37" s="4"/>
      <c r="J37" s="11" t="str">
        <f t="shared" si="0"/>
        <v/>
      </c>
      <c r="K37" s="4" t="str">
        <f t="shared" si="1"/>
        <v/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3"/>
      <c r="AF37" s="13" t="str">
        <f t="shared" si="2"/>
        <v/>
      </c>
    </row>
    <row r="38" spans="1:32">
      <c r="A38" s="6">
        <v>32</v>
      </c>
      <c r="B38" s="4">
        <v>32</v>
      </c>
      <c r="C38" s="4" t="s">
        <v>7</v>
      </c>
      <c r="D38" s="4">
        <v>1406758</v>
      </c>
      <c r="E38" s="4">
        <v>9974812338</v>
      </c>
      <c r="F38" s="5" t="str">
        <f>'Penguji II'!F38</f>
        <v>Sultana Nur Fauzia</v>
      </c>
      <c r="G38" s="4" t="s">
        <v>8</v>
      </c>
      <c r="H38" s="4" t="s">
        <v>9</v>
      </c>
      <c r="I38" s="4"/>
      <c r="J38" s="11" t="str">
        <f t="shared" si="0"/>
        <v/>
      </c>
      <c r="K38" s="4" t="str">
        <f t="shared" si="1"/>
        <v/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3"/>
      <c r="AF38" s="13" t="str">
        <f t="shared" si="2"/>
        <v/>
      </c>
    </row>
    <row r="39" spans="1:32">
      <c r="A39" s="6">
        <v>33</v>
      </c>
      <c r="B39" s="4">
        <v>33</v>
      </c>
      <c r="C39" s="4" t="s">
        <v>7</v>
      </c>
      <c r="D39" s="4">
        <v>1406760</v>
      </c>
      <c r="E39" s="4">
        <v>9993170975</v>
      </c>
      <c r="F39" s="5" t="str">
        <f>'Penguji II'!F39</f>
        <v>Tunggul Yudha Putra</v>
      </c>
      <c r="G39" s="4" t="s">
        <v>10</v>
      </c>
      <c r="H39" s="4" t="s">
        <v>9</v>
      </c>
      <c r="I39" s="4"/>
      <c r="J39" s="11" t="str">
        <f t="shared" si="0"/>
        <v/>
      </c>
      <c r="K39" s="4" t="str">
        <f t="shared" si="1"/>
        <v/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3"/>
      <c r="AF39" s="13" t="str">
        <f t="shared" si="2"/>
        <v/>
      </c>
    </row>
    <row r="40" spans="1:32">
      <c r="A40" s="6">
        <v>34</v>
      </c>
      <c r="B40" s="4">
        <v>34</v>
      </c>
      <c r="C40" s="4" t="s">
        <v>7</v>
      </c>
      <c r="D40" s="4">
        <v>1406761</v>
      </c>
      <c r="E40" s="4">
        <v>9996519419</v>
      </c>
      <c r="F40" s="5" t="str">
        <f>'Penguji II'!F40</f>
        <v>Vierllyn Siska Dian Erlita</v>
      </c>
      <c r="G40" s="4" t="s">
        <v>10</v>
      </c>
      <c r="H40" s="4" t="s">
        <v>9</v>
      </c>
      <c r="I40" s="4"/>
      <c r="J40" s="11" t="str">
        <f t="shared" si="0"/>
        <v/>
      </c>
      <c r="K40" s="4" t="str">
        <f t="shared" si="1"/>
        <v/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3"/>
      <c r="AF40" s="13" t="str">
        <f t="shared" si="2"/>
        <v/>
      </c>
    </row>
    <row r="41" spans="1:32">
      <c r="A41" s="6">
        <v>35</v>
      </c>
      <c r="B41" s="4">
        <v>35</v>
      </c>
      <c r="C41" s="4" t="s">
        <v>7</v>
      </c>
      <c r="D41" s="4">
        <v>1406762</v>
      </c>
      <c r="E41" s="4">
        <v>9993170976</v>
      </c>
      <c r="F41" s="5" t="str">
        <f>'Penguji II'!F41</f>
        <v>Vina Kristiana</v>
      </c>
      <c r="G41" s="4" t="s">
        <v>8</v>
      </c>
      <c r="H41" s="4" t="s">
        <v>9</v>
      </c>
      <c r="I41" s="4"/>
      <c r="J41" s="11" t="str">
        <f t="shared" si="0"/>
        <v/>
      </c>
      <c r="K41" s="4" t="str">
        <f t="shared" si="1"/>
        <v/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3"/>
      <c r="AF41" s="13" t="str">
        <f t="shared" si="2"/>
        <v/>
      </c>
    </row>
    <row r="42" spans="1:32">
      <c r="A42" s="6">
        <v>36</v>
      </c>
      <c r="B42" s="4">
        <v>36</v>
      </c>
      <c r="C42" s="4" t="s">
        <v>7</v>
      </c>
      <c r="D42" s="4">
        <v>1406763</v>
      </c>
      <c r="E42" s="4">
        <v>9992823753</v>
      </c>
      <c r="F42" s="5" t="str">
        <f>'Penguji II'!F42</f>
        <v>Aci Chaerul Kafi</v>
      </c>
      <c r="G42" s="4" t="s">
        <v>8</v>
      </c>
      <c r="H42" s="4" t="s">
        <v>9</v>
      </c>
      <c r="I42" s="4"/>
      <c r="J42" s="11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3"/>
      <c r="AF42" s="13" t="str">
        <f t="shared" si="2"/>
        <v/>
      </c>
    </row>
    <row r="43" spans="1:32">
      <c r="A43" s="6">
        <v>37</v>
      </c>
      <c r="B43" s="4">
        <v>37</v>
      </c>
      <c r="C43" s="4" t="s">
        <v>7</v>
      </c>
      <c r="D43" s="4">
        <v>1406764</v>
      </c>
      <c r="E43" s="4">
        <v>9990891505</v>
      </c>
      <c r="F43" s="5" t="str">
        <f>'Penguji II'!F43</f>
        <v>Adam Maulana Sultan</v>
      </c>
      <c r="G43" s="4" t="s">
        <v>10</v>
      </c>
      <c r="H43" s="4" t="s">
        <v>9</v>
      </c>
      <c r="I43" s="4"/>
      <c r="J43" s="11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3"/>
      <c r="AF43" s="13" t="str">
        <f t="shared" si="2"/>
        <v/>
      </c>
    </row>
    <row r="44" spans="1:32">
      <c r="A44" s="6">
        <v>38</v>
      </c>
      <c r="B44" s="4">
        <v>1</v>
      </c>
      <c r="C44" s="4" t="s">
        <v>17</v>
      </c>
      <c r="D44" s="4">
        <v>1406766</v>
      </c>
      <c r="E44" s="4">
        <v>9991074514</v>
      </c>
      <c r="F44" s="5" t="str">
        <f>'Penguji II'!F44</f>
        <v>Ais Tasya Nandita</v>
      </c>
      <c r="G44" s="4" t="s">
        <v>10</v>
      </c>
      <c r="H44" s="4" t="s">
        <v>9</v>
      </c>
      <c r="I44" s="4"/>
      <c r="J44" s="1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3"/>
      <c r="AF44" s="13" t="str">
        <f t="shared" si="2"/>
        <v/>
      </c>
    </row>
    <row r="45" spans="1:32">
      <c r="A45" s="6">
        <v>39</v>
      </c>
      <c r="B45" s="4">
        <v>2</v>
      </c>
      <c r="C45" s="4" t="s">
        <v>17</v>
      </c>
      <c r="D45" s="4">
        <v>1406768</v>
      </c>
      <c r="E45" s="4">
        <v>9993172289</v>
      </c>
      <c r="F45" s="5" t="str">
        <f>'Penguji II'!F45</f>
        <v>Aisyah Nur Noviana</v>
      </c>
      <c r="G45" s="4" t="s">
        <v>8</v>
      </c>
      <c r="H45" s="4" t="s">
        <v>9</v>
      </c>
      <c r="I45" s="4"/>
      <c r="J45" s="11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3"/>
      <c r="AF45" s="13" t="str">
        <f t="shared" si="2"/>
        <v/>
      </c>
    </row>
    <row r="46" spans="1:32">
      <c r="A46" s="6">
        <v>40</v>
      </c>
      <c r="B46" s="4">
        <v>3</v>
      </c>
      <c r="C46" s="4" t="s">
        <v>17</v>
      </c>
      <c r="D46" s="4">
        <v>1406769</v>
      </c>
      <c r="E46" s="4">
        <v>9993172291</v>
      </c>
      <c r="F46" s="5" t="str">
        <f>'Penguji II'!F46</f>
        <v>Alfi Amalia</v>
      </c>
      <c r="G46" s="4" t="s">
        <v>8</v>
      </c>
      <c r="H46" s="4" t="s">
        <v>9</v>
      </c>
      <c r="I46" s="4"/>
      <c r="J46" s="11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3"/>
      <c r="AF46" s="13" t="str">
        <f t="shared" si="2"/>
        <v/>
      </c>
    </row>
    <row r="47" spans="1:32">
      <c r="A47" s="6">
        <v>41</v>
      </c>
      <c r="B47" s="4">
        <v>4</v>
      </c>
      <c r="C47" s="4" t="s">
        <v>17</v>
      </c>
      <c r="D47" s="4">
        <v>1406987</v>
      </c>
      <c r="E47" s="4">
        <v>9997514205</v>
      </c>
      <c r="F47" s="5" t="str">
        <f>'Penguji II'!F47</f>
        <v>Alfianingrum Dwi Wahyu Utomo</v>
      </c>
      <c r="G47" s="4" t="s">
        <v>8</v>
      </c>
      <c r="H47" s="4" t="s">
        <v>9</v>
      </c>
      <c r="I47" s="4"/>
      <c r="J47" s="11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3"/>
      <c r="AF47" s="13" t="str">
        <f t="shared" si="2"/>
        <v/>
      </c>
    </row>
    <row r="48" spans="1:32">
      <c r="A48" s="6">
        <v>42</v>
      </c>
      <c r="B48" s="4">
        <v>5</v>
      </c>
      <c r="C48" s="4" t="s">
        <v>17</v>
      </c>
      <c r="D48" s="4">
        <v>1406770</v>
      </c>
      <c r="E48" s="4">
        <v>9995455127</v>
      </c>
      <c r="F48" s="5" t="str">
        <f>'Penguji II'!F48</f>
        <v>Altamirano Reza Pahlevi Handoko</v>
      </c>
      <c r="G48" s="4" t="s">
        <v>10</v>
      </c>
      <c r="H48" s="4" t="s">
        <v>9</v>
      </c>
      <c r="I48" s="4"/>
      <c r="J48" s="11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3"/>
      <c r="AF48" s="13" t="str">
        <f t="shared" si="2"/>
        <v/>
      </c>
    </row>
    <row r="49" spans="1:32">
      <c r="A49" s="6">
        <v>43</v>
      </c>
      <c r="B49" s="4">
        <v>6</v>
      </c>
      <c r="C49" s="4" t="s">
        <v>17</v>
      </c>
      <c r="D49" s="4">
        <v>1406771</v>
      </c>
      <c r="E49" s="4">
        <v>9991024324</v>
      </c>
      <c r="F49" s="5" t="str">
        <f>'Penguji II'!F49</f>
        <v>Ananto Dwi Saputro</v>
      </c>
      <c r="G49" s="4" t="s">
        <v>10</v>
      </c>
      <c r="H49" s="4" t="s">
        <v>9</v>
      </c>
      <c r="I49" s="4"/>
      <c r="J49" s="11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3"/>
      <c r="AF49" s="13" t="str">
        <f t="shared" si="2"/>
        <v/>
      </c>
    </row>
    <row r="50" spans="1:32">
      <c r="A50" s="6">
        <v>44</v>
      </c>
      <c r="B50" s="4">
        <v>7</v>
      </c>
      <c r="C50" s="4" t="s">
        <v>17</v>
      </c>
      <c r="D50" s="4">
        <v>1406772</v>
      </c>
      <c r="E50" s="4">
        <v>9991079408</v>
      </c>
      <c r="F50" s="5" t="str">
        <f>'Penguji II'!F50</f>
        <v>Anaphalis Adinda Sekar Asmarani</v>
      </c>
      <c r="G50" s="4" t="s">
        <v>10</v>
      </c>
      <c r="H50" s="4" t="s">
        <v>9</v>
      </c>
      <c r="I50" s="4"/>
      <c r="J50" s="11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3"/>
      <c r="AF50" s="13" t="str">
        <f t="shared" si="2"/>
        <v/>
      </c>
    </row>
    <row r="51" spans="1:32">
      <c r="A51" s="6">
        <v>45</v>
      </c>
      <c r="B51" s="4">
        <v>8</v>
      </c>
      <c r="C51" s="4" t="s">
        <v>17</v>
      </c>
      <c r="D51" s="4">
        <v>1406773</v>
      </c>
      <c r="E51" s="4">
        <v>999107793</v>
      </c>
      <c r="F51" s="5" t="str">
        <f>'Penguji II'!F51</f>
        <v>Apriandi Rasyid Almajid</v>
      </c>
      <c r="G51" s="4" t="s">
        <v>8</v>
      </c>
      <c r="H51" s="4" t="s">
        <v>9</v>
      </c>
      <c r="I51" s="4"/>
      <c r="J51" s="11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3"/>
      <c r="AF51" s="13" t="str">
        <f t="shared" si="2"/>
        <v/>
      </c>
    </row>
    <row r="52" spans="1:32">
      <c r="A52" s="6">
        <v>46</v>
      </c>
      <c r="B52" s="4">
        <v>9</v>
      </c>
      <c r="C52" s="4" t="s">
        <v>17</v>
      </c>
      <c r="D52" s="4">
        <v>1406774</v>
      </c>
      <c r="E52" s="4">
        <v>9991079831</v>
      </c>
      <c r="F52" s="5" t="str">
        <f>'Penguji II'!F52</f>
        <v>Cahya Ayu Lestari</v>
      </c>
      <c r="G52" s="4" t="s">
        <v>8</v>
      </c>
      <c r="H52" s="4" t="s">
        <v>9</v>
      </c>
      <c r="I52" s="4"/>
      <c r="J52" s="11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3"/>
      <c r="AF52" s="13" t="str">
        <f t="shared" si="2"/>
        <v/>
      </c>
    </row>
    <row r="53" spans="1:32">
      <c r="A53" s="6">
        <v>47</v>
      </c>
      <c r="B53" s="4">
        <v>10</v>
      </c>
      <c r="C53" s="4" t="s">
        <v>17</v>
      </c>
      <c r="D53" s="4">
        <v>1406877</v>
      </c>
      <c r="E53" s="4">
        <v>9991075895</v>
      </c>
      <c r="F53" s="5" t="str">
        <f>'Penguji II'!F53</f>
        <v>Dinda Herdiana</v>
      </c>
      <c r="G53" s="4" t="s">
        <v>8</v>
      </c>
      <c r="H53" s="4" t="s">
        <v>9</v>
      </c>
      <c r="I53" s="4"/>
      <c r="J53" s="11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3"/>
      <c r="AF53" s="13" t="str">
        <f t="shared" si="2"/>
        <v/>
      </c>
    </row>
    <row r="54" spans="1:32">
      <c r="A54" s="6">
        <v>48</v>
      </c>
      <c r="B54" s="4">
        <v>11</v>
      </c>
      <c r="C54" s="4" t="s">
        <v>17</v>
      </c>
      <c r="D54" s="4">
        <v>1406775</v>
      </c>
      <c r="E54" s="4">
        <v>9998931934</v>
      </c>
      <c r="F54" s="5" t="str">
        <f>'Penguji II'!F54</f>
        <v>Eliana Adella Pusparatna</v>
      </c>
      <c r="G54" s="4" t="s">
        <v>8</v>
      </c>
      <c r="H54" s="4" t="s">
        <v>9</v>
      </c>
      <c r="I54" s="4"/>
      <c r="J54" s="11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3"/>
      <c r="AF54" s="13" t="str">
        <f t="shared" si="2"/>
        <v/>
      </c>
    </row>
    <row r="55" spans="1:32">
      <c r="A55" s="6">
        <v>49</v>
      </c>
      <c r="B55" s="4">
        <v>12</v>
      </c>
      <c r="C55" s="4" t="s">
        <v>17</v>
      </c>
      <c r="D55" s="4">
        <v>1406776</v>
      </c>
      <c r="E55" s="4">
        <v>9993172302</v>
      </c>
      <c r="F55" s="5" t="str">
        <f>'Penguji II'!F55</f>
        <v>Fadhiila Khoirunnisaa</v>
      </c>
      <c r="G55" s="4" t="s">
        <v>8</v>
      </c>
      <c r="H55" s="4" t="s">
        <v>9</v>
      </c>
      <c r="I55" s="4"/>
      <c r="J55" s="11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3"/>
      <c r="AF55" s="13" t="str">
        <f t="shared" si="2"/>
        <v/>
      </c>
    </row>
    <row r="56" spans="1:32">
      <c r="A56" s="6">
        <v>50</v>
      </c>
      <c r="B56" s="4">
        <v>13</v>
      </c>
      <c r="C56" s="4" t="s">
        <v>17</v>
      </c>
      <c r="D56" s="4">
        <v>1407062</v>
      </c>
      <c r="E56" s="4" t="s">
        <v>18</v>
      </c>
      <c r="F56" s="5" t="str">
        <f>'Penguji II'!F56</f>
        <v>Fadilla Marshada</v>
      </c>
      <c r="G56" s="4" t="s">
        <v>10</v>
      </c>
      <c r="H56" s="4" t="s">
        <v>9</v>
      </c>
      <c r="I56" s="4"/>
      <c r="J56" s="11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3"/>
      <c r="AF56" s="13" t="str">
        <f t="shared" si="2"/>
        <v/>
      </c>
    </row>
    <row r="57" spans="1:32">
      <c r="A57" s="6">
        <v>51</v>
      </c>
      <c r="B57" s="4">
        <v>14</v>
      </c>
      <c r="C57" s="4" t="s">
        <v>17</v>
      </c>
      <c r="D57" s="4">
        <v>1406777</v>
      </c>
      <c r="E57" s="4">
        <v>9990892298</v>
      </c>
      <c r="F57" s="5" t="str">
        <f>'Penguji II'!F57</f>
        <v>Fajri Yahya</v>
      </c>
      <c r="G57" s="4" t="s">
        <v>10</v>
      </c>
      <c r="H57" s="4" t="s">
        <v>9</v>
      </c>
      <c r="I57" s="4"/>
      <c r="J57" s="11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3"/>
      <c r="AF57" s="13" t="str">
        <f t="shared" si="2"/>
        <v/>
      </c>
    </row>
    <row r="58" spans="1:32">
      <c r="A58" s="6">
        <v>52</v>
      </c>
      <c r="B58" s="4">
        <v>15</v>
      </c>
      <c r="C58" s="4" t="s">
        <v>17</v>
      </c>
      <c r="D58" s="4">
        <v>1406778</v>
      </c>
      <c r="E58" s="4">
        <v>9991441688</v>
      </c>
      <c r="F58" s="5" t="str">
        <f>'Penguji II'!F58</f>
        <v>Fauziah Novitasari</v>
      </c>
      <c r="G58" s="4" t="s">
        <v>8</v>
      </c>
      <c r="H58" s="4" t="s">
        <v>9</v>
      </c>
      <c r="I58" s="4"/>
      <c r="J58" s="11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3"/>
      <c r="AF58" s="13" t="str">
        <f t="shared" si="2"/>
        <v/>
      </c>
    </row>
    <row r="59" spans="1:32">
      <c r="A59" s="6">
        <v>53</v>
      </c>
      <c r="B59" s="4">
        <v>16</v>
      </c>
      <c r="C59" s="4" t="s">
        <v>17</v>
      </c>
      <c r="D59" s="4">
        <v>1406779</v>
      </c>
      <c r="E59" s="4">
        <v>9987210556</v>
      </c>
      <c r="F59" s="5" t="str">
        <f>'Penguji II'!F59</f>
        <v>Galih Tri Nugroho</v>
      </c>
      <c r="G59" s="4" t="s">
        <v>10</v>
      </c>
      <c r="H59" s="4" t="s">
        <v>9</v>
      </c>
      <c r="I59" s="4"/>
      <c r="J59" s="11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3"/>
      <c r="AF59" s="13" t="str">
        <f t="shared" si="2"/>
        <v/>
      </c>
    </row>
    <row r="60" spans="1:32">
      <c r="A60" s="6">
        <v>54</v>
      </c>
      <c r="B60" s="4">
        <v>17</v>
      </c>
      <c r="C60" s="4" t="s">
        <v>17</v>
      </c>
      <c r="D60" s="4">
        <v>1406780</v>
      </c>
      <c r="E60" s="4" t="s">
        <v>19</v>
      </c>
      <c r="F60" s="5" t="str">
        <f>'Penguji II'!F60</f>
        <v>Henri Jaya</v>
      </c>
      <c r="G60" s="4" t="s">
        <v>8</v>
      </c>
      <c r="H60" s="4" t="s">
        <v>9</v>
      </c>
      <c r="I60" s="4"/>
      <c r="J60" s="11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3"/>
      <c r="AF60" s="13" t="str">
        <f t="shared" si="2"/>
        <v/>
      </c>
    </row>
    <row r="61" spans="1:32">
      <c r="A61" s="6">
        <v>55</v>
      </c>
      <c r="B61" s="4">
        <v>18</v>
      </c>
      <c r="C61" s="4" t="s">
        <v>17</v>
      </c>
      <c r="D61" s="4">
        <v>1406782</v>
      </c>
      <c r="E61" s="4">
        <v>9983131650</v>
      </c>
      <c r="F61" s="5" t="str">
        <f>'Penguji II'!F61</f>
        <v>Hesti Amalia Wijaya Santi</v>
      </c>
      <c r="G61" s="4" t="s">
        <v>8</v>
      </c>
      <c r="H61" s="4" t="s">
        <v>9</v>
      </c>
      <c r="I61" s="4"/>
      <c r="J61" s="11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3"/>
      <c r="AF61" s="13" t="str">
        <f t="shared" si="2"/>
        <v/>
      </c>
    </row>
    <row r="62" spans="1:32">
      <c r="A62" s="6">
        <v>56</v>
      </c>
      <c r="B62" s="4">
        <v>19</v>
      </c>
      <c r="C62" s="4" t="s">
        <v>17</v>
      </c>
      <c r="D62" s="4">
        <v>1406783</v>
      </c>
      <c r="E62" s="4">
        <v>9991723053</v>
      </c>
      <c r="F62" s="5" t="str">
        <f>'Penguji II'!F62</f>
        <v>Ivanna Ayudhea Oktarike</v>
      </c>
      <c r="G62" s="4" t="s">
        <v>8</v>
      </c>
      <c r="H62" s="4" t="s">
        <v>9</v>
      </c>
      <c r="I62" s="4"/>
      <c r="J62" s="11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3"/>
      <c r="AF62" s="13" t="str">
        <f t="shared" si="2"/>
        <v/>
      </c>
    </row>
    <row r="63" spans="1:32">
      <c r="A63" s="6">
        <v>57</v>
      </c>
      <c r="B63" s="4">
        <v>20</v>
      </c>
      <c r="C63" s="4" t="s">
        <v>17</v>
      </c>
      <c r="D63" s="4">
        <v>1406926</v>
      </c>
      <c r="E63" s="4">
        <v>9986110771</v>
      </c>
      <c r="F63" s="5" t="str">
        <f>'Penguji II'!F63</f>
        <v>K.M. Thariq Akbar</v>
      </c>
      <c r="G63" s="4" t="s">
        <v>10</v>
      </c>
      <c r="H63" s="4" t="s">
        <v>9</v>
      </c>
      <c r="I63" s="4"/>
      <c r="J63" s="11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3"/>
      <c r="AF63" s="13" t="str">
        <f t="shared" si="2"/>
        <v/>
      </c>
    </row>
    <row r="64" spans="1:32">
      <c r="A64" s="6">
        <v>58</v>
      </c>
      <c r="B64" s="4">
        <v>21</v>
      </c>
      <c r="C64" s="4" t="s">
        <v>17</v>
      </c>
      <c r="D64" s="4">
        <v>1406784</v>
      </c>
      <c r="E64" s="4">
        <v>9994531527</v>
      </c>
      <c r="F64" s="5" t="str">
        <f>'Penguji II'!F64</f>
        <v>Karima Candra Nurulita</v>
      </c>
      <c r="G64" s="4" t="s">
        <v>10</v>
      </c>
      <c r="H64" s="4" t="s">
        <v>9</v>
      </c>
      <c r="I64" s="4"/>
      <c r="J64" s="11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3"/>
      <c r="AF64" s="13" t="str">
        <f t="shared" si="2"/>
        <v/>
      </c>
    </row>
    <row r="65" spans="1:32">
      <c r="A65" s="6">
        <v>59</v>
      </c>
      <c r="B65" s="4">
        <v>22</v>
      </c>
      <c r="C65" s="4" t="s">
        <v>17</v>
      </c>
      <c r="D65" s="4">
        <v>1406785</v>
      </c>
      <c r="E65" s="4">
        <v>9993170963</v>
      </c>
      <c r="F65" s="5" t="str">
        <f>'Penguji II'!F65</f>
        <v>Maulia Dewi Kurnia Putri</v>
      </c>
      <c r="G65" s="4" t="s">
        <v>8</v>
      </c>
      <c r="H65" s="4" t="s">
        <v>9</v>
      </c>
      <c r="I65" s="4"/>
      <c r="J65" s="11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3"/>
      <c r="AF65" s="13" t="str">
        <f t="shared" si="2"/>
        <v/>
      </c>
    </row>
    <row r="66" spans="1:32">
      <c r="A66" s="6">
        <v>60</v>
      </c>
      <c r="B66" s="4">
        <v>23</v>
      </c>
      <c r="C66" s="4" t="s">
        <v>17</v>
      </c>
      <c r="D66" s="4">
        <v>1406786</v>
      </c>
      <c r="E66" s="4">
        <v>9993170918</v>
      </c>
      <c r="F66" s="5" t="str">
        <f>'Penguji II'!F66</f>
        <v>Melia Saputri Maharani</v>
      </c>
      <c r="G66" s="4" t="s">
        <v>8</v>
      </c>
      <c r="H66" s="4" t="s">
        <v>9</v>
      </c>
      <c r="I66" s="4"/>
      <c r="J66" s="11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3"/>
      <c r="AF66" s="13" t="str">
        <f t="shared" si="2"/>
        <v/>
      </c>
    </row>
    <row r="67" spans="1:32">
      <c r="A67" s="6">
        <v>61</v>
      </c>
      <c r="B67" s="4">
        <v>24</v>
      </c>
      <c r="C67" s="4" t="s">
        <v>17</v>
      </c>
      <c r="D67" s="4">
        <v>1406787</v>
      </c>
      <c r="E67" s="4">
        <v>9993170964</v>
      </c>
      <c r="F67" s="5" t="str">
        <f>'Penguji II'!F67</f>
        <v>Miftahul Rahmawati</v>
      </c>
      <c r="G67" s="4" t="s">
        <v>8</v>
      </c>
      <c r="H67" s="4" t="s">
        <v>9</v>
      </c>
      <c r="I67" s="4"/>
      <c r="J67" s="11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3"/>
      <c r="AF67" s="13" t="str">
        <f t="shared" si="2"/>
        <v/>
      </c>
    </row>
    <row r="68" spans="1:32">
      <c r="A68" s="6">
        <v>62</v>
      </c>
      <c r="B68" s="4">
        <v>25</v>
      </c>
      <c r="C68" s="4" t="s">
        <v>17</v>
      </c>
      <c r="D68" s="4">
        <v>1406788</v>
      </c>
      <c r="E68" s="4">
        <v>9989553473</v>
      </c>
      <c r="F68" s="5" t="str">
        <f>'Penguji II'!F68</f>
        <v>Mirna Ifani Choirunisa</v>
      </c>
      <c r="G68" s="4" t="s">
        <v>8</v>
      </c>
      <c r="H68" s="4" t="s">
        <v>9</v>
      </c>
      <c r="I68" s="4"/>
      <c r="J68" s="11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3"/>
      <c r="AF68" s="13" t="str">
        <f t="shared" si="2"/>
        <v/>
      </c>
    </row>
    <row r="69" spans="1:32">
      <c r="A69" s="6">
        <v>63</v>
      </c>
      <c r="B69" s="4">
        <v>26</v>
      </c>
      <c r="C69" s="4" t="s">
        <v>17</v>
      </c>
      <c r="D69" s="4">
        <v>1406789</v>
      </c>
      <c r="E69" s="4">
        <v>9990891463</v>
      </c>
      <c r="F69" s="5" t="str">
        <f>'Penguji II'!F69</f>
        <v>Muhammad Hanif Luthfi</v>
      </c>
      <c r="G69" s="4" t="s">
        <v>10</v>
      </c>
      <c r="H69" s="4" t="s">
        <v>9</v>
      </c>
      <c r="I69" s="4"/>
      <c r="J69" s="11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3"/>
      <c r="AF69" s="13" t="str">
        <f t="shared" si="2"/>
        <v/>
      </c>
    </row>
    <row r="70" spans="1:32">
      <c r="A70" s="6">
        <v>64</v>
      </c>
      <c r="B70" s="4">
        <v>27</v>
      </c>
      <c r="C70" s="4" t="s">
        <v>17</v>
      </c>
      <c r="D70" s="4">
        <v>1406790</v>
      </c>
      <c r="E70" s="4">
        <v>9991445300</v>
      </c>
      <c r="F70" s="5" t="str">
        <f>'Penguji II'!F70</f>
        <v>Nadya Putri Permatasari</v>
      </c>
      <c r="G70" s="4" t="s">
        <v>10</v>
      </c>
      <c r="H70" s="4" t="s">
        <v>9</v>
      </c>
      <c r="I70" s="4"/>
      <c r="J70" s="11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3"/>
      <c r="AF70" s="13" t="str">
        <f t="shared" si="2"/>
        <v/>
      </c>
    </row>
    <row r="71" spans="1:32">
      <c r="A71" s="6">
        <v>65</v>
      </c>
      <c r="B71" s="4">
        <v>28</v>
      </c>
      <c r="C71" s="4" t="s">
        <v>17</v>
      </c>
      <c r="D71" s="4">
        <v>1406791</v>
      </c>
      <c r="E71" s="4">
        <v>9990892902</v>
      </c>
      <c r="F71" s="5" t="str">
        <f>'Penguji II'!F71</f>
        <v>Nur Amalia Zahra</v>
      </c>
      <c r="G71" s="4" t="s">
        <v>10</v>
      </c>
      <c r="H71" s="4" t="s">
        <v>9</v>
      </c>
      <c r="I71" s="4"/>
      <c r="J71" s="11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Y71" s="4"/>
      <c r="Z71" s="4"/>
      <c r="AA71" s="4"/>
      <c r="AB71" s="4"/>
      <c r="AC71" s="4"/>
      <c r="AD71" s="4"/>
      <c r="AE71" s="3"/>
      <c r="AF71" s="13" t="str">
        <f t="shared" si="2"/>
        <v/>
      </c>
    </row>
    <row r="72" spans="1:32">
      <c r="A72" s="6">
        <v>66</v>
      </c>
      <c r="B72" s="4">
        <v>29</v>
      </c>
      <c r="C72" s="4" t="s">
        <v>17</v>
      </c>
      <c r="D72" s="4">
        <v>1406792</v>
      </c>
      <c r="E72" s="4">
        <v>9994834723</v>
      </c>
      <c r="F72" s="5" t="str">
        <f>'Penguji II'!F72</f>
        <v>Nur Hidayatul Haq</v>
      </c>
      <c r="G72" s="4" t="s">
        <v>8</v>
      </c>
      <c r="H72" s="4" t="s">
        <v>9</v>
      </c>
      <c r="I72" s="4"/>
      <c r="J72" s="11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3"/>
      <c r="AF72" s="13" t="str">
        <f t="shared" ref="AF72:AF76" si="3">IF(I72="","",SUM(L72:AE72))</f>
        <v/>
      </c>
    </row>
    <row r="73" spans="1:32">
      <c r="A73" s="6">
        <v>67</v>
      </c>
      <c r="B73" s="4">
        <v>30</v>
      </c>
      <c r="C73" s="4" t="s">
        <v>17</v>
      </c>
      <c r="D73" s="4">
        <v>1406793</v>
      </c>
      <c r="E73" s="4">
        <v>9984837167</v>
      </c>
      <c r="F73" s="5" t="str">
        <f>'Penguji II'!F73</f>
        <v>Salsabilla Anantya Adinda Nugroho</v>
      </c>
      <c r="G73" s="4" t="s">
        <v>10</v>
      </c>
      <c r="H73" s="4" t="s">
        <v>9</v>
      </c>
      <c r="I73" s="4"/>
      <c r="J73" s="11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3"/>
      <c r="AF73" s="13" t="str">
        <f t="shared" si="3"/>
        <v/>
      </c>
    </row>
    <row r="74" spans="1:32">
      <c r="A74" s="6">
        <v>68</v>
      </c>
      <c r="B74" s="4">
        <v>31</v>
      </c>
      <c r="C74" s="4" t="s">
        <v>17</v>
      </c>
      <c r="D74" s="4">
        <v>1406794</v>
      </c>
      <c r="E74" s="4">
        <v>998313946</v>
      </c>
      <c r="F74" s="5" t="str">
        <f>'Penguji II'!F74</f>
        <v>Sifa Indria Karim</v>
      </c>
      <c r="G74" s="4" t="s">
        <v>8</v>
      </c>
      <c r="H74" s="4" t="s">
        <v>9</v>
      </c>
      <c r="I74" s="4"/>
      <c r="J74" s="11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3"/>
      <c r="AF74" s="13" t="str">
        <f t="shared" si="3"/>
        <v/>
      </c>
    </row>
    <row r="75" spans="1:32">
      <c r="A75" s="6">
        <v>69</v>
      </c>
      <c r="B75" s="4">
        <v>32</v>
      </c>
      <c r="C75" s="4" t="s">
        <v>17</v>
      </c>
      <c r="D75" s="4">
        <v>1406795</v>
      </c>
      <c r="E75" s="4">
        <v>9997854918</v>
      </c>
      <c r="F75" s="5" t="str">
        <f>'Penguji II'!F75</f>
        <v>Tata Rizky Dwi Cahya</v>
      </c>
      <c r="G75" s="4" t="s">
        <v>8</v>
      </c>
      <c r="H75" s="4" t="s">
        <v>9</v>
      </c>
      <c r="I75" s="4"/>
      <c r="J75" s="11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3"/>
      <c r="AF75" s="13" t="str">
        <f t="shared" si="3"/>
        <v/>
      </c>
    </row>
    <row r="76" spans="1:32">
      <c r="A76" s="6">
        <v>70</v>
      </c>
      <c r="B76" s="4">
        <v>33</v>
      </c>
      <c r="C76" s="4" t="s">
        <v>17</v>
      </c>
      <c r="D76" s="4">
        <v>1406796</v>
      </c>
      <c r="E76" s="4">
        <v>9994531595</v>
      </c>
      <c r="F76" s="5" t="str">
        <f>'Penguji II'!F76</f>
        <v>Tata Tatiana Kartika</v>
      </c>
      <c r="G76" s="4" t="s">
        <v>8</v>
      </c>
      <c r="H76" s="4" t="s">
        <v>9</v>
      </c>
      <c r="I76" s="4"/>
      <c r="J76" s="11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3"/>
      <c r="AF76" s="13" t="str">
        <f t="shared" si="3"/>
        <v/>
      </c>
    </row>
  </sheetData>
  <pageMargins left="0.46" right="0.23622047244094491" top="0.39370078740157483" bottom="0.43307086614173229" header="0.31496062992125984" footer="0.31496062992125984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S84"/>
  <sheetViews>
    <sheetView topLeftCell="A4" workbookViewId="0">
      <selection activeCell="Q63" sqref="Q63"/>
    </sheetView>
  </sheetViews>
  <sheetFormatPr defaultColWidth="12.140625" defaultRowHeight="14.25"/>
  <cols>
    <col min="1" max="1" width="5.7109375" style="1" customWidth="1"/>
    <col min="2" max="2" width="5.7109375" style="2" hidden="1" customWidth="1"/>
    <col min="3" max="3" width="10.85546875" style="2" hidden="1" customWidth="1"/>
    <col min="4" max="4" width="9.5703125" style="2" hidden="1" customWidth="1"/>
    <col min="5" max="5" width="13.85546875" style="2" hidden="1" customWidth="1"/>
    <col min="6" max="6" width="35.5703125" style="1" customWidth="1"/>
    <col min="7" max="8" width="0" style="2" hidden="1" customWidth="1"/>
    <col min="9" max="9" width="8" style="2" customWidth="1"/>
    <col min="10" max="10" width="36.5703125" style="2" customWidth="1"/>
    <col min="11" max="11" width="9.28515625" style="2" customWidth="1"/>
    <col min="12" max="12" width="9.42578125" style="1" customWidth="1"/>
    <col min="13" max="13" width="9.7109375" style="1" customWidth="1"/>
    <col min="14" max="14" width="9.85546875" style="1" customWidth="1"/>
    <col min="15" max="15" width="9.42578125" style="1" customWidth="1"/>
    <col min="16" max="16" width="12.140625" style="1"/>
    <col min="17" max="17" width="12.140625" style="1" customWidth="1"/>
    <col min="18" max="18" width="39.140625" style="1" customWidth="1"/>
    <col min="19" max="19" width="13.140625" style="1" customWidth="1"/>
    <col min="20" max="16384" width="12.140625" style="1"/>
  </cols>
  <sheetData>
    <row r="2" spans="1:19" ht="18">
      <c r="A2" s="12" t="s">
        <v>50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19" ht="18">
      <c r="A3" s="12" t="s">
        <v>51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9" ht="18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6" spans="1:19" ht="42.75">
      <c r="A6" s="7" t="s">
        <v>40</v>
      </c>
      <c r="B6" s="8" t="s">
        <v>0</v>
      </c>
      <c r="C6" s="8" t="s">
        <v>1</v>
      </c>
      <c r="D6" s="8" t="s">
        <v>2</v>
      </c>
      <c r="E6" s="8" t="s">
        <v>3</v>
      </c>
      <c r="F6" s="8" t="s">
        <v>4</v>
      </c>
      <c r="G6" s="8" t="s">
        <v>5</v>
      </c>
      <c r="H6" s="8" t="s">
        <v>6</v>
      </c>
      <c r="I6" s="9" t="s">
        <v>48</v>
      </c>
      <c r="J6" s="9" t="s">
        <v>42</v>
      </c>
      <c r="K6" s="9" t="s">
        <v>49</v>
      </c>
      <c r="L6" s="9" t="s">
        <v>60</v>
      </c>
      <c r="M6" s="9" t="s">
        <v>52</v>
      </c>
      <c r="N6" s="9" t="s">
        <v>61</v>
      </c>
      <c r="O6" s="9" t="s">
        <v>41</v>
      </c>
      <c r="P6" s="9" t="s">
        <v>64</v>
      </c>
      <c r="Q6" s="8" t="s">
        <v>0</v>
      </c>
      <c r="R6" s="8" t="s">
        <v>42</v>
      </c>
      <c r="S6" s="9" t="s">
        <v>62</v>
      </c>
    </row>
    <row r="7" spans="1:19">
      <c r="A7" s="6">
        <v>1</v>
      </c>
      <c r="B7" s="4">
        <v>1</v>
      </c>
      <c r="C7" s="4" t="s">
        <v>7</v>
      </c>
      <c r="D7" s="4">
        <v>1406730</v>
      </c>
      <c r="E7" s="4">
        <v>9997516819</v>
      </c>
      <c r="F7" s="5" t="str">
        <f>'Penguji I'!F7</f>
        <v>Adeliya Rahma Safitri</v>
      </c>
      <c r="G7" s="4" t="s">
        <v>8</v>
      </c>
      <c r="H7" s="4" t="s">
        <v>9</v>
      </c>
      <c r="I7" s="4" t="str">
        <f>IF(M7="","",'Pelaksanaan II'!I7)</f>
        <v/>
      </c>
      <c r="J7" s="11" t="str">
        <f>IF(I7="","",VLOOKUP(I7,$Q$7:$R$11,2))</f>
        <v/>
      </c>
      <c r="K7" s="4" t="str">
        <f>IF(J7="","",VLOOKUP(J7,$R$7:$S$11,2))</f>
        <v/>
      </c>
      <c r="L7" s="4" t="str">
        <f>IF(I7="","",5)</f>
        <v/>
      </c>
      <c r="M7" s="14" t="str">
        <f>'Pelaksanaan II'!AF7</f>
        <v/>
      </c>
      <c r="N7" s="4" t="str">
        <f t="shared" ref="N7:N70" si="0">IF(K7="","",5)</f>
        <v/>
      </c>
      <c r="O7" s="3" t="str">
        <f>IF(L7="","",SUM(L7:N7))</f>
        <v/>
      </c>
      <c r="P7" s="13" t="str">
        <f>IF(K7="","",SUM(L7:N7)/(10+K7)*100)</f>
        <v/>
      </c>
      <c r="Q7" s="3">
        <v>1</v>
      </c>
      <c r="R7" s="10" t="s">
        <v>47</v>
      </c>
      <c r="S7" s="3">
        <v>29</v>
      </c>
    </row>
    <row r="8" spans="1:19">
      <c r="A8" s="6">
        <v>2</v>
      </c>
      <c r="B8" s="4">
        <v>2</v>
      </c>
      <c r="C8" s="4" t="s">
        <v>7</v>
      </c>
      <c r="D8" s="4">
        <v>1406984</v>
      </c>
      <c r="E8" s="4">
        <v>9991741453</v>
      </c>
      <c r="F8" s="5" t="str">
        <f>'Penguji I'!F8</f>
        <v>Aditya Fajrin Laksono</v>
      </c>
      <c r="G8" s="4" t="s">
        <v>10</v>
      </c>
      <c r="H8" s="4" t="s">
        <v>9</v>
      </c>
      <c r="I8" s="4" t="str">
        <f>IF(M8="","",'Pelaksanaan II'!I8)</f>
        <v/>
      </c>
      <c r="J8" s="11" t="str">
        <f t="shared" ref="J8:J71" si="1">IF(I8="","",VLOOKUP(I8,$Q$7:$R$11,2))</f>
        <v/>
      </c>
      <c r="K8" s="4" t="str">
        <f t="shared" ref="K8:K71" si="2">IF(J8="","",VLOOKUP(J8,$R$7:$S$11,2))</f>
        <v/>
      </c>
      <c r="L8" s="4" t="str">
        <f t="shared" ref="L8:L71" si="3">IF(I8="","",5)</f>
        <v/>
      </c>
      <c r="M8" s="14" t="str">
        <f>'Pelaksanaan II'!AF8</f>
        <v/>
      </c>
      <c r="N8" s="4" t="str">
        <f t="shared" si="0"/>
        <v/>
      </c>
      <c r="O8" s="3" t="str">
        <f t="shared" ref="O8:O71" si="4">IF(L8="","",SUM(L8:N8))</f>
        <v/>
      </c>
      <c r="P8" s="13" t="str">
        <f t="shared" ref="P8:P71" si="5">IF(K8="","",SUM(L8:N8)/(10+K8)*100)</f>
        <v/>
      </c>
      <c r="Q8" s="3">
        <v>2</v>
      </c>
      <c r="R8" s="10" t="s">
        <v>43</v>
      </c>
      <c r="S8" s="3">
        <v>28</v>
      </c>
    </row>
    <row r="9" spans="1:19">
      <c r="A9" s="6">
        <v>3</v>
      </c>
      <c r="B9" s="4">
        <v>3</v>
      </c>
      <c r="C9" s="4" t="s">
        <v>7</v>
      </c>
      <c r="D9" s="4">
        <v>1406732</v>
      </c>
      <c r="E9" s="4">
        <v>9994183867</v>
      </c>
      <c r="F9" s="5" t="str">
        <f>'Penguji I'!F9</f>
        <v>Aldila Desi Fitriana</v>
      </c>
      <c r="G9" s="4" t="s">
        <v>8</v>
      </c>
      <c r="H9" s="4" t="s">
        <v>9</v>
      </c>
      <c r="I9" s="4" t="str">
        <f>IF(M9="","",'Pelaksanaan II'!I9)</f>
        <v/>
      </c>
      <c r="J9" s="11" t="str">
        <f t="shared" si="1"/>
        <v/>
      </c>
      <c r="K9" s="4" t="str">
        <f t="shared" si="2"/>
        <v/>
      </c>
      <c r="L9" s="4" t="str">
        <f t="shared" si="3"/>
        <v/>
      </c>
      <c r="M9" s="14" t="str">
        <f>'Pelaksanaan II'!AF9</f>
        <v/>
      </c>
      <c r="N9" s="4" t="str">
        <f t="shared" si="0"/>
        <v/>
      </c>
      <c r="O9" s="3" t="str">
        <f t="shared" si="4"/>
        <v/>
      </c>
      <c r="P9" s="13" t="str">
        <f t="shared" si="5"/>
        <v/>
      </c>
      <c r="Q9" s="3">
        <v>3</v>
      </c>
      <c r="R9" s="10" t="s">
        <v>44</v>
      </c>
      <c r="S9" s="3">
        <v>24</v>
      </c>
    </row>
    <row r="10" spans="1:19">
      <c r="A10" s="6">
        <v>4</v>
      </c>
      <c r="B10" s="4">
        <v>4</v>
      </c>
      <c r="C10" s="4" t="s">
        <v>7</v>
      </c>
      <c r="D10" s="4">
        <v>1406733</v>
      </c>
      <c r="E10" s="4">
        <v>9997513006</v>
      </c>
      <c r="F10" s="5" t="str">
        <f>'Penguji I'!F10</f>
        <v>Alfina Dian Fadhilla</v>
      </c>
      <c r="G10" s="4" t="s">
        <v>8</v>
      </c>
      <c r="H10" s="4" t="s">
        <v>9</v>
      </c>
      <c r="I10" s="4" t="str">
        <f>IF(M10="","",'Pelaksanaan II'!I10)</f>
        <v/>
      </c>
      <c r="J10" s="11" t="str">
        <f t="shared" si="1"/>
        <v/>
      </c>
      <c r="K10" s="4" t="str">
        <f t="shared" si="2"/>
        <v/>
      </c>
      <c r="L10" s="4" t="str">
        <f t="shared" si="3"/>
        <v/>
      </c>
      <c r="M10" s="14" t="str">
        <f>'Pelaksanaan II'!AF10</f>
        <v/>
      </c>
      <c r="N10" s="4" t="str">
        <f t="shared" si="0"/>
        <v/>
      </c>
      <c r="O10" s="3" t="str">
        <f t="shared" si="4"/>
        <v/>
      </c>
      <c r="P10" s="13" t="str">
        <f t="shared" si="5"/>
        <v/>
      </c>
      <c r="Q10" s="3">
        <v>4</v>
      </c>
      <c r="R10" s="10" t="s">
        <v>45</v>
      </c>
      <c r="S10" s="3">
        <v>35</v>
      </c>
    </row>
    <row r="11" spans="1:19">
      <c r="A11" s="6">
        <v>5</v>
      </c>
      <c r="B11" s="4">
        <v>5</v>
      </c>
      <c r="C11" s="4" t="s">
        <v>7</v>
      </c>
      <c r="D11" s="4">
        <v>1406734</v>
      </c>
      <c r="E11" s="4">
        <v>9990892883</v>
      </c>
      <c r="F11" s="5" t="str">
        <f>'Penguji I'!F11</f>
        <v>Alivia Wahyu Febriastuti</v>
      </c>
      <c r="G11" s="4" t="s">
        <v>10</v>
      </c>
      <c r="H11" s="4" t="s">
        <v>9</v>
      </c>
      <c r="I11" s="4" t="str">
        <f>IF(M11="","",'Pelaksanaan II'!I11)</f>
        <v/>
      </c>
      <c r="J11" s="11" t="str">
        <f t="shared" si="1"/>
        <v/>
      </c>
      <c r="K11" s="4" t="str">
        <f t="shared" si="2"/>
        <v/>
      </c>
      <c r="L11" s="4" t="str">
        <f t="shared" si="3"/>
        <v/>
      </c>
      <c r="M11" s="14" t="str">
        <f>'Pelaksanaan II'!AF11</f>
        <v/>
      </c>
      <c r="N11" s="4" t="str">
        <f t="shared" si="0"/>
        <v/>
      </c>
      <c r="O11" s="3" t="str">
        <f t="shared" si="4"/>
        <v/>
      </c>
      <c r="P11" s="13" t="str">
        <f t="shared" si="5"/>
        <v/>
      </c>
      <c r="Q11" s="3">
        <v>5</v>
      </c>
      <c r="R11" s="10" t="s">
        <v>46</v>
      </c>
      <c r="S11" s="3">
        <v>22</v>
      </c>
    </row>
    <row r="12" spans="1:19">
      <c r="A12" s="6">
        <v>6</v>
      </c>
      <c r="B12" s="4">
        <v>6</v>
      </c>
      <c r="C12" s="4" t="s">
        <v>7</v>
      </c>
      <c r="D12" s="4">
        <v>1406735</v>
      </c>
      <c r="E12" s="4">
        <v>9994834772</v>
      </c>
      <c r="F12" s="5" t="str">
        <f>'Penguji I'!F12</f>
        <v>Aliya Putra Marta</v>
      </c>
      <c r="G12" s="4" t="s">
        <v>8</v>
      </c>
      <c r="H12" s="4" t="s">
        <v>9</v>
      </c>
      <c r="I12" s="4" t="str">
        <f>IF(M12="","",'Pelaksanaan II'!I12)</f>
        <v/>
      </c>
      <c r="J12" s="11" t="str">
        <f t="shared" si="1"/>
        <v/>
      </c>
      <c r="K12" s="4" t="str">
        <f t="shared" si="2"/>
        <v/>
      </c>
      <c r="L12" s="4" t="str">
        <f t="shared" si="3"/>
        <v/>
      </c>
      <c r="M12" s="14" t="str">
        <f>'Pelaksanaan II'!AF12</f>
        <v/>
      </c>
      <c r="N12" s="4" t="str">
        <f t="shared" si="0"/>
        <v/>
      </c>
      <c r="O12" s="3" t="str">
        <f t="shared" si="4"/>
        <v/>
      </c>
      <c r="P12" s="13" t="str">
        <f t="shared" si="5"/>
        <v/>
      </c>
      <c r="Q12" s="2"/>
    </row>
    <row r="13" spans="1:19">
      <c r="A13" s="6">
        <v>7</v>
      </c>
      <c r="B13" s="4">
        <v>7</v>
      </c>
      <c r="C13" s="4" t="s">
        <v>7</v>
      </c>
      <c r="D13" s="4">
        <v>1406737</v>
      </c>
      <c r="E13" s="4">
        <v>9993170737</v>
      </c>
      <c r="F13" s="5" t="str">
        <f>'Penguji I'!F13</f>
        <v>Ardiyansyah Ardhana Sofyan</v>
      </c>
      <c r="G13" s="4" t="s">
        <v>8</v>
      </c>
      <c r="H13" s="4" t="s">
        <v>9</v>
      </c>
      <c r="I13" s="4" t="str">
        <f>IF(M13="","",'Pelaksanaan II'!I13)</f>
        <v/>
      </c>
      <c r="J13" s="11" t="str">
        <f t="shared" si="1"/>
        <v/>
      </c>
      <c r="K13" s="4" t="str">
        <f t="shared" si="2"/>
        <v/>
      </c>
      <c r="L13" s="4" t="str">
        <f t="shared" si="3"/>
        <v/>
      </c>
      <c r="M13" s="14" t="str">
        <f>'Pelaksanaan II'!AF13</f>
        <v/>
      </c>
      <c r="N13" s="4" t="str">
        <f t="shared" si="0"/>
        <v/>
      </c>
      <c r="O13" s="3" t="str">
        <f t="shared" si="4"/>
        <v/>
      </c>
      <c r="P13" s="13" t="str">
        <f t="shared" si="5"/>
        <v/>
      </c>
    </row>
    <row r="14" spans="1:19">
      <c r="A14" s="6">
        <v>8</v>
      </c>
      <c r="B14" s="4">
        <v>8</v>
      </c>
      <c r="C14" s="4" t="s">
        <v>7</v>
      </c>
      <c r="D14" s="4">
        <v>1406738</v>
      </c>
      <c r="E14" s="4">
        <v>9991246089</v>
      </c>
      <c r="F14" s="5" t="str">
        <f>'Penguji I'!F14</f>
        <v>Chairisa Prahasti Istifarani</v>
      </c>
      <c r="G14" s="4" t="s">
        <v>8</v>
      </c>
      <c r="H14" s="4" t="s">
        <v>9</v>
      </c>
      <c r="I14" s="4" t="str">
        <f>IF(M14="","",'Pelaksanaan II'!I14)</f>
        <v/>
      </c>
      <c r="J14" s="11" t="str">
        <f t="shared" si="1"/>
        <v/>
      </c>
      <c r="K14" s="4" t="str">
        <f t="shared" si="2"/>
        <v/>
      </c>
      <c r="L14" s="4" t="str">
        <f t="shared" si="3"/>
        <v/>
      </c>
      <c r="M14" s="14" t="str">
        <f>'Pelaksanaan II'!AF14</f>
        <v/>
      </c>
      <c r="N14" s="4" t="str">
        <f t="shared" si="0"/>
        <v/>
      </c>
      <c r="O14" s="3" t="str">
        <f t="shared" si="4"/>
        <v/>
      </c>
      <c r="P14" s="13" t="str">
        <f t="shared" si="5"/>
        <v/>
      </c>
    </row>
    <row r="15" spans="1:19">
      <c r="A15" s="6">
        <v>9</v>
      </c>
      <c r="B15" s="4">
        <v>9</v>
      </c>
      <c r="C15" s="4" t="s">
        <v>7</v>
      </c>
      <c r="D15" s="4" t="s">
        <v>11</v>
      </c>
      <c r="E15" s="4" t="s">
        <v>12</v>
      </c>
      <c r="F15" s="5" t="str">
        <f>'Penguji I'!F15</f>
        <v>Christina Hidayati</v>
      </c>
      <c r="G15" s="4" t="s">
        <v>10</v>
      </c>
      <c r="H15" s="4" t="s">
        <v>9</v>
      </c>
      <c r="I15" s="4" t="str">
        <f>IF(M15="","",'Pelaksanaan II'!I15)</f>
        <v/>
      </c>
      <c r="J15" s="11" t="str">
        <f t="shared" si="1"/>
        <v/>
      </c>
      <c r="K15" s="4" t="str">
        <f t="shared" si="2"/>
        <v/>
      </c>
      <c r="L15" s="4" t="str">
        <f t="shared" si="3"/>
        <v/>
      </c>
      <c r="M15" s="14" t="str">
        <f>'Pelaksanaan II'!AF15</f>
        <v/>
      </c>
      <c r="N15" s="4" t="str">
        <f t="shared" si="0"/>
        <v/>
      </c>
      <c r="O15" s="3" t="str">
        <f t="shared" si="4"/>
        <v/>
      </c>
      <c r="P15" s="13" t="str">
        <f t="shared" si="5"/>
        <v/>
      </c>
    </row>
    <row r="16" spans="1:19">
      <c r="A16" s="6">
        <v>10</v>
      </c>
      <c r="B16" s="4">
        <v>10</v>
      </c>
      <c r="C16" s="4" t="s">
        <v>7</v>
      </c>
      <c r="D16" s="4">
        <v>1406739</v>
      </c>
      <c r="E16" s="4">
        <v>9997513019</v>
      </c>
      <c r="F16" s="5" t="str">
        <f>'Penguji I'!F16</f>
        <v>Della Cahaya Ningrum</v>
      </c>
      <c r="G16" s="4" t="s">
        <v>10</v>
      </c>
      <c r="H16" s="4" t="s">
        <v>9</v>
      </c>
      <c r="I16" s="4" t="str">
        <f>IF(M16="","",'Pelaksanaan II'!I16)</f>
        <v/>
      </c>
      <c r="J16" s="11" t="str">
        <f t="shared" si="1"/>
        <v/>
      </c>
      <c r="K16" s="4" t="str">
        <f t="shared" si="2"/>
        <v/>
      </c>
      <c r="L16" s="4" t="str">
        <f t="shared" si="3"/>
        <v/>
      </c>
      <c r="M16" s="14" t="str">
        <f>'Pelaksanaan II'!AF16</f>
        <v/>
      </c>
      <c r="N16" s="4" t="str">
        <f t="shared" si="0"/>
        <v/>
      </c>
      <c r="O16" s="3" t="str">
        <f t="shared" si="4"/>
        <v/>
      </c>
      <c r="P16" s="13" t="str">
        <f t="shared" si="5"/>
        <v/>
      </c>
    </row>
    <row r="17" spans="1:16">
      <c r="A17" s="6">
        <v>11</v>
      </c>
      <c r="B17" s="4">
        <v>11</v>
      </c>
      <c r="C17" s="4" t="s">
        <v>7</v>
      </c>
      <c r="D17" s="4">
        <v>1406740</v>
      </c>
      <c r="E17" s="4">
        <v>9984715257</v>
      </c>
      <c r="F17" s="5" t="str">
        <f>'Penguji I'!F17</f>
        <v>Devano Alfathan Galang Damai</v>
      </c>
      <c r="G17" s="4" t="s">
        <v>8</v>
      </c>
      <c r="H17" s="4" t="s">
        <v>9</v>
      </c>
      <c r="I17" s="4" t="str">
        <f>IF(M17="","",'Pelaksanaan II'!I17)</f>
        <v/>
      </c>
      <c r="J17" s="11" t="str">
        <f t="shared" si="1"/>
        <v/>
      </c>
      <c r="K17" s="4" t="str">
        <f t="shared" si="2"/>
        <v/>
      </c>
      <c r="L17" s="4" t="str">
        <f t="shared" si="3"/>
        <v/>
      </c>
      <c r="M17" s="14" t="str">
        <f>'Pelaksanaan II'!AF17</f>
        <v/>
      </c>
      <c r="N17" s="4" t="str">
        <f t="shared" si="0"/>
        <v/>
      </c>
      <c r="O17" s="3" t="str">
        <f t="shared" si="4"/>
        <v/>
      </c>
      <c r="P17" s="13" t="str">
        <f t="shared" si="5"/>
        <v/>
      </c>
    </row>
    <row r="18" spans="1:16">
      <c r="A18" s="6">
        <v>12</v>
      </c>
      <c r="B18" s="4">
        <v>12</v>
      </c>
      <c r="C18" s="4" t="s">
        <v>7</v>
      </c>
      <c r="D18" s="4">
        <v>1406741</v>
      </c>
      <c r="E18" s="4" t="s">
        <v>13</v>
      </c>
      <c r="F18" s="5" t="str">
        <f>'Penguji I'!F18</f>
        <v>Elza Lutfi Ardia Pramesti</v>
      </c>
      <c r="G18" s="4" t="s">
        <v>10</v>
      </c>
      <c r="H18" s="4" t="s">
        <v>9</v>
      </c>
      <c r="I18" s="4" t="str">
        <f>IF(M18="","",'Pelaksanaan II'!I18)</f>
        <v/>
      </c>
      <c r="J18" s="11" t="str">
        <f t="shared" si="1"/>
        <v/>
      </c>
      <c r="K18" s="4" t="str">
        <f t="shared" si="2"/>
        <v/>
      </c>
      <c r="L18" s="4" t="str">
        <f t="shared" si="3"/>
        <v/>
      </c>
      <c r="M18" s="14" t="str">
        <f>'Pelaksanaan II'!AF18</f>
        <v/>
      </c>
      <c r="N18" s="4" t="str">
        <f t="shared" si="0"/>
        <v/>
      </c>
      <c r="O18" s="3" t="str">
        <f t="shared" si="4"/>
        <v/>
      </c>
      <c r="P18" s="13" t="str">
        <f t="shared" si="5"/>
        <v/>
      </c>
    </row>
    <row r="19" spans="1:16">
      <c r="A19" s="6">
        <v>13</v>
      </c>
      <c r="B19" s="4">
        <v>13</v>
      </c>
      <c r="C19" s="4" t="s">
        <v>7</v>
      </c>
      <c r="D19" s="4">
        <v>1406742</v>
      </c>
      <c r="E19" s="4">
        <v>9998784876</v>
      </c>
      <c r="F19" s="5" t="str">
        <f>'Penguji I'!F19</f>
        <v>Fajar Diantoro</v>
      </c>
      <c r="G19" s="4" t="s">
        <v>8</v>
      </c>
      <c r="H19" s="4" t="s">
        <v>9</v>
      </c>
      <c r="I19" s="4" t="str">
        <f>IF(M19="","",'Pelaksanaan II'!I19)</f>
        <v/>
      </c>
      <c r="J19" s="11" t="str">
        <f t="shared" si="1"/>
        <v/>
      </c>
      <c r="K19" s="4" t="str">
        <f t="shared" si="2"/>
        <v/>
      </c>
      <c r="L19" s="4" t="str">
        <f t="shared" si="3"/>
        <v/>
      </c>
      <c r="M19" s="14" t="str">
        <f>'Pelaksanaan II'!AF19</f>
        <v/>
      </c>
      <c r="N19" s="4" t="str">
        <f t="shared" si="0"/>
        <v/>
      </c>
      <c r="O19" s="3" t="str">
        <f t="shared" si="4"/>
        <v/>
      </c>
      <c r="P19" s="13" t="str">
        <f t="shared" si="5"/>
        <v/>
      </c>
    </row>
    <row r="20" spans="1:16">
      <c r="A20" s="6">
        <v>14</v>
      </c>
      <c r="B20" s="4">
        <v>14</v>
      </c>
      <c r="C20" s="4" t="s">
        <v>7</v>
      </c>
      <c r="D20" s="4">
        <v>1406918</v>
      </c>
      <c r="E20" s="4">
        <v>9991445289</v>
      </c>
      <c r="F20" s="5" t="str">
        <f>'Penguji I'!F20</f>
        <v>Figo Elang Phalevi</v>
      </c>
      <c r="G20" s="4" t="s">
        <v>10</v>
      </c>
      <c r="H20" s="4" t="s">
        <v>9</v>
      </c>
      <c r="I20" s="4" t="str">
        <f>IF(M20="","",'Pelaksanaan II'!I20)</f>
        <v/>
      </c>
      <c r="J20" s="11" t="str">
        <f t="shared" si="1"/>
        <v/>
      </c>
      <c r="K20" s="4" t="str">
        <f t="shared" si="2"/>
        <v/>
      </c>
      <c r="L20" s="4" t="str">
        <f t="shared" si="3"/>
        <v/>
      </c>
      <c r="M20" s="14" t="str">
        <f>'Pelaksanaan II'!AF20</f>
        <v/>
      </c>
      <c r="N20" s="4" t="str">
        <f t="shared" si="0"/>
        <v/>
      </c>
      <c r="O20" s="3" t="str">
        <f t="shared" si="4"/>
        <v/>
      </c>
      <c r="P20" s="13" t="str">
        <f t="shared" si="5"/>
        <v/>
      </c>
    </row>
    <row r="21" spans="1:16">
      <c r="A21" s="6">
        <v>15</v>
      </c>
      <c r="B21" s="4">
        <v>15</v>
      </c>
      <c r="C21" s="4" t="s">
        <v>7</v>
      </c>
      <c r="D21" s="4">
        <v>1406743</v>
      </c>
      <c r="E21" s="4">
        <v>9991077074</v>
      </c>
      <c r="F21" s="5" t="str">
        <f>'Penguji I'!F21</f>
        <v>Imanasa Soniar</v>
      </c>
      <c r="G21" s="4" t="s">
        <v>8</v>
      </c>
      <c r="H21" s="4" t="s">
        <v>9</v>
      </c>
      <c r="I21" s="4" t="str">
        <f>IF(M21="","",'Pelaksanaan II'!I21)</f>
        <v/>
      </c>
      <c r="J21" s="11" t="str">
        <f t="shared" si="1"/>
        <v/>
      </c>
      <c r="K21" s="4" t="str">
        <f t="shared" si="2"/>
        <v/>
      </c>
      <c r="L21" s="4" t="str">
        <f t="shared" si="3"/>
        <v/>
      </c>
      <c r="M21" s="14" t="str">
        <f>'Pelaksanaan II'!AF21</f>
        <v/>
      </c>
      <c r="N21" s="4" t="str">
        <f t="shared" si="0"/>
        <v/>
      </c>
      <c r="O21" s="3" t="str">
        <f t="shared" si="4"/>
        <v/>
      </c>
      <c r="P21" s="13" t="str">
        <f t="shared" si="5"/>
        <v/>
      </c>
    </row>
    <row r="22" spans="1:16">
      <c r="A22" s="6">
        <v>16</v>
      </c>
      <c r="B22" s="4">
        <v>16</v>
      </c>
      <c r="C22" s="4" t="s">
        <v>7</v>
      </c>
      <c r="D22" s="4">
        <v>1406744</v>
      </c>
      <c r="E22" s="4">
        <v>9981151100</v>
      </c>
      <c r="F22" s="5" t="str">
        <f>'Penguji I'!F22</f>
        <v>Irdahayu Dea Febriyanti</v>
      </c>
      <c r="G22" s="4" t="s">
        <v>10</v>
      </c>
      <c r="H22" s="4" t="s">
        <v>9</v>
      </c>
      <c r="I22" s="4" t="str">
        <f>IF(M22="","",'Pelaksanaan II'!I22)</f>
        <v/>
      </c>
      <c r="J22" s="11" t="str">
        <f t="shared" si="1"/>
        <v/>
      </c>
      <c r="K22" s="4" t="str">
        <f t="shared" si="2"/>
        <v/>
      </c>
      <c r="L22" s="4" t="str">
        <f t="shared" si="3"/>
        <v/>
      </c>
      <c r="M22" s="14" t="str">
        <f>'Pelaksanaan II'!AF22</f>
        <v/>
      </c>
      <c r="N22" s="4" t="str">
        <f t="shared" si="0"/>
        <v/>
      </c>
      <c r="O22" s="3" t="str">
        <f t="shared" si="4"/>
        <v/>
      </c>
      <c r="P22" s="13" t="str">
        <f t="shared" si="5"/>
        <v/>
      </c>
    </row>
    <row r="23" spans="1:16">
      <c r="A23" s="6">
        <v>17</v>
      </c>
      <c r="B23" s="4">
        <v>17</v>
      </c>
      <c r="C23" s="4" t="s">
        <v>7</v>
      </c>
      <c r="D23" s="4">
        <v>1406746</v>
      </c>
      <c r="E23" s="4">
        <v>9996519389</v>
      </c>
      <c r="F23" s="5" t="str">
        <f>'Penguji I'!F23</f>
        <v>Kartika Sekar Langit</v>
      </c>
      <c r="G23" s="4" t="s">
        <v>8</v>
      </c>
      <c r="H23" s="4" t="s">
        <v>9</v>
      </c>
      <c r="I23" s="4" t="str">
        <f>IF(M23="","",'Pelaksanaan II'!I23)</f>
        <v/>
      </c>
      <c r="J23" s="11" t="str">
        <f t="shared" si="1"/>
        <v/>
      </c>
      <c r="K23" s="4" t="str">
        <f t="shared" si="2"/>
        <v/>
      </c>
      <c r="L23" s="4" t="str">
        <f t="shared" si="3"/>
        <v/>
      </c>
      <c r="M23" s="14" t="str">
        <f>'Pelaksanaan II'!AF23</f>
        <v/>
      </c>
      <c r="N23" s="4" t="str">
        <f t="shared" si="0"/>
        <v/>
      </c>
      <c r="O23" s="3" t="str">
        <f t="shared" si="4"/>
        <v/>
      </c>
      <c r="P23" s="13" t="str">
        <f t="shared" si="5"/>
        <v/>
      </c>
    </row>
    <row r="24" spans="1:16">
      <c r="A24" s="6">
        <v>18</v>
      </c>
      <c r="B24" s="4">
        <v>18</v>
      </c>
      <c r="C24" s="4" t="s">
        <v>7</v>
      </c>
      <c r="D24" s="4">
        <v>1406966</v>
      </c>
      <c r="E24" s="4">
        <v>9984596456</v>
      </c>
      <c r="F24" s="5" t="str">
        <f>'Penguji I'!F24</f>
        <v>Laila Indah Ramadhanti</v>
      </c>
      <c r="G24" s="4" t="s">
        <v>10</v>
      </c>
      <c r="H24" s="4" t="s">
        <v>9</v>
      </c>
      <c r="I24" s="4" t="str">
        <f>IF(M24="","",'Pelaksanaan II'!I24)</f>
        <v/>
      </c>
      <c r="J24" s="11" t="str">
        <f t="shared" si="1"/>
        <v/>
      </c>
      <c r="K24" s="4" t="str">
        <f t="shared" si="2"/>
        <v/>
      </c>
      <c r="L24" s="4" t="str">
        <f t="shared" si="3"/>
        <v/>
      </c>
      <c r="M24" s="14" t="str">
        <f>'Pelaksanaan II'!AF24</f>
        <v/>
      </c>
      <c r="N24" s="4" t="str">
        <f t="shared" si="0"/>
        <v/>
      </c>
      <c r="O24" s="3" t="str">
        <f t="shared" si="4"/>
        <v/>
      </c>
      <c r="P24" s="13" t="str">
        <f t="shared" si="5"/>
        <v/>
      </c>
    </row>
    <row r="25" spans="1:16">
      <c r="A25" s="6">
        <v>19</v>
      </c>
      <c r="B25" s="4">
        <v>19</v>
      </c>
      <c r="C25" s="4" t="s">
        <v>7</v>
      </c>
      <c r="D25" s="4">
        <v>1406747</v>
      </c>
      <c r="E25" s="4">
        <v>9993170854</v>
      </c>
      <c r="F25" s="5" t="str">
        <f>'Penguji I'!F25</f>
        <v>Martin Chevic Ardiansyah</v>
      </c>
      <c r="G25" s="4" t="s">
        <v>8</v>
      </c>
      <c r="H25" s="4" t="s">
        <v>9</v>
      </c>
      <c r="I25" s="4" t="str">
        <f>IF(M25="","",'Pelaksanaan II'!I25)</f>
        <v/>
      </c>
      <c r="J25" s="11" t="str">
        <f t="shared" si="1"/>
        <v/>
      </c>
      <c r="K25" s="4" t="str">
        <f t="shared" si="2"/>
        <v/>
      </c>
      <c r="L25" s="4" t="str">
        <f t="shared" si="3"/>
        <v/>
      </c>
      <c r="M25" s="14" t="str">
        <f>'Pelaksanaan II'!AF25</f>
        <v/>
      </c>
      <c r="N25" s="4" t="str">
        <f t="shared" si="0"/>
        <v/>
      </c>
      <c r="O25" s="3" t="str">
        <f t="shared" si="4"/>
        <v/>
      </c>
      <c r="P25" s="13" t="str">
        <f t="shared" si="5"/>
        <v/>
      </c>
    </row>
    <row r="26" spans="1:16">
      <c r="A26" s="6">
        <v>20</v>
      </c>
      <c r="B26" s="4">
        <v>20</v>
      </c>
      <c r="C26" s="4" t="s">
        <v>7</v>
      </c>
      <c r="D26" s="4">
        <v>1406748</v>
      </c>
      <c r="E26" s="4">
        <v>9991687584</v>
      </c>
      <c r="F26" s="5" t="str">
        <f>'Penguji I'!F26</f>
        <v>Mohammad Rafly Viprianto</v>
      </c>
      <c r="G26" s="4" t="s">
        <v>10</v>
      </c>
      <c r="H26" s="4" t="s">
        <v>9</v>
      </c>
      <c r="I26" s="4" t="str">
        <f>IF(M26="","",'Pelaksanaan II'!I26)</f>
        <v/>
      </c>
      <c r="J26" s="11" t="str">
        <f t="shared" si="1"/>
        <v/>
      </c>
      <c r="K26" s="4" t="str">
        <f t="shared" si="2"/>
        <v/>
      </c>
      <c r="L26" s="4" t="str">
        <f t="shared" si="3"/>
        <v/>
      </c>
      <c r="M26" s="14" t="str">
        <f>'Pelaksanaan II'!AF26</f>
        <v/>
      </c>
      <c r="N26" s="4" t="str">
        <f t="shared" si="0"/>
        <v/>
      </c>
      <c r="O26" s="3" t="str">
        <f t="shared" si="4"/>
        <v/>
      </c>
      <c r="P26" s="13" t="str">
        <f t="shared" si="5"/>
        <v/>
      </c>
    </row>
    <row r="27" spans="1:16">
      <c r="A27" s="6">
        <v>21</v>
      </c>
      <c r="B27" s="4">
        <v>21</v>
      </c>
      <c r="C27" s="4" t="s">
        <v>7</v>
      </c>
      <c r="D27" s="4">
        <v>1406967</v>
      </c>
      <c r="E27" s="4">
        <v>9991942014</v>
      </c>
      <c r="F27" s="5" t="str">
        <f>'Penguji I'!F27</f>
        <v>Muhammad Rizky Aldi Sukamto</v>
      </c>
      <c r="G27" s="4" t="s">
        <v>10</v>
      </c>
      <c r="H27" s="4" t="s">
        <v>9</v>
      </c>
      <c r="I27" s="4" t="str">
        <f>IF(M27="","",'Pelaksanaan II'!I27)</f>
        <v/>
      </c>
      <c r="J27" s="11" t="str">
        <f t="shared" si="1"/>
        <v/>
      </c>
      <c r="K27" s="4" t="str">
        <f t="shared" si="2"/>
        <v/>
      </c>
      <c r="L27" s="4" t="str">
        <f t="shared" si="3"/>
        <v/>
      </c>
      <c r="M27" s="14" t="str">
        <f>'Pelaksanaan II'!AF27</f>
        <v/>
      </c>
      <c r="N27" s="4" t="str">
        <f t="shared" si="0"/>
        <v/>
      </c>
      <c r="O27" s="3" t="str">
        <f t="shared" si="4"/>
        <v/>
      </c>
      <c r="P27" s="13" t="str">
        <f t="shared" si="5"/>
        <v/>
      </c>
    </row>
    <row r="28" spans="1:16">
      <c r="A28" s="6">
        <v>22</v>
      </c>
      <c r="B28" s="4">
        <v>22</v>
      </c>
      <c r="C28" s="4" t="s">
        <v>7</v>
      </c>
      <c r="D28" s="4">
        <v>1406749</v>
      </c>
      <c r="E28" s="4" t="s">
        <v>14</v>
      </c>
      <c r="F28" s="5" t="str">
        <f>'Penguji I'!F28</f>
        <v>Mutia Dani Hapsari</v>
      </c>
      <c r="G28" s="4" t="s">
        <v>8</v>
      </c>
      <c r="H28" s="4" t="s">
        <v>9</v>
      </c>
      <c r="I28" s="4" t="str">
        <f>IF(M28="","",'Pelaksanaan II'!I28)</f>
        <v/>
      </c>
      <c r="J28" s="11" t="str">
        <f t="shared" si="1"/>
        <v/>
      </c>
      <c r="K28" s="4" t="str">
        <f t="shared" si="2"/>
        <v/>
      </c>
      <c r="L28" s="4" t="str">
        <f t="shared" si="3"/>
        <v/>
      </c>
      <c r="M28" s="14" t="str">
        <f>'Pelaksanaan II'!AF28</f>
        <v/>
      </c>
      <c r="N28" s="4" t="str">
        <f t="shared" si="0"/>
        <v/>
      </c>
      <c r="O28" s="3" t="str">
        <f t="shared" si="4"/>
        <v/>
      </c>
      <c r="P28" s="13" t="str">
        <f t="shared" si="5"/>
        <v/>
      </c>
    </row>
    <row r="29" spans="1:16">
      <c r="A29" s="6">
        <v>23</v>
      </c>
      <c r="B29" s="4">
        <v>23</v>
      </c>
      <c r="C29" s="4" t="s">
        <v>7</v>
      </c>
      <c r="D29" s="4">
        <v>1406750</v>
      </c>
      <c r="E29" s="4">
        <v>9983131464</v>
      </c>
      <c r="F29" s="5" t="str">
        <f>'Penguji I'!F29</f>
        <v>Namira Auliyaa Faizuun</v>
      </c>
      <c r="G29" s="4" t="s">
        <v>8</v>
      </c>
      <c r="H29" s="4" t="s">
        <v>9</v>
      </c>
      <c r="I29" s="4" t="str">
        <f>IF(M29="","",'Pelaksanaan II'!I29)</f>
        <v/>
      </c>
      <c r="J29" s="11" t="str">
        <f t="shared" si="1"/>
        <v/>
      </c>
      <c r="K29" s="4" t="str">
        <f t="shared" si="2"/>
        <v/>
      </c>
      <c r="L29" s="4" t="str">
        <f t="shared" si="3"/>
        <v/>
      </c>
      <c r="M29" s="14" t="str">
        <f>'Pelaksanaan II'!AF29</f>
        <v/>
      </c>
      <c r="N29" s="4" t="str">
        <f t="shared" si="0"/>
        <v/>
      </c>
      <c r="O29" s="3" t="str">
        <f t="shared" si="4"/>
        <v/>
      </c>
      <c r="P29" s="13" t="str">
        <f t="shared" si="5"/>
        <v/>
      </c>
    </row>
    <row r="30" spans="1:16">
      <c r="A30" s="6">
        <v>24</v>
      </c>
      <c r="B30" s="4">
        <v>24</v>
      </c>
      <c r="C30" s="4" t="s">
        <v>7</v>
      </c>
      <c r="D30" s="4">
        <v>1406751</v>
      </c>
      <c r="E30" s="4">
        <v>9991748762</v>
      </c>
      <c r="F30" s="5" t="str">
        <f>'Penguji I'!F30</f>
        <v>Nisrina Qurratu Aini</v>
      </c>
      <c r="G30" s="4" t="s">
        <v>10</v>
      </c>
      <c r="H30" s="4" t="s">
        <v>9</v>
      </c>
      <c r="I30" s="4" t="str">
        <f>IF(M30="","",'Pelaksanaan II'!I30)</f>
        <v/>
      </c>
      <c r="J30" s="11" t="str">
        <f t="shared" si="1"/>
        <v/>
      </c>
      <c r="K30" s="4" t="str">
        <f t="shared" si="2"/>
        <v/>
      </c>
      <c r="L30" s="4" t="str">
        <f t="shared" si="3"/>
        <v/>
      </c>
      <c r="M30" s="14" t="str">
        <f>'Pelaksanaan II'!AF30</f>
        <v/>
      </c>
      <c r="N30" s="4" t="str">
        <f t="shared" si="0"/>
        <v/>
      </c>
      <c r="O30" s="3" t="str">
        <f t="shared" si="4"/>
        <v/>
      </c>
      <c r="P30" s="13" t="str">
        <f t="shared" si="5"/>
        <v/>
      </c>
    </row>
    <row r="31" spans="1:16">
      <c r="A31" s="6">
        <v>25</v>
      </c>
      <c r="B31" s="4">
        <v>25</v>
      </c>
      <c r="C31" s="4" t="s">
        <v>7</v>
      </c>
      <c r="D31" s="4">
        <v>1406969</v>
      </c>
      <c r="E31" s="4" t="s">
        <v>15</v>
      </c>
      <c r="F31" s="5" t="str">
        <f>'Penguji I'!F31</f>
        <v>Nurul Azizah</v>
      </c>
      <c r="G31" s="4" t="s">
        <v>10</v>
      </c>
      <c r="H31" s="4" t="s">
        <v>9</v>
      </c>
      <c r="I31" s="4" t="str">
        <f>IF(M31="","",'Pelaksanaan II'!I31)</f>
        <v/>
      </c>
      <c r="J31" s="11" t="str">
        <f t="shared" si="1"/>
        <v/>
      </c>
      <c r="K31" s="4" t="str">
        <f t="shared" si="2"/>
        <v/>
      </c>
      <c r="L31" s="4" t="str">
        <f t="shared" si="3"/>
        <v/>
      </c>
      <c r="M31" s="14" t="str">
        <f>'Pelaksanaan II'!AF31</f>
        <v/>
      </c>
      <c r="N31" s="4" t="str">
        <f t="shared" si="0"/>
        <v/>
      </c>
      <c r="O31" s="3" t="str">
        <f t="shared" si="4"/>
        <v/>
      </c>
      <c r="P31" s="13" t="str">
        <f t="shared" si="5"/>
        <v/>
      </c>
    </row>
    <row r="32" spans="1:16">
      <c r="A32" s="6">
        <v>26</v>
      </c>
      <c r="B32" s="4">
        <v>26</v>
      </c>
      <c r="C32" s="4" t="s">
        <v>7</v>
      </c>
      <c r="D32" s="4">
        <v>1406752</v>
      </c>
      <c r="E32" s="4">
        <v>9997516976</v>
      </c>
      <c r="F32" s="5" t="str">
        <f>'Penguji I'!F32</f>
        <v>Raysa Sangsthita</v>
      </c>
      <c r="G32" s="4" t="s">
        <v>8</v>
      </c>
      <c r="H32" s="4" t="s">
        <v>9</v>
      </c>
      <c r="I32" s="4" t="str">
        <f>IF(M32="","",'Pelaksanaan II'!I32)</f>
        <v/>
      </c>
      <c r="J32" s="11" t="str">
        <f t="shared" si="1"/>
        <v/>
      </c>
      <c r="K32" s="4" t="str">
        <f t="shared" si="2"/>
        <v/>
      </c>
      <c r="L32" s="4" t="str">
        <f t="shared" si="3"/>
        <v/>
      </c>
      <c r="M32" s="14" t="str">
        <f>'Pelaksanaan II'!AF32</f>
        <v/>
      </c>
      <c r="N32" s="4" t="str">
        <f t="shared" si="0"/>
        <v/>
      </c>
      <c r="O32" s="3" t="str">
        <f t="shared" si="4"/>
        <v/>
      </c>
      <c r="P32" s="13" t="str">
        <f t="shared" si="5"/>
        <v/>
      </c>
    </row>
    <row r="33" spans="1:16">
      <c r="A33" s="6">
        <v>27</v>
      </c>
      <c r="B33" s="4">
        <v>27</v>
      </c>
      <c r="C33" s="4" t="s">
        <v>7</v>
      </c>
      <c r="D33" s="4">
        <v>1406754</v>
      </c>
      <c r="E33" s="4">
        <v>9981741372</v>
      </c>
      <c r="F33" s="5" t="str">
        <f>'Penguji I'!F33</f>
        <v>Rima Delvani</v>
      </c>
      <c r="G33" s="4" t="s">
        <v>8</v>
      </c>
      <c r="H33" s="4" t="s">
        <v>9</v>
      </c>
      <c r="I33" s="4" t="str">
        <f>IF(M33="","",'Pelaksanaan II'!I33)</f>
        <v/>
      </c>
      <c r="J33" s="11" t="str">
        <f t="shared" si="1"/>
        <v/>
      </c>
      <c r="K33" s="4" t="str">
        <f t="shared" si="2"/>
        <v/>
      </c>
      <c r="L33" s="4" t="str">
        <f t="shared" si="3"/>
        <v/>
      </c>
      <c r="M33" s="14" t="str">
        <f>'Pelaksanaan II'!AF33</f>
        <v/>
      </c>
      <c r="N33" s="4" t="str">
        <f t="shared" si="0"/>
        <v/>
      </c>
      <c r="O33" s="3" t="str">
        <f t="shared" si="4"/>
        <v/>
      </c>
      <c r="P33" s="13" t="str">
        <f t="shared" si="5"/>
        <v/>
      </c>
    </row>
    <row r="34" spans="1:16">
      <c r="A34" s="6">
        <v>28</v>
      </c>
      <c r="B34" s="4">
        <v>28</v>
      </c>
      <c r="C34" s="4" t="s">
        <v>7</v>
      </c>
      <c r="D34" s="4">
        <v>1407058</v>
      </c>
      <c r="E34" s="4" t="s">
        <v>16</v>
      </c>
      <c r="F34" s="5" t="str">
        <f>'Penguji I'!F34</f>
        <v>Rizqi Aliim Mustaqim</v>
      </c>
      <c r="G34" s="4" t="s">
        <v>10</v>
      </c>
      <c r="H34" s="4" t="s">
        <v>9</v>
      </c>
      <c r="I34" s="4" t="str">
        <f>IF(M34="","",'Pelaksanaan II'!I34)</f>
        <v/>
      </c>
      <c r="J34" s="11" t="str">
        <f t="shared" si="1"/>
        <v/>
      </c>
      <c r="K34" s="4" t="str">
        <f t="shared" si="2"/>
        <v/>
      </c>
      <c r="L34" s="4" t="str">
        <f t="shared" si="3"/>
        <v/>
      </c>
      <c r="M34" s="14" t="str">
        <f>'Pelaksanaan II'!AF34</f>
        <v/>
      </c>
      <c r="N34" s="4" t="str">
        <f t="shared" si="0"/>
        <v/>
      </c>
      <c r="O34" s="3" t="str">
        <f t="shared" si="4"/>
        <v/>
      </c>
      <c r="P34" s="13" t="str">
        <f t="shared" si="5"/>
        <v/>
      </c>
    </row>
    <row r="35" spans="1:16">
      <c r="A35" s="6">
        <v>29</v>
      </c>
      <c r="B35" s="4">
        <v>29</v>
      </c>
      <c r="C35" s="4" t="s">
        <v>7</v>
      </c>
      <c r="D35" s="4">
        <v>1406755</v>
      </c>
      <c r="E35" s="4">
        <v>9997834628</v>
      </c>
      <c r="F35" s="5" t="str">
        <f>'Penguji I'!F35</f>
        <v>Safira Noor Hayati</v>
      </c>
      <c r="G35" s="4" t="s">
        <v>10</v>
      </c>
      <c r="H35" s="4" t="s">
        <v>9</v>
      </c>
      <c r="I35" s="4" t="str">
        <f>IF(M35="","",'Pelaksanaan II'!I35)</f>
        <v/>
      </c>
      <c r="J35" s="11" t="str">
        <f t="shared" si="1"/>
        <v/>
      </c>
      <c r="K35" s="4" t="str">
        <f t="shared" si="2"/>
        <v/>
      </c>
      <c r="L35" s="4" t="str">
        <f t="shared" si="3"/>
        <v/>
      </c>
      <c r="M35" s="14" t="str">
        <f>'Pelaksanaan II'!AF35</f>
        <v/>
      </c>
      <c r="N35" s="4" t="str">
        <f t="shared" si="0"/>
        <v/>
      </c>
      <c r="O35" s="3" t="str">
        <f t="shared" si="4"/>
        <v/>
      </c>
      <c r="P35" s="13" t="str">
        <f t="shared" si="5"/>
        <v/>
      </c>
    </row>
    <row r="36" spans="1:16">
      <c r="A36" s="6">
        <v>30</v>
      </c>
      <c r="B36" s="4">
        <v>30</v>
      </c>
      <c r="C36" s="4" t="s">
        <v>7</v>
      </c>
      <c r="D36" s="4">
        <v>1406756</v>
      </c>
      <c r="E36" s="4">
        <v>9980703851</v>
      </c>
      <c r="F36" s="5" t="str">
        <f>'Penguji I'!F36</f>
        <v>Sekar Nabila Adi Asmara</v>
      </c>
      <c r="G36" s="4" t="s">
        <v>10</v>
      </c>
      <c r="H36" s="4" t="s">
        <v>9</v>
      </c>
      <c r="I36" s="4" t="str">
        <f>IF(M36="","",'Pelaksanaan II'!I36)</f>
        <v/>
      </c>
      <c r="J36" s="11" t="str">
        <f t="shared" si="1"/>
        <v/>
      </c>
      <c r="K36" s="4" t="str">
        <f t="shared" si="2"/>
        <v/>
      </c>
      <c r="L36" s="4" t="str">
        <f t="shared" si="3"/>
        <v/>
      </c>
      <c r="M36" s="14" t="str">
        <f>'Pelaksanaan II'!AF36</f>
        <v/>
      </c>
      <c r="N36" s="4" t="str">
        <f t="shared" si="0"/>
        <v/>
      </c>
      <c r="O36" s="3" t="str">
        <f t="shared" si="4"/>
        <v/>
      </c>
      <c r="P36" s="13" t="str">
        <f t="shared" si="5"/>
        <v/>
      </c>
    </row>
    <row r="37" spans="1:16">
      <c r="A37" s="6">
        <v>31</v>
      </c>
      <c r="B37" s="4">
        <v>31</v>
      </c>
      <c r="C37" s="4" t="s">
        <v>7</v>
      </c>
      <c r="D37" s="4">
        <v>1406757</v>
      </c>
      <c r="E37" s="4">
        <v>9980276784</v>
      </c>
      <c r="F37" s="5" t="str">
        <f>'Penguji I'!F37</f>
        <v>Silviana Zulfa Royani</v>
      </c>
      <c r="G37" s="4" t="s">
        <v>8</v>
      </c>
      <c r="H37" s="4" t="s">
        <v>9</v>
      </c>
      <c r="I37" s="4" t="str">
        <f>IF(M37="","",'Pelaksanaan II'!I37)</f>
        <v/>
      </c>
      <c r="J37" s="11" t="str">
        <f t="shared" si="1"/>
        <v/>
      </c>
      <c r="K37" s="4" t="str">
        <f t="shared" si="2"/>
        <v/>
      </c>
      <c r="L37" s="4" t="str">
        <f t="shared" si="3"/>
        <v/>
      </c>
      <c r="M37" s="14" t="str">
        <f>'Pelaksanaan II'!AF37</f>
        <v/>
      </c>
      <c r="N37" s="4" t="str">
        <f t="shared" si="0"/>
        <v/>
      </c>
      <c r="O37" s="3" t="str">
        <f t="shared" si="4"/>
        <v/>
      </c>
      <c r="P37" s="13" t="str">
        <f t="shared" si="5"/>
        <v/>
      </c>
    </row>
    <row r="38" spans="1:16">
      <c r="A38" s="6">
        <v>32</v>
      </c>
      <c r="B38" s="4">
        <v>32</v>
      </c>
      <c r="C38" s="4" t="s">
        <v>7</v>
      </c>
      <c r="D38" s="4">
        <v>1406758</v>
      </c>
      <c r="E38" s="4">
        <v>9974812338</v>
      </c>
      <c r="F38" s="5" t="str">
        <f>'Penguji I'!F38</f>
        <v>Sultana Nur Fauzia</v>
      </c>
      <c r="G38" s="4" t="s">
        <v>8</v>
      </c>
      <c r="H38" s="4" t="s">
        <v>9</v>
      </c>
      <c r="I38" s="4" t="str">
        <f>IF(M38="","",'Pelaksanaan II'!I38)</f>
        <v/>
      </c>
      <c r="J38" s="11" t="str">
        <f t="shared" si="1"/>
        <v/>
      </c>
      <c r="K38" s="4" t="str">
        <f t="shared" si="2"/>
        <v/>
      </c>
      <c r="L38" s="4" t="str">
        <f t="shared" si="3"/>
        <v/>
      </c>
      <c r="M38" s="14" t="str">
        <f>'Pelaksanaan II'!AF38</f>
        <v/>
      </c>
      <c r="N38" s="4" t="str">
        <f t="shared" si="0"/>
        <v/>
      </c>
      <c r="O38" s="3" t="str">
        <f t="shared" si="4"/>
        <v/>
      </c>
      <c r="P38" s="13" t="str">
        <f t="shared" si="5"/>
        <v/>
      </c>
    </row>
    <row r="39" spans="1:16">
      <c r="A39" s="6">
        <v>33</v>
      </c>
      <c r="B39" s="4">
        <v>33</v>
      </c>
      <c r="C39" s="4" t="s">
        <v>7</v>
      </c>
      <c r="D39" s="4">
        <v>1406760</v>
      </c>
      <c r="E39" s="4">
        <v>9993170975</v>
      </c>
      <c r="F39" s="5" t="str">
        <f>'Penguji I'!F39</f>
        <v>Tunggul Yudha Putra</v>
      </c>
      <c r="G39" s="4" t="s">
        <v>10</v>
      </c>
      <c r="H39" s="4" t="s">
        <v>9</v>
      </c>
      <c r="I39" s="4" t="str">
        <f>IF(M39="","",'Pelaksanaan II'!I39)</f>
        <v/>
      </c>
      <c r="J39" s="11" t="str">
        <f t="shared" si="1"/>
        <v/>
      </c>
      <c r="K39" s="4" t="str">
        <f t="shared" si="2"/>
        <v/>
      </c>
      <c r="L39" s="4" t="str">
        <f t="shared" si="3"/>
        <v/>
      </c>
      <c r="M39" s="14" t="str">
        <f>'Pelaksanaan II'!AF39</f>
        <v/>
      </c>
      <c r="N39" s="4" t="str">
        <f t="shared" si="0"/>
        <v/>
      </c>
      <c r="O39" s="3" t="str">
        <f t="shared" si="4"/>
        <v/>
      </c>
      <c r="P39" s="13" t="str">
        <f t="shared" si="5"/>
        <v/>
      </c>
    </row>
    <row r="40" spans="1:16">
      <c r="A40" s="6">
        <v>34</v>
      </c>
      <c r="B40" s="4">
        <v>34</v>
      </c>
      <c r="C40" s="4" t="s">
        <v>7</v>
      </c>
      <c r="D40" s="4">
        <v>1406761</v>
      </c>
      <c r="E40" s="4">
        <v>9996519419</v>
      </c>
      <c r="F40" s="5" t="str">
        <f>'Penguji I'!F40</f>
        <v>Vierllyn Siska Dian Erlita</v>
      </c>
      <c r="G40" s="4" t="s">
        <v>10</v>
      </c>
      <c r="H40" s="4" t="s">
        <v>9</v>
      </c>
      <c r="I40" s="4" t="str">
        <f>IF(M40="","",'Pelaksanaan II'!I40)</f>
        <v/>
      </c>
      <c r="J40" s="11" t="str">
        <f t="shared" si="1"/>
        <v/>
      </c>
      <c r="K40" s="4" t="str">
        <f t="shared" si="2"/>
        <v/>
      </c>
      <c r="L40" s="4" t="str">
        <f t="shared" si="3"/>
        <v/>
      </c>
      <c r="M40" s="14" t="str">
        <f>'Pelaksanaan II'!AF40</f>
        <v/>
      </c>
      <c r="N40" s="4" t="str">
        <f t="shared" si="0"/>
        <v/>
      </c>
      <c r="O40" s="3" t="str">
        <f t="shared" si="4"/>
        <v/>
      </c>
      <c r="P40" s="13" t="str">
        <f t="shared" si="5"/>
        <v/>
      </c>
    </row>
    <row r="41" spans="1:16">
      <c r="A41" s="6">
        <v>35</v>
      </c>
      <c r="B41" s="4">
        <v>35</v>
      </c>
      <c r="C41" s="4" t="s">
        <v>7</v>
      </c>
      <c r="D41" s="4">
        <v>1406762</v>
      </c>
      <c r="E41" s="4">
        <v>9993170976</v>
      </c>
      <c r="F41" s="5" t="str">
        <f>'Penguji I'!F41</f>
        <v>Vina Kristiana</v>
      </c>
      <c r="G41" s="4" t="s">
        <v>8</v>
      </c>
      <c r="H41" s="4" t="s">
        <v>9</v>
      </c>
      <c r="I41" s="4" t="str">
        <f>IF(M41="","",'Pelaksanaan II'!I41)</f>
        <v/>
      </c>
      <c r="J41" s="11" t="str">
        <f t="shared" si="1"/>
        <v/>
      </c>
      <c r="K41" s="4" t="str">
        <f t="shared" si="2"/>
        <v/>
      </c>
      <c r="L41" s="4" t="str">
        <f t="shared" si="3"/>
        <v/>
      </c>
      <c r="M41" s="14" t="str">
        <f>'Pelaksanaan II'!AF41</f>
        <v/>
      </c>
      <c r="N41" s="4" t="str">
        <f t="shared" si="0"/>
        <v/>
      </c>
      <c r="O41" s="3" t="str">
        <f t="shared" si="4"/>
        <v/>
      </c>
      <c r="P41" s="13" t="str">
        <f t="shared" si="5"/>
        <v/>
      </c>
    </row>
    <row r="42" spans="1:16">
      <c r="A42" s="6">
        <v>36</v>
      </c>
      <c r="B42" s="4">
        <v>36</v>
      </c>
      <c r="C42" s="4" t="s">
        <v>7</v>
      </c>
      <c r="D42" s="4">
        <v>1406763</v>
      </c>
      <c r="E42" s="4">
        <v>9992823753</v>
      </c>
      <c r="F42" s="5" t="str">
        <f>'Penguji I'!F42</f>
        <v>Aci Chaerul Kafi</v>
      </c>
      <c r="G42" s="4" t="s">
        <v>8</v>
      </c>
      <c r="H42" s="4" t="s">
        <v>9</v>
      </c>
      <c r="I42" s="4" t="str">
        <f>IF(M42="","",'Pelaksanaan II'!I42)</f>
        <v/>
      </c>
      <c r="J42" s="11" t="str">
        <f t="shared" si="1"/>
        <v/>
      </c>
      <c r="K42" s="4" t="str">
        <f t="shared" si="2"/>
        <v/>
      </c>
      <c r="L42" s="4" t="str">
        <f t="shared" si="3"/>
        <v/>
      </c>
      <c r="M42" s="14" t="str">
        <f>'Pelaksanaan II'!AF42</f>
        <v/>
      </c>
      <c r="N42" s="4" t="str">
        <f t="shared" si="0"/>
        <v/>
      </c>
      <c r="O42" s="3" t="str">
        <f t="shared" si="4"/>
        <v/>
      </c>
      <c r="P42" s="13" t="str">
        <f t="shared" si="5"/>
        <v/>
      </c>
    </row>
    <row r="43" spans="1:16">
      <c r="A43" s="6">
        <v>37</v>
      </c>
      <c r="B43" s="4">
        <v>37</v>
      </c>
      <c r="C43" s="4" t="s">
        <v>7</v>
      </c>
      <c r="D43" s="4">
        <v>1406764</v>
      </c>
      <c r="E43" s="4">
        <v>9990891505</v>
      </c>
      <c r="F43" s="5" t="str">
        <f>'Penguji I'!F43</f>
        <v>Adam Maulana Sultan</v>
      </c>
      <c r="G43" s="4" t="s">
        <v>10</v>
      </c>
      <c r="H43" s="4" t="s">
        <v>9</v>
      </c>
      <c r="I43" s="4"/>
      <c r="J43" s="11" t="str">
        <f t="shared" si="1"/>
        <v/>
      </c>
      <c r="K43" s="4" t="str">
        <f t="shared" si="2"/>
        <v/>
      </c>
      <c r="L43" s="4" t="str">
        <f t="shared" si="3"/>
        <v/>
      </c>
      <c r="M43" s="14" t="str">
        <f>'Pelaksanaan II'!AF43</f>
        <v/>
      </c>
      <c r="N43" s="4" t="str">
        <f t="shared" si="0"/>
        <v/>
      </c>
      <c r="O43" s="3" t="str">
        <f t="shared" si="4"/>
        <v/>
      </c>
      <c r="P43" s="13" t="str">
        <f t="shared" si="5"/>
        <v/>
      </c>
    </row>
    <row r="44" spans="1:16">
      <c r="A44" s="6">
        <v>38</v>
      </c>
      <c r="B44" s="4">
        <v>1</v>
      </c>
      <c r="C44" s="4" t="s">
        <v>17</v>
      </c>
      <c r="D44" s="4">
        <v>1406766</v>
      </c>
      <c r="E44" s="4">
        <v>9991074514</v>
      </c>
      <c r="F44" s="5" t="str">
        <f>'Penguji I'!F44</f>
        <v>Ais Tasya Nandita</v>
      </c>
      <c r="G44" s="4" t="s">
        <v>10</v>
      </c>
      <c r="H44" s="4" t="s">
        <v>9</v>
      </c>
      <c r="I44" s="4"/>
      <c r="J44" s="11" t="str">
        <f t="shared" si="1"/>
        <v/>
      </c>
      <c r="K44" s="4" t="str">
        <f t="shared" si="2"/>
        <v/>
      </c>
      <c r="L44" s="4" t="str">
        <f t="shared" si="3"/>
        <v/>
      </c>
      <c r="M44" s="14" t="str">
        <f>'Pelaksanaan II'!AF44</f>
        <v/>
      </c>
      <c r="N44" s="4" t="str">
        <f t="shared" si="0"/>
        <v/>
      </c>
      <c r="O44" s="3" t="str">
        <f t="shared" si="4"/>
        <v/>
      </c>
      <c r="P44" s="13" t="str">
        <f t="shared" si="5"/>
        <v/>
      </c>
    </row>
    <row r="45" spans="1:16">
      <c r="A45" s="6">
        <v>39</v>
      </c>
      <c r="B45" s="4">
        <v>2</v>
      </c>
      <c r="C45" s="4" t="s">
        <v>17</v>
      </c>
      <c r="D45" s="4">
        <v>1406768</v>
      </c>
      <c r="E45" s="4">
        <v>9993172289</v>
      </c>
      <c r="F45" s="5" t="str">
        <f>'Penguji I'!F45</f>
        <v>Aisyah Nur Noviana</v>
      </c>
      <c r="G45" s="4" t="s">
        <v>8</v>
      </c>
      <c r="H45" s="4" t="s">
        <v>9</v>
      </c>
      <c r="I45" s="4"/>
      <c r="J45" s="11" t="str">
        <f t="shared" si="1"/>
        <v/>
      </c>
      <c r="K45" s="4" t="str">
        <f t="shared" si="2"/>
        <v/>
      </c>
      <c r="L45" s="4" t="str">
        <f t="shared" si="3"/>
        <v/>
      </c>
      <c r="M45" s="14" t="str">
        <f>'Pelaksanaan II'!AF45</f>
        <v/>
      </c>
      <c r="N45" s="4" t="str">
        <f t="shared" si="0"/>
        <v/>
      </c>
      <c r="O45" s="3" t="str">
        <f t="shared" si="4"/>
        <v/>
      </c>
      <c r="P45" s="13" t="str">
        <f t="shared" si="5"/>
        <v/>
      </c>
    </row>
    <row r="46" spans="1:16">
      <c r="A46" s="6">
        <v>40</v>
      </c>
      <c r="B46" s="4">
        <v>3</v>
      </c>
      <c r="C46" s="4" t="s">
        <v>17</v>
      </c>
      <c r="D46" s="4">
        <v>1406769</v>
      </c>
      <c r="E46" s="4">
        <v>9993172291</v>
      </c>
      <c r="F46" s="5" t="str">
        <f>'Penguji I'!F46</f>
        <v>Alfi Amalia</v>
      </c>
      <c r="G46" s="4" t="s">
        <v>8</v>
      </c>
      <c r="H46" s="4" t="s">
        <v>9</v>
      </c>
      <c r="I46" s="4"/>
      <c r="J46" s="11" t="str">
        <f t="shared" si="1"/>
        <v/>
      </c>
      <c r="K46" s="4" t="str">
        <f t="shared" si="2"/>
        <v/>
      </c>
      <c r="L46" s="4" t="str">
        <f t="shared" si="3"/>
        <v/>
      </c>
      <c r="M46" s="14" t="str">
        <f>'Pelaksanaan II'!AF46</f>
        <v/>
      </c>
      <c r="N46" s="4" t="str">
        <f t="shared" si="0"/>
        <v/>
      </c>
      <c r="O46" s="3" t="str">
        <f t="shared" si="4"/>
        <v/>
      </c>
      <c r="P46" s="13" t="str">
        <f t="shared" si="5"/>
        <v/>
      </c>
    </row>
    <row r="47" spans="1:16">
      <c r="A47" s="6">
        <v>41</v>
      </c>
      <c r="B47" s="4">
        <v>4</v>
      </c>
      <c r="C47" s="4" t="s">
        <v>17</v>
      </c>
      <c r="D47" s="4">
        <v>1406987</v>
      </c>
      <c r="E47" s="4">
        <v>9997514205</v>
      </c>
      <c r="F47" s="5" t="str">
        <f>'Penguji I'!F47</f>
        <v>Alfianingrum Dwi Wahyu Utomo</v>
      </c>
      <c r="G47" s="4" t="s">
        <v>8</v>
      </c>
      <c r="H47" s="4" t="s">
        <v>9</v>
      </c>
      <c r="I47" s="4"/>
      <c r="J47" s="11" t="str">
        <f t="shared" si="1"/>
        <v/>
      </c>
      <c r="K47" s="4" t="str">
        <f t="shared" si="2"/>
        <v/>
      </c>
      <c r="L47" s="4" t="str">
        <f t="shared" si="3"/>
        <v/>
      </c>
      <c r="M47" s="14" t="str">
        <f>'Pelaksanaan II'!AF47</f>
        <v/>
      </c>
      <c r="N47" s="4" t="str">
        <f t="shared" si="0"/>
        <v/>
      </c>
      <c r="O47" s="3" t="str">
        <f t="shared" si="4"/>
        <v/>
      </c>
      <c r="P47" s="13" t="str">
        <f t="shared" si="5"/>
        <v/>
      </c>
    </row>
    <row r="48" spans="1:16">
      <c r="A48" s="6">
        <v>42</v>
      </c>
      <c r="B48" s="4">
        <v>5</v>
      </c>
      <c r="C48" s="4" t="s">
        <v>17</v>
      </c>
      <c r="D48" s="4">
        <v>1406770</v>
      </c>
      <c r="E48" s="4">
        <v>9995455127</v>
      </c>
      <c r="F48" s="5" t="str">
        <f>'Penguji I'!F48</f>
        <v>Altamirano Reza Pahlevi Handoko</v>
      </c>
      <c r="G48" s="4" t="s">
        <v>10</v>
      </c>
      <c r="H48" s="4" t="s">
        <v>9</v>
      </c>
      <c r="I48" s="4"/>
      <c r="J48" s="11" t="str">
        <f t="shared" si="1"/>
        <v/>
      </c>
      <c r="K48" s="4" t="str">
        <f t="shared" si="2"/>
        <v/>
      </c>
      <c r="L48" s="4" t="str">
        <f t="shared" si="3"/>
        <v/>
      </c>
      <c r="M48" s="14" t="str">
        <f>'Pelaksanaan II'!AF48</f>
        <v/>
      </c>
      <c r="N48" s="4" t="str">
        <f t="shared" si="0"/>
        <v/>
      </c>
      <c r="O48" s="3" t="str">
        <f t="shared" si="4"/>
        <v/>
      </c>
      <c r="P48" s="13" t="str">
        <f t="shared" si="5"/>
        <v/>
      </c>
    </row>
    <row r="49" spans="1:16">
      <c r="A49" s="6">
        <v>43</v>
      </c>
      <c r="B49" s="4">
        <v>6</v>
      </c>
      <c r="C49" s="4" t="s">
        <v>17</v>
      </c>
      <c r="D49" s="4">
        <v>1406771</v>
      </c>
      <c r="E49" s="4">
        <v>9991024324</v>
      </c>
      <c r="F49" s="5" t="str">
        <f>'Penguji I'!F49</f>
        <v>Ananto Dwi Saputro</v>
      </c>
      <c r="G49" s="4" t="s">
        <v>10</v>
      </c>
      <c r="H49" s="4" t="s">
        <v>9</v>
      </c>
      <c r="I49" s="4"/>
      <c r="J49" s="11" t="str">
        <f t="shared" si="1"/>
        <v/>
      </c>
      <c r="K49" s="4" t="str">
        <f t="shared" si="2"/>
        <v/>
      </c>
      <c r="L49" s="4" t="str">
        <f t="shared" si="3"/>
        <v/>
      </c>
      <c r="M49" s="14" t="str">
        <f>'Pelaksanaan II'!AF49</f>
        <v/>
      </c>
      <c r="N49" s="4" t="str">
        <f t="shared" si="0"/>
        <v/>
      </c>
      <c r="O49" s="3" t="str">
        <f t="shared" si="4"/>
        <v/>
      </c>
      <c r="P49" s="13" t="str">
        <f t="shared" si="5"/>
        <v/>
      </c>
    </row>
    <row r="50" spans="1:16">
      <c r="A50" s="6">
        <v>44</v>
      </c>
      <c r="B50" s="4">
        <v>7</v>
      </c>
      <c r="C50" s="4" t="s">
        <v>17</v>
      </c>
      <c r="D50" s="4">
        <v>1406772</v>
      </c>
      <c r="E50" s="4">
        <v>9991079408</v>
      </c>
      <c r="F50" s="5" t="str">
        <f>'Penguji I'!F50</f>
        <v>Anaphalis Adinda Sekar Asmarani</v>
      </c>
      <c r="G50" s="4" t="s">
        <v>10</v>
      </c>
      <c r="H50" s="4" t="s">
        <v>9</v>
      </c>
      <c r="I50" s="4"/>
      <c r="J50" s="11" t="str">
        <f t="shared" si="1"/>
        <v/>
      </c>
      <c r="K50" s="4" t="str">
        <f t="shared" si="2"/>
        <v/>
      </c>
      <c r="L50" s="4" t="str">
        <f t="shared" si="3"/>
        <v/>
      </c>
      <c r="M50" s="14" t="str">
        <f>'Pelaksanaan II'!AF50</f>
        <v/>
      </c>
      <c r="N50" s="4" t="str">
        <f t="shared" si="0"/>
        <v/>
      </c>
      <c r="O50" s="3" t="str">
        <f t="shared" si="4"/>
        <v/>
      </c>
      <c r="P50" s="13" t="str">
        <f t="shared" si="5"/>
        <v/>
      </c>
    </row>
    <row r="51" spans="1:16">
      <c r="A51" s="6">
        <v>45</v>
      </c>
      <c r="B51" s="4">
        <v>8</v>
      </c>
      <c r="C51" s="4" t="s">
        <v>17</v>
      </c>
      <c r="D51" s="4">
        <v>1406773</v>
      </c>
      <c r="E51" s="4">
        <v>999107793</v>
      </c>
      <c r="F51" s="5" t="str">
        <f>'Penguji I'!F51</f>
        <v>Apriandi Rasyid Almajid</v>
      </c>
      <c r="G51" s="4" t="s">
        <v>8</v>
      </c>
      <c r="H51" s="4" t="s">
        <v>9</v>
      </c>
      <c r="I51" s="4"/>
      <c r="J51" s="11" t="str">
        <f t="shared" si="1"/>
        <v/>
      </c>
      <c r="K51" s="4" t="str">
        <f t="shared" si="2"/>
        <v/>
      </c>
      <c r="L51" s="4" t="str">
        <f t="shared" si="3"/>
        <v/>
      </c>
      <c r="M51" s="14" t="str">
        <f>'Pelaksanaan II'!AF51</f>
        <v/>
      </c>
      <c r="N51" s="4" t="str">
        <f t="shared" si="0"/>
        <v/>
      </c>
      <c r="O51" s="3" t="str">
        <f t="shared" si="4"/>
        <v/>
      </c>
      <c r="P51" s="13" t="str">
        <f t="shared" si="5"/>
        <v/>
      </c>
    </row>
    <row r="52" spans="1:16">
      <c r="A52" s="6">
        <v>46</v>
      </c>
      <c r="B52" s="4">
        <v>9</v>
      </c>
      <c r="C52" s="4" t="s">
        <v>17</v>
      </c>
      <c r="D52" s="4">
        <v>1406774</v>
      </c>
      <c r="E52" s="4">
        <v>9991079831</v>
      </c>
      <c r="F52" s="5" t="str">
        <f>'Penguji I'!F52</f>
        <v>Cahya Ayu Lestari</v>
      </c>
      <c r="G52" s="4" t="s">
        <v>8</v>
      </c>
      <c r="H52" s="4" t="s">
        <v>9</v>
      </c>
      <c r="I52" s="4"/>
      <c r="J52" s="11" t="str">
        <f t="shared" si="1"/>
        <v/>
      </c>
      <c r="K52" s="4" t="str">
        <f t="shared" si="2"/>
        <v/>
      </c>
      <c r="L52" s="4" t="str">
        <f t="shared" si="3"/>
        <v/>
      </c>
      <c r="M52" s="14" t="str">
        <f>'Pelaksanaan II'!AF52</f>
        <v/>
      </c>
      <c r="N52" s="4" t="str">
        <f t="shared" si="0"/>
        <v/>
      </c>
      <c r="O52" s="3" t="str">
        <f t="shared" si="4"/>
        <v/>
      </c>
      <c r="P52" s="13" t="str">
        <f t="shared" si="5"/>
        <v/>
      </c>
    </row>
    <row r="53" spans="1:16">
      <c r="A53" s="6">
        <v>47</v>
      </c>
      <c r="B53" s="4">
        <v>10</v>
      </c>
      <c r="C53" s="4" t="s">
        <v>17</v>
      </c>
      <c r="D53" s="4">
        <v>1406877</v>
      </c>
      <c r="E53" s="4">
        <v>9991075895</v>
      </c>
      <c r="F53" s="5" t="str">
        <f>'Penguji I'!F53</f>
        <v>Dinda Herdiana</v>
      </c>
      <c r="G53" s="4" t="s">
        <v>8</v>
      </c>
      <c r="H53" s="4" t="s">
        <v>9</v>
      </c>
      <c r="I53" s="4"/>
      <c r="J53" s="11" t="str">
        <f t="shared" si="1"/>
        <v/>
      </c>
      <c r="K53" s="4" t="str">
        <f t="shared" si="2"/>
        <v/>
      </c>
      <c r="L53" s="4" t="str">
        <f t="shared" si="3"/>
        <v/>
      </c>
      <c r="M53" s="14" t="str">
        <f>'Pelaksanaan II'!AF53</f>
        <v/>
      </c>
      <c r="N53" s="4" t="str">
        <f t="shared" si="0"/>
        <v/>
      </c>
      <c r="O53" s="3" t="str">
        <f t="shared" si="4"/>
        <v/>
      </c>
      <c r="P53" s="13" t="str">
        <f t="shared" si="5"/>
        <v/>
      </c>
    </row>
    <row r="54" spans="1:16">
      <c r="A54" s="6">
        <v>48</v>
      </c>
      <c r="B54" s="4">
        <v>11</v>
      </c>
      <c r="C54" s="4" t="s">
        <v>17</v>
      </c>
      <c r="D54" s="4">
        <v>1406775</v>
      </c>
      <c r="E54" s="4">
        <v>9998931934</v>
      </c>
      <c r="F54" s="5" t="str">
        <f>'Penguji I'!F54</f>
        <v>Eliana Adella Pusparatna</v>
      </c>
      <c r="G54" s="4" t="s">
        <v>8</v>
      </c>
      <c r="H54" s="4" t="s">
        <v>9</v>
      </c>
      <c r="I54" s="4"/>
      <c r="J54" s="11" t="str">
        <f t="shared" si="1"/>
        <v/>
      </c>
      <c r="K54" s="4" t="str">
        <f t="shared" si="2"/>
        <v/>
      </c>
      <c r="L54" s="4" t="str">
        <f t="shared" si="3"/>
        <v/>
      </c>
      <c r="M54" s="14" t="str">
        <f>'Pelaksanaan II'!AF54</f>
        <v/>
      </c>
      <c r="N54" s="4" t="str">
        <f t="shared" si="0"/>
        <v/>
      </c>
      <c r="O54" s="3" t="str">
        <f t="shared" si="4"/>
        <v/>
      </c>
      <c r="P54" s="13" t="str">
        <f t="shared" si="5"/>
        <v/>
      </c>
    </row>
    <row r="55" spans="1:16">
      <c r="A55" s="6">
        <v>49</v>
      </c>
      <c r="B55" s="4">
        <v>12</v>
      </c>
      <c r="C55" s="4" t="s">
        <v>17</v>
      </c>
      <c r="D55" s="4">
        <v>1406776</v>
      </c>
      <c r="E55" s="4">
        <v>9993172302</v>
      </c>
      <c r="F55" s="5" t="str">
        <f>'Penguji I'!F55</f>
        <v>Fadhiila Khoirunnisaa</v>
      </c>
      <c r="G55" s="4" t="s">
        <v>8</v>
      </c>
      <c r="H55" s="4" t="s">
        <v>9</v>
      </c>
      <c r="I55" s="4"/>
      <c r="J55" s="11" t="str">
        <f t="shared" si="1"/>
        <v/>
      </c>
      <c r="K55" s="4" t="str">
        <f t="shared" si="2"/>
        <v/>
      </c>
      <c r="L55" s="4" t="str">
        <f t="shared" si="3"/>
        <v/>
      </c>
      <c r="M55" s="14" t="str">
        <f>'Pelaksanaan II'!AF55</f>
        <v/>
      </c>
      <c r="N55" s="4" t="str">
        <f t="shared" si="0"/>
        <v/>
      </c>
      <c r="O55" s="3" t="str">
        <f t="shared" si="4"/>
        <v/>
      </c>
      <c r="P55" s="13" t="str">
        <f t="shared" si="5"/>
        <v/>
      </c>
    </row>
    <row r="56" spans="1:16">
      <c r="A56" s="6">
        <v>50</v>
      </c>
      <c r="B56" s="4">
        <v>13</v>
      </c>
      <c r="C56" s="4" t="s">
        <v>17</v>
      </c>
      <c r="D56" s="4">
        <v>1407062</v>
      </c>
      <c r="E56" s="4" t="s">
        <v>18</v>
      </c>
      <c r="F56" s="5" t="str">
        <f>'Penguji I'!F56</f>
        <v>Fadilla Marshada</v>
      </c>
      <c r="G56" s="4" t="s">
        <v>10</v>
      </c>
      <c r="H56" s="4" t="s">
        <v>9</v>
      </c>
      <c r="I56" s="4"/>
      <c r="J56" s="11" t="str">
        <f t="shared" si="1"/>
        <v/>
      </c>
      <c r="K56" s="4" t="str">
        <f t="shared" si="2"/>
        <v/>
      </c>
      <c r="L56" s="4" t="str">
        <f t="shared" si="3"/>
        <v/>
      </c>
      <c r="M56" s="14" t="str">
        <f>'Pelaksanaan II'!AF56</f>
        <v/>
      </c>
      <c r="N56" s="4" t="str">
        <f t="shared" si="0"/>
        <v/>
      </c>
      <c r="O56" s="3" t="str">
        <f t="shared" si="4"/>
        <v/>
      </c>
      <c r="P56" s="13" t="str">
        <f t="shared" si="5"/>
        <v/>
      </c>
    </row>
    <row r="57" spans="1:16">
      <c r="A57" s="6">
        <v>51</v>
      </c>
      <c r="B57" s="4">
        <v>14</v>
      </c>
      <c r="C57" s="4" t="s">
        <v>17</v>
      </c>
      <c r="D57" s="4">
        <v>1406777</v>
      </c>
      <c r="E57" s="4">
        <v>9990892298</v>
      </c>
      <c r="F57" s="5" t="str">
        <f>'Penguji I'!F57</f>
        <v>Fajri Yahya</v>
      </c>
      <c r="G57" s="4" t="s">
        <v>10</v>
      </c>
      <c r="H57" s="4" t="s">
        <v>9</v>
      </c>
      <c r="I57" s="4"/>
      <c r="J57" s="11" t="str">
        <f t="shared" si="1"/>
        <v/>
      </c>
      <c r="K57" s="4" t="str">
        <f t="shared" si="2"/>
        <v/>
      </c>
      <c r="L57" s="4" t="str">
        <f t="shared" si="3"/>
        <v/>
      </c>
      <c r="M57" s="14" t="str">
        <f>'Pelaksanaan II'!AF57</f>
        <v/>
      </c>
      <c r="N57" s="4" t="str">
        <f t="shared" si="0"/>
        <v/>
      </c>
      <c r="O57" s="3" t="str">
        <f t="shared" si="4"/>
        <v/>
      </c>
      <c r="P57" s="13" t="str">
        <f t="shared" si="5"/>
        <v/>
      </c>
    </row>
    <row r="58" spans="1:16">
      <c r="A58" s="6">
        <v>52</v>
      </c>
      <c r="B58" s="4">
        <v>15</v>
      </c>
      <c r="C58" s="4" t="s">
        <v>17</v>
      </c>
      <c r="D58" s="4">
        <v>1406778</v>
      </c>
      <c r="E58" s="4">
        <v>9991441688</v>
      </c>
      <c r="F58" s="5" t="str">
        <f>'Penguji I'!F58</f>
        <v>Fauziah Novitasari</v>
      </c>
      <c r="G58" s="4" t="s">
        <v>8</v>
      </c>
      <c r="H58" s="4" t="s">
        <v>9</v>
      </c>
      <c r="I58" s="4"/>
      <c r="J58" s="11" t="str">
        <f t="shared" si="1"/>
        <v/>
      </c>
      <c r="K58" s="4" t="str">
        <f t="shared" si="2"/>
        <v/>
      </c>
      <c r="L58" s="4" t="str">
        <f t="shared" si="3"/>
        <v/>
      </c>
      <c r="M58" s="14" t="str">
        <f>'Pelaksanaan II'!AF58</f>
        <v/>
      </c>
      <c r="N58" s="4" t="str">
        <f t="shared" si="0"/>
        <v/>
      </c>
      <c r="O58" s="3" t="str">
        <f t="shared" si="4"/>
        <v/>
      </c>
      <c r="P58" s="13" t="str">
        <f t="shared" si="5"/>
        <v/>
      </c>
    </row>
    <row r="59" spans="1:16">
      <c r="A59" s="6">
        <v>53</v>
      </c>
      <c r="B59" s="4">
        <v>16</v>
      </c>
      <c r="C59" s="4" t="s">
        <v>17</v>
      </c>
      <c r="D59" s="4">
        <v>1406779</v>
      </c>
      <c r="E59" s="4">
        <v>9987210556</v>
      </c>
      <c r="F59" s="5" t="str">
        <f>'Penguji I'!F59</f>
        <v>Galih Tri Nugroho</v>
      </c>
      <c r="G59" s="4" t="s">
        <v>10</v>
      </c>
      <c r="H59" s="4" t="s">
        <v>9</v>
      </c>
      <c r="I59" s="4"/>
      <c r="J59" s="11" t="str">
        <f t="shared" si="1"/>
        <v/>
      </c>
      <c r="K59" s="4" t="str">
        <f t="shared" si="2"/>
        <v/>
      </c>
      <c r="L59" s="4" t="str">
        <f t="shared" si="3"/>
        <v/>
      </c>
      <c r="M59" s="14" t="str">
        <f>'Pelaksanaan II'!AF59</f>
        <v/>
      </c>
      <c r="N59" s="4" t="str">
        <f t="shared" si="0"/>
        <v/>
      </c>
      <c r="O59" s="3" t="str">
        <f t="shared" si="4"/>
        <v/>
      </c>
      <c r="P59" s="13" t="str">
        <f t="shared" si="5"/>
        <v/>
      </c>
    </row>
    <row r="60" spans="1:16">
      <c r="A60" s="6">
        <v>54</v>
      </c>
      <c r="B60" s="4">
        <v>17</v>
      </c>
      <c r="C60" s="4" t="s">
        <v>17</v>
      </c>
      <c r="D60" s="4">
        <v>1406780</v>
      </c>
      <c r="E60" s="4" t="s">
        <v>19</v>
      </c>
      <c r="F60" s="5" t="str">
        <f>'Penguji I'!F60</f>
        <v>Henri Jaya</v>
      </c>
      <c r="G60" s="4" t="s">
        <v>8</v>
      </c>
      <c r="H60" s="4" t="s">
        <v>9</v>
      </c>
      <c r="I60" s="4"/>
      <c r="J60" s="11" t="str">
        <f t="shared" si="1"/>
        <v/>
      </c>
      <c r="K60" s="4" t="str">
        <f t="shared" si="2"/>
        <v/>
      </c>
      <c r="L60" s="4" t="str">
        <f t="shared" si="3"/>
        <v/>
      </c>
      <c r="M60" s="14" t="str">
        <f>'Pelaksanaan II'!AF60</f>
        <v/>
      </c>
      <c r="N60" s="4" t="str">
        <f t="shared" si="0"/>
        <v/>
      </c>
      <c r="O60" s="3" t="str">
        <f t="shared" si="4"/>
        <v/>
      </c>
      <c r="P60" s="13" t="str">
        <f t="shared" si="5"/>
        <v/>
      </c>
    </row>
    <row r="61" spans="1:16">
      <c r="A61" s="6">
        <v>55</v>
      </c>
      <c r="B61" s="4">
        <v>18</v>
      </c>
      <c r="C61" s="4" t="s">
        <v>17</v>
      </c>
      <c r="D61" s="4">
        <v>1406782</v>
      </c>
      <c r="E61" s="4">
        <v>9983131650</v>
      </c>
      <c r="F61" s="5" t="str">
        <f>'Penguji I'!F61</f>
        <v>Hesti Amalia Wijaya Santi</v>
      </c>
      <c r="G61" s="4" t="s">
        <v>8</v>
      </c>
      <c r="H61" s="4" t="s">
        <v>9</v>
      </c>
      <c r="I61" s="4"/>
      <c r="J61" s="11" t="str">
        <f t="shared" si="1"/>
        <v/>
      </c>
      <c r="K61" s="4" t="str">
        <f t="shared" si="2"/>
        <v/>
      </c>
      <c r="L61" s="4" t="str">
        <f t="shared" si="3"/>
        <v/>
      </c>
      <c r="M61" s="14" t="str">
        <f>'Pelaksanaan II'!AF61</f>
        <v/>
      </c>
      <c r="N61" s="4" t="str">
        <f t="shared" si="0"/>
        <v/>
      </c>
      <c r="O61" s="3" t="str">
        <f t="shared" si="4"/>
        <v/>
      </c>
      <c r="P61" s="13" t="str">
        <f t="shared" si="5"/>
        <v/>
      </c>
    </row>
    <row r="62" spans="1:16">
      <c r="A62" s="6">
        <v>56</v>
      </c>
      <c r="B62" s="4">
        <v>19</v>
      </c>
      <c r="C62" s="4" t="s">
        <v>17</v>
      </c>
      <c r="D62" s="4">
        <v>1406783</v>
      </c>
      <c r="E62" s="4">
        <v>9991723053</v>
      </c>
      <c r="F62" s="5" t="str">
        <f>'Penguji I'!F62</f>
        <v>Ivanna Ayudhea Oktarike</v>
      </c>
      <c r="G62" s="4" t="s">
        <v>8</v>
      </c>
      <c r="H62" s="4" t="s">
        <v>9</v>
      </c>
      <c r="I62" s="4"/>
      <c r="J62" s="11" t="str">
        <f t="shared" si="1"/>
        <v/>
      </c>
      <c r="K62" s="4" t="str">
        <f t="shared" si="2"/>
        <v/>
      </c>
      <c r="L62" s="4" t="str">
        <f t="shared" si="3"/>
        <v/>
      </c>
      <c r="M62" s="14" t="str">
        <f>'Pelaksanaan II'!AF62</f>
        <v/>
      </c>
      <c r="N62" s="4" t="str">
        <f t="shared" si="0"/>
        <v/>
      </c>
      <c r="O62" s="3" t="str">
        <f t="shared" si="4"/>
        <v/>
      </c>
      <c r="P62" s="13" t="str">
        <f t="shared" si="5"/>
        <v/>
      </c>
    </row>
    <row r="63" spans="1:16">
      <c r="A63" s="6">
        <v>57</v>
      </c>
      <c r="B63" s="4">
        <v>20</v>
      </c>
      <c r="C63" s="4" t="s">
        <v>17</v>
      </c>
      <c r="D63" s="4">
        <v>1406926</v>
      </c>
      <c r="E63" s="4">
        <v>9986110771</v>
      </c>
      <c r="F63" s="5" t="str">
        <f>'Penguji I'!F63</f>
        <v>K.M. Thariq Akbar</v>
      </c>
      <c r="G63" s="4" t="s">
        <v>10</v>
      </c>
      <c r="H63" s="4" t="s">
        <v>9</v>
      </c>
      <c r="I63" s="4"/>
      <c r="J63" s="11" t="str">
        <f t="shared" si="1"/>
        <v/>
      </c>
      <c r="K63" s="4" t="str">
        <f t="shared" si="2"/>
        <v/>
      </c>
      <c r="L63" s="4" t="str">
        <f t="shared" si="3"/>
        <v/>
      </c>
      <c r="M63" s="14" t="str">
        <f>'Pelaksanaan II'!AF63</f>
        <v/>
      </c>
      <c r="N63" s="4" t="str">
        <f t="shared" si="0"/>
        <v/>
      </c>
      <c r="O63" s="3" t="str">
        <f t="shared" si="4"/>
        <v/>
      </c>
      <c r="P63" s="13" t="str">
        <f t="shared" si="5"/>
        <v/>
      </c>
    </row>
    <row r="64" spans="1:16">
      <c r="A64" s="6">
        <v>58</v>
      </c>
      <c r="B64" s="4">
        <v>21</v>
      </c>
      <c r="C64" s="4" t="s">
        <v>17</v>
      </c>
      <c r="D64" s="4">
        <v>1406784</v>
      </c>
      <c r="E64" s="4">
        <v>9994531527</v>
      </c>
      <c r="F64" s="5" t="str">
        <f>'Penguji I'!F64</f>
        <v>Karima Candra Nurulita</v>
      </c>
      <c r="G64" s="4" t="s">
        <v>10</v>
      </c>
      <c r="H64" s="4" t="s">
        <v>9</v>
      </c>
      <c r="I64" s="4"/>
      <c r="J64" s="11" t="str">
        <f t="shared" si="1"/>
        <v/>
      </c>
      <c r="K64" s="4" t="str">
        <f t="shared" si="2"/>
        <v/>
      </c>
      <c r="L64" s="4" t="str">
        <f t="shared" si="3"/>
        <v/>
      </c>
      <c r="M64" s="14" t="str">
        <f>'Pelaksanaan II'!AF64</f>
        <v/>
      </c>
      <c r="N64" s="4" t="str">
        <f t="shared" si="0"/>
        <v/>
      </c>
      <c r="O64" s="3" t="str">
        <f t="shared" si="4"/>
        <v/>
      </c>
      <c r="P64" s="13" t="str">
        <f t="shared" si="5"/>
        <v/>
      </c>
    </row>
    <row r="65" spans="1:16">
      <c r="A65" s="6">
        <v>59</v>
      </c>
      <c r="B65" s="4">
        <v>22</v>
      </c>
      <c r="C65" s="4" t="s">
        <v>17</v>
      </c>
      <c r="D65" s="4">
        <v>1406785</v>
      </c>
      <c r="E65" s="4">
        <v>9993170963</v>
      </c>
      <c r="F65" s="5" t="str">
        <f>'Penguji I'!F65</f>
        <v>Maulia Dewi Kurnia Putri</v>
      </c>
      <c r="G65" s="4" t="s">
        <v>8</v>
      </c>
      <c r="H65" s="4" t="s">
        <v>9</v>
      </c>
      <c r="I65" s="4"/>
      <c r="J65" s="11" t="str">
        <f t="shared" si="1"/>
        <v/>
      </c>
      <c r="K65" s="4" t="str">
        <f t="shared" si="2"/>
        <v/>
      </c>
      <c r="L65" s="4" t="str">
        <f t="shared" si="3"/>
        <v/>
      </c>
      <c r="M65" s="14" t="str">
        <f>'Pelaksanaan II'!AF65</f>
        <v/>
      </c>
      <c r="N65" s="4" t="str">
        <f t="shared" si="0"/>
        <v/>
      </c>
      <c r="O65" s="3" t="str">
        <f t="shared" si="4"/>
        <v/>
      </c>
      <c r="P65" s="13" t="str">
        <f t="shared" si="5"/>
        <v/>
      </c>
    </row>
    <row r="66" spans="1:16">
      <c r="A66" s="6">
        <v>60</v>
      </c>
      <c r="B66" s="4">
        <v>23</v>
      </c>
      <c r="C66" s="4" t="s">
        <v>17</v>
      </c>
      <c r="D66" s="4">
        <v>1406786</v>
      </c>
      <c r="E66" s="4">
        <v>9993170918</v>
      </c>
      <c r="F66" s="5" t="str">
        <f>'Penguji I'!F66</f>
        <v>Melia Saputri Maharani</v>
      </c>
      <c r="G66" s="4" t="s">
        <v>8</v>
      </c>
      <c r="H66" s="4" t="s">
        <v>9</v>
      </c>
      <c r="I66" s="4"/>
      <c r="J66" s="11" t="str">
        <f t="shared" si="1"/>
        <v/>
      </c>
      <c r="K66" s="4" t="str">
        <f t="shared" si="2"/>
        <v/>
      </c>
      <c r="L66" s="4" t="str">
        <f t="shared" si="3"/>
        <v/>
      </c>
      <c r="M66" s="14" t="str">
        <f>'Pelaksanaan II'!AF66</f>
        <v/>
      </c>
      <c r="N66" s="4" t="str">
        <f t="shared" si="0"/>
        <v/>
      </c>
      <c r="O66" s="3" t="str">
        <f t="shared" si="4"/>
        <v/>
      </c>
      <c r="P66" s="13" t="str">
        <f t="shared" si="5"/>
        <v/>
      </c>
    </row>
    <row r="67" spans="1:16">
      <c r="A67" s="6">
        <v>61</v>
      </c>
      <c r="B67" s="4">
        <v>24</v>
      </c>
      <c r="C67" s="4" t="s">
        <v>17</v>
      </c>
      <c r="D67" s="4">
        <v>1406787</v>
      </c>
      <c r="E67" s="4">
        <v>9993170964</v>
      </c>
      <c r="F67" s="5" t="str">
        <f>'Penguji I'!F67</f>
        <v>Miftahul Rahmawati</v>
      </c>
      <c r="G67" s="4" t="s">
        <v>8</v>
      </c>
      <c r="H67" s="4" t="s">
        <v>9</v>
      </c>
      <c r="I67" s="4"/>
      <c r="J67" s="11" t="str">
        <f t="shared" si="1"/>
        <v/>
      </c>
      <c r="K67" s="4" t="str">
        <f t="shared" si="2"/>
        <v/>
      </c>
      <c r="L67" s="4" t="str">
        <f t="shared" si="3"/>
        <v/>
      </c>
      <c r="M67" s="14" t="str">
        <f>'Pelaksanaan II'!AF67</f>
        <v/>
      </c>
      <c r="N67" s="4" t="str">
        <f t="shared" si="0"/>
        <v/>
      </c>
      <c r="O67" s="3" t="str">
        <f t="shared" si="4"/>
        <v/>
      </c>
      <c r="P67" s="13" t="str">
        <f t="shared" si="5"/>
        <v/>
      </c>
    </row>
    <row r="68" spans="1:16">
      <c r="A68" s="6">
        <v>62</v>
      </c>
      <c r="B68" s="4">
        <v>25</v>
      </c>
      <c r="C68" s="4" t="s">
        <v>17</v>
      </c>
      <c r="D68" s="4">
        <v>1406788</v>
      </c>
      <c r="E68" s="4">
        <v>9989553473</v>
      </c>
      <c r="F68" s="5" t="str">
        <f>'Penguji I'!F68</f>
        <v>Mirna Ifani Choirunisa</v>
      </c>
      <c r="G68" s="4" t="s">
        <v>8</v>
      </c>
      <c r="H68" s="4" t="s">
        <v>9</v>
      </c>
      <c r="I68" s="4"/>
      <c r="J68" s="11" t="str">
        <f t="shared" si="1"/>
        <v/>
      </c>
      <c r="K68" s="4" t="str">
        <f t="shared" si="2"/>
        <v/>
      </c>
      <c r="L68" s="4" t="str">
        <f t="shared" si="3"/>
        <v/>
      </c>
      <c r="M68" s="14" t="str">
        <f>'Pelaksanaan II'!AF68</f>
        <v/>
      </c>
      <c r="N68" s="4" t="str">
        <f t="shared" si="0"/>
        <v/>
      </c>
      <c r="O68" s="3" t="str">
        <f t="shared" si="4"/>
        <v/>
      </c>
      <c r="P68" s="13" t="str">
        <f t="shared" si="5"/>
        <v/>
      </c>
    </row>
    <row r="69" spans="1:16">
      <c r="A69" s="6">
        <v>63</v>
      </c>
      <c r="B69" s="4">
        <v>26</v>
      </c>
      <c r="C69" s="4" t="s">
        <v>17</v>
      </c>
      <c r="D69" s="4">
        <v>1406789</v>
      </c>
      <c r="E69" s="4">
        <v>9990891463</v>
      </c>
      <c r="F69" s="5" t="str">
        <f>'Penguji I'!F69</f>
        <v>Muhammad Hanif Luthfi</v>
      </c>
      <c r="G69" s="4" t="s">
        <v>10</v>
      </c>
      <c r="H69" s="4" t="s">
        <v>9</v>
      </c>
      <c r="I69" s="4"/>
      <c r="J69" s="11" t="str">
        <f t="shared" si="1"/>
        <v/>
      </c>
      <c r="K69" s="4" t="str">
        <f t="shared" si="2"/>
        <v/>
      </c>
      <c r="L69" s="4" t="str">
        <f t="shared" si="3"/>
        <v/>
      </c>
      <c r="M69" s="14" t="str">
        <f>'Pelaksanaan II'!AF69</f>
        <v/>
      </c>
      <c r="N69" s="4" t="str">
        <f t="shared" si="0"/>
        <v/>
      </c>
      <c r="O69" s="3" t="str">
        <f t="shared" si="4"/>
        <v/>
      </c>
      <c r="P69" s="13" t="str">
        <f t="shared" si="5"/>
        <v/>
      </c>
    </row>
    <row r="70" spans="1:16">
      <c r="A70" s="6">
        <v>64</v>
      </c>
      <c r="B70" s="4">
        <v>27</v>
      </c>
      <c r="C70" s="4" t="s">
        <v>17</v>
      </c>
      <c r="D70" s="4">
        <v>1406790</v>
      </c>
      <c r="E70" s="4">
        <v>9991445300</v>
      </c>
      <c r="F70" s="5" t="str">
        <f>'Penguji I'!F70</f>
        <v>Nadya Putri Permatasari</v>
      </c>
      <c r="G70" s="4" t="s">
        <v>10</v>
      </c>
      <c r="H70" s="4" t="s">
        <v>9</v>
      </c>
      <c r="I70" s="4"/>
      <c r="J70" s="11" t="str">
        <f t="shared" si="1"/>
        <v/>
      </c>
      <c r="K70" s="4" t="str">
        <f t="shared" si="2"/>
        <v/>
      </c>
      <c r="L70" s="4" t="str">
        <f t="shared" si="3"/>
        <v/>
      </c>
      <c r="M70" s="14" t="str">
        <f>'Pelaksanaan II'!AF70</f>
        <v/>
      </c>
      <c r="N70" s="4" t="str">
        <f t="shared" si="0"/>
        <v/>
      </c>
      <c r="O70" s="3" t="str">
        <f t="shared" si="4"/>
        <v/>
      </c>
      <c r="P70" s="13" t="str">
        <f t="shared" si="5"/>
        <v/>
      </c>
    </row>
    <row r="71" spans="1:16">
      <c r="A71" s="6">
        <v>65</v>
      </c>
      <c r="B71" s="4">
        <v>28</v>
      </c>
      <c r="C71" s="4" t="s">
        <v>17</v>
      </c>
      <c r="D71" s="4">
        <v>1406791</v>
      </c>
      <c r="E71" s="4">
        <v>9990892902</v>
      </c>
      <c r="F71" s="5" t="str">
        <f>'Penguji I'!F71</f>
        <v>Nur Amalia Zahra</v>
      </c>
      <c r="G71" s="4" t="s">
        <v>10</v>
      </c>
      <c r="H71" s="4" t="s">
        <v>9</v>
      </c>
      <c r="I71" s="4"/>
      <c r="J71" s="11" t="str">
        <f t="shared" si="1"/>
        <v/>
      </c>
      <c r="K71" s="4" t="str">
        <f t="shared" si="2"/>
        <v/>
      </c>
      <c r="L71" s="4" t="str">
        <f t="shared" si="3"/>
        <v/>
      </c>
      <c r="M71" s="14" t="str">
        <f>'Pelaksanaan II'!AF71</f>
        <v/>
      </c>
      <c r="N71" s="4" t="str">
        <f t="shared" ref="N71:N76" si="6">IF(K71="","",5)</f>
        <v/>
      </c>
      <c r="O71" s="3" t="str">
        <f t="shared" si="4"/>
        <v/>
      </c>
      <c r="P71" s="13" t="str">
        <f t="shared" si="5"/>
        <v/>
      </c>
    </row>
    <row r="72" spans="1:16">
      <c r="A72" s="6">
        <v>66</v>
      </c>
      <c r="B72" s="4">
        <v>29</v>
      </c>
      <c r="C72" s="4" t="s">
        <v>17</v>
      </c>
      <c r="D72" s="4">
        <v>1406792</v>
      </c>
      <c r="E72" s="4">
        <v>9994834723</v>
      </c>
      <c r="F72" s="5" t="str">
        <f>'Penguji I'!F72</f>
        <v>Nur Hidayatul Haq</v>
      </c>
      <c r="G72" s="4" t="s">
        <v>8</v>
      </c>
      <c r="H72" s="4" t="s">
        <v>9</v>
      </c>
      <c r="I72" s="4"/>
      <c r="J72" s="11" t="str">
        <f t="shared" ref="J72:J76" si="7">IF(I72="","",VLOOKUP(I72,$Q$7:$R$11,2))</f>
        <v/>
      </c>
      <c r="K72" s="4" t="str">
        <f t="shared" ref="K72:K76" si="8">IF(J72="","",VLOOKUP(J72,$R$7:$S$11,2))</f>
        <v/>
      </c>
      <c r="L72" s="4" t="str">
        <f t="shared" ref="L72:L76" si="9">IF(I72="","",5)</f>
        <v/>
      </c>
      <c r="M72" s="14" t="str">
        <f>'Pelaksanaan II'!AF72</f>
        <v/>
      </c>
      <c r="N72" s="4" t="str">
        <f t="shared" si="6"/>
        <v/>
      </c>
      <c r="O72" s="3" t="str">
        <f t="shared" ref="O72:O76" si="10">IF(L72="","",SUM(L72:N72))</f>
        <v/>
      </c>
      <c r="P72" s="13" t="str">
        <f t="shared" ref="P72:P76" si="11">IF(K72="","",SUM(L72:N72)/(10+K72)*100)</f>
        <v/>
      </c>
    </row>
    <row r="73" spans="1:16">
      <c r="A73" s="6">
        <v>67</v>
      </c>
      <c r="B73" s="4">
        <v>30</v>
      </c>
      <c r="C73" s="4" t="s">
        <v>17</v>
      </c>
      <c r="D73" s="4">
        <v>1406793</v>
      </c>
      <c r="E73" s="4">
        <v>9984837167</v>
      </c>
      <c r="F73" s="5" t="str">
        <f>'Penguji I'!F73</f>
        <v>Salsabilla Anantya Adinda Nugroho</v>
      </c>
      <c r="G73" s="4" t="s">
        <v>10</v>
      </c>
      <c r="H73" s="4" t="s">
        <v>9</v>
      </c>
      <c r="I73" s="4"/>
      <c r="J73" s="11" t="str">
        <f t="shared" si="7"/>
        <v/>
      </c>
      <c r="K73" s="4" t="str">
        <f t="shared" si="8"/>
        <v/>
      </c>
      <c r="L73" s="4" t="str">
        <f t="shared" si="9"/>
        <v/>
      </c>
      <c r="M73" s="14" t="str">
        <f>'Pelaksanaan II'!AF73</f>
        <v/>
      </c>
      <c r="N73" s="4" t="str">
        <f t="shared" si="6"/>
        <v/>
      </c>
      <c r="O73" s="3" t="str">
        <f t="shared" si="10"/>
        <v/>
      </c>
      <c r="P73" s="13" t="str">
        <f t="shared" si="11"/>
        <v/>
      </c>
    </row>
    <row r="74" spans="1:16">
      <c r="A74" s="6">
        <v>68</v>
      </c>
      <c r="B74" s="4">
        <v>31</v>
      </c>
      <c r="C74" s="4" t="s">
        <v>17</v>
      </c>
      <c r="D74" s="4">
        <v>1406794</v>
      </c>
      <c r="E74" s="4">
        <v>998313946</v>
      </c>
      <c r="F74" s="5" t="str">
        <f>'Penguji I'!F74</f>
        <v>Sifa Indria Karim</v>
      </c>
      <c r="G74" s="4" t="s">
        <v>8</v>
      </c>
      <c r="H74" s="4" t="s">
        <v>9</v>
      </c>
      <c r="I74" s="4"/>
      <c r="J74" s="11" t="str">
        <f t="shared" si="7"/>
        <v/>
      </c>
      <c r="K74" s="4" t="str">
        <f t="shared" si="8"/>
        <v/>
      </c>
      <c r="L74" s="4" t="str">
        <f t="shared" si="9"/>
        <v/>
      </c>
      <c r="M74" s="14" t="str">
        <f>'Pelaksanaan II'!AF74</f>
        <v/>
      </c>
      <c r="N74" s="4" t="str">
        <f t="shared" si="6"/>
        <v/>
      </c>
      <c r="O74" s="3" t="str">
        <f t="shared" si="10"/>
        <v/>
      </c>
      <c r="P74" s="13" t="str">
        <f t="shared" si="11"/>
        <v/>
      </c>
    </row>
    <row r="75" spans="1:16">
      <c r="A75" s="6">
        <v>69</v>
      </c>
      <c r="B75" s="4">
        <v>32</v>
      </c>
      <c r="C75" s="4" t="s">
        <v>17</v>
      </c>
      <c r="D75" s="4">
        <v>1406795</v>
      </c>
      <c r="E75" s="4">
        <v>9997854918</v>
      </c>
      <c r="F75" s="5" t="str">
        <f>'Penguji I'!F75</f>
        <v>Tata Rizky Dwi Cahya</v>
      </c>
      <c r="G75" s="4" t="s">
        <v>8</v>
      </c>
      <c r="H75" s="4" t="s">
        <v>9</v>
      </c>
      <c r="I75" s="4"/>
      <c r="J75" s="11" t="str">
        <f t="shared" si="7"/>
        <v/>
      </c>
      <c r="K75" s="4" t="str">
        <f t="shared" si="8"/>
        <v/>
      </c>
      <c r="L75" s="4" t="str">
        <f t="shared" si="9"/>
        <v/>
      </c>
      <c r="M75" s="14" t="str">
        <f>'Pelaksanaan II'!AF75</f>
        <v/>
      </c>
      <c r="N75" s="4" t="str">
        <f t="shared" si="6"/>
        <v/>
      </c>
      <c r="O75" s="3" t="str">
        <f t="shared" si="10"/>
        <v/>
      </c>
      <c r="P75" s="13" t="str">
        <f t="shared" si="11"/>
        <v/>
      </c>
    </row>
    <row r="76" spans="1:16">
      <c r="A76" s="6">
        <v>70</v>
      </c>
      <c r="B76" s="4">
        <v>33</v>
      </c>
      <c r="C76" s="4" t="s">
        <v>17</v>
      </c>
      <c r="D76" s="4">
        <v>1406796</v>
      </c>
      <c r="E76" s="4">
        <v>9994531595</v>
      </c>
      <c r="F76" s="5" t="str">
        <f>'Penguji I'!F76</f>
        <v>Tata Tatiana Kartika</v>
      </c>
      <c r="G76" s="4" t="s">
        <v>8</v>
      </c>
      <c r="H76" s="4" t="s">
        <v>9</v>
      </c>
      <c r="I76" s="4"/>
      <c r="J76" s="11" t="str">
        <f t="shared" si="7"/>
        <v/>
      </c>
      <c r="K76" s="4" t="str">
        <f t="shared" si="8"/>
        <v/>
      </c>
      <c r="L76" s="4" t="str">
        <f t="shared" si="9"/>
        <v/>
      </c>
      <c r="M76" s="14" t="str">
        <f>'Pelaksanaan II'!AF76</f>
        <v/>
      </c>
      <c r="N76" s="4" t="str">
        <f t="shared" si="6"/>
        <v/>
      </c>
      <c r="O76" s="3" t="str">
        <f t="shared" si="10"/>
        <v/>
      </c>
      <c r="P76" s="13" t="str">
        <f t="shared" si="11"/>
        <v/>
      </c>
    </row>
    <row r="79" spans="1:16" ht="42.75">
      <c r="A79" s="8" t="s">
        <v>0</v>
      </c>
      <c r="F79" s="8" t="s">
        <v>42</v>
      </c>
      <c r="I79" s="9" t="s">
        <v>62</v>
      </c>
    </row>
    <row r="80" spans="1:16">
      <c r="A80" s="3">
        <v>1</v>
      </c>
      <c r="F80" s="10" t="s">
        <v>47</v>
      </c>
      <c r="I80" s="3">
        <v>27</v>
      </c>
    </row>
    <row r="81" spans="1:9">
      <c r="A81" s="3">
        <v>2</v>
      </c>
      <c r="F81" s="10" t="s">
        <v>43</v>
      </c>
      <c r="I81" s="3">
        <v>28</v>
      </c>
    </row>
    <row r="82" spans="1:9">
      <c r="A82" s="3">
        <v>3</v>
      </c>
      <c r="F82" s="10" t="s">
        <v>44</v>
      </c>
      <c r="I82" s="3">
        <v>24</v>
      </c>
    </row>
    <row r="83" spans="1:9">
      <c r="A83" s="3">
        <v>4</v>
      </c>
      <c r="F83" s="10" t="s">
        <v>45</v>
      </c>
      <c r="I83" s="3">
        <v>35</v>
      </c>
    </row>
    <row r="84" spans="1:9">
      <c r="A84" s="3">
        <v>5</v>
      </c>
      <c r="F84" s="10" t="s">
        <v>46</v>
      </c>
      <c r="I84" s="3">
        <v>22</v>
      </c>
    </row>
  </sheetData>
  <pageMargins left="0.46" right="0.23622047244094491" top="0.39370078740157483" bottom="0.43307086614173229" header="0.31496062992125984" footer="0.31496062992125984"/>
  <pageSetup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X194"/>
  <sheetViews>
    <sheetView workbookViewId="0">
      <selection activeCell="F184" sqref="F184"/>
    </sheetView>
  </sheetViews>
  <sheetFormatPr defaultColWidth="12.140625" defaultRowHeight="14.25"/>
  <cols>
    <col min="1" max="1" width="5.7109375" style="1" customWidth="1"/>
    <col min="2" max="2" width="5.7109375" style="2" hidden="1" customWidth="1"/>
    <col min="3" max="3" width="10.85546875" style="2" hidden="1" customWidth="1"/>
    <col min="4" max="4" width="9.5703125" style="2" hidden="1" customWidth="1"/>
    <col min="5" max="5" width="13.85546875" style="2" hidden="1" customWidth="1"/>
    <col min="6" max="6" width="27" style="1" customWidth="1"/>
    <col min="7" max="8" width="0" style="2" hidden="1" customWidth="1"/>
    <col min="9" max="9" width="6.7109375" style="2" customWidth="1"/>
    <col min="10" max="10" width="22.85546875" style="2" customWidth="1"/>
    <col min="11" max="11" width="8.140625" style="2" customWidth="1"/>
    <col min="12" max="12" width="9.42578125" style="1" customWidth="1"/>
    <col min="13" max="13" width="9.7109375" style="1" customWidth="1"/>
    <col min="14" max="14" width="7" style="1" customWidth="1"/>
    <col min="15" max="15" width="8.7109375" style="1" customWidth="1"/>
    <col min="16" max="16" width="10.7109375" style="1" customWidth="1"/>
    <col min="17" max="17" width="6" style="1" customWidth="1"/>
    <col min="18" max="18" width="39.140625" style="1" customWidth="1"/>
    <col min="19" max="19" width="7.85546875" style="1" customWidth="1"/>
    <col min="20" max="22" width="12.140625" style="1"/>
    <col min="23" max="23" width="13.28515625" style="1" bestFit="1" customWidth="1"/>
    <col min="24" max="16384" width="12.140625" style="1"/>
  </cols>
  <sheetData>
    <row r="2" spans="1:24" ht="18">
      <c r="A2" s="12" t="s">
        <v>50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1:24" ht="18">
      <c r="A3" s="12" t="s">
        <v>109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24" ht="18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6" spans="1:24" ht="42.75">
      <c r="A6" s="7" t="s">
        <v>40</v>
      </c>
      <c r="B6" s="8" t="s">
        <v>0</v>
      </c>
      <c r="C6" s="8" t="s">
        <v>1</v>
      </c>
      <c r="D6" s="8" t="s">
        <v>2</v>
      </c>
      <c r="E6" s="8" t="s">
        <v>3</v>
      </c>
      <c r="F6" s="8" t="s">
        <v>4</v>
      </c>
      <c r="G6" s="8" t="s">
        <v>5</v>
      </c>
      <c r="H6" s="8" t="s">
        <v>6</v>
      </c>
      <c r="I6" s="9" t="s">
        <v>73</v>
      </c>
      <c r="J6" s="9" t="s">
        <v>42</v>
      </c>
      <c r="K6" s="9" t="s">
        <v>49</v>
      </c>
      <c r="L6" s="9" t="s">
        <v>58</v>
      </c>
      <c r="M6" s="9" t="s">
        <v>52</v>
      </c>
      <c r="N6" s="9" t="s">
        <v>59</v>
      </c>
      <c r="O6" s="9" t="s">
        <v>41</v>
      </c>
      <c r="P6" s="9" t="s">
        <v>63</v>
      </c>
      <c r="Q6" s="8" t="s">
        <v>0</v>
      </c>
      <c r="R6" s="8" t="s">
        <v>42</v>
      </c>
      <c r="S6" s="9" t="s">
        <v>49</v>
      </c>
      <c r="V6" s="18"/>
    </row>
    <row r="7" spans="1:24" ht="15.95" customHeight="1">
      <c r="A7" s="6">
        <v>1</v>
      </c>
      <c r="B7" s="4">
        <v>1</v>
      </c>
      <c r="C7" s="4" t="s">
        <v>7</v>
      </c>
      <c r="D7" s="4">
        <v>1406730</v>
      </c>
      <c r="E7" s="4">
        <v>9997516819</v>
      </c>
      <c r="F7" s="5" t="s">
        <v>74</v>
      </c>
      <c r="G7" s="4"/>
      <c r="H7" s="4" t="s">
        <v>9</v>
      </c>
      <c r="I7" s="4">
        <f>'Pelaksanaan I'!I8</f>
        <v>6</v>
      </c>
      <c r="J7" s="11" t="str">
        <f>'Pelaksanaan I'!J8</f>
        <v>Gerak Melingkar</v>
      </c>
      <c r="K7" s="4">
        <f>('Pelaksanaan I'!K8)+10</f>
        <v>56</v>
      </c>
      <c r="L7" s="4">
        <f>IF(I7="","",5)</f>
        <v>5</v>
      </c>
      <c r="M7" s="14">
        <f>'Pelaksanaan I'!AC8</f>
        <v>38</v>
      </c>
      <c r="N7" s="4">
        <f t="shared" ref="N7:N70" si="0">IF(K7="","",5)</f>
        <v>5</v>
      </c>
      <c r="O7" s="3">
        <f>IF(L7="","",SUM(L7:N7))</f>
        <v>48</v>
      </c>
      <c r="P7" s="21">
        <f>(O7/K7)*100</f>
        <v>85.714285714285708</v>
      </c>
      <c r="Q7" s="3">
        <v>1</v>
      </c>
      <c r="R7" s="10" t="s">
        <v>258</v>
      </c>
      <c r="S7" s="3">
        <v>49</v>
      </c>
      <c r="U7" s="16"/>
      <c r="V7" s="2"/>
      <c r="W7" s="17"/>
      <c r="X7" s="17"/>
    </row>
    <row r="8" spans="1:24" ht="15.95" customHeight="1">
      <c r="A8" s="6">
        <v>2</v>
      </c>
      <c r="B8" s="4">
        <v>2</v>
      </c>
      <c r="C8" s="4" t="s">
        <v>7</v>
      </c>
      <c r="D8" s="4">
        <v>1406984</v>
      </c>
      <c r="E8" s="4">
        <v>9991741453</v>
      </c>
      <c r="F8" s="5" t="s">
        <v>75</v>
      </c>
      <c r="G8" s="4"/>
      <c r="H8" s="4" t="s">
        <v>9</v>
      </c>
      <c r="I8" s="4">
        <f>'Pelaksanaan I'!I9</f>
        <v>4</v>
      </c>
      <c r="J8" s="11" t="str">
        <f>'Pelaksanaan I'!J9</f>
        <v>Getaran Harmonis</v>
      </c>
      <c r="K8" s="4">
        <f>('Pelaksanaan I'!K9)+10</f>
        <v>54</v>
      </c>
      <c r="L8" s="4">
        <f t="shared" ref="L8:L71" si="1">IF(I8="","",5)</f>
        <v>5</v>
      </c>
      <c r="M8" s="14">
        <f>'Pelaksanaan I'!AC9</f>
        <v>38</v>
      </c>
      <c r="N8" s="4">
        <f t="shared" si="0"/>
        <v>5</v>
      </c>
      <c r="O8" s="3">
        <f t="shared" ref="O8:O71" si="2">IF(L8="","",SUM(L8:N8))</f>
        <v>48</v>
      </c>
      <c r="P8" s="21">
        <f t="shared" ref="P8:P71" si="3">(O8/K8)*100</f>
        <v>88.888888888888886</v>
      </c>
      <c r="Q8" s="3">
        <v>2</v>
      </c>
      <c r="R8" s="10" t="s">
        <v>257</v>
      </c>
      <c r="S8" s="3">
        <v>52</v>
      </c>
      <c r="U8" s="16"/>
      <c r="V8" s="2"/>
      <c r="W8" s="17"/>
      <c r="X8" s="17"/>
    </row>
    <row r="9" spans="1:24" ht="15.95" customHeight="1">
      <c r="A9" s="6">
        <v>3</v>
      </c>
      <c r="B9" s="4">
        <v>3</v>
      </c>
      <c r="C9" s="4" t="s">
        <v>7</v>
      </c>
      <c r="D9" s="4">
        <v>1406732</v>
      </c>
      <c r="E9" s="4">
        <v>9994183867</v>
      </c>
      <c r="F9" s="5" t="s">
        <v>76</v>
      </c>
      <c r="G9" s="4"/>
      <c r="H9" s="4" t="s">
        <v>9</v>
      </c>
      <c r="I9" s="4">
        <f>'Pelaksanaan I'!I10</f>
        <v>3</v>
      </c>
      <c r="J9" s="11" t="str">
        <f>'Pelaksanaan I'!J10</f>
        <v>Ayunan Sederhana</v>
      </c>
      <c r="K9" s="4">
        <f>('Pelaksanaan I'!K10)+10</f>
        <v>55</v>
      </c>
      <c r="L9" s="4">
        <f t="shared" si="1"/>
        <v>5</v>
      </c>
      <c r="M9" s="14">
        <f>'Pelaksanaan I'!AC10</f>
        <v>37</v>
      </c>
      <c r="N9" s="4">
        <f t="shared" si="0"/>
        <v>5</v>
      </c>
      <c r="O9" s="3">
        <f t="shared" si="2"/>
        <v>47</v>
      </c>
      <c r="P9" s="21">
        <f t="shared" si="3"/>
        <v>85.454545454545453</v>
      </c>
      <c r="Q9" s="3">
        <v>3</v>
      </c>
      <c r="R9" s="10" t="s">
        <v>72</v>
      </c>
      <c r="S9" s="3">
        <v>45</v>
      </c>
      <c r="U9" s="16"/>
      <c r="V9" s="2"/>
      <c r="W9" s="17"/>
      <c r="X9" s="17"/>
    </row>
    <row r="10" spans="1:24" ht="15.95" customHeight="1">
      <c r="A10" s="6">
        <v>4</v>
      </c>
      <c r="B10" s="4">
        <v>4</v>
      </c>
      <c r="C10" s="4" t="s">
        <v>7</v>
      </c>
      <c r="D10" s="4">
        <v>1406733</v>
      </c>
      <c r="E10" s="4">
        <v>9997513006</v>
      </c>
      <c r="F10" s="5" t="s">
        <v>77</v>
      </c>
      <c r="G10" s="4"/>
      <c r="H10" s="4" t="s">
        <v>9</v>
      </c>
      <c r="I10" s="4">
        <f>'Pelaksanaan I'!I11</f>
        <v>1</v>
      </c>
      <c r="J10" s="11" t="str">
        <f>'Pelaksanaan I'!J11</f>
        <v>Elastisitas dan Hukum Hooke</v>
      </c>
      <c r="K10" s="4">
        <f>('Pelaksanaan I'!K11)+10</f>
        <v>62</v>
      </c>
      <c r="L10" s="4">
        <f t="shared" si="1"/>
        <v>5</v>
      </c>
      <c r="M10" s="14">
        <f>'Pelaksanaan I'!AC11</f>
        <v>43</v>
      </c>
      <c r="N10" s="4">
        <f t="shared" si="0"/>
        <v>5</v>
      </c>
      <c r="O10" s="3">
        <f t="shared" si="2"/>
        <v>53</v>
      </c>
      <c r="P10" s="21">
        <f t="shared" si="3"/>
        <v>85.483870967741936</v>
      </c>
      <c r="Q10" s="3">
        <v>4</v>
      </c>
      <c r="R10" s="10" t="s">
        <v>259</v>
      </c>
      <c r="S10" s="3">
        <v>44</v>
      </c>
      <c r="U10" s="16"/>
      <c r="V10" s="2"/>
      <c r="W10" s="17"/>
      <c r="X10" s="17"/>
    </row>
    <row r="11" spans="1:24" ht="15.95" customHeight="1">
      <c r="A11" s="6">
        <v>5</v>
      </c>
      <c r="B11" s="4">
        <v>5</v>
      </c>
      <c r="C11" s="4" t="s">
        <v>7</v>
      </c>
      <c r="D11" s="4">
        <v>1406734</v>
      </c>
      <c r="E11" s="4">
        <v>9990892883</v>
      </c>
      <c r="F11" s="5" t="s">
        <v>78</v>
      </c>
      <c r="G11" s="4"/>
      <c r="H11" s="4" t="s">
        <v>9</v>
      </c>
      <c r="I11" s="4">
        <f>'Pelaksanaan I'!I12</f>
        <v>4</v>
      </c>
      <c r="J11" s="11" t="str">
        <f>'Pelaksanaan I'!J12</f>
        <v>Getaran Harmonis</v>
      </c>
      <c r="K11" s="4">
        <f>('Pelaksanaan I'!K12)+10</f>
        <v>54</v>
      </c>
      <c r="L11" s="4">
        <f t="shared" si="1"/>
        <v>5</v>
      </c>
      <c r="M11" s="14">
        <f>'Pelaksanaan I'!AC12</f>
        <v>38</v>
      </c>
      <c r="N11" s="4">
        <f t="shared" si="0"/>
        <v>5</v>
      </c>
      <c r="O11" s="3">
        <f t="shared" si="2"/>
        <v>48</v>
      </c>
      <c r="P11" s="21">
        <f t="shared" si="3"/>
        <v>88.888888888888886</v>
      </c>
      <c r="Q11" s="3">
        <v>5</v>
      </c>
      <c r="R11" s="10" t="s">
        <v>260</v>
      </c>
      <c r="S11" s="3">
        <v>48</v>
      </c>
      <c r="U11" s="16"/>
      <c r="V11" s="2"/>
      <c r="W11" s="17"/>
      <c r="X11" s="17"/>
    </row>
    <row r="12" spans="1:24" ht="15.95" customHeight="1">
      <c r="A12" s="6">
        <v>6</v>
      </c>
      <c r="B12" s="4">
        <v>6</v>
      </c>
      <c r="C12" s="4" t="s">
        <v>7</v>
      </c>
      <c r="D12" s="4">
        <v>1406735</v>
      </c>
      <c r="E12" s="4">
        <v>9994834772</v>
      </c>
      <c r="F12" s="5" t="s">
        <v>79</v>
      </c>
      <c r="G12" s="4"/>
      <c r="H12" s="4" t="s">
        <v>9</v>
      </c>
      <c r="I12" s="4">
        <f>'Pelaksanaan I'!I13</f>
        <v>2</v>
      </c>
      <c r="J12" s="11" t="str">
        <f>'Pelaksanaan I'!J13</f>
        <v>Rangkaian Seri dan Paralel</v>
      </c>
      <c r="K12" s="4">
        <f>('Pelaksanaan I'!K13)+10</f>
        <v>59</v>
      </c>
      <c r="L12" s="4">
        <f t="shared" si="1"/>
        <v>5</v>
      </c>
      <c r="M12" s="14">
        <f>'Pelaksanaan I'!AC13</f>
        <v>42</v>
      </c>
      <c r="N12" s="4">
        <f t="shared" si="0"/>
        <v>5</v>
      </c>
      <c r="O12" s="3">
        <f t="shared" si="2"/>
        <v>52</v>
      </c>
      <c r="P12" s="21">
        <f t="shared" si="3"/>
        <v>88.135593220338976</v>
      </c>
      <c r="Q12" s="3">
        <v>6</v>
      </c>
      <c r="R12" s="10" t="s">
        <v>261</v>
      </c>
      <c r="S12" s="3">
        <v>46</v>
      </c>
      <c r="U12" s="16"/>
      <c r="V12" s="2"/>
      <c r="W12" s="17"/>
      <c r="X12" s="17"/>
    </row>
    <row r="13" spans="1:24" ht="15.95" customHeight="1">
      <c r="A13" s="6">
        <v>7</v>
      </c>
      <c r="B13" s="4">
        <v>7</v>
      </c>
      <c r="C13" s="4" t="s">
        <v>7</v>
      </c>
      <c r="D13" s="4">
        <v>1406737</v>
      </c>
      <c r="E13" s="4">
        <v>9993170737</v>
      </c>
      <c r="F13" s="5" t="s">
        <v>80</v>
      </c>
      <c r="G13" s="4"/>
      <c r="H13" s="4" t="s">
        <v>9</v>
      </c>
      <c r="I13" s="4">
        <f>'Pelaksanaan I'!I14</f>
        <v>5</v>
      </c>
      <c r="J13" s="11" t="str">
        <f>'Pelaksanaan I'!J14</f>
        <v>Titik Berat</v>
      </c>
      <c r="K13" s="4">
        <f>('Pelaksanaan I'!K14)+10</f>
        <v>58</v>
      </c>
      <c r="L13" s="4">
        <f t="shared" si="1"/>
        <v>5</v>
      </c>
      <c r="M13" s="14">
        <f>'Pelaksanaan I'!AC14</f>
        <v>40</v>
      </c>
      <c r="N13" s="4">
        <f t="shared" si="0"/>
        <v>5</v>
      </c>
      <c r="O13" s="3">
        <f t="shared" si="2"/>
        <v>50</v>
      </c>
      <c r="P13" s="21">
        <f t="shared" si="3"/>
        <v>86.206896551724128</v>
      </c>
      <c r="Q13" s="3">
        <v>7</v>
      </c>
      <c r="R13" s="10" t="s">
        <v>260</v>
      </c>
      <c r="S13" s="3">
        <v>48</v>
      </c>
      <c r="U13" s="16"/>
      <c r="V13" s="2"/>
      <c r="W13" s="17"/>
      <c r="X13" s="17"/>
    </row>
    <row r="14" spans="1:24" ht="15.95" customHeight="1">
      <c r="A14" s="6">
        <v>8</v>
      </c>
      <c r="B14" s="4">
        <v>8</v>
      </c>
      <c r="C14" s="4" t="s">
        <v>7</v>
      </c>
      <c r="D14" s="4">
        <v>1406738</v>
      </c>
      <c r="E14" s="4">
        <v>9991246089</v>
      </c>
      <c r="F14" s="5" t="s">
        <v>81</v>
      </c>
      <c r="G14" s="4"/>
      <c r="H14" s="4" t="s">
        <v>9</v>
      </c>
      <c r="I14" s="4">
        <f>'Pelaksanaan I'!I15</f>
        <v>5</v>
      </c>
      <c r="J14" s="11" t="str">
        <f>'Pelaksanaan I'!J15</f>
        <v>Titik Berat</v>
      </c>
      <c r="K14" s="4">
        <f>('Pelaksanaan I'!K15)+10</f>
        <v>58</v>
      </c>
      <c r="L14" s="4">
        <f t="shared" si="1"/>
        <v>5</v>
      </c>
      <c r="M14" s="14">
        <f>'Pelaksanaan I'!AC15</f>
        <v>40</v>
      </c>
      <c r="N14" s="4">
        <f t="shared" si="0"/>
        <v>5</v>
      </c>
      <c r="O14" s="3">
        <f t="shared" si="2"/>
        <v>50</v>
      </c>
      <c r="P14" s="21">
        <f t="shared" si="3"/>
        <v>86.206896551724128</v>
      </c>
      <c r="Q14" s="3">
        <v>8</v>
      </c>
      <c r="R14" s="10"/>
      <c r="S14" s="3"/>
      <c r="U14" s="16"/>
      <c r="V14" s="2"/>
      <c r="W14" s="17"/>
      <c r="X14" s="17"/>
    </row>
    <row r="15" spans="1:24" ht="15.95" customHeight="1">
      <c r="A15" s="6">
        <v>9</v>
      </c>
      <c r="B15" s="4">
        <v>9</v>
      </c>
      <c r="C15" s="4" t="s">
        <v>7</v>
      </c>
      <c r="D15" s="4" t="s">
        <v>11</v>
      </c>
      <c r="E15" s="4" t="s">
        <v>12</v>
      </c>
      <c r="F15" s="5" t="s">
        <v>82</v>
      </c>
      <c r="G15" s="4"/>
      <c r="H15" s="4" t="s">
        <v>9</v>
      </c>
      <c r="I15" s="4">
        <f>'Pelaksanaan I'!I16</f>
        <v>3</v>
      </c>
      <c r="J15" s="11" t="str">
        <f>'Pelaksanaan I'!J16</f>
        <v>Ayunan Sederhana</v>
      </c>
      <c r="K15" s="4">
        <f>('Pelaksanaan I'!K16)+10</f>
        <v>55</v>
      </c>
      <c r="L15" s="4">
        <f t="shared" si="1"/>
        <v>5</v>
      </c>
      <c r="M15" s="14">
        <f>'Pelaksanaan I'!AC16</f>
        <v>37</v>
      </c>
      <c r="N15" s="4">
        <f t="shared" si="0"/>
        <v>5</v>
      </c>
      <c r="O15" s="3">
        <f t="shared" si="2"/>
        <v>47</v>
      </c>
      <c r="P15" s="21">
        <f t="shared" si="3"/>
        <v>85.454545454545453</v>
      </c>
      <c r="Q15" s="3">
        <v>9</v>
      </c>
      <c r="R15" s="10"/>
      <c r="S15" s="3"/>
      <c r="U15" s="16"/>
      <c r="V15" s="2"/>
      <c r="W15" s="17"/>
      <c r="X15" s="17"/>
    </row>
    <row r="16" spans="1:24" ht="15.95" customHeight="1">
      <c r="A16" s="6">
        <v>10</v>
      </c>
      <c r="B16" s="4">
        <v>10</v>
      </c>
      <c r="C16" s="4" t="s">
        <v>7</v>
      </c>
      <c r="D16" s="4">
        <v>1406739</v>
      </c>
      <c r="E16" s="4">
        <v>9997513019</v>
      </c>
      <c r="F16" s="5" t="s">
        <v>83</v>
      </c>
      <c r="G16" s="4"/>
      <c r="H16" s="4" t="s">
        <v>9</v>
      </c>
      <c r="I16" s="4">
        <f>'Pelaksanaan I'!I17</f>
        <v>6</v>
      </c>
      <c r="J16" s="11" t="str">
        <f>'Pelaksanaan I'!J17</f>
        <v>Gerak Melingkar</v>
      </c>
      <c r="K16" s="4">
        <f>('Pelaksanaan I'!K17)+10</f>
        <v>56</v>
      </c>
      <c r="L16" s="4">
        <f t="shared" si="1"/>
        <v>5</v>
      </c>
      <c r="M16" s="14">
        <f>'Pelaksanaan I'!AC17</f>
        <v>38</v>
      </c>
      <c r="N16" s="4">
        <f t="shared" si="0"/>
        <v>5</v>
      </c>
      <c r="O16" s="3">
        <f t="shared" si="2"/>
        <v>48</v>
      </c>
      <c r="P16" s="21">
        <f t="shared" si="3"/>
        <v>85.714285714285708</v>
      </c>
      <c r="Q16" s="3">
        <v>10</v>
      </c>
      <c r="R16" s="22"/>
      <c r="S16" s="3"/>
      <c r="U16" s="16"/>
      <c r="V16" s="2"/>
      <c r="W16" s="17"/>
      <c r="X16" s="17"/>
    </row>
    <row r="17" spans="1:24" ht="15.95" customHeight="1">
      <c r="A17" s="6">
        <v>11</v>
      </c>
      <c r="B17" s="4">
        <v>11</v>
      </c>
      <c r="C17" s="4" t="s">
        <v>7</v>
      </c>
      <c r="D17" s="4">
        <v>1406740</v>
      </c>
      <c r="E17" s="4">
        <v>9984715257</v>
      </c>
      <c r="F17" s="5" t="s">
        <v>84</v>
      </c>
      <c r="G17" s="4"/>
      <c r="H17" s="4" t="s">
        <v>9</v>
      </c>
      <c r="I17" s="4">
        <f>'Pelaksanaan I'!I18</f>
        <v>2</v>
      </c>
      <c r="J17" s="11" t="str">
        <f>'Pelaksanaan I'!J18</f>
        <v>Rangkaian Seri dan Paralel</v>
      </c>
      <c r="K17" s="4">
        <f>('Pelaksanaan I'!K18)+10</f>
        <v>59</v>
      </c>
      <c r="L17" s="4">
        <f t="shared" si="1"/>
        <v>5</v>
      </c>
      <c r="M17" s="14">
        <f>'Pelaksanaan I'!AC18</f>
        <v>42</v>
      </c>
      <c r="N17" s="4">
        <f t="shared" si="0"/>
        <v>5</v>
      </c>
      <c r="O17" s="3">
        <f t="shared" si="2"/>
        <v>52</v>
      </c>
      <c r="P17" s="21">
        <f t="shared" si="3"/>
        <v>88.135593220338976</v>
      </c>
      <c r="U17" s="16"/>
      <c r="V17" s="2"/>
      <c r="W17" s="17"/>
      <c r="X17" s="17"/>
    </row>
    <row r="18" spans="1:24" ht="15.95" customHeight="1">
      <c r="A18" s="6">
        <v>12</v>
      </c>
      <c r="B18" s="4">
        <v>12</v>
      </c>
      <c r="C18" s="4" t="s">
        <v>7</v>
      </c>
      <c r="D18" s="4">
        <v>1406741</v>
      </c>
      <c r="E18" s="4" t="s">
        <v>13</v>
      </c>
      <c r="F18" s="5" t="s">
        <v>85</v>
      </c>
      <c r="G18" s="4"/>
      <c r="H18" s="4" t="s">
        <v>9</v>
      </c>
      <c r="I18" s="4">
        <f>'Pelaksanaan I'!I19</f>
        <v>1</v>
      </c>
      <c r="J18" s="11" t="str">
        <f>'Pelaksanaan I'!J19</f>
        <v>Elastisitas dan Hukum Hooke</v>
      </c>
      <c r="K18" s="4">
        <f>('Pelaksanaan I'!K19)+10</f>
        <v>62</v>
      </c>
      <c r="L18" s="4">
        <f t="shared" si="1"/>
        <v>5</v>
      </c>
      <c r="M18" s="14">
        <f>'Pelaksanaan I'!AC19</f>
        <v>43</v>
      </c>
      <c r="N18" s="4">
        <f t="shared" si="0"/>
        <v>5</v>
      </c>
      <c r="O18" s="3">
        <f t="shared" si="2"/>
        <v>53</v>
      </c>
      <c r="P18" s="21">
        <f t="shared" si="3"/>
        <v>85.483870967741936</v>
      </c>
      <c r="U18" s="16"/>
      <c r="V18" s="2"/>
      <c r="W18" s="17"/>
      <c r="X18" s="17"/>
    </row>
    <row r="19" spans="1:24" ht="15.95" customHeight="1">
      <c r="A19" s="6">
        <v>13</v>
      </c>
      <c r="B19" s="4">
        <v>13</v>
      </c>
      <c r="C19" s="4" t="s">
        <v>7</v>
      </c>
      <c r="D19" s="4">
        <v>1406742</v>
      </c>
      <c r="E19" s="4">
        <v>9998784876</v>
      </c>
      <c r="F19" s="5" t="s">
        <v>86</v>
      </c>
      <c r="G19" s="4"/>
      <c r="H19" s="4" t="s">
        <v>9</v>
      </c>
      <c r="I19" s="4">
        <f>'Pelaksanaan I'!I20</f>
        <v>4</v>
      </c>
      <c r="J19" s="11" t="str">
        <f>'Pelaksanaan I'!J20</f>
        <v>Getaran Harmonis</v>
      </c>
      <c r="K19" s="4">
        <f>('Pelaksanaan I'!K20)+10</f>
        <v>54</v>
      </c>
      <c r="L19" s="4">
        <f t="shared" si="1"/>
        <v>5</v>
      </c>
      <c r="M19" s="14">
        <f>'Pelaksanaan I'!AC20</f>
        <v>39</v>
      </c>
      <c r="N19" s="4">
        <f t="shared" si="0"/>
        <v>5</v>
      </c>
      <c r="O19" s="3">
        <f t="shared" si="2"/>
        <v>49</v>
      </c>
      <c r="P19" s="21">
        <f t="shared" si="3"/>
        <v>90.740740740740748</v>
      </c>
      <c r="U19" s="16"/>
      <c r="V19" s="2"/>
      <c r="W19" s="17"/>
      <c r="X19" s="17"/>
    </row>
    <row r="20" spans="1:24" ht="15.95" customHeight="1">
      <c r="A20" s="6">
        <v>14</v>
      </c>
      <c r="B20" s="4">
        <v>14</v>
      </c>
      <c r="C20" s="4" t="s">
        <v>7</v>
      </c>
      <c r="D20" s="4">
        <v>1406918</v>
      </c>
      <c r="E20" s="4">
        <v>9991445289</v>
      </c>
      <c r="F20" s="5" t="s">
        <v>87</v>
      </c>
      <c r="G20" s="4"/>
      <c r="H20" s="4" t="s">
        <v>9</v>
      </c>
      <c r="I20" s="4">
        <f>'Pelaksanaan I'!I21</f>
        <v>6</v>
      </c>
      <c r="J20" s="11" t="str">
        <f>'Pelaksanaan I'!J21</f>
        <v>Gerak Melingkar</v>
      </c>
      <c r="K20" s="4">
        <f>('Pelaksanaan I'!K21)+10</f>
        <v>56</v>
      </c>
      <c r="L20" s="4">
        <f t="shared" si="1"/>
        <v>5</v>
      </c>
      <c r="M20" s="14">
        <f>'Pelaksanaan I'!AC21</f>
        <v>40</v>
      </c>
      <c r="N20" s="4">
        <f t="shared" si="0"/>
        <v>5</v>
      </c>
      <c r="O20" s="3">
        <f t="shared" si="2"/>
        <v>50</v>
      </c>
      <c r="P20" s="21">
        <f t="shared" si="3"/>
        <v>89.285714285714292</v>
      </c>
      <c r="U20" s="16"/>
      <c r="V20" s="2"/>
      <c r="W20" s="17"/>
      <c r="X20" s="17"/>
    </row>
    <row r="21" spans="1:24" ht="15.95" customHeight="1">
      <c r="A21" s="6">
        <v>15</v>
      </c>
      <c r="B21" s="4">
        <v>15</v>
      </c>
      <c r="C21" s="4" t="s">
        <v>7</v>
      </c>
      <c r="D21" s="4">
        <v>1406743</v>
      </c>
      <c r="E21" s="4">
        <v>9991077074</v>
      </c>
      <c r="F21" s="5" t="s">
        <v>88</v>
      </c>
      <c r="G21" s="4"/>
      <c r="H21" s="4" t="s">
        <v>9</v>
      </c>
      <c r="I21" s="4">
        <f>'Pelaksanaan I'!I22</f>
        <v>2</v>
      </c>
      <c r="J21" s="11" t="str">
        <f>'Pelaksanaan I'!J22</f>
        <v>Rangkaian Seri dan Paralel</v>
      </c>
      <c r="K21" s="4">
        <f>('Pelaksanaan I'!K22)+10</f>
        <v>59</v>
      </c>
      <c r="L21" s="4">
        <f t="shared" si="1"/>
        <v>5</v>
      </c>
      <c r="M21" s="14">
        <f>'Pelaksanaan I'!AC22</f>
        <v>42</v>
      </c>
      <c r="N21" s="4">
        <f t="shared" si="0"/>
        <v>5</v>
      </c>
      <c r="O21" s="3">
        <f t="shared" si="2"/>
        <v>52</v>
      </c>
      <c r="P21" s="21">
        <f t="shared" si="3"/>
        <v>88.135593220338976</v>
      </c>
      <c r="U21" s="16"/>
      <c r="V21" s="2"/>
      <c r="W21" s="17"/>
      <c r="X21" s="17"/>
    </row>
    <row r="22" spans="1:24" ht="15.95" customHeight="1">
      <c r="A22" s="6">
        <v>16</v>
      </c>
      <c r="B22" s="4">
        <v>16</v>
      </c>
      <c r="C22" s="4" t="s">
        <v>7</v>
      </c>
      <c r="D22" s="4">
        <v>1406744</v>
      </c>
      <c r="E22" s="4">
        <v>9981151100</v>
      </c>
      <c r="F22" s="5" t="s">
        <v>89</v>
      </c>
      <c r="G22" s="4"/>
      <c r="H22" s="4" t="s">
        <v>9</v>
      </c>
      <c r="I22" s="4">
        <f>'Pelaksanaan I'!I23</f>
        <v>5</v>
      </c>
      <c r="J22" s="11" t="str">
        <f>'Pelaksanaan I'!J23</f>
        <v>Titik Berat</v>
      </c>
      <c r="K22" s="4">
        <f>('Pelaksanaan I'!K23)+10</f>
        <v>58</v>
      </c>
      <c r="L22" s="4">
        <f t="shared" si="1"/>
        <v>5</v>
      </c>
      <c r="M22" s="14">
        <f>'Pelaksanaan I'!AC23</f>
        <v>42</v>
      </c>
      <c r="N22" s="4">
        <f t="shared" si="0"/>
        <v>5</v>
      </c>
      <c r="O22" s="3">
        <f t="shared" si="2"/>
        <v>52</v>
      </c>
      <c r="P22" s="21">
        <f t="shared" si="3"/>
        <v>89.65517241379311</v>
      </c>
      <c r="U22" s="16"/>
      <c r="V22" s="2"/>
      <c r="W22" s="17"/>
      <c r="X22" s="17"/>
    </row>
    <row r="23" spans="1:24" ht="15.95" customHeight="1">
      <c r="A23" s="6">
        <v>17</v>
      </c>
      <c r="B23" s="4">
        <v>17</v>
      </c>
      <c r="C23" s="4" t="s">
        <v>7</v>
      </c>
      <c r="D23" s="4">
        <v>1406746</v>
      </c>
      <c r="E23" s="4">
        <v>9996519389</v>
      </c>
      <c r="F23" s="5" t="s">
        <v>90</v>
      </c>
      <c r="G23" s="4"/>
      <c r="H23" s="4" t="s">
        <v>9</v>
      </c>
      <c r="I23" s="4">
        <f>'Pelaksanaan I'!I24</f>
        <v>5</v>
      </c>
      <c r="J23" s="11" t="str">
        <f>'Pelaksanaan I'!J24</f>
        <v>Titik Berat</v>
      </c>
      <c r="K23" s="4">
        <f>('Pelaksanaan I'!K24)+10</f>
        <v>58</v>
      </c>
      <c r="L23" s="4">
        <f t="shared" si="1"/>
        <v>5</v>
      </c>
      <c r="M23" s="14">
        <f>'Pelaksanaan I'!AC24</f>
        <v>42</v>
      </c>
      <c r="N23" s="4">
        <f t="shared" si="0"/>
        <v>5</v>
      </c>
      <c r="O23" s="3">
        <f t="shared" si="2"/>
        <v>52</v>
      </c>
      <c r="P23" s="21">
        <f t="shared" si="3"/>
        <v>89.65517241379311</v>
      </c>
      <c r="V23" s="2"/>
      <c r="W23" s="17"/>
    </row>
    <row r="24" spans="1:24" ht="15.95" customHeight="1">
      <c r="A24" s="6">
        <v>18</v>
      </c>
      <c r="B24" s="4">
        <v>18</v>
      </c>
      <c r="C24" s="4" t="s">
        <v>7</v>
      </c>
      <c r="D24" s="4">
        <v>1406966</v>
      </c>
      <c r="E24" s="4">
        <v>9984596456</v>
      </c>
      <c r="F24" s="5" t="s">
        <v>91</v>
      </c>
      <c r="G24" s="4"/>
      <c r="H24" s="4" t="s">
        <v>9</v>
      </c>
      <c r="I24" s="4">
        <f>'Pelaksanaan I'!I25</f>
        <v>2</v>
      </c>
      <c r="J24" s="11" t="str">
        <f>'Pelaksanaan I'!J25</f>
        <v>Rangkaian Seri dan Paralel</v>
      </c>
      <c r="K24" s="4">
        <f>('Pelaksanaan I'!K25)+10</f>
        <v>59</v>
      </c>
      <c r="L24" s="4">
        <f t="shared" si="1"/>
        <v>5</v>
      </c>
      <c r="M24" s="14">
        <f>'Pelaksanaan I'!AC25</f>
        <v>42</v>
      </c>
      <c r="N24" s="4">
        <f t="shared" si="0"/>
        <v>5</v>
      </c>
      <c r="O24" s="3">
        <f t="shared" si="2"/>
        <v>52</v>
      </c>
      <c r="P24" s="21">
        <f t="shared" si="3"/>
        <v>88.135593220338976</v>
      </c>
      <c r="V24" s="2"/>
      <c r="W24" s="17"/>
    </row>
    <row r="25" spans="1:24" ht="15.95" customHeight="1">
      <c r="A25" s="6">
        <v>19</v>
      </c>
      <c r="B25" s="4">
        <v>19</v>
      </c>
      <c r="C25" s="4" t="s">
        <v>7</v>
      </c>
      <c r="D25" s="4">
        <v>1406747</v>
      </c>
      <c r="E25" s="4">
        <v>9993170854</v>
      </c>
      <c r="F25" s="5" t="s">
        <v>92</v>
      </c>
      <c r="G25" s="4"/>
      <c r="H25" s="4" t="s">
        <v>9</v>
      </c>
      <c r="I25" s="4">
        <f>'Pelaksanaan I'!I26</f>
        <v>3</v>
      </c>
      <c r="J25" s="11" t="str">
        <f>'Pelaksanaan I'!J26</f>
        <v>Ayunan Sederhana</v>
      </c>
      <c r="K25" s="4">
        <f>('Pelaksanaan I'!K26)+10</f>
        <v>55</v>
      </c>
      <c r="L25" s="4">
        <f t="shared" si="1"/>
        <v>5</v>
      </c>
      <c r="M25" s="14">
        <f>'Pelaksanaan I'!AC26</f>
        <v>39</v>
      </c>
      <c r="N25" s="4">
        <f t="shared" si="0"/>
        <v>5</v>
      </c>
      <c r="O25" s="3">
        <f t="shared" si="2"/>
        <v>49</v>
      </c>
      <c r="P25" s="21">
        <f t="shared" si="3"/>
        <v>89.090909090909093</v>
      </c>
      <c r="V25" s="2"/>
      <c r="W25" s="17"/>
    </row>
    <row r="26" spans="1:24" ht="15.95" customHeight="1">
      <c r="A26" s="6">
        <v>20</v>
      </c>
      <c r="B26" s="4">
        <v>20</v>
      </c>
      <c r="C26" s="4" t="s">
        <v>7</v>
      </c>
      <c r="D26" s="4">
        <v>1406748</v>
      </c>
      <c r="E26" s="4">
        <v>9991687584</v>
      </c>
      <c r="F26" s="5" t="s">
        <v>93</v>
      </c>
      <c r="G26" s="4"/>
      <c r="H26" s="4" t="s">
        <v>9</v>
      </c>
      <c r="I26" s="4">
        <f>'Pelaksanaan I'!I27</f>
        <v>3</v>
      </c>
      <c r="J26" s="11" t="str">
        <f>'Pelaksanaan I'!J27</f>
        <v>Ayunan Sederhana</v>
      </c>
      <c r="K26" s="4">
        <f>('Pelaksanaan I'!K27)+10</f>
        <v>55</v>
      </c>
      <c r="L26" s="4">
        <f t="shared" si="1"/>
        <v>5</v>
      </c>
      <c r="M26" s="14">
        <f>'Pelaksanaan I'!AC27</f>
        <v>39</v>
      </c>
      <c r="N26" s="4">
        <f t="shared" si="0"/>
        <v>5</v>
      </c>
      <c r="O26" s="3">
        <f t="shared" si="2"/>
        <v>49</v>
      </c>
      <c r="P26" s="21">
        <f t="shared" si="3"/>
        <v>89.090909090909093</v>
      </c>
      <c r="V26" s="2"/>
      <c r="W26" s="17"/>
    </row>
    <row r="27" spans="1:24" ht="15.95" customHeight="1">
      <c r="A27" s="6">
        <v>21</v>
      </c>
      <c r="B27" s="4">
        <v>21</v>
      </c>
      <c r="C27" s="4" t="s">
        <v>7</v>
      </c>
      <c r="D27" s="4">
        <v>1406967</v>
      </c>
      <c r="E27" s="4">
        <v>9991942014</v>
      </c>
      <c r="F27" s="5" t="s">
        <v>94</v>
      </c>
      <c r="G27" s="4"/>
      <c r="H27" s="4" t="s">
        <v>9</v>
      </c>
      <c r="I27" s="4">
        <f>'Pelaksanaan I'!I28</f>
        <v>1</v>
      </c>
      <c r="J27" s="11" t="str">
        <f>'Pelaksanaan I'!J28</f>
        <v>Elastisitas dan Hukum Hooke</v>
      </c>
      <c r="K27" s="4">
        <f>('Pelaksanaan I'!K28)+10</f>
        <v>62</v>
      </c>
      <c r="L27" s="4">
        <f t="shared" si="1"/>
        <v>5</v>
      </c>
      <c r="M27" s="14">
        <f>'Pelaksanaan I'!AC28</f>
        <v>42</v>
      </c>
      <c r="N27" s="4">
        <f t="shared" si="0"/>
        <v>5</v>
      </c>
      <c r="O27" s="3">
        <f t="shared" si="2"/>
        <v>52</v>
      </c>
      <c r="P27" s="21">
        <f t="shared" si="3"/>
        <v>83.870967741935488</v>
      </c>
      <c r="V27" s="2"/>
      <c r="W27" s="17"/>
    </row>
    <row r="28" spans="1:24" ht="15.95" customHeight="1">
      <c r="A28" s="6">
        <v>22</v>
      </c>
      <c r="B28" s="4">
        <v>22</v>
      </c>
      <c r="C28" s="4" t="s">
        <v>7</v>
      </c>
      <c r="D28" s="4">
        <v>1406749</v>
      </c>
      <c r="E28" s="4" t="s">
        <v>14</v>
      </c>
      <c r="F28" s="5" t="s">
        <v>95</v>
      </c>
      <c r="G28" s="4"/>
      <c r="H28" s="4" t="s">
        <v>9</v>
      </c>
      <c r="I28" s="4">
        <f>'Pelaksanaan I'!I29</f>
        <v>4</v>
      </c>
      <c r="J28" s="11" t="str">
        <f>'Pelaksanaan I'!J29</f>
        <v>Getaran Harmonis</v>
      </c>
      <c r="K28" s="4">
        <f>('Pelaksanaan I'!K29)+10</f>
        <v>54</v>
      </c>
      <c r="L28" s="4">
        <f t="shared" si="1"/>
        <v>5</v>
      </c>
      <c r="M28" s="14">
        <f>'Pelaksanaan I'!AC29</f>
        <v>39</v>
      </c>
      <c r="N28" s="4">
        <f t="shared" si="0"/>
        <v>5</v>
      </c>
      <c r="O28" s="3">
        <f t="shared" si="2"/>
        <v>49</v>
      </c>
      <c r="P28" s="21">
        <f t="shared" si="3"/>
        <v>90.740740740740748</v>
      </c>
      <c r="V28" s="2"/>
      <c r="W28" s="17"/>
    </row>
    <row r="29" spans="1:24" ht="15.95" customHeight="1">
      <c r="A29" s="6">
        <v>23</v>
      </c>
      <c r="B29" s="4">
        <v>23</v>
      </c>
      <c r="C29" s="4" t="s">
        <v>7</v>
      </c>
      <c r="D29" s="4">
        <v>1406750</v>
      </c>
      <c r="E29" s="4">
        <v>9983131464</v>
      </c>
      <c r="F29" s="5" t="s">
        <v>96</v>
      </c>
      <c r="G29" s="4"/>
      <c r="H29" s="4" t="s">
        <v>9</v>
      </c>
      <c r="I29" s="4">
        <f>'Pelaksanaan I'!I30</f>
        <v>6</v>
      </c>
      <c r="J29" s="11" t="str">
        <f>'Pelaksanaan I'!J30</f>
        <v>Gerak Melingkar</v>
      </c>
      <c r="K29" s="4">
        <f>('Pelaksanaan I'!K30)+10</f>
        <v>56</v>
      </c>
      <c r="L29" s="4">
        <f t="shared" si="1"/>
        <v>5</v>
      </c>
      <c r="M29" s="14">
        <f>'Pelaksanaan I'!AC30</f>
        <v>40</v>
      </c>
      <c r="N29" s="4">
        <f t="shared" si="0"/>
        <v>5</v>
      </c>
      <c r="O29" s="3">
        <f t="shared" si="2"/>
        <v>50</v>
      </c>
      <c r="P29" s="21">
        <f t="shared" si="3"/>
        <v>89.285714285714292</v>
      </c>
      <c r="V29" s="2"/>
      <c r="W29" s="17"/>
    </row>
    <row r="30" spans="1:24" ht="15.95" customHeight="1">
      <c r="A30" s="6">
        <v>24</v>
      </c>
      <c r="B30" s="4">
        <v>24</v>
      </c>
      <c r="C30" s="4" t="s">
        <v>7</v>
      </c>
      <c r="D30" s="4">
        <v>1406751</v>
      </c>
      <c r="E30" s="4">
        <v>9991748762</v>
      </c>
      <c r="F30" s="5" t="s">
        <v>97</v>
      </c>
      <c r="G30" s="4"/>
      <c r="H30" s="4" t="s">
        <v>9</v>
      </c>
      <c r="I30" s="4">
        <f>'Pelaksanaan I'!I31</f>
        <v>1</v>
      </c>
      <c r="J30" s="11" t="str">
        <f>'Pelaksanaan I'!J31</f>
        <v>Elastisitas dan Hukum Hooke</v>
      </c>
      <c r="K30" s="4">
        <f>('Pelaksanaan I'!K31)+10</f>
        <v>62</v>
      </c>
      <c r="L30" s="4">
        <f t="shared" si="1"/>
        <v>5</v>
      </c>
      <c r="M30" s="14">
        <f>'Pelaksanaan I'!AC31</f>
        <v>42</v>
      </c>
      <c r="N30" s="4">
        <f t="shared" si="0"/>
        <v>5</v>
      </c>
      <c r="O30" s="3">
        <f t="shared" si="2"/>
        <v>52</v>
      </c>
      <c r="P30" s="21">
        <f t="shared" si="3"/>
        <v>83.870967741935488</v>
      </c>
      <c r="V30" s="2"/>
      <c r="W30" s="17"/>
    </row>
    <row r="31" spans="1:24" ht="15.95" customHeight="1">
      <c r="A31" s="6">
        <v>25</v>
      </c>
      <c r="B31" s="4">
        <v>25</v>
      </c>
      <c r="C31" s="4" t="s">
        <v>7</v>
      </c>
      <c r="D31" s="4">
        <v>1406969</v>
      </c>
      <c r="E31" s="4" t="s">
        <v>15</v>
      </c>
      <c r="F31" s="5" t="s">
        <v>98</v>
      </c>
      <c r="G31" s="4"/>
      <c r="H31" s="4" t="s">
        <v>9</v>
      </c>
      <c r="I31" s="4">
        <f>'Pelaksanaan I'!I32</f>
        <v>4</v>
      </c>
      <c r="J31" s="11" t="str">
        <f>'Pelaksanaan I'!J32</f>
        <v>Getaran Harmonis</v>
      </c>
      <c r="K31" s="4">
        <f>('Pelaksanaan I'!K32)+10</f>
        <v>54</v>
      </c>
      <c r="L31" s="4">
        <f t="shared" si="1"/>
        <v>5</v>
      </c>
      <c r="M31" s="14">
        <f>'Pelaksanaan I'!AC32</f>
        <v>37</v>
      </c>
      <c r="N31" s="4">
        <f t="shared" si="0"/>
        <v>5</v>
      </c>
      <c r="O31" s="3">
        <f t="shared" si="2"/>
        <v>47</v>
      </c>
      <c r="P31" s="21">
        <f t="shared" si="3"/>
        <v>87.037037037037038</v>
      </c>
      <c r="V31" s="2"/>
      <c r="W31" s="17"/>
    </row>
    <row r="32" spans="1:24" ht="15.95" customHeight="1">
      <c r="A32" s="6">
        <v>26</v>
      </c>
      <c r="B32" s="4">
        <v>26</v>
      </c>
      <c r="C32" s="4" t="s">
        <v>7</v>
      </c>
      <c r="D32" s="4">
        <v>1406752</v>
      </c>
      <c r="E32" s="4">
        <v>9997516976</v>
      </c>
      <c r="F32" s="5" t="s">
        <v>99</v>
      </c>
      <c r="G32" s="4"/>
      <c r="H32" s="4" t="s">
        <v>9</v>
      </c>
      <c r="I32" s="4">
        <f>'Pelaksanaan I'!I33</f>
        <v>6</v>
      </c>
      <c r="J32" s="11" t="str">
        <f>'Pelaksanaan I'!J33</f>
        <v>Gerak Melingkar</v>
      </c>
      <c r="K32" s="4">
        <f>('Pelaksanaan I'!K33)+10</f>
        <v>56</v>
      </c>
      <c r="L32" s="4">
        <f t="shared" si="1"/>
        <v>5</v>
      </c>
      <c r="M32" s="14">
        <f>'Pelaksanaan I'!AC33</f>
        <v>38</v>
      </c>
      <c r="N32" s="4">
        <f t="shared" si="0"/>
        <v>5</v>
      </c>
      <c r="O32" s="3">
        <f t="shared" si="2"/>
        <v>48</v>
      </c>
      <c r="P32" s="21">
        <f t="shared" si="3"/>
        <v>85.714285714285708</v>
      </c>
      <c r="V32" s="2"/>
      <c r="W32" s="17"/>
    </row>
    <row r="33" spans="1:23" ht="15.95" customHeight="1">
      <c r="A33" s="6">
        <v>27</v>
      </c>
      <c r="B33" s="4">
        <v>27</v>
      </c>
      <c r="C33" s="4" t="s">
        <v>7</v>
      </c>
      <c r="D33" s="4">
        <v>1406754</v>
      </c>
      <c r="E33" s="4">
        <v>9981741372</v>
      </c>
      <c r="F33" s="5" t="s">
        <v>100</v>
      </c>
      <c r="G33" s="4"/>
      <c r="H33" s="4" t="s">
        <v>9</v>
      </c>
      <c r="I33" s="4">
        <f>'Pelaksanaan I'!I34</f>
        <v>5</v>
      </c>
      <c r="J33" s="11" t="str">
        <f>'Pelaksanaan I'!J34</f>
        <v>Titik Berat</v>
      </c>
      <c r="K33" s="4">
        <f>('Pelaksanaan I'!K34)+10</f>
        <v>58</v>
      </c>
      <c r="L33" s="4">
        <f t="shared" si="1"/>
        <v>5</v>
      </c>
      <c r="M33" s="14">
        <f>'Pelaksanaan I'!AC34</f>
        <v>39</v>
      </c>
      <c r="N33" s="4">
        <f t="shared" si="0"/>
        <v>5</v>
      </c>
      <c r="O33" s="3">
        <f t="shared" si="2"/>
        <v>49</v>
      </c>
      <c r="P33" s="21">
        <f t="shared" si="3"/>
        <v>84.482758620689651</v>
      </c>
      <c r="V33" s="2"/>
      <c r="W33" s="17"/>
    </row>
    <row r="34" spans="1:23" ht="15.95" customHeight="1">
      <c r="A34" s="6">
        <v>28</v>
      </c>
      <c r="B34" s="4">
        <v>28</v>
      </c>
      <c r="C34" s="4" t="s">
        <v>7</v>
      </c>
      <c r="D34" s="4">
        <v>1407058</v>
      </c>
      <c r="E34" s="4" t="s">
        <v>16</v>
      </c>
      <c r="F34" s="5" t="s">
        <v>101</v>
      </c>
      <c r="G34" s="4"/>
      <c r="H34" s="4" t="s">
        <v>9</v>
      </c>
      <c r="I34" s="4">
        <f>'Pelaksanaan I'!I35</f>
        <v>5</v>
      </c>
      <c r="J34" s="11" t="str">
        <f>'Pelaksanaan I'!J35</f>
        <v>Titik Berat</v>
      </c>
      <c r="K34" s="4">
        <f>('Pelaksanaan I'!K35)+10</f>
        <v>58</v>
      </c>
      <c r="L34" s="4">
        <f t="shared" si="1"/>
        <v>5</v>
      </c>
      <c r="M34" s="14">
        <f>'Pelaksanaan I'!AC35</f>
        <v>39</v>
      </c>
      <c r="N34" s="4">
        <f t="shared" si="0"/>
        <v>5</v>
      </c>
      <c r="O34" s="3">
        <f t="shared" si="2"/>
        <v>49</v>
      </c>
      <c r="P34" s="21">
        <f t="shared" si="3"/>
        <v>84.482758620689651</v>
      </c>
      <c r="V34" s="2"/>
      <c r="W34" s="17"/>
    </row>
    <row r="35" spans="1:23" ht="15.95" customHeight="1">
      <c r="A35" s="6">
        <v>29</v>
      </c>
      <c r="B35" s="4">
        <v>29</v>
      </c>
      <c r="C35" s="4" t="s">
        <v>7</v>
      </c>
      <c r="D35" s="4">
        <v>1406755</v>
      </c>
      <c r="E35" s="4">
        <v>9997834628</v>
      </c>
      <c r="F35" s="5" t="s">
        <v>102</v>
      </c>
      <c r="G35" s="4"/>
      <c r="H35" s="4" t="s">
        <v>9</v>
      </c>
      <c r="I35" s="4">
        <f>'Pelaksanaan I'!I36</f>
        <v>6</v>
      </c>
      <c r="J35" s="11" t="str">
        <f>'Pelaksanaan I'!J36</f>
        <v>Gerak Melingkar</v>
      </c>
      <c r="K35" s="4">
        <f>('Pelaksanaan I'!K36)+10</f>
        <v>56</v>
      </c>
      <c r="L35" s="4">
        <f t="shared" si="1"/>
        <v>5</v>
      </c>
      <c r="M35" s="14">
        <f>'Pelaksanaan I'!AC36</f>
        <v>38</v>
      </c>
      <c r="N35" s="4">
        <f t="shared" si="0"/>
        <v>5</v>
      </c>
      <c r="O35" s="3">
        <f t="shared" si="2"/>
        <v>48</v>
      </c>
      <c r="P35" s="21">
        <f t="shared" si="3"/>
        <v>85.714285714285708</v>
      </c>
      <c r="V35" s="2"/>
      <c r="W35" s="17"/>
    </row>
    <row r="36" spans="1:23" ht="15.95" customHeight="1">
      <c r="A36" s="6">
        <v>30</v>
      </c>
      <c r="B36" s="4">
        <v>30</v>
      </c>
      <c r="C36" s="4" t="s">
        <v>7</v>
      </c>
      <c r="D36" s="4">
        <v>1406756</v>
      </c>
      <c r="E36" s="4">
        <v>9980703851</v>
      </c>
      <c r="F36" s="5" t="s">
        <v>103</v>
      </c>
      <c r="G36" s="4"/>
      <c r="H36" s="4" t="s">
        <v>9</v>
      </c>
      <c r="I36" s="4">
        <f>'Pelaksanaan I'!I37</f>
        <v>1</v>
      </c>
      <c r="J36" s="11" t="str">
        <f>'Pelaksanaan I'!J37</f>
        <v>Elastisitas dan Hukum Hooke</v>
      </c>
      <c r="K36" s="4">
        <f>('Pelaksanaan I'!K37)+10</f>
        <v>62</v>
      </c>
      <c r="L36" s="4">
        <f t="shared" si="1"/>
        <v>5</v>
      </c>
      <c r="M36" s="14">
        <f>'Pelaksanaan I'!AC37</f>
        <v>44</v>
      </c>
      <c r="N36" s="4">
        <f t="shared" si="0"/>
        <v>5</v>
      </c>
      <c r="O36" s="3">
        <f t="shared" si="2"/>
        <v>54</v>
      </c>
      <c r="P36" s="21">
        <f t="shared" si="3"/>
        <v>87.096774193548384</v>
      </c>
      <c r="V36" s="2"/>
      <c r="W36" s="17"/>
    </row>
    <row r="37" spans="1:23" ht="15.95" customHeight="1">
      <c r="A37" s="6">
        <v>31</v>
      </c>
      <c r="B37" s="4">
        <v>31</v>
      </c>
      <c r="C37" s="4" t="s">
        <v>7</v>
      </c>
      <c r="D37" s="4">
        <v>1406757</v>
      </c>
      <c r="E37" s="4">
        <v>9980276784</v>
      </c>
      <c r="F37" s="5" t="s">
        <v>104</v>
      </c>
      <c r="G37" s="4"/>
      <c r="H37" s="4" t="s">
        <v>9</v>
      </c>
      <c r="I37" s="4">
        <f>'Pelaksanaan I'!I38</f>
        <v>2</v>
      </c>
      <c r="J37" s="11" t="str">
        <f>'Pelaksanaan I'!J38</f>
        <v>Rangkaian Seri dan Paralel</v>
      </c>
      <c r="K37" s="4">
        <f>('Pelaksanaan I'!K38)+10</f>
        <v>59</v>
      </c>
      <c r="L37" s="4">
        <f t="shared" si="1"/>
        <v>5</v>
      </c>
      <c r="M37" s="14">
        <f>'Pelaksanaan I'!AC38</f>
        <v>42</v>
      </c>
      <c r="N37" s="4">
        <f t="shared" si="0"/>
        <v>5</v>
      </c>
      <c r="O37" s="3">
        <f t="shared" si="2"/>
        <v>52</v>
      </c>
      <c r="P37" s="21">
        <f t="shared" si="3"/>
        <v>88.135593220338976</v>
      </c>
      <c r="V37" s="2"/>
      <c r="W37" s="17"/>
    </row>
    <row r="38" spans="1:23" ht="15.95" customHeight="1">
      <c r="A38" s="6">
        <v>32</v>
      </c>
      <c r="B38" s="4">
        <v>32</v>
      </c>
      <c r="C38" s="4" t="s">
        <v>7</v>
      </c>
      <c r="D38" s="4">
        <v>1406758</v>
      </c>
      <c r="E38" s="4">
        <v>9974812338</v>
      </c>
      <c r="F38" s="5" t="s">
        <v>105</v>
      </c>
      <c r="G38" s="4"/>
      <c r="H38" s="4" t="s">
        <v>9</v>
      </c>
      <c r="I38" s="4">
        <f>'Pelaksanaan I'!I39</f>
        <v>3</v>
      </c>
      <c r="J38" s="11" t="str">
        <f>'Pelaksanaan I'!J39</f>
        <v>Ayunan Sederhana</v>
      </c>
      <c r="K38" s="4">
        <f>('Pelaksanaan I'!K39)+10</f>
        <v>55</v>
      </c>
      <c r="L38" s="4">
        <f t="shared" si="1"/>
        <v>5</v>
      </c>
      <c r="M38" s="14">
        <f>'Pelaksanaan I'!AC39</f>
        <v>40</v>
      </c>
      <c r="N38" s="4">
        <f t="shared" si="0"/>
        <v>5</v>
      </c>
      <c r="O38" s="3">
        <f t="shared" si="2"/>
        <v>50</v>
      </c>
      <c r="P38" s="21">
        <f t="shared" si="3"/>
        <v>90.909090909090907</v>
      </c>
      <c r="V38" s="2"/>
      <c r="W38" s="17"/>
    </row>
    <row r="39" spans="1:23" ht="15.95" customHeight="1">
      <c r="A39" s="6">
        <v>33</v>
      </c>
      <c r="B39" s="4">
        <v>33</v>
      </c>
      <c r="C39" s="4" t="s">
        <v>7</v>
      </c>
      <c r="D39" s="4">
        <v>1406760</v>
      </c>
      <c r="E39" s="4">
        <v>9993170975</v>
      </c>
      <c r="F39" s="5" t="s">
        <v>106</v>
      </c>
      <c r="G39" s="4"/>
      <c r="H39" s="4" t="s">
        <v>9</v>
      </c>
      <c r="I39" s="4">
        <f>'Pelaksanaan I'!I40</f>
        <v>4</v>
      </c>
      <c r="J39" s="11" t="str">
        <f>'Pelaksanaan I'!J40</f>
        <v>Getaran Harmonis</v>
      </c>
      <c r="K39" s="4">
        <f>('Pelaksanaan I'!K40)+10</f>
        <v>54</v>
      </c>
      <c r="L39" s="4">
        <f t="shared" si="1"/>
        <v>5</v>
      </c>
      <c r="M39" s="14">
        <f>'Pelaksanaan I'!AC40</f>
        <v>37</v>
      </c>
      <c r="N39" s="4">
        <f t="shared" si="0"/>
        <v>5</v>
      </c>
      <c r="O39" s="3">
        <f t="shared" si="2"/>
        <v>47</v>
      </c>
      <c r="P39" s="21">
        <f t="shared" si="3"/>
        <v>87.037037037037038</v>
      </c>
      <c r="V39" s="2"/>
      <c r="W39" s="17"/>
    </row>
    <row r="40" spans="1:23" ht="15.95" customHeight="1">
      <c r="A40" s="6">
        <v>34</v>
      </c>
      <c r="B40" s="4">
        <v>34</v>
      </c>
      <c r="C40" s="4" t="s">
        <v>7</v>
      </c>
      <c r="D40" s="4">
        <v>1406761</v>
      </c>
      <c r="E40" s="4">
        <v>9996519419</v>
      </c>
      <c r="F40" s="5" t="s">
        <v>107</v>
      </c>
      <c r="G40" s="4"/>
      <c r="H40" s="4" t="s">
        <v>9</v>
      </c>
      <c r="I40" s="4">
        <f>'Pelaksanaan I'!I41</f>
        <v>1</v>
      </c>
      <c r="J40" s="11" t="str">
        <f>'Pelaksanaan I'!J41</f>
        <v>Elastisitas dan Hukum Hooke</v>
      </c>
      <c r="K40" s="4">
        <f>('Pelaksanaan I'!K41)+10</f>
        <v>62</v>
      </c>
      <c r="L40" s="4">
        <f t="shared" si="1"/>
        <v>5</v>
      </c>
      <c r="M40" s="14">
        <f>'Pelaksanaan I'!AC41</f>
        <v>44</v>
      </c>
      <c r="N40" s="4">
        <f t="shared" si="0"/>
        <v>5</v>
      </c>
      <c r="O40" s="3">
        <f t="shared" si="2"/>
        <v>54</v>
      </c>
      <c r="P40" s="21">
        <f t="shared" si="3"/>
        <v>87.096774193548384</v>
      </c>
      <c r="V40" s="2"/>
      <c r="W40" s="17"/>
    </row>
    <row r="41" spans="1:23" ht="15.95" customHeight="1" thickBot="1">
      <c r="A41" s="32">
        <v>35</v>
      </c>
      <c r="B41" s="33">
        <v>35</v>
      </c>
      <c r="C41" s="33" t="s">
        <v>7</v>
      </c>
      <c r="D41" s="33">
        <v>1406762</v>
      </c>
      <c r="E41" s="33">
        <v>9993170976</v>
      </c>
      <c r="F41" s="34" t="s">
        <v>108</v>
      </c>
      <c r="G41" s="33"/>
      <c r="H41" s="33" t="s">
        <v>9</v>
      </c>
      <c r="I41" s="33">
        <f>'Pelaksanaan I'!I42</f>
        <v>2</v>
      </c>
      <c r="J41" s="35" t="str">
        <f>'Pelaksanaan I'!J42</f>
        <v>Rangkaian Seri dan Paralel</v>
      </c>
      <c r="K41" s="33">
        <f>('Pelaksanaan I'!K42)+10</f>
        <v>59</v>
      </c>
      <c r="L41" s="33">
        <f t="shared" si="1"/>
        <v>5</v>
      </c>
      <c r="M41" s="36">
        <f>'Pelaksanaan I'!AC42</f>
        <v>42</v>
      </c>
      <c r="N41" s="33">
        <f t="shared" si="0"/>
        <v>5</v>
      </c>
      <c r="O41" s="37">
        <f t="shared" si="2"/>
        <v>52</v>
      </c>
      <c r="P41" s="38">
        <f t="shared" si="3"/>
        <v>88.135593220338976</v>
      </c>
      <c r="V41" s="2"/>
      <c r="W41" s="17"/>
    </row>
    <row r="42" spans="1:23" ht="15.95" customHeight="1" thickTop="1">
      <c r="A42" s="25">
        <v>36</v>
      </c>
      <c r="B42" s="26">
        <v>36</v>
      </c>
      <c r="C42" s="26" t="s">
        <v>7</v>
      </c>
      <c r="D42" s="26">
        <v>1406763</v>
      </c>
      <c r="E42" s="26">
        <v>9992823753</v>
      </c>
      <c r="F42" s="27" t="s">
        <v>110</v>
      </c>
      <c r="G42" s="26"/>
      <c r="H42" s="26" t="s">
        <v>9</v>
      </c>
      <c r="I42" s="26">
        <f>'Pelaksanaan I'!I43</f>
        <v>4</v>
      </c>
      <c r="J42" s="28" t="str">
        <f>'Pelaksanaan I'!J43</f>
        <v>Getaran Harmonis</v>
      </c>
      <c r="K42" s="26">
        <f>('Pelaksanaan I'!K43)+10</f>
        <v>54</v>
      </c>
      <c r="L42" s="26">
        <f t="shared" si="1"/>
        <v>5</v>
      </c>
      <c r="M42" s="29">
        <f>'Pelaksanaan I'!AC43</f>
        <v>38</v>
      </c>
      <c r="N42" s="26">
        <f t="shared" si="0"/>
        <v>5</v>
      </c>
      <c r="O42" s="30">
        <f t="shared" si="2"/>
        <v>48</v>
      </c>
      <c r="P42" s="31">
        <f t="shared" si="3"/>
        <v>88.888888888888886</v>
      </c>
      <c r="V42" s="2"/>
      <c r="W42" s="17"/>
    </row>
    <row r="43" spans="1:23" ht="15.95" customHeight="1">
      <c r="A43" s="6">
        <v>37</v>
      </c>
      <c r="B43" s="4">
        <v>37</v>
      </c>
      <c r="C43" s="4" t="s">
        <v>7</v>
      </c>
      <c r="D43" s="4">
        <v>1406764</v>
      </c>
      <c r="E43" s="4">
        <v>9990891505</v>
      </c>
      <c r="F43" s="5" t="s">
        <v>111</v>
      </c>
      <c r="G43" s="4"/>
      <c r="H43" s="4" t="s">
        <v>9</v>
      </c>
      <c r="I43" s="4">
        <f>'Pelaksanaan I'!I44</f>
        <v>1</v>
      </c>
      <c r="J43" s="11" t="str">
        <f>'Pelaksanaan I'!J44</f>
        <v>Elastisitas dan Hukum Hooke</v>
      </c>
      <c r="K43" s="4">
        <f>('Pelaksanaan I'!K44)+10</f>
        <v>62</v>
      </c>
      <c r="L43" s="4">
        <f t="shared" si="1"/>
        <v>5</v>
      </c>
      <c r="M43" s="14">
        <f>'Pelaksanaan I'!AC44</f>
        <v>45</v>
      </c>
      <c r="N43" s="4">
        <f t="shared" si="0"/>
        <v>5</v>
      </c>
      <c r="O43" s="3">
        <f t="shared" si="2"/>
        <v>55</v>
      </c>
      <c r="P43" s="21">
        <f t="shared" si="3"/>
        <v>88.709677419354833</v>
      </c>
      <c r="V43" s="2"/>
      <c r="W43" s="17"/>
    </row>
    <row r="44" spans="1:23" ht="15.95" customHeight="1">
      <c r="A44" s="6">
        <v>38</v>
      </c>
      <c r="B44" s="4">
        <v>1</v>
      </c>
      <c r="C44" s="4" t="s">
        <v>17</v>
      </c>
      <c r="D44" s="4">
        <v>1406766</v>
      </c>
      <c r="E44" s="4">
        <v>9991074514</v>
      </c>
      <c r="F44" s="5" t="s">
        <v>112</v>
      </c>
      <c r="G44" s="4"/>
      <c r="H44" s="4" t="s">
        <v>9</v>
      </c>
      <c r="I44" s="4">
        <f>'Pelaksanaan I'!I45</f>
        <v>2</v>
      </c>
      <c r="J44" s="11" t="str">
        <f>'Pelaksanaan I'!J45</f>
        <v>Rangkaian Seri dan Paralel</v>
      </c>
      <c r="K44" s="4">
        <f>('Pelaksanaan I'!K45)+10</f>
        <v>59</v>
      </c>
      <c r="L44" s="4">
        <f t="shared" si="1"/>
        <v>5</v>
      </c>
      <c r="M44" s="14">
        <f>'Pelaksanaan I'!AC45</f>
        <v>42</v>
      </c>
      <c r="N44" s="4">
        <f t="shared" si="0"/>
        <v>5</v>
      </c>
      <c r="O44" s="3">
        <f t="shared" si="2"/>
        <v>52</v>
      </c>
      <c r="P44" s="21">
        <f t="shared" si="3"/>
        <v>88.135593220338976</v>
      </c>
      <c r="V44" s="2"/>
      <c r="W44" s="17"/>
    </row>
    <row r="45" spans="1:23" ht="15.95" customHeight="1">
      <c r="A45" s="6">
        <v>39</v>
      </c>
      <c r="B45" s="4">
        <v>2</v>
      </c>
      <c r="C45" s="4" t="s">
        <v>17</v>
      </c>
      <c r="D45" s="4">
        <v>1406768</v>
      </c>
      <c r="E45" s="4">
        <v>9993172289</v>
      </c>
      <c r="F45" s="5" t="s">
        <v>113</v>
      </c>
      <c r="G45" s="4" t="s">
        <v>8</v>
      </c>
      <c r="H45" s="4" t="s">
        <v>9</v>
      </c>
      <c r="I45" s="4">
        <f>'Pelaksanaan I'!I46</f>
        <v>4</v>
      </c>
      <c r="J45" s="11" t="str">
        <f>'Pelaksanaan I'!J46</f>
        <v>Getaran Harmonis</v>
      </c>
      <c r="K45" s="4">
        <f>('Pelaksanaan I'!K46)+10</f>
        <v>54</v>
      </c>
      <c r="L45" s="4">
        <f t="shared" si="1"/>
        <v>5</v>
      </c>
      <c r="M45" s="14">
        <f>'Pelaksanaan I'!AC46</f>
        <v>38</v>
      </c>
      <c r="N45" s="4">
        <f t="shared" si="0"/>
        <v>5</v>
      </c>
      <c r="O45" s="3">
        <f t="shared" si="2"/>
        <v>48</v>
      </c>
      <c r="P45" s="21">
        <f t="shared" si="3"/>
        <v>88.888888888888886</v>
      </c>
      <c r="V45" s="2"/>
      <c r="W45" s="17"/>
    </row>
    <row r="46" spans="1:23" ht="15.95" customHeight="1">
      <c r="A46" s="6">
        <v>40</v>
      </c>
      <c r="B46" s="4">
        <v>3</v>
      </c>
      <c r="C46" s="4" t="s">
        <v>17</v>
      </c>
      <c r="D46" s="4">
        <v>1406769</v>
      </c>
      <c r="E46" s="4">
        <v>9993172291</v>
      </c>
      <c r="F46" s="5" t="s">
        <v>114</v>
      </c>
      <c r="G46" s="4" t="s">
        <v>8</v>
      </c>
      <c r="H46" s="4" t="s">
        <v>9</v>
      </c>
      <c r="I46" s="4">
        <f>'Pelaksanaan I'!I47</f>
        <v>6</v>
      </c>
      <c r="J46" s="11" t="str">
        <f>'Pelaksanaan I'!J47</f>
        <v>Gerak Melingkar</v>
      </c>
      <c r="K46" s="4">
        <f>('Pelaksanaan I'!K47)+10</f>
        <v>56</v>
      </c>
      <c r="L46" s="4">
        <f t="shared" si="1"/>
        <v>5</v>
      </c>
      <c r="M46" s="14">
        <f>'Pelaksanaan I'!AC47</f>
        <v>39</v>
      </c>
      <c r="N46" s="4">
        <f t="shared" si="0"/>
        <v>5</v>
      </c>
      <c r="O46" s="3">
        <f t="shared" si="2"/>
        <v>49</v>
      </c>
      <c r="P46" s="21">
        <f t="shared" si="3"/>
        <v>87.5</v>
      </c>
      <c r="V46" s="2"/>
      <c r="W46" s="17"/>
    </row>
    <row r="47" spans="1:23" ht="15.95" customHeight="1">
      <c r="A47" s="6">
        <v>41</v>
      </c>
      <c r="B47" s="4">
        <v>4</v>
      </c>
      <c r="C47" s="4" t="s">
        <v>17</v>
      </c>
      <c r="D47" s="4">
        <v>1406987</v>
      </c>
      <c r="E47" s="4">
        <v>9997514205</v>
      </c>
      <c r="F47" s="5" t="s">
        <v>115</v>
      </c>
      <c r="G47" s="4" t="s">
        <v>8</v>
      </c>
      <c r="H47" s="4" t="s">
        <v>9</v>
      </c>
      <c r="I47" s="4">
        <f>'Pelaksanaan I'!I48</f>
        <v>5</v>
      </c>
      <c r="J47" s="11" t="str">
        <f>'Pelaksanaan I'!J48</f>
        <v>Titik Berat</v>
      </c>
      <c r="K47" s="4">
        <f>('Pelaksanaan I'!K48)+10</f>
        <v>58</v>
      </c>
      <c r="L47" s="4">
        <f t="shared" si="1"/>
        <v>5</v>
      </c>
      <c r="M47" s="14">
        <f>'Pelaksanaan I'!AC48</f>
        <v>42</v>
      </c>
      <c r="N47" s="4">
        <f t="shared" si="0"/>
        <v>5</v>
      </c>
      <c r="O47" s="3">
        <f t="shared" si="2"/>
        <v>52</v>
      </c>
      <c r="P47" s="21">
        <f t="shared" si="3"/>
        <v>89.65517241379311</v>
      </c>
      <c r="V47" s="2"/>
      <c r="W47" s="17"/>
    </row>
    <row r="48" spans="1:23" ht="15.95" customHeight="1">
      <c r="A48" s="6">
        <v>42</v>
      </c>
      <c r="B48" s="4">
        <v>5</v>
      </c>
      <c r="C48" s="4" t="s">
        <v>17</v>
      </c>
      <c r="D48" s="4">
        <v>1406770</v>
      </c>
      <c r="E48" s="4">
        <v>9995455127</v>
      </c>
      <c r="F48" s="5" t="s">
        <v>116</v>
      </c>
      <c r="G48" s="4" t="s">
        <v>10</v>
      </c>
      <c r="H48" s="4" t="s">
        <v>9</v>
      </c>
      <c r="I48" s="4">
        <f>'Pelaksanaan I'!I49</f>
        <v>3</v>
      </c>
      <c r="J48" s="11" t="str">
        <f>'Pelaksanaan I'!J49</f>
        <v>Ayunan Sederhana</v>
      </c>
      <c r="K48" s="4">
        <f>('Pelaksanaan I'!K49)+10</f>
        <v>55</v>
      </c>
      <c r="L48" s="4">
        <f t="shared" si="1"/>
        <v>5</v>
      </c>
      <c r="M48" s="14">
        <f>'Pelaksanaan I'!AC49</f>
        <v>39</v>
      </c>
      <c r="N48" s="4">
        <f t="shared" si="0"/>
        <v>5</v>
      </c>
      <c r="O48" s="3">
        <f t="shared" si="2"/>
        <v>49</v>
      </c>
      <c r="P48" s="21">
        <f t="shared" si="3"/>
        <v>89.090909090909093</v>
      </c>
      <c r="V48" s="2"/>
      <c r="W48" s="17"/>
    </row>
    <row r="49" spans="1:23" ht="15.95" customHeight="1">
      <c r="A49" s="6">
        <v>43</v>
      </c>
      <c r="B49" s="4">
        <v>6</v>
      </c>
      <c r="C49" s="4" t="s">
        <v>17</v>
      </c>
      <c r="D49" s="4">
        <v>1406771</v>
      </c>
      <c r="E49" s="4">
        <v>9991024324</v>
      </c>
      <c r="F49" s="5" t="s">
        <v>117</v>
      </c>
      <c r="G49" s="4" t="s">
        <v>10</v>
      </c>
      <c r="H49" s="4" t="s">
        <v>9</v>
      </c>
      <c r="I49" s="4">
        <f>'Pelaksanaan I'!I50</f>
        <v>3</v>
      </c>
      <c r="J49" s="11" t="str">
        <f>'Pelaksanaan I'!J50</f>
        <v>Ayunan Sederhana</v>
      </c>
      <c r="K49" s="4">
        <f>('Pelaksanaan I'!K50)+10</f>
        <v>55</v>
      </c>
      <c r="L49" s="4">
        <f t="shared" si="1"/>
        <v>5</v>
      </c>
      <c r="M49" s="14">
        <f>'Pelaksanaan I'!AC50</f>
        <v>39</v>
      </c>
      <c r="N49" s="4">
        <f t="shared" si="0"/>
        <v>5</v>
      </c>
      <c r="O49" s="3">
        <f t="shared" si="2"/>
        <v>49</v>
      </c>
      <c r="P49" s="21">
        <f t="shared" si="3"/>
        <v>89.090909090909093</v>
      </c>
      <c r="V49" s="2"/>
      <c r="W49" s="17"/>
    </row>
    <row r="50" spans="1:23" ht="15.95" customHeight="1">
      <c r="A50" s="6">
        <v>44</v>
      </c>
      <c r="B50" s="4">
        <v>7</v>
      </c>
      <c r="C50" s="4" t="s">
        <v>17</v>
      </c>
      <c r="D50" s="4">
        <v>1406772</v>
      </c>
      <c r="E50" s="4">
        <v>9991079408</v>
      </c>
      <c r="F50" s="5" t="s">
        <v>118</v>
      </c>
      <c r="G50" s="4" t="s">
        <v>10</v>
      </c>
      <c r="H50" s="4" t="s">
        <v>9</v>
      </c>
      <c r="I50" s="4">
        <f>'Pelaksanaan I'!I51</f>
        <v>6</v>
      </c>
      <c r="J50" s="11" t="str">
        <f>'Pelaksanaan I'!J51</f>
        <v>Gerak Melingkar</v>
      </c>
      <c r="K50" s="4">
        <f>('Pelaksanaan I'!K51)+10</f>
        <v>56</v>
      </c>
      <c r="L50" s="4">
        <f t="shared" si="1"/>
        <v>5</v>
      </c>
      <c r="M50" s="14">
        <f>'Pelaksanaan I'!AC51</f>
        <v>39</v>
      </c>
      <c r="N50" s="4">
        <f t="shared" si="0"/>
        <v>5</v>
      </c>
      <c r="O50" s="3">
        <f t="shared" si="2"/>
        <v>49</v>
      </c>
      <c r="P50" s="21">
        <f t="shared" si="3"/>
        <v>87.5</v>
      </c>
      <c r="V50" s="2"/>
      <c r="W50" s="17"/>
    </row>
    <row r="51" spans="1:23" ht="15.95" customHeight="1">
      <c r="A51" s="6">
        <v>45</v>
      </c>
      <c r="B51" s="4">
        <v>8</v>
      </c>
      <c r="C51" s="4" t="s">
        <v>17</v>
      </c>
      <c r="D51" s="4">
        <v>1406773</v>
      </c>
      <c r="E51" s="4">
        <v>999107793</v>
      </c>
      <c r="F51" s="5" t="s">
        <v>119</v>
      </c>
      <c r="G51" s="4" t="s">
        <v>8</v>
      </c>
      <c r="H51" s="4" t="s">
        <v>9</v>
      </c>
      <c r="I51" s="4">
        <f>'Pelaksanaan I'!I52</f>
        <v>6</v>
      </c>
      <c r="J51" s="11" t="str">
        <f>'Pelaksanaan I'!J52</f>
        <v>Gerak Melingkar</v>
      </c>
      <c r="K51" s="4">
        <f>('Pelaksanaan I'!K52)+10</f>
        <v>56</v>
      </c>
      <c r="L51" s="4">
        <f t="shared" si="1"/>
        <v>5</v>
      </c>
      <c r="M51" s="14">
        <f>'Pelaksanaan I'!AC52</f>
        <v>39</v>
      </c>
      <c r="N51" s="4">
        <f t="shared" si="0"/>
        <v>5</v>
      </c>
      <c r="O51" s="3">
        <f t="shared" si="2"/>
        <v>49</v>
      </c>
      <c r="P51" s="21">
        <f t="shared" si="3"/>
        <v>87.5</v>
      </c>
      <c r="V51" s="2"/>
      <c r="W51" s="17"/>
    </row>
    <row r="52" spans="1:23" ht="15.95" customHeight="1">
      <c r="A52" s="6">
        <v>46</v>
      </c>
      <c r="B52" s="4">
        <v>9</v>
      </c>
      <c r="C52" s="4" t="s">
        <v>17</v>
      </c>
      <c r="D52" s="4">
        <v>1406774</v>
      </c>
      <c r="E52" s="4">
        <v>9991079831</v>
      </c>
      <c r="F52" s="5" t="s">
        <v>120</v>
      </c>
      <c r="G52" s="4" t="s">
        <v>8</v>
      </c>
      <c r="H52" s="4" t="s">
        <v>9</v>
      </c>
      <c r="I52" s="4">
        <f>'Pelaksanaan I'!I53</f>
        <v>5</v>
      </c>
      <c r="J52" s="11" t="str">
        <f>'Pelaksanaan I'!J53</f>
        <v>Titik Berat</v>
      </c>
      <c r="K52" s="4">
        <f>('Pelaksanaan I'!K53)+10</f>
        <v>58</v>
      </c>
      <c r="L52" s="4">
        <f t="shared" si="1"/>
        <v>5</v>
      </c>
      <c r="M52" s="14">
        <f>'Pelaksanaan I'!AC53</f>
        <v>42</v>
      </c>
      <c r="N52" s="4">
        <f t="shared" si="0"/>
        <v>5</v>
      </c>
      <c r="O52" s="3">
        <f t="shared" si="2"/>
        <v>52</v>
      </c>
      <c r="P52" s="21">
        <f t="shared" si="3"/>
        <v>89.65517241379311</v>
      </c>
      <c r="V52" s="2"/>
      <c r="W52" s="17"/>
    </row>
    <row r="53" spans="1:23" ht="15.95" customHeight="1">
      <c r="A53" s="6">
        <v>47</v>
      </c>
      <c r="B53" s="4">
        <v>10</v>
      </c>
      <c r="C53" s="4" t="s">
        <v>17</v>
      </c>
      <c r="D53" s="4">
        <v>1406877</v>
      </c>
      <c r="E53" s="4">
        <v>9991075895</v>
      </c>
      <c r="F53" s="5" t="s">
        <v>121</v>
      </c>
      <c r="G53" s="4" t="s">
        <v>8</v>
      </c>
      <c r="H53" s="4" t="s">
        <v>9</v>
      </c>
      <c r="I53" s="4">
        <f>'Pelaksanaan I'!I54</f>
        <v>2</v>
      </c>
      <c r="J53" s="11" t="str">
        <f>'Pelaksanaan I'!J54</f>
        <v>Rangkaian Seri dan Paralel</v>
      </c>
      <c r="K53" s="4">
        <f>('Pelaksanaan I'!K54)+10</f>
        <v>59</v>
      </c>
      <c r="L53" s="4">
        <f t="shared" si="1"/>
        <v>5</v>
      </c>
      <c r="M53" s="14">
        <f>'Pelaksanaan I'!AC54</f>
        <v>42</v>
      </c>
      <c r="N53" s="4">
        <f t="shared" si="0"/>
        <v>5</v>
      </c>
      <c r="O53" s="3">
        <f t="shared" si="2"/>
        <v>52</v>
      </c>
      <c r="P53" s="21">
        <f t="shared" si="3"/>
        <v>88.135593220338976</v>
      </c>
      <c r="V53" s="2"/>
      <c r="W53" s="17"/>
    </row>
    <row r="54" spans="1:23" ht="15.95" customHeight="1">
      <c r="A54" s="6">
        <v>48</v>
      </c>
      <c r="B54" s="4">
        <v>11</v>
      </c>
      <c r="C54" s="4" t="s">
        <v>17</v>
      </c>
      <c r="D54" s="4">
        <v>1406775</v>
      </c>
      <c r="E54" s="4">
        <v>9998931934</v>
      </c>
      <c r="F54" s="5" t="s">
        <v>122</v>
      </c>
      <c r="G54" s="4" t="s">
        <v>8</v>
      </c>
      <c r="H54" s="4" t="s">
        <v>9</v>
      </c>
      <c r="I54" s="4">
        <f>'Pelaksanaan I'!I55</f>
        <v>2</v>
      </c>
      <c r="J54" s="11" t="str">
        <f>'Pelaksanaan I'!J55</f>
        <v>Rangkaian Seri dan Paralel</v>
      </c>
      <c r="K54" s="4">
        <f>('Pelaksanaan I'!K55)+10</f>
        <v>59</v>
      </c>
      <c r="L54" s="4">
        <f t="shared" si="1"/>
        <v>5</v>
      </c>
      <c r="M54" s="14">
        <f>'Pelaksanaan I'!AC55</f>
        <v>41</v>
      </c>
      <c r="N54" s="4">
        <f t="shared" si="0"/>
        <v>5</v>
      </c>
      <c r="O54" s="3">
        <f t="shared" si="2"/>
        <v>51</v>
      </c>
      <c r="P54" s="21">
        <f t="shared" si="3"/>
        <v>86.440677966101703</v>
      </c>
      <c r="V54" s="2"/>
      <c r="W54" s="17"/>
    </row>
    <row r="55" spans="1:23" ht="15.95" customHeight="1">
      <c r="A55" s="6">
        <v>49</v>
      </c>
      <c r="B55" s="4">
        <v>12</v>
      </c>
      <c r="C55" s="4" t="s">
        <v>17</v>
      </c>
      <c r="D55" s="4">
        <v>1406776</v>
      </c>
      <c r="E55" s="4">
        <v>9993172302</v>
      </c>
      <c r="F55" s="5" t="s">
        <v>123</v>
      </c>
      <c r="G55" s="4" t="s">
        <v>8</v>
      </c>
      <c r="H55" s="4" t="s">
        <v>9</v>
      </c>
      <c r="I55" s="4">
        <f>'Pelaksanaan I'!I56</f>
        <v>4</v>
      </c>
      <c r="J55" s="11" t="str">
        <f>'Pelaksanaan I'!J56</f>
        <v>Getaran Harmonis</v>
      </c>
      <c r="K55" s="4">
        <f>('Pelaksanaan I'!K56)+10</f>
        <v>54</v>
      </c>
      <c r="L55" s="4">
        <f t="shared" si="1"/>
        <v>5</v>
      </c>
      <c r="M55" s="14">
        <f>'Pelaksanaan I'!AC56</f>
        <v>37</v>
      </c>
      <c r="N55" s="4">
        <f t="shared" si="0"/>
        <v>5</v>
      </c>
      <c r="O55" s="3">
        <f t="shared" si="2"/>
        <v>47</v>
      </c>
      <c r="P55" s="21">
        <f t="shared" si="3"/>
        <v>87.037037037037038</v>
      </c>
      <c r="V55" s="2"/>
      <c r="W55" s="17"/>
    </row>
    <row r="56" spans="1:23" ht="15.95" customHeight="1">
      <c r="A56" s="6">
        <v>50</v>
      </c>
      <c r="B56" s="4">
        <v>13</v>
      </c>
      <c r="C56" s="4" t="s">
        <v>17</v>
      </c>
      <c r="D56" s="4">
        <v>1407062</v>
      </c>
      <c r="E56" s="4" t="s">
        <v>18</v>
      </c>
      <c r="F56" s="5" t="s">
        <v>124</v>
      </c>
      <c r="G56" s="4" t="s">
        <v>10</v>
      </c>
      <c r="H56" s="4" t="s">
        <v>9</v>
      </c>
      <c r="I56" s="4">
        <f>'Pelaksanaan I'!I57</f>
        <v>1</v>
      </c>
      <c r="J56" s="11" t="str">
        <f>'Pelaksanaan I'!J57</f>
        <v>Elastisitas dan Hukum Hooke</v>
      </c>
      <c r="K56" s="4">
        <f>('Pelaksanaan I'!K57)+10</f>
        <v>62</v>
      </c>
      <c r="L56" s="4">
        <f t="shared" si="1"/>
        <v>5</v>
      </c>
      <c r="M56" s="14">
        <f>'Pelaksanaan I'!AC57</f>
        <v>45</v>
      </c>
      <c r="N56" s="4">
        <f t="shared" si="0"/>
        <v>5</v>
      </c>
      <c r="O56" s="3">
        <f t="shared" si="2"/>
        <v>55</v>
      </c>
      <c r="P56" s="21">
        <f t="shared" si="3"/>
        <v>88.709677419354833</v>
      </c>
      <c r="V56" s="2"/>
      <c r="W56" s="17"/>
    </row>
    <row r="57" spans="1:23" ht="15.95" customHeight="1">
      <c r="A57" s="6">
        <v>51</v>
      </c>
      <c r="B57" s="4">
        <v>14</v>
      </c>
      <c r="C57" s="4" t="s">
        <v>17</v>
      </c>
      <c r="D57" s="4">
        <v>1406777</v>
      </c>
      <c r="E57" s="4">
        <v>9990892298</v>
      </c>
      <c r="F57" s="5" t="s">
        <v>125</v>
      </c>
      <c r="G57" s="4" t="s">
        <v>10</v>
      </c>
      <c r="H57" s="4" t="s">
        <v>9</v>
      </c>
      <c r="I57" s="4">
        <f>'Pelaksanaan I'!I58</f>
        <v>6</v>
      </c>
      <c r="J57" s="11" t="str">
        <f>'Pelaksanaan I'!J58</f>
        <v>Gerak Melingkar</v>
      </c>
      <c r="K57" s="4">
        <f>('Pelaksanaan I'!K58)+10</f>
        <v>56</v>
      </c>
      <c r="L57" s="4">
        <f t="shared" si="1"/>
        <v>5</v>
      </c>
      <c r="M57" s="14">
        <f>'Pelaksanaan I'!AC58</f>
        <v>39</v>
      </c>
      <c r="N57" s="4">
        <f t="shared" si="0"/>
        <v>5</v>
      </c>
      <c r="O57" s="3">
        <f t="shared" si="2"/>
        <v>49</v>
      </c>
      <c r="P57" s="21">
        <f t="shared" si="3"/>
        <v>87.5</v>
      </c>
      <c r="V57" s="2"/>
      <c r="W57" s="17"/>
    </row>
    <row r="58" spans="1:23" ht="15.95" customHeight="1">
      <c r="A58" s="6">
        <v>52</v>
      </c>
      <c r="B58" s="4">
        <v>15</v>
      </c>
      <c r="C58" s="4" t="s">
        <v>17</v>
      </c>
      <c r="D58" s="4">
        <v>1406778</v>
      </c>
      <c r="E58" s="4">
        <v>9991441688</v>
      </c>
      <c r="F58" s="5" t="s">
        <v>126</v>
      </c>
      <c r="G58" s="4" t="s">
        <v>8</v>
      </c>
      <c r="H58" s="4" t="s">
        <v>9</v>
      </c>
      <c r="I58" s="4">
        <f>'Pelaksanaan I'!I59</f>
        <v>1</v>
      </c>
      <c r="J58" s="11" t="str">
        <f>'Pelaksanaan I'!J59</f>
        <v>Elastisitas dan Hukum Hooke</v>
      </c>
      <c r="K58" s="4">
        <f>('Pelaksanaan I'!K59)+10</f>
        <v>62</v>
      </c>
      <c r="L58" s="4">
        <f t="shared" si="1"/>
        <v>5</v>
      </c>
      <c r="M58" s="14">
        <f>'Pelaksanaan I'!AC59</f>
        <v>46</v>
      </c>
      <c r="N58" s="4">
        <f t="shared" si="0"/>
        <v>5</v>
      </c>
      <c r="O58" s="3">
        <f t="shared" si="2"/>
        <v>56</v>
      </c>
      <c r="P58" s="21">
        <f t="shared" si="3"/>
        <v>90.322580645161281</v>
      </c>
      <c r="V58" s="2"/>
      <c r="W58" s="17"/>
    </row>
    <row r="59" spans="1:23" ht="15.95" customHeight="1">
      <c r="A59" s="6">
        <v>53</v>
      </c>
      <c r="B59" s="4">
        <v>16</v>
      </c>
      <c r="C59" s="4" t="s">
        <v>17</v>
      </c>
      <c r="D59" s="4">
        <v>1406779</v>
      </c>
      <c r="E59" s="4">
        <v>9987210556</v>
      </c>
      <c r="F59" s="5" t="s">
        <v>127</v>
      </c>
      <c r="G59" s="4" t="s">
        <v>10</v>
      </c>
      <c r="H59" s="4" t="s">
        <v>9</v>
      </c>
      <c r="I59" s="4">
        <f>'Pelaksanaan I'!I60</f>
        <v>2</v>
      </c>
      <c r="J59" s="11" t="str">
        <f>'Pelaksanaan I'!J60</f>
        <v>Rangkaian Seri dan Paralel</v>
      </c>
      <c r="K59" s="4">
        <f>('Pelaksanaan I'!K60)+10</f>
        <v>59</v>
      </c>
      <c r="L59" s="4">
        <f t="shared" si="1"/>
        <v>5</v>
      </c>
      <c r="M59" s="14">
        <f>'Pelaksanaan I'!AC60</f>
        <v>43</v>
      </c>
      <c r="N59" s="4">
        <f t="shared" si="0"/>
        <v>5</v>
      </c>
      <c r="O59" s="3">
        <f t="shared" si="2"/>
        <v>53</v>
      </c>
      <c r="P59" s="21">
        <f t="shared" si="3"/>
        <v>89.830508474576277</v>
      </c>
      <c r="V59" s="2"/>
      <c r="W59" s="17"/>
    </row>
    <row r="60" spans="1:23" ht="15.95" customHeight="1">
      <c r="A60" s="6">
        <v>54</v>
      </c>
      <c r="B60" s="4">
        <v>17</v>
      </c>
      <c r="C60" s="4" t="s">
        <v>17</v>
      </c>
      <c r="D60" s="4">
        <v>1406780</v>
      </c>
      <c r="E60" s="4" t="s">
        <v>19</v>
      </c>
      <c r="F60" s="5" t="s">
        <v>128</v>
      </c>
      <c r="G60" s="4" t="s">
        <v>8</v>
      </c>
      <c r="H60" s="4" t="s">
        <v>9</v>
      </c>
      <c r="I60" s="4">
        <f>'Pelaksanaan I'!I61</f>
        <v>4</v>
      </c>
      <c r="J60" s="11" t="str">
        <f>'Pelaksanaan I'!J61</f>
        <v>Getaran Harmonis</v>
      </c>
      <c r="K60" s="4">
        <f>('Pelaksanaan I'!K61)+10</f>
        <v>54</v>
      </c>
      <c r="L60" s="4">
        <f t="shared" si="1"/>
        <v>5</v>
      </c>
      <c r="M60" s="14">
        <f>'Pelaksanaan I'!AC61</f>
        <v>37</v>
      </c>
      <c r="N60" s="4">
        <f t="shared" si="0"/>
        <v>5</v>
      </c>
      <c r="O60" s="3">
        <f t="shared" si="2"/>
        <v>47</v>
      </c>
      <c r="P60" s="21">
        <f t="shared" si="3"/>
        <v>87.037037037037038</v>
      </c>
      <c r="V60" s="2"/>
      <c r="W60" s="17"/>
    </row>
    <row r="61" spans="1:23" ht="15.95" customHeight="1">
      <c r="A61" s="6">
        <v>55</v>
      </c>
      <c r="B61" s="4">
        <v>18</v>
      </c>
      <c r="C61" s="4" t="s">
        <v>17</v>
      </c>
      <c r="D61" s="4">
        <v>1406782</v>
      </c>
      <c r="E61" s="4">
        <v>9983131650</v>
      </c>
      <c r="F61" s="5" t="s">
        <v>129</v>
      </c>
      <c r="G61" s="4" t="s">
        <v>8</v>
      </c>
      <c r="H61" s="4" t="s">
        <v>9</v>
      </c>
      <c r="I61" s="4">
        <f>'Pelaksanaan I'!I62</f>
        <v>3</v>
      </c>
      <c r="J61" s="11" t="str">
        <f>'Pelaksanaan I'!J62</f>
        <v>Ayunan Sederhana</v>
      </c>
      <c r="K61" s="4">
        <f>('Pelaksanaan I'!K62)+10</f>
        <v>55</v>
      </c>
      <c r="L61" s="4">
        <f t="shared" si="1"/>
        <v>5</v>
      </c>
      <c r="M61" s="14">
        <f>'Pelaksanaan I'!AC62</f>
        <v>40</v>
      </c>
      <c r="N61" s="4">
        <f t="shared" si="0"/>
        <v>5</v>
      </c>
      <c r="O61" s="3">
        <f t="shared" si="2"/>
        <v>50</v>
      </c>
      <c r="P61" s="21">
        <f t="shared" si="3"/>
        <v>90.909090909090907</v>
      </c>
      <c r="V61" s="2"/>
      <c r="W61" s="17"/>
    </row>
    <row r="62" spans="1:23" ht="15.95" customHeight="1">
      <c r="A62" s="6">
        <v>56</v>
      </c>
      <c r="B62" s="4">
        <v>19</v>
      </c>
      <c r="C62" s="4" t="s">
        <v>17</v>
      </c>
      <c r="D62" s="4">
        <v>1406783</v>
      </c>
      <c r="E62" s="4">
        <v>9991723053</v>
      </c>
      <c r="F62" s="5" t="s">
        <v>130</v>
      </c>
      <c r="G62" s="4" t="s">
        <v>8</v>
      </c>
      <c r="H62" s="4" t="s">
        <v>9</v>
      </c>
      <c r="I62" s="4">
        <f>'Pelaksanaan I'!I63</f>
        <v>6</v>
      </c>
      <c r="J62" s="11" t="str">
        <f>'Pelaksanaan I'!J63</f>
        <v>Gerak Melingkar</v>
      </c>
      <c r="K62" s="4">
        <f>('Pelaksanaan I'!K63)+10</f>
        <v>56</v>
      </c>
      <c r="L62" s="4">
        <f t="shared" si="1"/>
        <v>5</v>
      </c>
      <c r="M62" s="14">
        <f>'Pelaksanaan I'!AC63</f>
        <v>39</v>
      </c>
      <c r="N62" s="4">
        <f t="shared" si="0"/>
        <v>5</v>
      </c>
      <c r="O62" s="3">
        <f t="shared" si="2"/>
        <v>49</v>
      </c>
      <c r="P62" s="21">
        <f t="shared" si="3"/>
        <v>87.5</v>
      </c>
      <c r="V62" s="2"/>
      <c r="W62" s="17"/>
    </row>
    <row r="63" spans="1:23" ht="15.95" customHeight="1">
      <c r="A63" s="6">
        <v>57</v>
      </c>
      <c r="B63" s="4">
        <v>20</v>
      </c>
      <c r="C63" s="4" t="s">
        <v>17</v>
      </c>
      <c r="D63" s="4">
        <v>1406926</v>
      </c>
      <c r="E63" s="4">
        <v>9986110771</v>
      </c>
      <c r="F63" s="5" t="s">
        <v>131</v>
      </c>
      <c r="G63" s="4" t="s">
        <v>10</v>
      </c>
      <c r="H63" s="4" t="s">
        <v>9</v>
      </c>
      <c r="I63" s="4">
        <f>'Pelaksanaan I'!I64</f>
        <v>1</v>
      </c>
      <c r="J63" s="11" t="str">
        <f>'Pelaksanaan I'!J64</f>
        <v>Elastisitas dan Hukum Hooke</v>
      </c>
      <c r="K63" s="4">
        <f>('Pelaksanaan I'!K64)+10</f>
        <v>62</v>
      </c>
      <c r="L63" s="4">
        <f t="shared" si="1"/>
        <v>5</v>
      </c>
      <c r="M63" s="14">
        <f>'Pelaksanaan I'!AC64</f>
        <v>46</v>
      </c>
      <c r="N63" s="4">
        <f t="shared" si="0"/>
        <v>5</v>
      </c>
      <c r="O63" s="3">
        <f t="shared" si="2"/>
        <v>56</v>
      </c>
      <c r="P63" s="21">
        <f t="shared" si="3"/>
        <v>90.322580645161281</v>
      </c>
      <c r="V63" s="2"/>
      <c r="W63" s="17"/>
    </row>
    <row r="64" spans="1:23" ht="15.95" customHeight="1">
      <c r="A64" s="6">
        <v>58</v>
      </c>
      <c r="B64" s="4">
        <v>21</v>
      </c>
      <c r="C64" s="4" t="s">
        <v>17</v>
      </c>
      <c r="D64" s="4">
        <v>1406784</v>
      </c>
      <c r="E64" s="4">
        <v>9994531527</v>
      </c>
      <c r="F64" s="5" t="s">
        <v>132</v>
      </c>
      <c r="G64" s="4" t="s">
        <v>10</v>
      </c>
      <c r="H64" s="4" t="s">
        <v>9</v>
      </c>
      <c r="I64" s="4">
        <f>'Pelaksanaan I'!I65</f>
        <v>5</v>
      </c>
      <c r="J64" s="11" t="str">
        <f>'Pelaksanaan I'!J65</f>
        <v>Titik Berat</v>
      </c>
      <c r="K64" s="4">
        <f>('Pelaksanaan I'!K65)+10</f>
        <v>58</v>
      </c>
      <c r="L64" s="4">
        <f t="shared" si="1"/>
        <v>5</v>
      </c>
      <c r="M64" s="14">
        <f>'Pelaksanaan I'!AC65</f>
        <v>41</v>
      </c>
      <c r="N64" s="4">
        <f t="shared" si="0"/>
        <v>5</v>
      </c>
      <c r="O64" s="3">
        <f t="shared" si="2"/>
        <v>51</v>
      </c>
      <c r="P64" s="21">
        <f t="shared" si="3"/>
        <v>87.931034482758619</v>
      </c>
      <c r="V64" s="2"/>
      <c r="W64" s="17"/>
    </row>
    <row r="65" spans="1:23" ht="15.95" customHeight="1">
      <c r="A65" s="6">
        <v>59</v>
      </c>
      <c r="B65" s="4">
        <v>22</v>
      </c>
      <c r="C65" s="4" t="s">
        <v>17</v>
      </c>
      <c r="D65" s="4">
        <v>1406785</v>
      </c>
      <c r="E65" s="4">
        <v>9993170963</v>
      </c>
      <c r="F65" s="5" t="s">
        <v>133</v>
      </c>
      <c r="G65" s="4" t="s">
        <v>8</v>
      </c>
      <c r="H65" s="4" t="s">
        <v>9</v>
      </c>
      <c r="I65" s="4">
        <f>'Pelaksanaan I'!I66</f>
        <v>3</v>
      </c>
      <c r="J65" s="11" t="str">
        <f>'Pelaksanaan I'!J66</f>
        <v>Ayunan Sederhana</v>
      </c>
      <c r="K65" s="4">
        <f>('Pelaksanaan I'!K66)+10</f>
        <v>55</v>
      </c>
      <c r="L65" s="4">
        <f t="shared" si="1"/>
        <v>5</v>
      </c>
      <c r="M65" s="14">
        <f>'Pelaksanaan I'!AC66</f>
        <v>40</v>
      </c>
      <c r="N65" s="4">
        <f t="shared" si="0"/>
        <v>5</v>
      </c>
      <c r="O65" s="3">
        <f t="shared" si="2"/>
        <v>50</v>
      </c>
      <c r="P65" s="21">
        <f t="shared" si="3"/>
        <v>90.909090909090907</v>
      </c>
      <c r="V65" s="2"/>
      <c r="W65" s="17"/>
    </row>
    <row r="66" spans="1:23" ht="15.95" customHeight="1">
      <c r="A66" s="6">
        <v>60</v>
      </c>
      <c r="B66" s="4">
        <v>23</v>
      </c>
      <c r="C66" s="4" t="s">
        <v>17</v>
      </c>
      <c r="D66" s="4">
        <v>1406786</v>
      </c>
      <c r="E66" s="4">
        <v>9993170918</v>
      </c>
      <c r="F66" s="5" t="s">
        <v>134</v>
      </c>
      <c r="G66" s="4" t="s">
        <v>8</v>
      </c>
      <c r="H66" s="4" t="s">
        <v>9</v>
      </c>
      <c r="I66" s="4">
        <f>'Pelaksanaan I'!I67</f>
        <v>5</v>
      </c>
      <c r="J66" s="11" t="str">
        <f>'Pelaksanaan I'!J67</f>
        <v>Titik Berat</v>
      </c>
      <c r="K66" s="4">
        <f>('Pelaksanaan I'!K67)+10</f>
        <v>58</v>
      </c>
      <c r="L66" s="4">
        <f t="shared" si="1"/>
        <v>5</v>
      </c>
      <c r="M66" s="14">
        <f>'Pelaksanaan I'!AC67</f>
        <v>43</v>
      </c>
      <c r="N66" s="4">
        <f t="shared" si="0"/>
        <v>5</v>
      </c>
      <c r="O66" s="3">
        <f t="shared" si="2"/>
        <v>53</v>
      </c>
      <c r="P66" s="21">
        <f t="shared" si="3"/>
        <v>91.379310344827587</v>
      </c>
      <c r="V66" s="2"/>
      <c r="W66" s="17"/>
    </row>
    <row r="67" spans="1:23" ht="15.95" customHeight="1">
      <c r="A67" s="6">
        <v>61</v>
      </c>
      <c r="B67" s="4">
        <v>24</v>
      </c>
      <c r="C67" s="4" t="s">
        <v>17</v>
      </c>
      <c r="D67" s="4">
        <v>1406787</v>
      </c>
      <c r="E67" s="4">
        <v>9993170964</v>
      </c>
      <c r="F67" s="5" t="s">
        <v>135</v>
      </c>
      <c r="G67" s="4" t="s">
        <v>8</v>
      </c>
      <c r="H67" s="4" t="s">
        <v>9</v>
      </c>
      <c r="I67" s="4">
        <f>'Pelaksanaan I'!I68</f>
        <v>7</v>
      </c>
      <c r="J67" s="11" t="str">
        <f>'Pelaksanaan I'!J68</f>
        <v>Titik Berat</v>
      </c>
      <c r="K67" s="4">
        <f>('Pelaksanaan I'!K68)+10</f>
        <v>58</v>
      </c>
      <c r="L67" s="4">
        <f t="shared" si="1"/>
        <v>5</v>
      </c>
      <c r="M67" s="14">
        <f>'Pelaksanaan I'!AC68</f>
        <v>43</v>
      </c>
      <c r="N67" s="4">
        <f t="shared" si="0"/>
        <v>5</v>
      </c>
      <c r="O67" s="3">
        <f t="shared" si="2"/>
        <v>53</v>
      </c>
      <c r="P67" s="21">
        <f t="shared" si="3"/>
        <v>91.379310344827587</v>
      </c>
      <c r="V67" s="2"/>
      <c r="W67" s="17"/>
    </row>
    <row r="68" spans="1:23" ht="15.95" customHeight="1">
      <c r="A68" s="6">
        <v>62</v>
      </c>
      <c r="B68" s="4">
        <v>25</v>
      </c>
      <c r="C68" s="4" t="s">
        <v>17</v>
      </c>
      <c r="D68" s="4">
        <v>1406788</v>
      </c>
      <c r="E68" s="4">
        <v>9989553473</v>
      </c>
      <c r="F68" s="5" t="s">
        <v>136</v>
      </c>
      <c r="G68" s="4" t="s">
        <v>8</v>
      </c>
      <c r="H68" s="4" t="s">
        <v>9</v>
      </c>
      <c r="I68" s="4">
        <f>'Pelaksanaan I'!I69</f>
        <v>3</v>
      </c>
      <c r="J68" s="11" t="str">
        <f>'Pelaksanaan I'!J69</f>
        <v>Ayunan Sederhana</v>
      </c>
      <c r="K68" s="4">
        <f>('Pelaksanaan I'!K69)+10</f>
        <v>55</v>
      </c>
      <c r="L68" s="4">
        <f t="shared" si="1"/>
        <v>5</v>
      </c>
      <c r="M68" s="14">
        <f>'Pelaksanaan I'!AC69</f>
        <v>39</v>
      </c>
      <c r="N68" s="4">
        <f t="shared" si="0"/>
        <v>5</v>
      </c>
      <c r="O68" s="3">
        <f t="shared" si="2"/>
        <v>49</v>
      </c>
      <c r="P68" s="21">
        <f t="shared" si="3"/>
        <v>89.090909090909093</v>
      </c>
      <c r="V68" s="2"/>
      <c r="W68" s="17"/>
    </row>
    <row r="69" spans="1:23" ht="15.95" customHeight="1">
      <c r="A69" s="6">
        <v>63</v>
      </c>
      <c r="B69" s="4">
        <v>26</v>
      </c>
      <c r="C69" s="4" t="s">
        <v>17</v>
      </c>
      <c r="D69" s="4">
        <v>1406789</v>
      </c>
      <c r="E69" s="4">
        <v>9990891463</v>
      </c>
      <c r="F69" s="5" t="s">
        <v>137</v>
      </c>
      <c r="G69" s="4" t="s">
        <v>10</v>
      </c>
      <c r="H69" s="4" t="s">
        <v>9</v>
      </c>
      <c r="I69" s="4">
        <f>'Pelaksanaan I'!I70</f>
        <v>5</v>
      </c>
      <c r="J69" s="11" t="str">
        <f>'Pelaksanaan I'!J70</f>
        <v>Titik Berat</v>
      </c>
      <c r="K69" s="4">
        <f>('Pelaksanaan I'!K70)+10</f>
        <v>58</v>
      </c>
      <c r="L69" s="4">
        <f t="shared" si="1"/>
        <v>5</v>
      </c>
      <c r="M69" s="14">
        <f>'Pelaksanaan I'!AC70</f>
        <v>43</v>
      </c>
      <c r="N69" s="4">
        <f t="shared" si="0"/>
        <v>5</v>
      </c>
      <c r="O69" s="3">
        <f t="shared" si="2"/>
        <v>53</v>
      </c>
      <c r="P69" s="21">
        <f t="shared" si="3"/>
        <v>91.379310344827587</v>
      </c>
      <c r="V69" s="2"/>
      <c r="W69" s="17"/>
    </row>
    <row r="70" spans="1:23" ht="15.95" customHeight="1">
      <c r="A70" s="6">
        <v>64</v>
      </c>
      <c r="B70" s="4">
        <v>27</v>
      </c>
      <c r="C70" s="4" t="s">
        <v>17</v>
      </c>
      <c r="D70" s="4">
        <v>1406790</v>
      </c>
      <c r="E70" s="4">
        <v>9991445300</v>
      </c>
      <c r="F70" s="5" t="s">
        <v>138</v>
      </c>
      <c r="G70" s="4" t="s">
        <v>10</v>
      </c>
      <c r="H70" s="4" t="s">
        <v>9</v>
      </c>
      <c r="I70" s="4">
        <f>'Pelaksanaan I'!I71</f>
        <v>1</v>
      </c>
      <c r="J70" s="11" t="str">
        <f>'Pelaksanaan I'!J71</f>
        <v>Elastisitas dan Hukum Hooke</v>
      </c>
      <c r="K70" s="4">
        <f>('Pelaksanaan I'!K71)+10</f>
        <v>62</v>
      </c>
      <c r="L70" s="4">
        <f t="shared" si="1"/>
        <v>5</v>
      </c>
      <c r="M70" s="14">
        <f>'Pelaksanaan I'!AC71</f>
        <v>46</v>
      </c>
      <c r="N70" s="4">
        <f t="shared" si="0"/>
        <v>5</v>
      </c>
      <c r="O70" s="3">
        <f t="shared" si="2"/>
        <v>56</v>
      </c>
      <c r="P70" s="21">
        <f t="shared" si="3"/>
        <v>90.322580645161281</v>
      </c>
      <c r="V70" s="2"/>
      <c r="W70" s="17"/>
    </row>
    <row r="71" spans="1:23" ht="15.95" customHeight="1">
      <c r="A71" s="6">
        <v>65</v>
      </c>
      <c r="B71" s="4">
        <v>28</v>
      </c>
      <c r="C71" s="4" t="s">
        <v>17</v>
      </c>
      <c r="D71" s="4">
        <v>1406791</v>
      </c>
      <c r="E71" s="4">
        <v>9990892902</v>
      </c>
      <c r="F71" s="5" t="s">
        <v>139</v>
      </c>
      <c r="G71" s="4" t="s">
        <v>10</v>
      </c>
      <c r="H71" s="4" t="s">
        <v>9</v>
      </c>
      <c r="I71" s="4">
        <f>'Pelaksanaan I'!I72</f>
        <v>6</v>
      </c>
      <c r="J71" s="11" t="str">
        <f>'Pelaksanaan I'!J72</f>
        <v>Gerak Melingkar</v>
      </c>
      <c r="K71" s="4">
        <f>('Pelaksanaan I'!K72)+10</f>
        <v>56</v>
      </c>
      <c r="L71" s="4">
        <f t="shared" si="1"/>
        <v>5</v>
      </c>
      <c r="M71" s="14">
        <f>'Pelaksanaan I'!AC72</f>
        <v>39</v>
      </c>
      <c r="N71" s="4">
        <f t="shared" ref="N71:N135" si="4">IF(K71="","",5)</f>
        <v>5</v>
      </c>
      <c r="O71" s="3">
        <f t="shared" si="2"/>
        <v>49</v>
      </c>
      <c r="P71" s="21">
        <f t="shared" si="3"/>
        <v>87.5</v>
      </c>
      <c r="V71" s="2"/>
      <c r="W71" s="17"/>
    </row>
    <row r="72" spans="1:23" ht="15.95" customHeight="1">
      <c r="A72" s="6">
        <v>66</v>
      </c>
      <c r="B72" s="4">
        <v>29</v>
      </c>
      <c r="C72" s="4" t="s">
        <v>17</v>
      </c>
      <c r="D72" s="4">
        <v>1406792</v>
      </c>
      <c r="E72" s="4">
        <v>9994834723</v>
      </c>
      <c r="F72" s="5" t="s">
        <v>140</v>
      </c>
      <c r="G72" s="4" t="s">
        <v>8</v>
      </c>
      <c r="H72" s="4" t="s">
        <v>9</v>
      </c>
      <c r="I72" s="4">
        <f>'Pelaksanaan I'!I73</f>
        <v>1</v>
      </c>
      <c r="J72" s="11" t="str">
        <f>'Pelaksanaan I'!J73</f>
        <v>Elastisitas dan Hukum Hooke</v>
      </c>
      <c r="K72" s="4">
        <f>('Pelaksanaan I'!K73)+10</f>
        <v>62</v>
      </c>
      <c r="L72" s="4">
        <f t="shared" ref="L72:L136" si="5">IF(I72="","",5)</f>
        <v>5</v>
      </c>
      <c r="M72" s="14">
        <f>'Pelaksanaan I'!AC73</f>
        <v>46</v>
      </c>
      <c r="N72" s="4">
        <f t="shared" si="4"/>
        <v>5</v>
      </c>
      <c r="O72" s="3">
        <f t="shared" ref="O72:O136" si="6">IF(L72="","",SUM(L72:N72))</f>
        <v>56</v>
      </c>
      <c r="P72" s="21">
        <f t="shared" ref="P72:P135" si="7">(O72/K72)*100</f>
        <v>90.322580645161281</v>
      </c>
      <c r="V72" s="2"/>
      <c r="W72" s="17"/>
    </row>
    <row r="73" spans="1:23" ht="15.95" customHeight="1">
      <c r="A73" s="6">
        <v>67</v>
      </c>
      <c r="B73" s="4">
        <v>30</v>
      </c>
      <c r="C73" s="4" t="s">
        <v>17</v>
      </c>
      <c r="D73" s="4">
        <v>1406793</v>
      </c>
      <c r="E73" s="4">
        <v>9984837167</v>
      </c>
      <c r="F73" s="5" t="s">
        <v>141</v>
      </c>
      <c r="G73" s="4" t="s">
        <v>10</v>
      </c>
      <c r="H73" s="4" t="s">
        <v>9</v>
      </c>
      <c r="I73" s="4">
        <f>'Pelaksanaan I'!I74</f>
        <v>3</v>
      </c>
      <c r="J73" s="11" t="str">
        <f>'Pelaksanaan I'!J74</f>
        <v>Ayunan Sederhana</v>
      </c>
      <c r="K73" s="4">
        <f>('Pelaksanaan I'!K74)+10</f>
        <v>55</v>
      </c>
      <c r="L73" s="4">
        <f t="shared" si="5"/>
        <v>5</v>
      </c>
      <c r="M73" s="14">
        <f>'Pelaksanaan I'!AC74</f>
        <v>39</v>
      </c>
      <c r="N73" s="4">
        <f t="shared" si="4"/>
        <v>5</v>
      </c>
      <c r="O73" s="3">
        <f t="shared" si="6"/>
        <v>49</v>
      </c>
      <c r="P73" s="21">
        <f t="shared" si="7"/>
        <v>89.090909090909093</v>
      </c>
      <c r="V73" s="2"/>
      <c r="W73" s="17"/>
    </row>
    <row r="74" spans="1:23" ht="15.95" customHeight="1">
      <c r="A74" s="6">
        <v>68</v>
      </c>
      <c r="B74" s="4">
        <v>31</v>
      </c>
      <c r="C74" s="4" t="s">
        <v>17</v>
      </c>
      <c r="D74" s="4">
        <v>1406794</v>
      </c>
      <c r="E74" s="4">
        <v>998313946</v>
      </c>
      <c r="F74" s="5" t="s">
        <v>142</v>
      </c>
      <c r="G74" s="4" t="s">
        <v>8</v>
      </c>
      <c r="H74" s="4" t="s">
        <v>9</v>
      </c>
      <c r="I74" s="4">
        <f>'Pelaksanaan I'!I75</f>
        <v>2</v>
      </c>
      <c r="J74" s="11" t="str">
        <f>'Pelaksanaan I'!J75</f>
        <v>Rangkaian Seri dan Paralel</v>
      </c>
      <c r="K74" s="4">
        <f>('Pelaksanaan I'!K75)+10</f>
        <v>59</v>
      </c>
      <c r="L74" s="4">
        <f t="shared" si="5"/>
        <v>5</v>
      </c>
      <c r="M74" s="14">
        <f>'Pelaksanaan I'!AC75</f>
        <v>43</v>
      </c>
      <c r="N74" s="4">
        <f t="shared" si="4"/>
        <v>5</v>
      </c>
      <c r="O74" s="3">
        <f t="shared" si="6"/>
        <v>53</v>
      </c>
      <c r="P74" s="21">
        <f t="shared" si="7"/>
        <v>89.830508474576277</v>
      </c>
      <c r="V74" s="2"/>
      <c r="W74" s="17"/>
    </row>
    <row r="75" spans="1:23" ht="15.95" customHeight="1">
      <c r="A75" s="6">
        <v>69</v>
      </c>
      <c r="B75" s="4">
        <v>32</v>
      </c>
      <c r="C75" s="4" t="s">
        <v>17</v>
      </c>
      <c r="D75" s="4">
        <v>1406795</v>
      </c>
      <c r="E75" s="4">
        <v>9997854918</v>
      </c>
      <c r="F75" s="5" t="s">
        <v>143</v>
      </c>
      <c r="G75" s="4" t="s">
        <v>8</v>
      </c>
      <c r="H75" s="4" t="s">
        <v>9</v>
      </c>
      <c r="I75" s="4">
        <f>'Pelaksanaan I'!I76</f>
        <v>7</v>
      </c>
      <c r="J75" s="11" t="str">
        <f>'Pelaksanaan I'!J76</f>
        <v>Titik Berat</v>
      </c>
      <c r="K75" s="4">
        <f>('Pelaksanaan I'!K76)+10</f>
        <v>58</v>
      </c>
      <c r="L75" s="4">
        <f t="shared" si="5"/>
        <v>5</v>
      </c>
      <c r="M75" s="14">
        <f>'Pelaksanaan I'!AC76</f>
        <v>43</v>
      </c>
      <c r="N75" s="4">
        <f t="shared" si="4"/>
        <v>5</v>
      </c>
      <c r="O75" s="3">
        <f t="shared" si="6"/>
        <v>53</v>
      </c>
      <c r="P75" s="21">
        <f t="shared" si="7"/>
        <v>91.379310344827587</v>
      </c>
      <c r="V75" s="2"/>
      <c r="W75" s="17"/>
    </row>
    <row r="76" spans="1:23" ht="15.95" customHeight="1">
      <c r="A76" s="6">
        <v>70</v>
      </c>
      <c r="B76" s="4">
        <v>33</v>
      </c>
      <c r="C76" s="4" t="s">
        <v>17</v>
      </c>
      <c r="D76" s="4">
        <v>1406796</v>
      </c>
      <c r="E76" s="4">
        <v>9994531595</v>
      </c>
      <c r="F76" s="5" t="s">
        <v>144</v>
      </c>
      <c r="G76" s="4" t="s">
        <v>8</v>
      </c>
      <c r="H76" s="4" t="s">
        <v>9</v>
      </c>
      <c r="I76" s="4">
        <f>'Pelaksanaan I'!I77</f>
        <v>2</v>
      </c>
      <c r="J76" s="11" t="str">
        <f>'Pelaksanaan I'!J77</f>
        <v>Rangkaian Seri dan Paralel</v>
      </c>
      <c r="K76" s="4">
        <f>('Pelaksanaan I'!K77)+10</f>
        <v>59</v>
      </c>
      <c r="L76" s="4">
        <f t="shared" si="5"/>
        <v>5</v>
      </c>
      <c r="M76" s="14">
        <f>'Pelaksanaan I'!AC77</f>
        <v>43</v>
      </c>
      <c r="N76" s="4">
        <f t="shared" si="4"/>
        <v>5</v>
      </c>
      <c r="O76" s="3">
        <f t="shared" si="6"/>
        <v>53</v>
      </c>
      <c r="P76" s="21">
        <f t="shared" si="7"/>
        <v>89.830508474576277</v>
      </c>
      <c r="V76" s="2"/>
      <c r="W76" s="17"/>
    </row>
    <row r="77" spans="1:23" ht="15.95" customHeight="1">
      <c r="A77" s="6">
        <v>71</v>
      </c>
      <c r="B77" s="4">
        <v>34</v>
      </c>
      <c r="C77" s="4" t="s">
        <v>17</v>
      </c>
      <c r="D77" s="4">
        <v>1407053</v>
      </c>
      <c r="E77" s="4">
        <v>9993704326</v>
      </c>
      <c r="F77" s="5" t="s">
        <v>145</v>
      </c>
      <c r="G77" s="4" t="s">
        <v>8</v>
      </c>
      <c r="H77" s="4" t="s">
        <v>9</v>
      </c>
      <c r="I77" s="4">
        <f>'Pelaksanaan I'!I78</f>
        <v>4</v>
      </c>
      <c r="J77" s="11" t="str">
        <f>'Pelaksanaan I'!J78</f>
        <v>Getaran Harmonis</v>
      </c>
      <c r="K77" s="4">
        <f>('Pelaksanaan I'!K78)+10</f>
        <v>54</v>
      </c>
      <c r="L77" s="4">
        <f t="shared" si="5"/>
        <v>5</v>
      </c>
      <c r="M77" s="14">
        <f>'Pelaksanaan I'!AC78</f>
        <v>38</v>
      </c>
      <c r="N77" s="4">
        <f t="shared" si="4"/>
        <v>5</v>
      </c>
      <c r="O77" s="3">
        <f t="shared" si="6"/>
        <v>48</v>
      </c>
      <c r="P77" s="21">
        <f t="shared" si="7"/>
        <v>88.888888888888886</v>
      </c>
      <c r="V77" s="2"/>
      <c r="W77" s="17"/>
    </row>
    <row r="78" spans="1:23" ht="15.95" customHeight="1">
      <c r="A78" s="6">
        <v>72</v>
      </c>
      <c r="B78" s="4">
        <v>35</v>
      </c>
      <c r="C78" s="4" t="s">
        <v>17</v>
      </c>
      <c r="D78" s="4">
        <v>1406797</v>
      </c>
      <c r="E78" s="4">
        <v>9981151199</v>
      </c>
      <c r="F78" s="5" t="s">
        <v>146</v>
      </c>
      <c r="G78" s="4" t="s">
        <v>8</v>
      </c>
      <c r="H78" s="4" t="s">
        <v>9</v>
      </c>
      <c r="I78" s="4">
        <f>'Pelaksanaan I'!I79</f>
        <v>6</v>
      </c>
      <c r="J78" s="11" t="str">
        <f>'Pelaksanaan I'!J79</f>
        <v>Gerak Melingkar</v>
      </c>
      <c r="K78" s="4">
        <f>('Pelaksanaan I'!K79)+10</f>
        <v>56</v>
      </c>
      <c r="L78" s="4">
        <f t="shared" si="5"/>
        <v>5</v>
      </c>
      <c r="M78" s="14">
        <f>'Pelaksanaan I'!AC79</f>
        <v>39</v>
      </c>
      <c r="N78" s="4">
        <f t="shared" si="4"/>
        <v>5</v>
      </c>
      <c r="O78" s="3">
        <f t="shared" si="6"/>
        <v>49</v>
      </c>
      <c r="P78" s="21">
        <f t="shared" si="7"/>
        <v>87.5</v>
      </c>
      <c r="V78" s="2"/>
      <c r="W78" s="17"/>
    </row>
    <row r="79" spans="1:23" ht="15.95" customHeight="1" thickBot="1">
      <c r="A79" s="32">
        <v>73</v>
      </c>
      <c r="B79" s="33">
        <v>36</v>
      </c>
      <c r="C79" s="33" t="s">
        <v>17</v>
      </c>
      <c r="D79" s="33">
        <v>1406798</v>
      </c>
      <c r="E79" s="33">
        <v>9993834485</v>
      </c>
      <c r="F79" s="34" t="s">
        <v>147</v>
      </c>
      <c r="G79" s="33" t="s">
        <v>8</v>
      </c>
      <c r="H79" s="33" t="s">
        <v>9</v>
      </c>
      <c r="I79" s="33">
        <f>'Pelaksanaan I'!I80</f>
        <v>4</v>
      </c>
      <c r="J79" s="35" t="str">
        <f>'Pelaksanaan I'!J80</f>
        <v>Getaran Harmonis</v>
      </c>
      <c r="K79" s="33">
        <f>('Pelaksanaan I'!K80)+10</f>
        <v>54</v>
      </c>
      <c r="L79" s="33">
        <f t="shared" si="5"/>
        <v>5</v>
      </c>
      <c r="M79" s="36">
        <f>'Pelaksanaan I'!AC80</f>
        <v>38</v>
      </c>
      <c r="N79" s="33">
        <f t="shared" si="4"/>
        <v>5</v>
      </c>
      <c r="O79" s="37">
        <f t="shared" si="6"/>
        <v>48</v>
      </c>
      <c r="P79" s="38">
        <f t="shared" si="7"/>
        <v>88.888888888888886</v>
      </c>
      <c r="V79" s="2"/>
      <c r="W79" s="17"/>
    </row>
    <row r="80" spans="1:23" ht="15.95" customHeight="1" thickTop="1">
      <c r="A80" s="25">
        <v>74</v>
      </c>
      <c r="B80" s="26"/>
      <c r="C80" s="26"/>
      <c r="D80" s="26"/>
      <c r="E80" s="26"/>
      <c r="F80" s="27" t="s">
        <v>148</v>
      </c>
      <c r="G80" s="26"/>
      <c r="H80" s="26"/>
      <c r="I80" s="26">
        <v>6</v>
      </c>
      <c r="J80" s="28" t="str">
        <f>'Pelaksanaan I'!J81</f>
        <v>Getaran Harmonis</v>
      </c>
      <c r="K80" s="26">
        <f>('Pelaksanaan I'!K81)+10</f>
        <v>54</v>
      </c>
      <c r="L80" s="26">
        <f t="shared" ref="L80" si="8">IF(I80="","",5)</f>
        <v>5</v>
      </c>
      <c r="M80" s="29">
        <f>'Pelaksanaan I'!AC81</f>
        <v>38</v>
      </c>
      <c r="N80" s="26">
        <f t="shared" ref="N80" si="9">IF(K80="","",5)</f>
        <v>5</v>
      </c>
      <c r="O80" s="30">
        <f t="shared" ref="O80" si="10">IF(L80="","",SUM(L80:N80))</f>
        <v>48</v>
      </c>
      <c r="P80" s="31">
        <f t="shared" si="7"/>
        <v>88.888888888888886</v>
      </c>
      <c r="V80" s="2"/>
      <c r="W80" s="17"/>
    </row>
    <row r="81" spans="1:23" ht="15.95" customHeight="1">
      <c r="A81" s="6">
        <v>75</v>
      </c>
      <c r="B81" s="4">
        <v>37</v>
      </c>
      <c r="C81" s="4" t="s">
        <v>17</v>
      </c>
      <c r="D81" s="4">
        <v>1406799</v>
      </c>
      <c r="E81" s="4" t="s">
        <v>20</v>
      </c>
      <c r="F81" s="5" t="s">
        <v>149</v>
      </c>
      <c r="G81" s="4" t="s">
        <v>8</v>
      </c>
      <c r="H81" s="4" t="s">
        <v>9</v>
      </c>
      <c r="I81" s="4">
        <f>'Pelaksanaan I'!I82</f>
        <v>3</v>
      </c>
      <c r="J81" s="11" t="str">
        <f>'Pelaksanaan I'!J82</f>
        <v>Ayunan Sederhana</v>
      </c>
      <c r="K81" s="4">
        <f>('Pelaksanaan I'!K82)+10</f>
        <v>55</v>
      </c>
      <c r="L81" s="4">
        <f t="shared" si="5"/>
        <v>5</v>
      </c>
      <c r="M81" s="14">
        <f>'Pelaksanaan I'!AC82</f>
        <v>39</v>
      </c>
      <c r="N81" s="4">
        <f t="shared" si="4"/>
        <v>5</v>
      </c>
      <c r="O81" s="3">
        <f t="shared" si="6"/>
        <v>49</v>
      </c>
      <c r="P81" s="21">
        <f t="shared" si="7"/>
        <v>89.090909090909093</v>
      </c>
      <c r="V81" s="2"/>
      <c r="W81" s="17"/>
    </row>
    <row r="82" spans="1:23" ht="15.95" customHeight="1">
      <c r="A82" s="6">
        <v>76</v>
      </c>
      <c r="B82" s="4">
        <v>38</v>
      </c>
      <c r="C82" s="4" t="s">
        <v>17</v>
      </c>
      <c r="D82" s="4">
        <v>1406800</v>
      </c>
      <c r="E82" s="4">
        <v>9991129637</v>
      </c>
      <c r="F82" s="5" t="s">
        <v>150</v>
      </c>
      <c r="G82" s="4" t="s">
        <v>8</v>
      </c>
      <c r="H82" s="4" t="s">
        <v>9</v>
      </c>
      <c r="I82" s="4">
        <f>'Pelaksanaan I'!I83</f>
        <v>5</v>
      </c>
      <c r="J82" s="11" t="str">
        <f>'Pelaksanaan I'!J83</f>
        <v>Titik Berat</v>
      </c>
      <c r="K82" s="4">
        <f>('Pelaksanaan I'!K83)+10</f>
        <v>58</v>
      </c>
      <c r="L82" s="4">
        <f t="shared" si="5"/>
        <v>5</v>
      </c>
      <c r="M82" s="14">
        <f>'Pelaksanaan I'!AC83</f>
        <v>42</v>
      </c>
      <c r="N82" s="4">
        <f t="shared" si="4"/>
        <v>5</v>
      </c>
      <c r="O82" s="3">
        <f t="shared" si="6"/>
        <v>52</v>
      </c>
      <c r="P82" s="21">
        <f t="shared" si="7"/>
        <v>89.65517241379311</v>
      </c>
      <c r="V82" s="2"/>
      <c r="W82" s="17"/>
    </row>
    <row r="83" spans="1:23" ht="15.95" customHeight="1">
      <c r="A83" s="6">
        <v>77</v>
      </c>
      <c r="B83" s="4">
        <v>1</v>
      </c>
      <c r="C83" s="4" t="s">
        <v>21</v>
      </c>
      <c r="D83" s="4">
        <v>1406982</v>
      </c>
      <c r="E83" s="4">
        <v>9991687589</v>
      </c>
      <c r="F83" s="5" t="s">
        <v>151</v>
      </c>
      <c r="G83" s="4" t="s">
        <v>8</v>
      </c>
      <c r="H83" s="4" t="s">
        <v>9</v>
      </c>
      <c r="I83" s="4">
        <f>'Pelaksanaan I'!I84</f>
        <v>3</v>
      </c>
      <c r="J83" s="11" t="str">
        <f>'Pelaksanaan I'!J84</f>
        <v>Ayunan Sederhana</v>
      </c>
      <c r="K83" s="4">
        <f>('Pelaksanaan I'!K84)+10</f>
        <v>55</v>
      </c>
      <c r="L83" s="4">
        <f t="shared" si="5"/>
        <v>5</v>
      </c>
      <c r="M83" s="14">
        <f>'Pelaksanaan I'!AC84</f>
        <v>39</v>
      </c>
      <c r="N83" s="4">
        <f t="shared" si="4"/>
        <v>5</v>
      </c>
      <c r="O83" s="3">
        <f t="shared" si="6"/>
        <v>49</v>
      </c>
      <c r="P83" s="21">
        <f t="shared" si="7"/>
        <v>89.090909090909093</v>
      </c>
      <c r="V83" s="2"/>
      <c r="W83" s="17"/>
    </row>
    <row r="84" spans="1:23" ht="15.95" customHeight="1">
      <c r="A84" s="6">
        <v>78</v>
      </c>
      <c r="B84" s="4">
        <v>2</v>
      </c>
      <c r="C84" s="4" t="s">
        <v>21</v>
      </c>
      <c r="D84" s="4">
        <v>1406801</v>
      </c>
      <c r="E84" s="4">
        <v>9986110739</v>
      </c>
      <c r="F84" s="5" t="s">
        <v>152</v>
      </c>
      <c r="G84" s="4" t="s">
        <v>8</v>
      </c>
      <c r="H84" s="4" t="s">
        <v>9</v>
      </c>
      <c r="I84" s="4">
        <f>'Pelaksanaan I'!I85</f>
        <v>5</v>
      </c>
      <c r="J84" s="11" t="str">
        <f>'Pelaksanaan I'!J85</f>
        <v>Titik Berat</v>
      </c>
      <c r="K84" s="4">
        <f>('Pelaksanaan I'!K85)+10</f>
        <v>58</v>
      </c>
      <c r="L84" s="4">
        <f t="shared" si="5"/>
        <v>5</v>
      </c>
      <c r="M84" s="14">
        <f>'Pelaksanaan I'!AC85</f>
        <v>42</v>
      </c>
      <c r="N84" s="4">
        <f t="shared" si="4"/>
        <v>5</v>
      </c>
      <c r="O84" s="3">
        <f t="shared" si="6"/>
        <v>52</v>
      </c>
      <c r="P84" s="21">
        <f t="shared" si="7"/>
        <v>89.65517241379311</v>
      </c>
      <c r="V84" s="2"/>
      <c r="W84" s="17"/>
    </row>
    <row r="85" spans="1:23" ht="15.95" customHeight="1">
      <c r="A85" s="6">
        <v>79</v>
      </c>
      <c r="B85" s="4">
        <v>3</v>
      </c>
      <c r="C85" s="4" t="s">
        <v>21</v>
      </c>
      <c r="D85" s="4">
        <v>1406802</v>
      </c>
      <c r="E85" s="4">
        <v>9991248165</v>
      </c>
      <c r="F85" s="5" t="s">
        <v>153</v>
      </c>
      <c r="G85" s="4" t="s">
        <v>10</v>
      </c>
      <c r="H85" s="4" t="s">
        <v>9</v>
      </c>
      <c r="I85" s="4">
        <f>'Pelaksanaan I'!I86</f>
        <v>6</v>
      </c>
      <c r="J85" s="11" t="str">
        <f>'Pelaksanaan I'!J86</f>
        <v>Gerak Melingkar</v>
      </c>
      <c r="K85" s="4">
        <f>('Pelaksanaan I'!K86)+10</f>
        <v>56</v>
      </c>
      <c r="L85" s="4">
        <f t="shared" si="5"/>
        <v>5</v>
      </c>
      <c r="M85" s="14">
        <f>'Pelaksanaan I'!AC86</f>
        <v>40</v>
      </c>
      <c r="N85" s="4">
        <f t="shared" si="4"/>
        <v>5</v>
      </c>
      <c r="O85" s="3">
        <f t="shared" si="6"/>
        <v>50</v>
      </c>
      <c r="P85" s="21">
        <f t="shared" si="7"/>
        <v>89.285714285714292</v>
      </c>
      <c r="V85" s="2"/>
      <c r="W85" s="17"/>
    </row>
    <row r="86" spans="1:23" ht="15.95" customHeight="1">
      <c r="A86" s="6">
        <v>80</v>
      </c>
      <c r="B86" s="4">
        <v>4</v>
      </c>
      <c r="C86" s="4" t="s">
        <v>21</v>
      </c>
      <c r="D86" s="4">
        <v>1406803</v>
      </c>
      <c r="E86" s="4" t="s">
        <v>22</v>
      </c>
      <c r="F86" s="5" t="s">
        <v>154</v>
      </c>
      <c r="G86" s="4" t="s">
        <v>10</v>
      </c>
      <c r="H86" s="4" t="s">
        <v>9</v>
      </c>
      <c r="I86" s="4">
        <f>'Pelaksanaan I'!I87</f>
        <v>1</v>
      </c>
      <c r="J86" s="11" t="str">
        <f>'Pelaksanaan I'!J87</f>
        <v>Elastisitas dan Hukum Hooke</v>
      </c>
      <c r="K86" s="4">
        <f>('Pelaksanaan I'!K87)+10</f>
        <v>62</v>
      </c>
      <c r="L86" s="4">
        <f t="shared" si="5"/>
        <v>5</v>
      </c>
      <c r="M86" s="14">
        <f>'Pelaksanaan I'!AC87</f>
        <v>46</v>
      </c>
      <c r="N86" s="4">
        <f t="shared" si="4"/>
        <v>5</v>
      </c>
      <c r="O86" s="3">
        <f t="shared" si="6"/>
        <v>56</v>
      </c>
      <c r="P86" s="21">
        <f t="shared" si="7"/>
        <v>90.322580645161281</v>
      </c>
      <c r="V86" s="2"/>
      <c r="W86" s="17"/>
    </row>
    <row r="87" spans="1:23" ht="15.95" customHeight="1">
      <c r="A87" s="6">
        <v>81</v>
      </c>
      <c r="B87" s="4">
        <v>5</v>
      </c>
      <c r="C87" s="4" t="s">
        <v>21</v>
      </c>
      <c r="D87" s="4">
        <v>1406805</v>
      </c>
      <c r="E87" s="4">
        <v>9983131857</v>
      </c>
      <c r="F87" s="5" t="s">
        <v>155</v>
      </c>
      <c r="G87" s="4" t="s">
        <v>10</v>
      </c>
      <c r="H87" s="4" t="s">
        <v>9</v>
      </c>
      <c r="I87" s="4">
        <f>'Pelaksanaan I'!I88</f>
        <v>2</v>
      </c>
      <c r="J87" s="11" t="str">
        <f>'Pelaksanaan I'!J88</f>
        <v>Rangkaian Seri dan Paralel</v>
      </c>
      <c r="K87" s="4">
        <f>('Pelaksanaan I'!K88)+10</f>
        <v>59</v>
      </c>
      <c r="L87" s="4">
        <f t="shared" si="5"/>
        <v>5</v>
      </c>
      <c r="M87" s="14">
        <f>'Pelaksanaan I'!AC88</f>
        <v>44</v>
      </c>
      <c r="N87" s="4">
        <f t="shared" si="4"/>
        <v>5</v>
      </c>
      <c r="O87" s="3">
        <f t="shared" si="6"/>
        <v>54</v>
      </c>
      <c r="P87" s="21">
        <f t="shared" si="7"/>
        <v>91.525423728813564</v>
      </c>
      <c r="V87" s="2"/>
      <c r="W87" s="17"/>
    </row>
    <row r="88" spans="1:23" ht="15.95" customHeight="1">
      <c r="A88" s="6">
        <v>82</v>
      </c>
      <c r="B88" s="4">
        <v>6</v>
      </c>
      <c r="C88" s="4" t="s">
        <v>21</v>
      </c>
      <c r="D88" s="4">
        <v>1406806</v>
      </c>
      <c r="E88" s="4">
        <v>9991024408</v>
      </c>
      <c r="F88" s="5" t="s">
        <v>156</v>
      </c>
      <c r="G88" s="4" t="s">
        <v>8</v>
      </c>
      <c r="H88" s="4" t="s">
        <v>9</v>
      </c>
      <c r="I88" s="4">
        <f>'Pelaksanaan I'!I89</f>
        <v>2</v>
      </c>
      <c r="J88" s="11" t="str">
        <f>'Pelaksanaan I'!J89</f>
        <v>Rangkaian Seri dan Paralel</v>
      </c>
      <c r="K88" s="4">
        <f>('Pelaksanaan I'!K89)+10</f>
        <v>59</v>
      </c>
      <c r="L88" s="4">
        <f t="shared" si="5"/>
        <v>5</v>
      </c>
      <c r="M88" s="14">
        <f>'Pelaksanaan I'!AC89</f>
        <v>44</v>
      </c>
      <c r="N88" s="4">
        <f t="shared" si="4"/>
        <v>5</v>
      </c>
      <c r="O88" s="3">
        <f t="shared" si="6"/>
        <v>54</v>
      </c>
      <c r="P88" s="21">
        <f t="shared" si="7"/>
        <v>91.525423728813564</v>
      </c>
      <c r="V88" s="2"/>
      <c r="W88" s="17"/>
    </row>
    <row r="89" spans="1:23" ht="15.95" customHeight="1">
      <c r="A89" s="6">
        <v>83</v>
      </c>
      <c r="B89" s="4">
        <v>7</v>
      </c>
      <c r="C89" s="4" t="s">
        <v>21</v>
      </c>
      <c r="D89" s="4">
        <v>1406807</v>
      </c>
      <c r="E89" s="4">
        <v>9991077017</v>
      </c>
      <c r="F89" s="5" t="s">
        <v>157</v>
      </c>
      <c r="G89" s="4" t="s">
        <v>8</v>
      </c>
      <c r="H89" s="4" t="s">
        <v>9</v>
      </c>
      <c r="I89" s="4">
        <f>'Pelaksanaan I'!I90</f>
        <v>1</v>
      </c>
      <c r="J89" s="11" t="str">
        <f>'Pelaksanaan I'!J90</f>
        <v>Elastisitas dan Hukum Hooke</v>
      </c>
      <c r="K89" s="4">
        <f>('Pelaksanaan I'!K90)+10</f>
        <v>62</v>
      </c>
      <c r="L89" s="4">
        <f t="shared" si="5"/>
        <v>5</v>
      </c>
      <c r="M89" s="14">
        <f>'Pelaksanaan I'!AC90</f>
        <v>46</v>
      </c>
      <c r="N89" s="4">
        <f t="shared" si="4"/>
        <v>5</v>
      </c>
      <c r="O89" s="3">
        <f t="shared" si="6"/>
        <v>56</v>
      </c>
      <c r="P89" s="21">
        <f t="shared" si="7"/>
        <v>90.322580645161281</v>
      </c>
      <c r="V89" s="2"/>
      <c r="W89" s="17"/>
    </row>
    <row r="90" spans="1:23" ht="15.95" customHeight="1">
      <c r="A90" s="6">
        <v>84</v>
      </c>
      <c r="B90" s="4">
        <v>8</v>
      </c>
      <c r="C90" s="4" t="s">
        <v>21</v>
      </c>
      <c r="D90" s="4">
        <v>1406808</v>
      </c>
      <c r="E90" s="4">
        <v>9998657785</v>
      </c>
      <c r="F90" s="5" t="s">
        <v>158</v>
      </c>
      <c r="G90" s="4" t="s">
        <v>8</v>
      </c>
      <c r="H90" s="4" t="s">
        <v>9</v>
      </c>
      <c r="I90" s="4">
        <f>'Pelaksanaan I'!I91</f>
        <v>6</v>
      </c>
      <c r="J90" s="11" t="str">
        <f>'Pelaksanaan I'!J91</f>
        <v>Gerak Melingkar</v>
      </c>
      <c r="K90" s="4">
        <f>('Pelaksanaan I'!K91)+10</f>
        <v>56</v>
      </c>
      <c r="L90" s="4">
        <f t="shared" si="5"/>
        <v>5</v>
      </c>
      <c r="M90" s="14">
        <f>'Pelaksanaan I'!AC91</f>
        <v>40</v>
      </c>
      <c r="N90" s="4">
        <f t="shared" si="4"/>
        <v>5</v>
      </c>
      <c r="O90" s="3">
        <f t="shared" si="6"/>
        <v>50</v>
      </c>
      <c r="P90" s="21">
        <f t="shared" si="7"/>
        <v>89.285714285714292</v>
      </c>
      <c r="V90" s="2"/>
      <c r="W90" s="17"/>
    </row>
    <row r="91" spans="1:23" ht="15.95" customHeight="1">
      <c r="A91" s="6">
        <v>85</v>
      </c>
      <c r="B91" s="4">
        <v>9</v>
      </c>
      <c r="C91" s="4" t="s">
        <v>21</v>
      </c>
      <c r="D91" s="4">
        <v>1407028</v>
      </c>
      <c r="E91" s="4">
        <v>9997515017</v>
      </c>
      <c r="F91" s="5" t="s">
        <v>159</v>
      </c>
      <c r="G91" s="4" t="s">
        <v>8</v>
      </c>
      <c r="H91" s="4" t="s">
        <v>9</v>
      </c>
      <c r="I91" s="4">
        <f>'Pelaksanaan I'!I92</f>
        <v>4</v>
      </c>
      <c r="J91" s="11" t="str">
        <f>'Pelaksanaan I'!J92</f>
        <v>Getaran Harmonis</v>
      </c>
      <c r="K91" s="4">
        <f>('Pelaksanaan I'!K92)+10</f>
        <v>54</v>
      </c>
      <c r="L91" s="4">
        <f t="shared" si="5"/>
        <v>5</v>
      </c>
      <c r="M91" s="14">
        <f>'Pelaksanaan I'!AC92</f>
        <v>38</v>
      </c>
      <c r="N91" s="4">
        <f t="shared" si="4"/>
        <v>5</v>
      </c>
      <c r="O91" s="3">
        <f t="shared" si="6"/>
        <v>48</v>
      </c>
      <c r="P91" s="21">
        <f t="shared" si="7"/>
        <v>88.888888888888886</v>
      </c>
      <c r="V91" s="2"/>
      <c r="W91" s="17"/>
    </row>
    <row r="92" spans="1:23" ht="15.95" customHeight="1">
      <c r="A92" s="6">
        <v>86</v>
      </c>
      <c r="B92" s="4">
        <v>10</v>
      </c>
      <c r="C92" s="4" t="s">
        <v>21</v>
      </c>
      <c r="D92" s="4">
        <v>1406809</v>
      </c>
      <c r="E92" s="4">
        <v>9981259083</v>
      </c>
      <c r="F92" s="5" t="s">
        <v>160</v>
      </c>
      <c r="G92" s="4" t="s">
        <v>10</v>
      </c>
      <c r="H92" s="4" t="s">
        <v>9</v>
      </c>
      <c r="I92" s="4">
        <f>'Pelaksanaan I'!I93</f>
        <v>4</v>
      </c>
      <c r="J92" s="11" t="str">
        <f>'Pelaksanaan I'!J93</f>
        <v>Getaran Harmonis</v>
      </c>
      <c r="K92" s="4">
        <f>('Pelaksanaan I'!K93)+10</f>
        <v>54</v>
      </c>
      <c r="L92" s="4">
        <f t="shared" si="5"/>
        <v>5</v>
      </c>
      <c r="M92" s="14">
        <f>'Pelaksanaan I'!AC93</f>
        <v>38</v>
      </c>
      <c r="N92" s="4">
        <f t="shared" si="4"/>
        <v>5</v>
      </c>
      <c r="O92" s="3">
        <f t="shared" si="6"/>
        <v>48</v>
      </c>
      <c r="P92" s="21">
        <f t="shared" si="7"/>
        <v>88.888888888888886</v>
      </c>
      <c r="V92" s="2"/>
      <c r="W92" s="17"/>
    </row>
    <row r="93" spans="1:23" ht="15.95" customHeight="1">
      <c r="A93" s="6">
        <v>87</v>
      </c>
      <c r="B93" s="4">
        <v>11</v>
      </c>
      <c r="C93" s="4" t="s">
        <v>21</v>
      </c>
      <c r="D93" s="4">
        <v>1406810</v>
      </c>
      <c r="E93" s="4">
        <v>9993172305</v>
      </c>
      <c r="F93" s="5" t="s">
        <v>161</v>
      </c>
      <c r="G93" s="4" t="s">
        <v>10</v>
      </c>
      <c r="H93" s="4" t="s">
        <v>9</v>
      </c>
      <c r="I93" s="4">
        <f>'Pelaksanaan I'!I94</f>
        <v>1</v>
      </c>
      <c r="J93" s="11" t="str">
        <f>'Pelaksanaan I'!J94</f>
        <v>Elastisitas dan Hukum Hooke</v>
      </c>
      <c r="K93" s="4">
        <f>('Pelaksanaan I'!K94)+10</f>
        <v>62</v>
      </c>
      <c r="L93" s="4">
        <f t="shared" si="5"/>
        <v>5</v>
      </c>
      <c r="M93" s="14">
        <f>'Pelaksanaan I'!AC94</f>
        <v>46</v>
      </c>
      <c r="N93" s="4">
        <f t="shared" si="4"/>
        <v>5</v>
      </c>
      <c r="O93" s="3">
        <f t="shared" si="6"/>
        <v>56</v>
      </c>
      <c r="P93" s="21">
        <f t="shared" si="7"/>
        <v>90.322580645161281</v>
      </c>
      <c r="V93" s="2"/>
      <c r="W93" s="17"/>
    </row>
    <row r="94" spans="1:23" ht="15.95" customHeight="1">
      <c r="A94" s="6">
        <v>88</v>
      </c>
      <c r="B94" s="4">
        <v>12</v>
      </c>
      <c r="C94" s="4" t="s">
        <v>21</v>
      </c>
      <c r="D94" s="4">
        <v>1406811</v>
      </c>
      <c r="E94" s="4">
        <v>9990960569</v>
      </c>
      <c r="F94" s="5" t="s">
        <v>162</v>
      </c>
      <c r="G94" s="4" t="s">
        <v>8</v>
      </c>
      <c r="H94" s="4" t="s">
        <v>9</v>
      </c>
      <c r="I94" s="4">
        <f>'Pelaksanaan I'!I95</f>
        <v>3</v>
      </c>
      <c r="J94" s="11" t="str">
        <f>'Pelaksanaan I'!J95</f>
        <v>Ayunan Sederhana</v>
      </c>
      <c r="K94" s="4">
        <f>('Pelaksanaan I'!K95)+10</f>
        <v>55</v>
      </c>
      <c r="L94" s="4">
        <f t="shared" ref="L94" si="11">IF(I94="","",5)</f>
        <v>5</v>
      </c>
      <c r="M94" s="14">
        <f>'Pelaksanaan I'!AC95</f>
        <v>39</v>
      </c>
      <c r="N94" s="4">
        <f t="shared" ref="N94" si="12">IF(K94="","",5)</f>
        <v>5</v>
      </c>
      <c r="O94" s="3">
        <f t="shared" ref="O94" si="13">IF(L94="","",SUM(L94:N94))</f>
        <v>49</v>
      </c>
      <c r="P94" s="21">
        <f t="shared" si="7"/>
        <v>89.090909090909093</v>
      </c>
      <c r="V94" s="2"/>
      <c r="W94" s="17"/>
    </row>
    <row r="95" spans="1:23" ht="15.95" customHeight="1">
      <c r="A95" s="6">
        <v>89</v>
      </c>
      <c r="B95" s="4">
        <v>13</v>
      </c>
      <c r="C95" s="4" t="s">
        <v>21</v>
      </c>
      <c r="D95" s="4">
        <v>1406812</v>
      </c>
      <c r="E95" s="4">
        <v>9994641927</v>
      </c>
      <c r="F95" s="5" t="s">
        <v>163</v>
      </c>
      <c r="G95" s="4" t="s">
        <v>10</v>
      </c>
      <c r="H95" s="4" t="s">
        <v>9</v>
      </c>
      <c r="I95" s="4">
        <f>'Pelaksanaan I'!I96</f>
        <v>6</v>
      </c>
      <c r="J95" s="11" t="str">
        <f>'Pelaksanaan I'!J96</f>
        <v>Gerak Melingkar</v>
      </c>
      <c r="K95" s="4">
        <f>('Pelaksanaan I'!K96)+10</f>
        <v>56</v>
      </c>
      <c r="L95" s="4">
        <f t="shared" si="5"/>
        <v>5</v>
      </c>
      <c r="M95" s="14">
        <f>'Pelaksanaan I'!AC96</f>
        <v>40</v>
      </c>
      <c r="N95" s="4">
        <f t="shared" si="4"/>
        <v>5</v>
      </c>
      <c r="O95" s="3">
        <f t="shared" si="6"/>
        <v>50</v>
      </c>
      <c r="P95" s="21">
        <f t="shared" si="7"/>
        <v>89.285714285714292</v>
      </c>
      <c r="V95" s="2"/>
      <c r="W95" s="17"/>
    </row>
    <row r="96" spans="1:23" ht="15.95" customHeight="1">
      <c r="A96" s="6">
        <v>90</v>
      </c>
      <c r="B96" s="4">
        <v>14</v>
      </c>
      <c r="C96" s="4" t="s">
        <v>21</v>
      </c>
      <c r="D96" s="4">
        <v>1406813</v>
      </c>
      <c r="E96" s="4">
        <v>9993170954</v>
      </c>
      <c r="F96" s="5" t="s">
        <v>164</v>
      </c>
      <c r="G96" s="4" t="s">
        <v>8</v>
      </c>
      <c r="H96" s="4" t="s">
        <v>9</v>
      </c>
      <c r="I96" s="4">
        <f>'Pelaksanaan I'!I97</f>
        <v>1</v>
      </c>
      <c r="J96" s="11" t="str">
        <f>'Pelaksanaan I'!J97</f>
        <v>Elastisitas dan Hukum Hooke</v>
      </c>
      <c r="K96" s="4">
        <f>('Pelaksanaan I'!K97)+10</f>
        <v>62</v>
      </c>
      <c r="L96" s="4">
        <f t="shared" si="5"/>
        <v>5</v>
      </c>
      <c r="M96" s="14">
        <f>'Pelaksanaan I'!AC97</f>
        <v>45</v>
      </c>
      <c r="N96" s="4">
        <f t="shared" si="4"/>
        <v>5</v>
      </c>
      <c r="O96" s="3">
        <f t="shared" si="6"/>
        <v>55</v>
      </c>
      <c r="P96" s="21">
        <f t="shared" si="7"/>
        <v>88.709677419354833</v>
      </c>
      <c r="V96" s="2"/>
      <c r="W96" s="17"/>
    </row>
    <row r="97" spans="1:23" ht="15.95" customHeight="1">
      <c r="A97" s="6">
        <v>91</v>
      </c>
      <c r="B97" s="4">
        <v>15</v>
      </c>
      <c r="C97" s="4" t="s">
        <v>21</v>
      </c>
      <c r="D97" s="4">
        <v>1406814</v>
      </c>
      <c r="E97" s="4">
        <v>9991077812</v>
      </c>
      <c r="F97" s="5" t="s">
        <v>165</v>
      </c>
      <c r="G97" s="4" t="s">
        <v>8</v>
      </c>
      <c r="H97" s="4" t="s">
        <v>9</v>
      </c>
      <c r="I97" s="4">
        <f>'Pelaksanaan I'!I98</f>
        <v>3</v>
      </c>
      <c r="J97" s="11" t="str">
        <f>'Pelaksanaan I'!J98</f>
        <v>Ayunan Sederhana</v>
      </c>
      <c r="K97" s="4">
        <f>('Pelaksanaan I'!K98)+10</f>
        <v>55</v>
      </c>
      <c r="L97" s="4">
        <f t="shared" si="5"/>
        <v>5</v>
      </c>
      <c r="M97" s="14">
        <f>'Pelaksanaan I'!AC98</f>
        <v>40</v>
      </c>
      <c r="N97" s="4">
        <f t="shared" si="4"/>
        <v>5</v>
      </c>
      <c r="O97" s="3">
        <f t="shared" si="6"/>
        <v>50</v>
      </c>
      <c r="P97" s="21">
        <f t="shared" si="7"/>
        <v>90.909090909090907</v>
      </c>
      <c r="V97" s="2"/>
      <c r="W97" s="17"/>
    </row>
    <row r="98" spans="1:23" ht="15.95" customHeight="1">
      <c r="A98" s="6">
        <v>92</v>
      </c>
      <c r="B98" s="4">
        <v>16</v>
      </c>
      <c r="C98" s="4" t="s">
        <v>21</v>
      </c>
      <c r="D98" s="4">
        <v>1406815</v>
      </c>
      <c r="E98" s="4">
        <v>9990891092</v>
      </c>
      <c r="F98" s="5" t="s">
        <v>166</v>
      </c>
      <c r="G98" s="4" t="s">
        <v>10</v>
      </c>
      <c r="H98" s="4" t="s">
        <v>9</v>
      </c>
      <c r="I98" s="4">
        <f>'Pelaksanaan I'!I99</f>
        <v>3</v>
      </c>
      <c r="J98" s="11" t="str">
        <f>'Pelaksanaan I'!J99</f>
        <v>Ayunan Sederhana</v>
      </c>
      <c r="K98" s="4">
        <f>('Pelaksanaan I'!K99)+10</f>
        <v>55</v>
      </c>
      <c r="L98" s="4">
        <f t="shared" si="5"/>
        <v>5</v>
      </c>
      <c r="M98" s="14">
        <f>'Pelaksanaan I'!AC99</f>
        <v>40</v>
      </c>
      <c r="N98" s="4">
        <f t="shared" si="4"/>
        <v>5</v>
      </c>
      <c r="O98" s="3">
        <f t="shared" si="6"/>
        <v>50</v>
      </c>
      <c r="P98" s="21">
        <f t="shared" si="7"/>
        <v>90.909090909090907</v>
      </c>
      <c r="V98" s="2"/>
      <c r="W98" s="17"/>
    </row>
    <row r="99" spans="1:23" ht="15.95" customHeight="1">
      <c r="A99" s="6">
        <v>93</v>
      </c>
      <c r="B99" s="4">
        <v>17</v>
      </c>
      <c r="C99" s="4" t="s">
        <v>21</v>
      </c>
      <c r="D99" s="4">
        <v>1406816</v>
      </c>
      <c r="E99" s="4" t="s">
        <v>23</v>
      </c>
      <c r="F99" s="5" t="s">
        <v>167</v>
      </c>
      <c r="G99" s="4" t="s">
        <v>8</v>
      </c>
      <c r="H99" s="4" t="s">
        <v>9</v>
      </c>
      <c r="I99" s="4">
        <f>'Pelaksanaan I'!I100</f>
        <v>6</v>
      </c>
      <c r="J99" s="11" t="str">
        <f>'Pelaksanaan I'!J100</f>
        <v>Gerak Melingkar</v>
      </c>
      <c r="K99" s="4">
        <f>('Pelaksanaan I'!K100)+10</f>
        <v>56</v>
      </c>
      <c r="L99" s="4">
        <f t="shared" si="5"/>
        <v>5</v>
      </c>
      <c r="M99" s="14">
        <f>'Pelaksanaan I'!AC100</f>
        <v>40</v>
      </c>
      <c r="N99" s="4">
        <f t="shared" si="4"/>
        <v>5</v>
      </c>
      <c r="O99" s="3">
        <f t="shared" si="6"/>
        <v>50</v>
      </c>
      <c r="P99" s="21">
        <f t="shared" si="7"/>
        <v>89.285714285714292</v>
      </c>
      <c r="V99" s="2"/>
      <c r="W99" s="17"/>
    </row>
    <row r="100" spans="1:23" ht="15.95" customHeight="1">
      <c r="A100" s="6">
        <v>94</v>
      </c>
      <c r="B100" s="4">
        <v>18</v>
      </c>
      <c r="C100" s="4" t="s">
        <v>21</v>
      </c>
      <c r="D100" s="4">
        <v>1406817</v>
      </c>
      <c r="E100" s="4">
        <v>9993172309</v>
      </c>
      <c r="F100" s="5" t="s">
        <v>168</v>
      </c>
      <c r="G100" s="4" t="s">
        <v>8</v>
      </c>
      <c r="H100" s="4" t="s">
        <v>9</v>
      </c>
      <c r="I100" s="4">
        <f>'Pelaksanaan I'!I101</f>
        <v>4</v>
      </c>
      <c r="J100" s="11" t="str">
        <f>'Pelaksanaan I'!J101</f>
        <v>Getaran Harmonis</v>
      </c>
      <c r="K100" s="4">
        <f>('Pelaksanaan I'!K101)+10</f>
        <v>54</v>
      </c>
      <c r="L100" s="4">
        <f t="shared" si="5"/>
        <v>5</v>
      </c>
      <c r="M100" s="14">
        <f>'Pelaksanaan I'!AC101</f>
        <v>38</v>
      </c>
      <c r="N100" s="4">
        <f t="shared" si="4"/>
        <v>5</v>
      </c>
      <c r="O100" s="3">
        <f t="shared" si="6"/>
        <v>48</v>
      </c>
      <c r="P100" s="21">
        <f t="shared" si="7"/>
        <v>88.888888888888886</v>
      </c>
      <c r="V100" s="2"/>
      <c r="W100" s="17"/>
    </row>
    <row r="101" spans="1:23" ht="15.95" customHeight="1">
      <c r="A101" s="6">
        <v>95</v>
      </c>
      <c r="B101" s="4">
        <v>19</v>
      </c>
      <c r="C101" s="4" t="s">
        <v>21</v>
      </c>
      <c r="D101" s="4">
        <v>1406818</v>
      </c>
      <c r="E101" s="4">
        <v>9991076404</v>
      </c>
      <c r="F101" s="5" t="s">
        <v>169</v>
      </c>
      <c r="G101" s="4" t="s">
        <v>10</v>
      </c>
      <c r="H101" s="4" t="s">
        <v>9</v>
      </c>
      <c r="I101" s="4">
        <f>'Pelaksanaan I'!I102</f>
        <v>5</v>
      </c>
      <c r="J101" s="11" t="str">
        <f>'Pelaksanaan I'!J102</f>
        <v>Titik Berat</v>
      </c>
      <c r="K101" s="4">
        <f>('Pelaksanaan I'!K102)+10</f>
        <v>58</v>
      </c>
      <c r="L101" s="4">
        <f t="shared" si="5"/>
        <v>5</v>
      </c>
      <c r="M101" s="14">
        <f>'Pelaksanaan I'!AC102</f>
        <v>42</v>
      </c>
      <c r="N101" s="4">
        <f t="shared" si="4"/>
        <v>5</v>
      </c>
      <c r="O101" s="3">
        <f t="shared" si="6"/>
        <v>52</v>
      </c>
      <c r="P101" s="21">
        <f t="shared" si="7"/>
        <v>89.65517241379311</v>
      </c>
      <c r="V101" s="2"/>
      <c r="W101" s="17"/>
    </row>
    <row r="102" spans="1:23" ht="15.95" customHeight="1">
      <c r="A102" s="6">
        <v>96</v>
      </c>
      <c r="B102" s="4">
        <v>20</v>
      </c>
      <c r="C102" s="4" t="s">
        <v>21</v>
      </c>
      <c r="D102" s="4">
        <v>1406819</v>
      </c>
      <c r="E102" s="4">
        <v>9997094096</v>
      </c>
      <c r="F102" s="5" t="s">
        <v>170</v>
      </c>
      <c r="G102" s="4" t="s">
        <v>8</v>
      </c>
      <c r="H102" s="4" t="s">
        <v>9</v>
      </c>
      <c r="I102" s="4">
        <f>'Pelaksanaan I'!I103</f>
        <v>5</v>
      </c>
      <c r="J102" s="11" t="str">
        <f>'Pelaksanaan I'!J103</f>
        <v>Titik Berat</v>
      </c>
      <c r="K102" s="4">
        <f>('Pelaksanaan I'!K103)+10</f>
        <v>58</v>
      </c>
      <c r="L102" s="4">
        <f t="shared" si="5"/>
        <v>5</v>
      </c>
      <c r="M102" s="14">
        <f>'Pelaksanaan I'!AC103</f>
        <v>42</v>
      </c>
      <c r="N102" s="4">
        <f t="shared" si="4"/>
        <v>5</v>
      </c>
      <c r="O102" s="3">
        <f t="shared" si="6"/>
        <v>52</v>
      </c>
      <c r="P102" s="21">
        <f t="shared" si="7"/>
        <v>89.65517241379311</v>
      </c>
      <c r="V102" s="2"/>
      <c r="W102" s="17"/>
    </row>
    <row r="103" spans="1:23" ht="15.95" customHeight="1">
      <c r="A103" s="6">
        <v>97</v>
      </c>
      <c r="B103" s="4">
        <v>21</v>
      </c>
      <c r="C103" s="4" t="s">
        <v>21</v>
      </c>
      <c r="D103" s="4">
        <v>1406820</v>
      </c>
      <c r="E103" s="4">
        <v>9980508650</v>
      </c>
      <c r="F103" s="5" t="s">
        <v>171</v>
      </c>
      <c r="G103" s="4" t="s">
        <v>10</v>
      </c>
      <c r="H103" s="4" t="s">
        <v>9</v>
      </c>
      <c r="I103" s="4">
        <f>'Pelaksanaan I'!I104</f>
        <v>1</v>
      </c>
      <c r="J103" s="11" t="str">
        <f>'Pelaksanaan I'!J104</f>
        <v>Elastisitas dan Hukum Hooke</v>
      </c>
      <c r="K103" s="4">
        <f>('Pelaksanaan I'!K104)+10</f>
        <v>62</v>
      </c>
      <c r="L103" s="4">
        <f t="shared" si="5"/>
        <v>5</v>
      </c>
      <c r="M103" s="14">
        <f>'Pelaksanaan I'!AC104</f>
        <v>45</v>
      </c>
      <c r="N103" s="4">
        <f t="shared" si="4"/>
        <v>5</v>
      </c>
      <c r="O103" s="3">
        <f t="shared" si="6"/>
        <v>55</v>
      </c>
      <c r="P103" s="21">
        <f t="shared" si="7"/>
        <v>88.709677419354833</v>
      </c>
      <c r="V103" s="2"/>
      <c r="W103" s="17"/>
    </row>
    <row r="104" spans="1:23" ht="15.95" customHeight="1">
      <c r="A104" s="6">
        <v>98</v>
      </c>
      <c r="B104" s="4">
        <v>22</v>
      </c>
      <c r="C104" s="4" t="s">
        <v>21</v>
      </c>
      <c r="D104" s="4">
        <v>1406821</v>
      </c>
      <c r="E104" s="4">
        <v>9993171487</v>
      </c>
      <c r="F104" s="5" t="s">
        <v>172</v>
      </c>
      <c r="G104" s="4" t="s">
        <v>10</v>
      </c>
      <c r="H104" s="4" t="s">
        <v>9</v>
      </c>
      <c r="I104" s="4">
        <f>'Pelaksanaan I'!I105</f>
        <v>2</v>
      </c>
      <c r="J104" s="11" t="str">
        <f>'Pelaksanaan I'!J105</f>
        <v>Rangkaian Seri dan Paralel</v>
      </c>
      <c r="K104" s="4">
        <f>('Pelaksanaan I'!K105)+10</f>
        <v>59</v>
      </c>
      <c r="L104" s="4">
        <f t="shared" si="5"/>
        <v>5</v>
      </c>
      <c r="M104" s="14">
        <f>'Pelaksanaan I'!AC105</f>
        <v>43</v>
      </c>
      <c r="N104" s="4">
        <f t="shared" si="4"/>
        <v>5</v>
      </c>
      <c r="O104" s="3">
        <f t="shared" si="6"/>
        <v>53</v>
      </c>
      <c r="P104" s="21">
        <f t="shared" si="7"/>
        <v>89.830508474576277</v>
      </c>
      <c r="V104" s="2"/>
      <c r="W104" s="17"/>
    </row>
    <row r="105" spans="1:23" ht="15.95" customHeight="1">
      <c r="A105" s="6">
        <v>99</v>
      </c>
      <c r="B105" s="4">
        <v>23</v>
      </c>
      <c r="C105" s="4" t="s">
        <v>21</v>
      </c>
      <c r="D105" s="4">
        <v>1406822</v>
      </c>
      <c r="E105" s="4">
        <v>9982689206</v>
      </c>
      <c r="F105" s="5" t="s">
        <v>173</v>
      </c>
      <c r="G105" s="4" t="s">
        <v>8</v>
      </c>
      <c r="H105" s="4" t="s">
        <v>9</v>
      </c>
      <c r="I105" s="4">
        <f>'Pelaksanaan I'!I106</f>
        <v>5</v>
      </c>
      <c r="J105" s="11" t="str">
        <f>'Pelaksanaan I'!J106</f>
        <v>Titik Berat</v>
      </c>
      <c r="K105" s="4">
        <f>('Pelaksanaan I'!K106)+10</f>
        <v>58</v>
      </c>
      <c r="L105" s="4">
        <f t="shared" si="5"/>
        <v>5</v>
      </c>
      <c r="M105" s="14">
        <f>'Pelaksanaan I'!AC106</f>
        <v>41</v>
      </c>
      <c r="N105" s="4">
        <f t="shared" si="4"/>
        <v>5</v>
      </c>
      <c r="O105" s="3">
        <f t="shared" si="6"/>
        <v>51</v>
      </c>
      <c r="P105" s="21">
        <f t="shared" si="7"/>
        <v>87.931034482758619</v>
      </c>
      <c r="V105" s="2"/>
      <c r="W105" s="17"/>
    </row>
    <row r="106" spans="1:23" ht="15.95" customHeight="1">
      <c r="A106" s="6">
        <v>100</v>
      </c>
      <c r="B106" s="4">
        <v>24</v>
      </c>
      <c r="C106" s="4" t="s">
        <v>21</v>
      </c>
      <c r="D106" s="4">
        <v>1406824</v>
      </c>
      <c r="E106" s="4" t="s">
        <v>24</v>
      </c>
      <c r="F106" s="5" t="s">
        <v>174</v>
      </c>
      <c r="G106" s="4" t="s">
        <v>8</v>
      </c>
      <c r="H106" s="4" t="s">
        <v>9</v>
      </c>
      <c r="I106" s="4">
        <f>'Pelaksanaan I'!I107</f>
        <v>4</v>
      </c>
      <c r="J106" s="11" t="str">
        <f>'Pelaksanaan I'!J107</f>
        <v>Getaran Harmonis</v>
      </c>
      <c r="K106" s="4">
        <f>('Pelaksanaan I'!K107)+10</f>
        <v>54</v>
      </c>
      <c r="L106" s="4">
        <f t="shared" si="5"/>
        <v>5</v>
      </c>
      <c r="M106" s="14">
        <f>'Pelaksanaan I'!AC107</f>
        <v>39</v>
      </c>
      <c r="N106" s="4">
        <f t="shared" si="4"/>
        <v>5</v>
      </c>
      <c r="O106" s="3">
        <f t="shared" si="6"/>
        <v>49</v>
      </c>
      <c r="P106" s="21">
        <f t="shared" si="7"/>
        <v>90.740740740740748</v>
      </c>
      <c r="V106" s="2"/>
      <c r="W106" s="17"/>
    </row>
    <row r="107" spans="1:23" ht="15.95" customHeight="1">
      <c r="A107" s="6">
        <v>101</v>
      </c>
      <c r="B107" s="4">
        <v>25</v>
      </c>
      <c r="C107" s="4" t="s">
        <v>21</v>
      </c>
      <c r="D107" s="4">
        <v>1406825</v>
      </c>
      <c r="E107" s="4" t="s">
        <v>25</v>
      </c>
      <c r="F107" s="5" t="s">
        <v>175</v>
      </c>
      <c r="G107" s="4" t="s">
        <v>8</v>
      </c>
      <c r="H107" s="4" t="s">
        <v>9</v>
      </c>
      <c r="I107" s="4">
        <f>'Pelaksanaan I'!I108</f>
        <v>6</v>
      </c>
      <c r="J107" s="11" t="str">
        <f>'Pelaksanaan I'!J108</f>
        <v>Gerak Melingkar</v>
      </c>
      <c r="K107" s="4">
        <f>('Pelaksanaan I'!K108)+10</f>
        <v>56</v>
      </c>
      <c r="L107" s="4">
        <f t="shared" si="5"/>
        <v>5</v>
      </c>
      <c r="M107" s="14">
        <f>'Pelaksanaan I'!AC108</f>
        <v>40</v>
      </c>
      <c r="N107" s="4">
        <f t="shared" si="4"/>
        <v>5</v>
      </c>
      <c r="O107" s="3">
        <f t="shared" si="6"/>
        <v>50</v>
      </c>
      <c r="P107" s="21">
        <f t="shared" si="7"/>
        <v>89.285714285714292</v>
      </c>
      <c r="V107" s="2"/>
      <c r="W107" s="17"/>
    </row>
    <row r="108" spans="1:23" ht="15.95" customHeight="1">
      <c r="A108" s="6">
        <v>102</v>
      </c>
      <c r="B108" s="4">
        <v>26</v>
      </c>
      <c r="C108" s="4" t="s">
        <v>21</v>
      </c>
      <c r="D108" s="4">
        <v>1406826</v>
      </c>
      <c r="E108" s="4">
        <v>9994628875</v>
      </c>
      <c r="F108" s="5" t="s">
        <v>176</v>
      </c>
      <c r="G108" s="4" t="s">
        <v>8</v>
      </c>
      <c r="H108" s="4" t="s">
        <v>9</v>
      </c>
      <c r="I108" s="4">
        <f>'Pelaksanaan I'!I109</f>
        <v>5</v>
      </c>
      <c r="J108" s="11" t="str">
        <f>'Pelaksanaan I'!J109</f>
        <v>Titik Berat</v>
      </c>
      <c r="K108" s="4">
        <f>('Pelaksanaan I'!K109)+10</f>
        <v>58</v>
      </c>
      <c r="L108" s="4">
        <f t="shared" si="5"/>
        <v>5</v>
      </c>
      <c r="M108" s="14">
        <f>'Pelaksanaan I'!AC109</f>
        <v>41</v>
      </c>
      <c r="N108" s="4">
        <f t="shared" si="4"/>
        <v>5</v>
      </c>
      <c r="O108" s="3">
        <f t="shared" si="6"/>
        <v>51</v>
      </c>
      <c r="P108" s="21">
        <f t="shared" si="7"/>
        <v>87.931034482758619</v>
      </c>
      <c r="V108" s="2"/>
      <c r="W108" s="17"/>
    </row>
    <row r="109" spans="1:23" ht="15.95" customHeight="1">
      <c r="A109" s="6">
        <v>103</v>
      </c>
      <c r="B109" s="4">
        <v>27</v>
      </c>
      <c r="C109" s="4" t="s">
        <v>21</v>
      </c>
      <c r="D109" s="4">
        <v>1406827</v>
      </c>
      <c r="E109" s="4">
        <v>9989130686</v>
      </c>
      <c r="F109" s="5" t="s">
        <v>177</v>
      </c>
      <c r="G109" s="4" t="s">
        <v>8</v>
      </c>
      <c r="H109" s="4" t="s">
        <v>9</v>
      </c>
      <c r="I109" s="4">
        <f>'Pelaksanaan I'!I110</f>
        <v>3</v>
      </c>
      <c r="J109" s="11" t="str">
        <f>'Pelaksanaan I'!J110</f>
        <v>Ayunan Sederhana</v>
      </c>
      <c r="K109" s="4">
        <f>('Pelaksanaan I'!K110)+10</f>
        <v>55</v>
      </c>
      <c r="L109" s="4">
        <f t="shared" si="5"/>
        <v>5</v>
      </c>
      <c r="M109" s="14">
        <f>'Pelaksanaan I'!AC110</f>
        <v>39</v>
      </c>
      <c r="N109" s="4">
        <f t="shared" si="4"/>
        <v>5</v>
      </c>
      <c r="O109" s="3">
        <f t="shared" si="6"/>
        <v>49</v>
      </c>
      <c r="P109" s="21">
        <f t="shared" si="7"/>
        <v>89.090909090909093</v>
      </c>
      <c r="V109" s="2"/>
      <c r="W109" s="17"/>
    </row>
    <row r="110" spans="1:23" ht="15.95" customHeight="1">
      <c r="A110" s="6">
        <v>104</v>
      </c>
      <c r="B110" s="4">
        <v>28</v>
      </c>
      <c r="C110" s="4" t="s">
        <v>21</v>
      </c>
      <c r="D110" s="4">
        <v>1406828</v>
      </c>
      <c r="E110" s="4">
        <v>9997516790</v>
      </c>
      <c r="F110" s="5" t="s">
        <v>178</v>
      </c>
      <c r="G110" s="4" t="s">
        <v>10</v>
      </c>
      <c r="H110" s="4" t="s">
        <v>9</v>
      </c>
      <c r="I110" s="4">
        <f>'Pelaksanaan I'!I111</f>
        <v>1</v>
      </c>
      <c r="J110" s="11" t="str">
        <f>'Pelaksanaan I'!J111</f>
        <v>Elastisitas dan Hukum Hooke</v>
      </c>
      <c r="K110" s="4">
        <f>('Pelaksanaan I'!K111)+10</f>
        <v>62</v>
      </c>
      <c r="L110" s="4">
        <f t="shared" si="5"/>
        <v>5</v>
      </c>
      <c r="M110" s="14">
        <f>'Pelaksanaan I'!AC111</f>
        <v>44</v>
      </c>
      <c r="N110" s="4">
        <f t="shared" si="4"/>
        <v>5</v>
      </c>
      <c r="O110" s="3">
        <f t="shared" si="6"/>
        <v>54</v>
      </c>
      <c r="P110" s="21">
        <f t="shared" si="7"/>
        <v>87.096774193548384</v>
      </c>
      <c r="V110" s="2"/>
      <c r="W110" s="17"/>
    </row>
    <row r="111" spans="1:23" ht="15.95" customHeight="1">
      <c r="A111" s="6">
        <v>105</v>
      </c>
      <c r="B111" s="4">
        <v>29</v>
      </c>
      <c r="C111" s="4" t="s">
        <v>21</v>
      </c>
      <c r="D111" s="4">
        <v>1406829</v>
      </c>
      <c r="E111" s="4">
        <v>9993172243</v>
      </c>
      <c r="F111" s="5" t="s">
        <v>179</v>
      </c>
      <c r="G111" s="4" t="s">
        <v>8</v>
      </c>
      <c r="H111" s="4" t="s">
        <v>9</v>
      </c>
      <c r="I111" s="4">
        <f>'Pelaksanaan I'!I112</f>
        <v>4</v>
      </c>
      <c r="J111" s="11" t="str">
        <f>'Pelaksanaan I'!J112</f>
        <v>Getaran Harmonis</v>
      </c>
      <c r="K111" s="4">
        <f>('Pelaksanaan I'!K112)+10</f>
        <v>54</v>
      </c>
      <c r="L111" s="4">
        <f t="shared" si="5"/>
        <v>5</v>
      </c>
      <c r="M111" s="14">
        <f>'Pelaksanaan I'!AC112</f>
        <v>39</v>
      </c>
      <c r="N111" s="4">
        <f t="shared" si="4"/>
        <v>5</v>
      </c>
      <c r="O111" s="3">
        <f t="shared" si="6"/>
        <v>49</v>
      </c>
      <c r="P111" s="21">
        <f t="shared" si="7"/>
        <v>90.740740740740748</v>
      </c>
      <c r="V111" s="2"/>
      <c r="W111" s="17"/>
    </row>
    <row r="112" spans="1:23" ht="15.95" customHeight="1">
      <c r="A112" s="6">
        <v>106</v>
      </c>
      <c r="B112" s="4">
        <v>30</v>
      </c>
      <c r="C112" s="4" t="s">
        <v>21</v>
      </c>
      <c r="D112" s="4">
        <v>1406830</v>
      </c>
      <c r="E112" s="4">
        <v>9991741343</v>
      </c>
      <c r="F112" s="5" t="s">
        <v>180</v>
      </c>
      <c r="G112" s="4" t="s">
        <v>8</v>
      </c>
      <c r="H112" s="4" t="s">
        <v>9</v>
      </c>
      <c r="I112" s="4">
        <f>'Pelaksanaan I'!I113</f>
        <v>5</v>
      </c>
      <c r="J112" s="11" t="str">
        <f>'Pelaksanaan I'!J113</f>
        <v>Titik Berat</v>
      </c>
      <c r="K112" s="4">
        <f>('Pelaksanaan I'!K113)+10</f>
        <v>58</v>
      </c>
      <c r="L112" s="4">
        <f t="shared" si="5"/>
        <v>5</v>
      </c>
      <c r="M112" s="14">
        <f>'Pelaksanaan I'!AC113</f>
        <v>42</v>
      </c>
      <c r="N112" s="4">
        <f t="shared" si="4"/>
        <v>5</v>
      </c>
      <c r="O112" s="3">
        <f t="shared" si="6"/>
        <v>52</v>
      </c>
      <c r="P112" s="21">
        <f t="shared" si="7"/>
        <v>89.65517241379311</v>
      </c>
      <c r="V112" s="2"/>
      <c r="W112" s="17"/>
    </row>
    <row r="113" spans="1:23" ht="15.95" customHeight="1">
      <c r="A113" s="6">
        <v>107</v>
      </c>
      <c r="B113" s="4">
        <v>31</v>
      </c>
      <c r="C113" s="4" t="s">
        <v>21</v>
      </c>
      <c r="D113" s="4">
        <v>1406831</v>
      </c>
      <c r="E113" s="4">
        <v>9996237914</v>
      </c>
      <c r="F113" s="5" t="s">
        <v>181</v>
      </c>
      <c r="G113" s="4" t="s">
        <v>10</v>
      </c>
      <c r="H113" s="4" t="s">
        <v>9</v>
      </c>
      <c r="I113" s="4">
        <f>'Pelaksanaan I'!I114</f>
        <v>5</v>
      </c>
      <c r="J113" s="11" t="str">
        <f>'Pelaksanaan I'!J114</f>
        <v>Titik Berat</v>
      </c>
      <c r="K113" s="4">
        <f>('Pelaksanaan I'!K114)+10</f>
        <v>58</v>
      </c>
      <c r="L113" s="4">
        <f t="shared" si="5"/>
        <v>5</v>
      </c>
      <c r="M113" s="14">
        <f>'Pelaksanaan I'!AC114</f>
        <v>43</v>
      </c>
      <c r="N113" s="4">
        <f t="shared" si="4"/>
        <v>5</v>
      </c>
      <c r="O113" s="3">
        <f t="shared" si="6"/>
        <v>53</v>
      </c>
      <c r="P113" s="21">
        <f t="shared" si="7"/>
        <v>91.379310344827587</v>
      </c>
      <c r="V113" s="2"/>
      <c r="W113" s="17"/>
    </row>
    <row r="114" spans="1:23" ht="15.95" customHeight="1" thickBot="1">
      <c r="A114" s="32">
        <v>108</v>
      </c>
      <c r="B114" s="33">
        <v>32</v>
      </c>
      <c r="C114" s="33" t="s">
        <v>21</v>
      </c>
      <c r="D114" s="33">
        <v>1406832</v>
      </c>
      <c r="E114" s="33">
        <v>9991077422</v>
      </c>
      <c r="F114" s="34" t="s">
        <v>182</v>
      </c>
      <c r="G114" s="33" t="s">
        <v>10</v>
      </c>
      <c r="H114" s="33" t="s">
        <v>9</v>
      </c>
      <c r="I114" s="33">
        <f>'Pelaksanaan I'!I115</f>
        <v>5</v>
      </c>
      <c r="J114" s="35" t="str">
        <f>'Pelaksanaan I'!J115</f>
        <v>Titik Berat</v>
      </c>
      <c r="K114" s="33">
        <f>('Pelaksanaan I'!K115)+10</f>
        <v>58</v>
      </c>
      <c r="L114" s="33">
        <f t="shared" si="5"/>
        <v>5</v>
      </c>
      <c r="M114" s="36">
        <f>'Pelaksanaan I'!AC115</f>
        <v>42</v>
      </c>
      <c r="N114" s="33">
        <f t="shared" si="4"/>
        <v>5</v>
      </c>
      <c r="O114" s="37">
        <f t="shared" si="6"/>
        <v>52</v>
      </c>
      <c r="P114" s="38">
        <f t="shared" si="7"/>
        <v>89.65517241379311</v>
      </c>
      <c r="V114" s="2"/>
      <c r="W114" s="17"/>
    </row>
    <row r="115" spans="1:23" ht="15.95" customHeight="1" thickTop="1">
      <c r="A115" s="25">
        <v>109</v>
      </c>
      <c r="B115" s="26">
        <v>33</v>
      </c>
      <c r="C115" s="26" t="s">
        <v>21</v>
      </c>
      <c r="D115" s="26">
        <v>1406833</v>
      </c>
      <c r="E115" s="26" t="s">
        <v>26</v>
      </c>
      <c r="F115" s="27" t="s">
        <v>183</v>
      </c>
      <c r="G115" s="26" t="s">
        <v>8</v>
      </c>
      <c r="H115" s="26" t="s">
        <v>9</v>
      </c>
      <c r="I115" s="26">
        <f>'Pelaksanaan I'!I116</f>
        <v>3</v>
      </c>
      <c r="J115" s="28" t="str">
        <f>'Pelaksanaan I'!J116</f>
        <v>Ayunan Sederhana</v>
      </c>
      <c r="K115" s="26">
        <f>('Pelaksanaan I'!K116)+10</f>
        <v>55</v>
      </c>
      <c r="L115" s="26">
        <f t="shared" si="5"/>
        <v>5</v>
      </c>
      <c r="M115" s="29">
        <f>'Pelaksanaan I'!AC116</f>
        <v>40</v>
      </c>
      <c r="N115" s="26">
        <f t="shared" si="4"/>
        <v>5</v>
      </c>
      <c r="O115" s="30">
        <f t="shared" si="6"/>
        <v>50</v>
      </c>
      <c r="P115" s="31">
        <f t="shared" si="7"/>
        <v>90.909090909090907</v>
      </c>
      <c r="V115" s="2"/>
      <c r="W115" s="17"/>
    </row>
    <row r="116" spans="1:23" ht="15.95" customHeight="1">
      <c r="A116" s="6">
        <v>110</v>
      </c>
      <c r="B116" s="4">
        <v>34</v>
      </c>
      <c r="C116" s="4" t="s">
        <v>21</v>
      </c>
      <c r="D116" s="4">
        <v>1406834</v>
      </c>
      <c r="E116" s="4">
        <v>9991445362</v>
      </c>
      <c r="F116" s="5" t="s">
        <v>184</v>
      </c>
      <c r="G116" s="4" t="s">
        <v>8</v>
      </c>
      <c r="H116" s="4" t="s">
        <v>9</v>
      </c>
      <c r="I116" s="4">
        <f>'Pelaksanaan I'!I117</f>
        <v>1</v>
      </c>
      <c r="J116" s="11" t="str">
        <f>'Pelaksanaan I'!J117</f>
        <v>Elastisitas dan Hukum Hooke</v>
      </c>
      <c r="K116" s="4">
        <f>('Pelaksanaan I'!K117)+10</f>
        <v>62</v>
      </c>
      <c r="L116" s="4">
        <f t="shared" si="5"/>
        <v>5</v>
      </c>
      <c r="M116" s="14">
        <f>'Pelaksanaan I'!AC117</f>
        <v>45</v>
      </c>
      <c r="N116" s="4">
        <f t="shared" si="4"/>
        <v>5</v>
      </c>
      <c r="O116" s="3">
        <f t="shared" si="6"/>
        <v>55</v>
      </c>
      <c r="P116" s="21">
        <f t="shared" si="7"/>
        <v>88.709677419354833</v>
      </c>
      <c r="V116" s="2"/>
      <c r="W116" s="17"/>
    </row>
    <row r="117" spans="1:23" ht="15.95" customHeight="1">
      <c r="A117" s="6">
        <v>111</v>
      </c>
      <c r="B117" s="4">
        <v>35</v>
      </c>
      <c r="C117" s="4" t="s">
        <v>21</v>
      </c>
      <c r="D117" s="4">
        <v>1407049</v>
      </c>
      <c r="E117" s="4">
        <v>9981133987</v>
      </c>
      <c r="F117" s="5" t="s">
        <v>185</v>
      </c>
      <c r="G117" s="4" t="s">
        <v>8</v>
      </c>
      <c r="H117" s="4" t="s">
        <v>9</v>
      </c>
      <c r="I117" s="4">
        <f>'Pelaksanaan I'!I118</f>
        <v>4</v>
      </c>
      <c r="J117" s="11" t="str">
        <f>'Pelaksanaan I'!J118</f>
        <v>Getaran Harmonis</v>
      </c>
      <c r="K117" s="4">
        <f>('Pelaksanaan I'!K118)+10</f>
        <v>54</v>
      </c>
      <c r="L117" s="4">
        <f t="shared" si="5"/>
        <v>5</v>
      </c>
      <c r="M117" s="14">
        <f>'Pelaksanaan I'!AC118</f>
        <v>38</v>
      </c>
      <c r="N117" s="4">
        <f t="shared" si="4"/>
        <v>5</v>
      </c>
      <c r="O117" s="3">
        <f t="shared" si="6"/>
        <v>48</v>
      </c>
      <c r="P117" s="21">
        <f t="shared" si="7"/>
        <v>88.888888888888886</v>
      </c>
      <c r="V117" s="2"/>
      <c r="W117" s="17"/>
    </row>
    <row r="118" spans="1:23" ht="15.95" customHeight="1">
      <c r="A118" s="6">
        <v>112</v>
      </c>
      <c r="B118" s="4">
        <v>36</v>
      </c>
      <c r="C118" s="4" t="s">
        <v>21</v>
      </c>
      <c r="D118" s="4">
        <v>1406835</v>
      </c>
      <c r="E118" s="4">
        <v>9994834664</v>
      </c>
      <c r="F118" s="5" t="s">
        <v>186</v>
      </c>
      <c r="G118" s="4" t="s">
        <v>8</v>
      </c>
      <c r="H118" s="4" t="s">
        <v>9</v>
      </c>
      <c r="I118" s="4">
        <f>'Pelaksanaan I'!I119</f>
        <v>2</v>
      </c>
      <c r="J118" s="11" t="str">
        <f>'Pelaksanaan I'!J119</f>
        <v>Rangkaian Seri dan Paralel</v>
      </c>
      <c r="K118" s="4">
        <f>('Pelaksanaan I'!K119)+10</f>
        <v>59</v>
      </c>
      <c r="L118" s="4">
        <f t="shared" si="5"/>
        <v>5</v>
      </c>
      <c r="M118" s="14">
        <f>'Pelaksanaan I'!AC119</f>
        <v>44</v>
      </c>
      <c r="N118" s="4">
        <f t="shared" si="4"/>
        <v>5</v>
      </c>
      <c r="O118" s="3">
        <f t="shared" si="6"/>
        <v>54</v>
      </c>
      <c r="P118" s="21">
        <f t="shared" si="7"/>
        <v>91.525423728813564</v>
      </c>
      <c r="V118" s="2"/>
      <c r="W118" s="17"/>
    </row>
    <row r="119" spans="1:23" ht="15.95" customHeight="1">
      <c r="A119" s="6">
        <v>113</v>
      </c>
      <c r="B119" s="4">
        <v>1</v>
      </c>
      <c r="C119" s="4" t="s">
        <v>27</v>
      </c>
      <c r="D119" s="4">
        <v>1406837</v>
      </c>
      <c r="E119" s="4">
        <v>9986033081</v>
      </c>
      <c r="F119" s="5" t="s">
        <v>187</v>
      </c>
      <c r="G119" s="4" t="s">
        <v>8</v>
      </c>
      <c r="H119" s="4" t="s">
        <v>28</v>
      </c>
      <c r="I119" s="4">
        <f>'Pelaksanaan I'!I120</f>
        <v>3</v>
      </c>
      <c r="J119" s="11" t="str">
        <f>'Pelaksanaan I'!J120</f>
        <v>Ayunan Sederhana</v>
      </c>
      <c r="K119" s="4">
        <f>('Pelaksanaan I'!K120)+10</f>
        <v>55</v>
      </c>
      <c r="L119" s="4">
        <f t="shared" si="5"/>
        <v>5</v>
      </c>
      <c r="M119" s="14">
        <f>'Pelaksanaan I'!AC120</f>
        <v>40</v>
      </c>
      <c r="N119" s="4">
        <f t="shared" si="4"/>
        <v>5</v>
      </c>
      <c r="O119" s="3">
        <f t="shared" si="6"/>
        <v>50</v>
      </c>
      <c r="P119" s="21">
        <f t="shared" si="7"/>
        <v>90.909090909090907</v>
      </c>
      <c r="V119" s="2"/>
      <c r="W119" s="17"/>
    </row>
    <row r="120" spans="1:23" ht="15.95" customHeight="1">
      <c r="A120" s="6">
        <v>114</v>
      </c>
      <c r="B120" s="4">
        <v>2</v>
      </c>
      <c r="C120" s="4" t="s">
        <v>27</v>
      </c>
      <c r="D120" s="4">
        <v>1406840</v>
      </c>
      <c r="E120" s="4">
        <v>9981144446</v>
      </c>
      <c r="F120" s="5" t="s">
        <v>188</v>
      </c>
      <c r="G120" s="4" t="s">
        <v>8</v>
      </c>
      <c r="H120" s="4" t="s">
        <v>28</v>
      </c>
      <c r="I120" s="4">
        <f>'Pelaksanaan I'!I121</f>
        <v>2</v>
      </c>
      <c r="J120" s="11" t="str">
        <f>'Pelaksanaan I'!J121</f>
        <v>Rangkaian Seri dan Paralel</v>
      </c>
      <c r="K120" s="4">
        <f>('Pelaksanaan I'!K121)+10</f>
        <v>59</v>
      </c>
      <c r="L120" s="4">
        <f t="shared" si="5"/>
        <v>5</v>
      </c>
      <c r="M120" s="14">
        <f>'Pelaksanaan I'!AC121</f>
        <v>44</v>
      </c>
      <c r="N120" s="4">
        <f t="shared" si="4"/>
        <v>5</v>
      </c>
      <c r="O120" s="3">
        <f t="shared" si="6"/>
        <v>54</v>
      </c>
      <c r="P120" s="21">
        <f t="shared" si="7"/>
        <v>91.525423728813564</v>
      </c>
      <c r="V120" s="2"/>
      <c r="W120" s="17"/>
    </row>
    <row r="121" spans="1:23" ht="15.95" customHeight="1">
      <c r="A121" s="6">
        <v>115</v>
      </c>
      <c r="B121" s="4">
        <v>3</v>
      </c>
      <c r="C121" s="4" t="s">
        <v>27</v>
      </c>
      <c r="D121" s="4">
        <v>1406841</v>
      </c>
      <c r="E121" s="4">
        <v>9986714812</v>
      </c>
      <c r="F121" s="5" t="s">
        <v>189</v>
      </c>
      <c r="G121" s="4" t="s">
        <v>10</v>
      </c>
      <c r="H121" s="4" t="s">
        <v>9</v>
      </c>
      <c r="I121" s="4">
        <f>'Pelaksanaan I'!I122</f>
        <v>5</v>
      </c>
      <c r="J121" s="11" t="str">
        <f>'Pelaksanaan I'!J122</f>
        <v>Titik Berat</v>
      </c>
      <c r="K121" s="4">
        <f>('Pelaksanaan I'!K122)+10</f>
        <v>58</v>
      </c>
      <c r="L121" s="4">
        <f t="shared" si="5"/>
        <v>5</v>
      </c>
      <c r="M121" s="14">
        <f>'Pelaksanaan I'!AC122</f>
        <v>42</v>
      </c>
      <c r="N121" s="4">
        <f t="shared" si="4"/>
        <v>5</v>
      </c>
      <c r="O121" s="3">
        <f t="shared" si="6"/>
        <v>52</v>
      </c>
      <c r="P121" s="21">
        <f t="shared" si="7"/>
        <v>89.65517241379311</v>
      </c>
      <c r="V121" s="2"/>
      <c r="W121" s="17"/>
    </row>
    <row r="122" spans="1:23" ht="15.95" customHeight="1">
      <c r="A122" s="6">
        <v>116</v>
      </c>
      <c r="B122" s="4">
        <v>4</v>
      </c>
      <c r="C122" s="4" t="s">
        <v>27</v>
      </c>
      <c r="D122" s="4">
        <v>1406842</v>
      </c>
      <c r="E122" s="4">
        <v>7080000001</v>
      </c>
      <c r="F122" s="5" t="s">
        <v>190</v>
      </c>
      <c r="G122" s="4" t="s">
        <v>10</v>
      </c>
      <c r="H122" s="4" t="s">
        <v>9</v>
      </c>
      <c r="I122" s="4">
        <f>'Pelaksanaan I'!I123</f>
        <v>1</v>
      </c>
      <c r="J122" s="11" t="str">
        <f>'Pelaksanaan I'!J123</f>
        <v>Elastisitas dan Hukum Hooke</v>
      </c>
      <c r="K122" s="4">
        <f>('Pelaksanaan I'!K123)+10</f>
        <v>62</v>
      </c>
      <c r="L122" s="4">
        <f t="shared" si="5"/>
        <v>5</v>
      </c>
      <c r="M122" s="14">
        <f>'Pelaksanaan I'!AC123</f>
        <v>45</v>
      </c>
      <c r="N122" s="4">
        <f t="shared" si="4"/>
        <v>5</v>
      </c>
      <c r="O122" s="3">
        <f t="shared" si="6"/>
        <v>55</v>
      </c>
      <c r="P122" s="21">
        <f t="shared" si="7"/>
        <v>88.709677419354833</v>
      </c>
      <c r="V122" s="2"/>
      <c r="W122" s="17"/>
    </row>
    <row r="123" spans="1:23" ht="15.95" customHeight="1">
      <c r="A123" s="6">
        <v>117</v>
      </c>
      <c r="B123" s="4">
        <v>5</v>
      </c>
      <c r="C123" s="4" t="s">
        <v>27</v>
      </c>
      <c r="D123" s="4">
        <v>1406843</v>
      </c>
      <c r="E123" s="4">
        <v>9991169628</v>
      </c>
      <c r="F123" s="5" t="s">
        <v>191</v>
      </c>
      <c r="G123" s="4" t="s">
        <v>10</v>
      </c>
      <c r="H123" s="4" t="s">
        <v>9</v>
      </c>
      <c r="I123" s="4">
        <f>'Pelaksanaan I'!I124</f>
        <v>5</v>
      </c>
      <c r="J123" s="11" t="str">
        <f>'Pelaksanaan I'!J124</f>
        <v>Titik Berat</v>
      </c>
      <c r="K123" s="4">
        <f>('Pelaksanaan I'!K124)+10</f>
        <v>58</v>
      </c>
      <c r="L123" s="4">
        <f t="shared" si="5"/>
        <v>5</v>
      </c>
      <c r="M123" s="14">
        <f>'Pelaksanaan I'!AC124</f>
        <v>42</v>
      </c>
      <c r="N123" s="4">
        <f t="shared" si="4"/>
        <v>5</v>
      </c>
      <c r="O123" s="3">
        <f t="shared" si="6"/>
        <v>52</v>
      </c>
      <c r="P123" s="21">
        <f t="shared" si="7"/>
        <v>89.65517241379311</v>
      </c>
      <c r="V123" s="2"/>
      <c r="W123" s="17"/>
    </row>
    <row r="124" spans="1:23" ht="15.95" customHeight="1">
      <c r="A124" s="6">
        <v>118</v>
      </c>
      <c r="B124" s="4">
        <v>6</v>
      </c>
      <c r="C124" s="4" t="s">
        <v>27</v>
      </c>
      <c r="D124" s="4">
        <v>1406844</v>
      </c>
      <c r="E124" s="4">
        <v>9991075745</v>
      </c>
      <c r="F124" s="5" t="s">
        <v>192</v>
      </c>
      <c r="G124" s="4" t="s">
        <v>8</v>
      </c>
      <c r="H124" s="4" t="s">
        <v>9</v>
      </c>
      <c r="I124" s="4">
        <f>'Pelaksanaan I'!I125</f>
        <v>4</v>
      </c>
      <c r="J124" s="11" t="str">
        <f>'Pelaksanaan I'!J125</f>
        <v>Getaran Harmonis</v>
      </c>
      <c r="K124" s="4">
        <f>('Pelaksanaan I'!K125)+10</f>
        <v>54</v>
      </c>
      <c r="L124" s="4">
        <f t="shared" si="5"/>
        <v>5</v>
      </c>
      <c r="M124" s="14">
        <f>'Pelaksanaan I'!AC125</f>
        <v>38</v>
      </c>
      <c r="N124" s="4">
        <f t="shared" si="4"/>
        <v>5</v>
      </c>
      <c r="O124" s="3">
        <f t="shared" si="6"/>
        <v>48</v>
      </c>
      <c r="P124" s="21">
        <f t="shared" si="7"/>
        <v>88.888888888888886</v>
      </c>
      <c r="V124" s="2"/>
      <c r="W124" s="17"/>
    </row>
    <row r="125" spans="1:23" ht="15.95" customHeight="1">
      <c r="A125" s="6">
        <v>119</v>
      </c>
      <c r="B125" s="4">
        <v>7</v>
      </c>
      <c r="C125" s="4" t="s">
        <v>27</v>
      </c>
      <c r="D125" s="4">
        <v>1406845</v>
      </c>
      <c r="E125" s="4" t="s">
        <v>29</v>
      </c>
      <c r="F125" s="5" t="s">
        <v>193</v>
      </c>
      <c r="G125" s="4" t="s">
        <v>8</v>
      </c>
      <c r="H125" s="4" t="s">
        <v>9</v>
      </c>
      <c r="I125" s="4">
        <f>'Pelaksanaan I'!I126</f>
        <v>6</v>
      </c>
      <c r="J125" s="11" t="str">
        <f>'Pelaksanaan I'!J126</f>
        <v>Gerak Melingkar</v>
      </c>
      <c r="K125" s="4">
        <f>('Pelaksanaan I'!K126)+10</f>
        <v>56</v>
      </c>
      <c r="L125" s="4">
        <f t="shared" si="5"/>
        <v>5</v>
      </c>
      <c r="M125" s="14">
        <f>'Pelaksanaan I'!AC126</f>
        <v>40</v>
      </c>
      <c r="N125" s="4">
        <f t="shared" si="4"/>
        <v>5</v>
      </c>
      <c r="O125" s="3">
        <f t="shared" si="6"/>
        <v>50</v>
      </c>
      <c r="P125" s="21">
        <f t="shared" si="7"/>
        <v>89.285714285714292</v>
      </c>
      <c r="V125" s="2"/>
      <c r="W125" s="17"/>
    </row>
    <row r="126" spans="1:23" ht="15.95" customHeight="1">
      <c r="A126" s="6">
        <v>120</v>
      </c>
      <c r="B126" s="4">
        <v>8</v>
      </c>
      <c r="C126" s="4" t="s">
        <v>27</v>
      </c>
      <c r="D126" s="4">
        <v>1406846</v>
      </c>
      <c r="E126" s="4">
        <v>9991103216</v>
      </c>
      <c r="F126" s="5" t="s">
        <v>194</v>
      </c>
      <c r="G126" s="4" t="s">
        <v>10</v>
      </c>
      <c r="H126" s="4" t="s">
        <v>9</v>
      </c>
      <c r="I126" s="4">
        <f>'Pelaksanaan I'!I127</f>
        <v>6</v>
      </c>
      <c r="J126" s="11" t="str">
        <f>'Pelaksanaan I'!J127</f>
        <v>Gerak Melingkar</v>
      </c>
      <c r="K126" s="4">
        <f>('Pelaksanaan I'!K127)+10</f>
        <v>56</v>
      </c>
      <c r="L126" s="4">
        <f t="shared" si="5"/>
        <v>5</v>
      </c>
      <c r="M126" s="14">
        <f>'Pelaksanaan I'!AC127</f>
        <v>40</v>
      </c>
      <c r="N126" s="4">
        <f t="shared" si="4"/>
        <v>5</v>
      </c>
      <c r="O126" s="3">
        <f t="shared" si="6"/>
        <v>50</v>
      </c>
      <c r="P126" s="21">
        <f t="shared" si="7"/>
        <v>89.285714285714292</v>
      </c>
      <c r="V126" s="2"/>
      <c r="W126" s="17"/>
    </row>
    <row r="127" spans="1:23" ht="15.95" customHeight="1">
      <c r="A127" s="6">
        <v>121</v>
      </c>
      <c r="B127" s="4">
        <v>9</v>
      </c>
      <c r="C127" s="4" t="s">
        <v>27</v>
      </c>
      <c r="D127" s="4">
        <v>1406847</v>
      </c>
      <c r="E127" s="4">
        <v>9981705728</v>
      </c>
      <c r="F127" s="5" t="s">
        <v>195</v>
      </c>
      <c r="G127" s="4" t="s">
        <v>10</v>
      </c>
      <c r="H127" s="4" t="s">
        <v>28</v>
      </c>
      <c r="I127" s="4">
        <f>'Pelaksanaan I'!I128</f>
        <v>2</v>
      </c>
      <c r="J127" s="11" t="str">
        <f>'Pelaksanaan I'!J128</f>
        <v>Rangkaian Seri dan Paralel</v>
      </c>
      <c r="K127" s="4">
        <f>('Pelaksanaan I'!K128)+10</f>
        <v>59</v>
      </c>
      <c r="L127" s="4">
        <f t="shared" si="5"/>
        <v>5</v>
      </c>
      <c r="M127" s="14">
        <f>'Pelaksanaan I'!AC128</f>
        <v>43</v>
      </c>
      <c r="N127" s="4">
        <f t="shared" si="4"/>
        <v>5</v>
      </c>
      <c r="O127" s="3">
        <f t="shared" si="6"/>
        <v>53</v>
      </c>
      <c r="P127" s="21">
        <f t="shared" si="7"/>
        <v>89.830508474576277</v>
      </c>
      <c r="V127" s="2"/>
      <c r="W127" s="17"/>
    </row>
    <row r="128" spans="1:23" ht="15.95" customHeight="1">
      <c r="A128" s="6">
        <v>122</v>
      </c>
      <c r="B128" s="4">
        <v>10</v>
      </c>
      <c r="C128" s="4" t="s">
        <v>27</v>
      </c>
      <c r="D128" s="4">
        <v>1406848</v>
      </c>
      <c r="E128" s="4">
        <v>9990876567</v>
      </c>
      <c r="F128" s="5" t="s">
        <v>196</v>
      </c>
      <c r="G128" s="4" t="s">
        <v>8</v>
      </c>
      <c r="H128" s="4" t="s">
        <v>28</v>
      </c>
      <c r="I128" s="4">
        <f>'Pelaksanaan I'!I129</f>
        <v>5</v>
      </c>
      <c r="J128" s="11" t="str">
        <f>'Pelaksanaan I'!J129</f>
        <v>Titik Berat</v>
      </c>
      <c r="K128" s="4">
        <f>('Pelaksanaan I'!K129)+10</f>
        <v>58</v>
      </c>
      <c r="L128" s="4">
        <f t="shared" si="5"/>
        <v>5</v>
      </c>
      <c r="M128" s="14">
        <f>'Pelaksanaan I'!AC129</f>
        <v>42</v>
      </c>
      <c r="N128" s="4">
        <f t="shared" si="4"/>
        <v>5</v>
      </c>
      <c r="O128" s="3">
        <f t="shared" si="6"/>
        <v>52</v>
      </c>
      <c r="P128" s="21">
        <f t="shared" si="7"/>
        <v>89.65517241379311</v>
      </c>
      <c r="V128" s="2"/>
      <c r="W128" s="17"/>
    </row>
    <row r="129" spans="1:23" ht="15.95" customHeight="1">
      <c r="A129" s="6">
        <v>123</v>
      </c>
      <c r="B129" s="4">
        <v>11</v>
      </c>
      <c r="C129" s="4" t="s">
        <v>27</v>
      </c>
      <c r="D129" s="4">
        <v>1406849</v>
      </c>
      <c r="E129" s="4">
        <v>9990891450</v>
      </c>
      <c r="F129" s="5" t="s">
        <v>197</v>
      </c>
      <c r="G129" s="4" t="s">
        <v>8</v>
      </c>
      <c r="H129" s="4" t="s">
        <v>9</v>
      </c>
      <c r="I129" s="4">
        <f>'Pelaksanaan I'!I130</f>
        <v>6</v>
      </c>
      <c r="J129" s="11" t="str">
        <f>'Pelaksanaan I'!J130</f>
        <v>Gerak Melingkar</v>
      </c>
      <c r="K129" s="4">
        <f>('Pelaksanaan I'!K130)+10</f>
        <v>56</v>
      </c>
      <c r="L129" s="4">
        <f t="shared" si="5"/>
        <v>5</v>
      </c>
      <c r="M129" s="14">
        <f>'Pelaksanaan I'!AC130</f>
        <v>40</v>
      </c>
      <c r="N129" s="4">
        <f t="shared" si="4"/>
        <v>5</v>
      </c>
      <c r="O129" s="3">
        <f t="shared" si="6"/>
        <v>50</v>
      </c>
      <c r="P129" s="21">
        <f t="shared" si="7"/>
        <v>89.285714285714292</v>
      </c>
      <c r="V129" s="2"/>
      <c r="W129" s="17"/>
    </row>
    <row r="130" spans="1:23" ht="15.95" customHeight="1">
      <c r="A130" s="6">
        <v>124</v>
      </c>
      <c r="B130" s="4">
        <v>12</v>
      </c>
      <c r="C130" s="4" t="s">
        <v>27</v>
      </c>
      <c r="D130" s="4">
        <v>1406850</v>
      </c>
      <c r="E130" s="4">
        <v>9994641194</v>
      </c>
      <c r="F130" s="5" t="s">
        <v>198</v>
      </c>
      <c r="G130" s="4" t="s">
        <v>8</v>
      </c>
      <c r="H130" s="4" t="s">
        <v>9</v>
      </c>
      <c r="I130" s="4">
        <f>'Pelaksanaan I'!I131</f>
        <v>1</v>
      </c>
      <c r="J130" s="11" t="str">
        <f>'Pelaksanaan I'!J131</f>
        <v>Elastisitas dan Hukum Hooke</v>
      </c>
      <c r="K130" s="4">
        <f>('Pelaksanaan I'!K131)+10</f>
        <v>62</v>
      </c>
      <c r="L130" s="4">
        <f t="shared" si="5"/>
        <v>5</v>
      </c>
      <c r="M130" s="14">
        <f>'Pelaksanaan I'!AC131</f>
        <v>45</v>
      </c>
      <c r="N130" s="4">
        <f t="shared" si="4"/>
        <v>5</v>
      </c>
      <c r="O130" s="3">
        <f t="shared" si="6"/>
        <v>55</v>
      </c>
      <c r="P130" s="21">
        <f t="shared" si="7"/>
        <v>88.709677419354833</v>
      </c>
      <c r="V130" s="2"/>
      <c r="W130" s="17"/>
    </row>
    <row r="131" spans="1:23" ht="15.95" customHeight="1">
      <c r="A131" s="6">
        <v>125</v>
      </c>
      <c r="B131" s="4">
        <v>13</v>
      </c>
      <c r="C131" s="4" t="s">
        <v>27</v>
      </c>
      <c r="D131" s="4">
        <v>1407051</v>
      </c>
      <c r="E131" s="4" t="s">
        <v>30</v>
      </c>
      <c r="F131" s="5" t="s">
        <v>199</v>
      </c>
      <c r="G131" s="4" t="s">
        <v>8</v>
      </c>
      <c r="H131" s="4" t="s">
        <v>9</v>
      </c>
      <c r="I131" s="4">
        <f>'Pelaksanaan I'!I132</f>
        <v>4</v>
      </c>
      <c r="J131" s="11" t="str">
        <f>'Pelaksanaan I'!J132</f>
        <v>Getaran Harmonis</v>
      </c>
      <c r="K131" s="4">
        <f>('Pelaksanaan I'!K132)+10</f>
        <v>54</v>
      </c>
      <c r="L131" s="4">
        <f t="shared" si="5"/>
        <v>5</v>
      </c>
      <c r="M131" s="14">
        <f>'Pelaksanaan I'!AC132</f>
        <v>38</v>
      </c>
      <c r="N131" s="4">
        <f t="shared" si="4"/>
        <v>5</v>
      </c>
      <c r="O131" s="3">
        <f t="shared" si="6"/>
        <v>48</v>
      </c>
      <c r="P131" s="21">
        <f t="shared" si="7"/>
        <v>88.888888888888886</v>
      </c>
      <c r="V131" s="2"/>
      <c r="W131" s="17"/>
    </row>
    <row r="132" spans="1:23" ht="15.95" customHeight="1">
      <c r="A132" s="6">
        <v>126</v>
      </c>
      <c r="B132" s="4">
        <v>14</v>
      </c>
      <c r="C132" s="4" t="s">
        <v>27</v>
      </c>
      <c r="D132" s="4">
        <v>1406851</v>
      </c>
      <c r="E132" s="4">
        <v>9991073848</v>
      </c>
      <c r="F132" s="5" t="s">
        <v>200</v>
      </c>
      <c r="G132" s="4" t="s">
        <v>10</v>
      </c>
      <c r="H132" s="4" t="s">
        <v>9</v>
      </c>
      <c r="I132" s="4">
        <f>'Pelaksanaan I'!I133</f>
        <v>4</v>
      </c>
      <c r="J132" s="11" t="str">
        <f>'Pelaksanaan I'!J133</f>
        <v>Getaran Harmonis</v>
      </c>
      <c r="K132" s="4">
        <f>('Pelaksanaan I'!K133)+10</f>
        <v>54</v>
      </c>
      <c r="L132" s="4">
        <f t="shared" si="5"/>
        <v>5</v>
      </c>
      <c r="M132" s="14">
        <f>'Pelaksanaan I'!AC133</f>
        <v>38</v>
      </c>
      <c r="N132" s="4">
        <f t="shared" si="4"/>
        <v>5</v>
      </c>
      <c r="O132" s="3">
        <f t="shared" si="6"/>
        <v>48</v>
      </c>
      <c r="P132" s="21">
        <f t="shared" si="7"/>
        <v>88.888888888888886</v>
      </c>
      <c r="V132" s="2"/>
      <c r="W132" s="17"/>
    </row>
    <row r="133" spans="1:23" ht="15.95" customHeight="1">
      <c r="A133" s="6">
        <v>127</v>
      </c>
      <c r="B133" s="4">
        <v>15</v>
      </c>
      <c r="C133" s="4" t="s">
        <v>27</v>
      </c>
      <c r="D133" s="4">
        <v>1406852</v>
      </c>
      <c r="E133" s="4">
        <v>9991741415</v>
      </c>
      <c r="F133" s="5" t="s">
        <v>201</v>
      </c>
      <c r="G133" s="4" t="s">
        <v>10</v>
      </c>
      <c r="H133" s="4" t="s">
        <v>9</v>
      </c>
      <c r="I133" s="4">
        <f>'Pelaksanaan I'!I134</f>
        <v>3</v>
      </c>
      <c r="J133" s="11" t="str">
        <f>'Pelaksanaan I'!J134</f>
        <v>Ayunan Sederhana</v>
      </c>
      <c r="K133" s="4">
        <f>('Pelaksanaan I'!K134)+10</f>
        <v>55</v>
      </c>
      <c r="L133" s="4">
        <f t="shared" si="5"/>
        <v>5</v>
      </c>
      <c r="M133" s="14">
        <f>'Pelaksanaan I'!AC134</f>
        <v>40</v>
      </c>
      <c r="N133" s="4">
        <f t="shared" si="4"/>
        <v>5</v>
      </c>
      <c r="O133" s="3">
        <f t="shared" si="6"/>
        <v>50</v>
      </c>
      <c r="P133" s="21">
        <f t="shared" si="7"/>
        <v>90.909090909090907</v>
      </c>
      <c r="V133" s="2"/>
      <c r="W133" s="17"/>
    </row>
    <row r="134" spans="1:23" ht="15.95" customHeight="1">
      <c r="A134" s="6">
        <v>128</v>
      </c>
      <c r="B134" s="4">
        <v>16</v>
      </c>
      <c r="C134" s="4" t="s">
        <v>27</v>
      </c>
      <c r="D134" s="4">
        <v>1406853</v>
      </c>
      <c r="E134" s="4">
        <v>9978554976</v>
      </c>
      <c r="F134" s="5" t="s">
        <v>202</v>
      </c>
      <c r="G134" s="4" t="s">
        <v>10</v>
      </c>
      <c r="H134" s="4" t="s">
        <v>28</v>
      </c>
      <c r="I134" s="4">
        <f>'Pelaksanaan I'!I135</f>
        <v>6</v>
      </c>
      <c r="J134" s="11" t="str">
        <f>'Pelaksanaan I'!J135</f>
        <v>Gerak Melingkar</v>
      </c>
      <c r="K134" s="4">
        <f>('Pelaksanaan I'!K135)+10</f>
        <v>56</v>
      </c>
      <c r="L134" s="4">
        <f t="shared" si="5"/>
        <v>5</v>
      </c>
      <c r="M134" s="14">
        <f>'Pelaksanaan I'!AC135</f>
        <v>40</v>
      </c>
      <c r="N134" s="4">
        <f t="shared" si="4"/>
        <v>5</v>
      </c>
      <c r="O134" s="3">
        <f t="shared" si="6"/>
        <v>50</v>
      </c>
      <c r="P134" s="21">
        <f t="shared" si="7"/>
        <v>89.285714285714292</v>
      </c>
      <c r="V134" s="2"/>
      <c r="W134" s="17"/>
    </row>
    <row r="135" spans="1:23" ht="15.95" customHeight="1">
      <c r="A135" s="6">
        <v>129</v>
      </c>
      <c r="B135" s="4">
        <v>17</v>
      </c>
      <c r="C135" s="4" t="s">
        <v>27</v>
      </c>
      <c r="D135" s="4">
        <v>1406854</v>
      </c>
      <c r="E135" s="4">
        <v>9996519450</v>
      </c>
      <c r="F135" s="5" t="s">
        <v>203</v>
      </c>
      <c r="G135" s="4" t="s">
        <v>10</v>
      </c>
      <c r="H135" s="4" t="s">
        <v>9</v>
      </c>
      <c r="I135" s="4">
        <f>'Pelaksanaan I'!I136</f>
        <v>2</v>
      </c>
      <c r="J135" s="11" t="str">
        <f>'Pelaksanaan I'!J136</f>
        <v>Rangkaian Seri dan Paralel</v>
      </c>
      <c r="K135" s="4">
        <f>('Pelaksanaan I'!K136)+10</f>
        <v>59</v>
      </c>
      <c r="L135" s="4">
        <f t="shared" si="5"/>
        <v>5</v>
      </c>
      <c r="M135" s="14">
        <f>'Pelaksanaan I'!AC136</f>
        <v>43</v>
      </c>
      <c r="N135" s="4">
        <f t="shared" si="4"/>
        <v>5</v>
      </c>
      <c r="O135" s="3">
        <f t="shared" si="6"/>
        <v>53</v>
      </c>
      <c r="P135" s="21">
        <f t="shared" si="7"/>
        <v>89.830508474576277</v>
      </c>
      <c r="V135" s="2"/>
      <c r="W135" s="17"/>
    </row>
    <row r="136" spans="1:23" ht="15.95" customHeight="1">
      <c r="A136" s="6">
        <v>130</v>
      </c>
      <c r="B136" s="4">
        <v>18</v>
      </c>
      <c r="C136" s="4" t="s">
        <v>27</v>
      </c>
      <c r="D136" s="4">
        <v>1406855</v>
      </c>
      <c r="E136" s="4">
        <v>9991445316</v>
      </c>
      <c r="F136" s="5" t="s">
        <v>204</v>
      </c>
      <c r="G136" s="4" t="s">
        <v>8</v>
      </c>
      <c r="H136" s="4" t="s">
        <v>9</v>
      </c>
      <c r="I136" s="4">
        <f>'Pelaksanaan I'!I137</f>
        <v>1</v>
      </c>
      <c r="J136" s="11" t="str">
        <f>'Pelaksanaan I'!J137</f>
        <v>Elastisitas dan Hukum Hooke</v>
      </c>
      <c r="K136" s="4">
        <f>('Pelaksanaan I'!K137)+10</f>
        <v>62</v>
      </c>
      <c r="L136" s="4">
        <f t="shared" si="5"/>
        <v>5</v>
      </c>
      <c r="M136" s="14">
        <f>'Pelaksanaan I'!AC137</f>
        <v>45</v>
      </c>
      <c r="N136" s="4">
        <f t="shared" ref="N136:N186" si="14">IF(K136="","",5)</f>
        <v>5</v>
      </c>
      <c r="O136" s="3">
        <f t="shared" si="6"/>
        <v>55</v>
      </c>
      <c r="P136" s="21">
        <f t="shared" ref="P136:P186" si="15">(O136/K136)*100</f>
        <v>88.709677419354833</v>
      </c>
      <c r="V136" s="2"/>
      <c r="W136" s="17"/>
    </row>
    <row r="137" spans="1:23" ht="15.95" customHeight="1">
      <c r="A137" s="6">
        <v>131</v>
      </c>
      <c r="B137" s="4">
        <v>19</v>
      </c>
      <c r="C137" s="4" t="s">
        <v>27</v>
      </c>
      <c r="D137" s="4">
        <v>1406856</v>
      </c>
      <c r="E137" s="4" t="s">
        <v>31</v>
      </c>
      <c r="F137" s="5" t="s">
        <v>205</v>
      </c>
      <c r="G137" s="4" t="s">
        <v>8</v>
      </c>
      <c r="H137" s="4" t="s">
        <v>9</v>
      </c>
      <c r="I137" s="4">
        <f>'Pelaksanaan I'!I138</f>
        <v>5</v>
      </c>
      <c r="J137" s="11" t="str">
        <f>'Pelaksanaan I'!J138</f>
        <v>Titik Berat</v>
      </c>
      <c r="K137" s="4">
        <f>('Pelaksanaan I'!K138)+10</f>
        <v>58</v>
      </c>
      <c r="L137" s="4">
        <f t="shared" ref="L137:L186" si="16">IF(I137="","",5)</f>
        <v>5</v>
      </c>
      <c r="M137" s="14">
        <f>'Pelaksanaan I'!AC138</f>
        <v>42</v>
      </c>
      <c r="N137" s="4">
        <f t="shared" si="14"/>
        <v>5</v>
      </c>
      <c r="O137" s="3">
        <f t="shared" ref="O137:O186" si="17">IF(L137="","",SUM(L137:N137))</f>
        <v>52</v>
      </c>
      <c r="P137" s="21">
        <f t="shared" si="15"/>
        <v>89.65517241379311</v>
      </c>
      <c r="V137" s="2"/>
      <c r="W137" s="17"/>
    </row>
    <row r="138" spans="1:23" ht="15.95" customHeight="1">
      <c r="A138" s="6">
        <v>132</v>
      </c>
      <c r="B138" s="4">
        <v>20</v>
      </c>
      <c r="C138" s="4" t="s">
        <v>27</v>
      </c>
      <c r="D138" s="4">
        <v>1406857</v>
      </c>
      <c r="E138" s="4">
        <v>9993171088</v>
      </c>
      <c r="F138" s="5" t="s">
        <v>206</v>
      </c>
      <c r="G138" s="4" t="s">
        <v>10</v>
      </c>
      <c r="H138" s="4" t="s">
        <v>9</v>
      </c>
      <c r="I138" s="4">
        <f>'Pelaksanaan I'!I139</f>
        <v>3</v>
      </c>
      <c r="J138" s="11" t="str">
        <f>'Pelaksanaan I'!J139</f>
        <v>Ayunan Sederhana</v>
      </c>
      <c r="K138" s="4">
        <f>('Pelaksanaan I'!K139)+10</f>
        <v>55</v>
      </c>
      <c r="L138" s="4">
        <f t="shared" si="16"/>
        <v>5</v>
      </c>
      <c r="M138" s="14">
        <f>'Pelaksanaan I'!AC139</f>
        <v>40</v>
      </c>
      <c r="N138" s="4">
        <f t="shared" si="14"/>
        <v>5</v>
      </c>
      <c r="O138" s="3">
        <f t="shared" si="17"/>
        <v>50</v>
      </c>
      <c r="P138" s="21">
        <f t="shared" si="15"/>
        <v>90.909090909090907</v>
      </c>
      <c r="V138" s="2"/>
      <c r="W138" s="17"/>
    </row>
    <row r="139" spans="1:23" ht="15.95" customHeight="1">
      <c r="A139" s="6">
        <v>133</v>
      </c>
      <c r="B139" s="4">
        <v>21</v>
      </c>
      <c r="C139" s="4" t="s">
        <v>27</v>
      </c>
      <c r="D139" s="4">
        <v>1406858</v>
      </c>
      <c r="E139" s="4">
        <v>9991091317</v>
      </c>
      <c r="F139" s="5" t="s">
        <v>207</v>
      </c>
      <c r="G139" s="4" t="s">
        <v>8</v>
      </c>
      <c r="H139" s="4" t="s">
        <v>9</v>
      </c>
      <c r="I139" s="4">
        <f>'Pelaksanaan I'!I140</f>
        <v>6</v>
      </c>
      <c r="J139" s="11" t="str">
        <f>'Pelaksanaan I'!J140</f>
        <v>Gerak Melingkar</v>
      </c>
      <c r="K139" s="4">
        <f>('Pelaksanaan I'!K140)+10</f>
        <v>56</v>
      </c>
      <c r="L139" s="4">
        <f t="shared" si="16"/>
        <v>5</v>
      </c>
      <c r="M139" s="14">
        <f>'Pelaksanaan I'!AC140</f>
        <v>40</v>
      </c>
      <c r="N139" s="4">
        <f t="shared" si="14"/>
        <v>5</v>
      </c>
      <c r="O139" s="3">
        <f t="shared" si="17"/>
        <v>50</v>
      </c>
      <c r="P139" s="21">
        <f t="shared" si="15"/>
        <v>89.285714285714292</v>
      </c>
      <c r="V139" s="2"/>
      <c r="W139" s="17"/>
    </row>
    <row r="140" spans="1:23" ht="15.95" customHeight="1">
      <c r="A140" s="6">
        <v>134</v>
      </c>
      <c r="B140" s="4">
        <v>22</v>
      </c>
      <c r="C140" s="4" t="s">
        <v>27</v>
      </c>
      <c r="D140" s="4">
        <v>1406859</v>
      </c>
      <c r="E140" s="4">
        <v>9991090823</v>
      </c>
      <c r="F140" s="5" t="s">
        <v>208</v>
      </c>
      <c r="G140" s="4" t="s">
        <v>10</v>
      </c>
      <c r="H140" s="4" t="s">
        <v>9</v>
      </c>
      <c r="I140" s="4">
        <f>'Pelaksanaan I'!I141</f>
        <v>6</v>
      </c>
      <c r="J140" s="11" t="str">
        <f>'Pelaksanaan I'!J141</f>
        <v>Gerak Melingkar</v>
      </c>
      <c r="K140" s="4">
        <f>('Pelaksanaan I'!K141)+10</f>
        <v>56</v>
      </c>
      <c r="L140" s="4">
        <f t="shared" si="16"/>
        <v>5</v>
      </c>
      <c r="M140" s="14">
        <f>'Pelaksanaan I'!AC141</f>
        <v>40</v>
      </c>
      <c r="N140" s="4">
        <f t="shared" si="14"/>
        <v>5</v>
      </c>
      <c r="O140" s="3">
        <f t="shared" si="17"/>
        <v>50</v>
      </c>
      <c r="P140" s="21">
        <f t="shared" si="15"/>
        <v>89.285714285714292</v>
      </c>
      <c r="V140" s="2"/>
      <c r="W140" s="17"/>
    </row>
    <row r="141" spans="1:23" ht="15.95" customHeight="1">
      <c r="A141" s="6">
        <v>135</v>
      </c>
      <c r="B141" s="4">
        <v>23</v>
      </c>
      <c r="C141" s="4" t="s">
        <v>27</v>
      </c>
      <c r="D141" s="4">
        <v>1407062</v>
      </c>
      <c r="E141" s="4" t="s">
        <v>32</v>
      </c>
      <c r="F141" s="5" t="s">
        <v>209</v>
      </c>
      <c r="G141" s="4" t="s">
        <v>10</v>
      </c>
      <c r="H141" s="4" t="s">
        <v>9</v>
      </c>
      <c r="I141" s="4">
        <f>'Pelaksanaan I'!I142</f>
        <v>5</v>
      </c>
      <c r="J141" s="11" t="str">
        <f>'Pelaksanaan I'!J142</f>
        <v>Titik Berat</v>
      </c>
      <c r="K141" s="4">
        <f>('Pelaksanaan I'!K142)+10</f>
        <v>58</v>
      </c>
      <c r="L141" s="4">
        <f t="shared" si="16"/>
        <v>5</v>
      </c>
      <c r="M141" s="14">
        <f>'Pelaksanaan I'!AC142</f>
        <v>42</v>
      </c>
      <c r="N141" s="4">
        <f t="shared" si="14"/>
        <v>5</v>
      </c>
      <c r="O141" s="3">
        <f t="shared" si="17"/>
        <v>52</v>
      </c>
      <c r="P141" s="21">
        <f t="shared" si="15"/>
        <v>89.65517241379311</v>
      </c>
      <c r="V141" s="2"/>
      <c r="W141" s="17"/>
    </row>
    <row r="142" spans="1:23" ht="15.95" customHeight="1">
      <c r="A142" s="6">
        <v>136</v>
      </c>
      <c r="B142" s="4">
        <v>24</v>
      </c>
      <c r="C142" s="4" t="s">
        <v>27</v>
      </c>
      <c r="D142" s="4">
        <v>1406860</v>
      </c>
      <c r="E142" s="4">
        <v>9997094144</v>
      </c>
      <c r="F142" s="5" t="s">
        <v>210</v>
      </c>
      <c r="G142" s="4" t="s">
        <v>8</v>
      </c>
      <c r="H142" s="4" t="s">
        <v>9</v>
      </c>
      <c r="I142" s="4">
        <f>'Pelaksanaan I'!I143</f>
        <v>2</v>
      </c>
      <c r="J142" s="11" t="str">
        <f>'Pelaksanaan I'!J143</f>
        <v>Rangkaian Seri dan Paralel</v>
      </c>
      <c r="K142" s="4">
        <f>('Pelaksanaan I'!K143)+10</f>
        <v>59</v>
      </c>
      <c r="L142" s="4">
        <f t="shared" si="16"/>
        <v>5</v>
      </c>
      <c r="M142" s="14">
        <f>'Pelaksanaan I'!AC143</f>
        <v>44</v>
      </c>
      <c r="N142" s="4">
        <f t="shared" si="14"/>
        <v>5</v>
      </c>
      <c r="O142" s="3">
        <f t="shared" si="17"/>
        <v>54</v>
      </c>
      <c r="P142" s="21">
        <f t="shared" si="15"/>
        <v>91.525423728813564</v>
      </c>
      <c r="V142" s="2"/>
      <c r="W142" s="17"/>
    </row>
    <row r="143" spans="1:23" ht="15.95" customHeight="1">
      <c r="A143" s="6">
        <v>137</v>
      </c>
      <c r="B143" s="4">
        <v>25</v>
      </c>
      <c r="C143" s="4" t="s">
        <v>27</v>
      </c>
      <c r="D143" s="4">
        <v>1406862</v>
      </c>
      <c r="E143" s="4">
        <v>9987496730</v>
      </c>
      <c r="F143" s="5" t="s">
        <v>211</v>
      </c>
      <c r="G143" s="4" t="s">
        <v>8</v>
      </c>
      <c r="H143" s="4" t="s">
        <v>9</v>
      </c>
      <c r="I143" s="4">
        <f>'Pelaksanaan I'!I144</f>
        <v>1</v>
      </c>
      <c r="J143" s="11" t="str">
        <f>'Pelaksanaan I'!J144</f>
        <v>Elastisitas dan Hukum Hooke</v>
      </c>
      <c r="K143" s="4">
        <f>('Pelaksanaan I'!K144)+10</f>
        <v>62</v>
      </c>
      <c r="L143" s="4">
        <f t="shared" si="16"/>
        <v>5</v>
      </c>
      <c r="M143" s="14">
        <f>'Pelaksanaan I'!AC144</f>
        <v>44</v>
      </c>
      <c r="N143" s="4">
        <f t="shared" si="14"/>
        <v>5</v>
      </c>
      <c r="O143" s="3">
        <f t="shared" si="17"/>
        <v>54</v>
      </c>
      <c r="P143" s="21">
        <f t="shared" si="15"/>
        <v>87.096774193548384</v>
      </c>
      <c r="V143" s="2"/>
      <c r="W143" s="17"/>
    </row>
    <row r="144" spans="1:23" ht="15.95" customHeight="1">
      <c r="A144" s="6">
        <v>138</v>
      </c>
      <c r="B144" s="4">
        <v>26</v>
      </c>
      <c r="C144" s="4" t="s">
        <v>27</v>
      </c>
      <c r="D144" s="4">
        <v>1406863</v>
      </c>
      <c r="E144" s="4">
        <v>9992562226</v>
      </c>
      <c r="F144" s="5" t="s">
        <v>212</v>
      </c>
      <c r="G144" s="4" t="s">
        <v>8</v>
      </c>
      <c r="H144" s="4" t="s">
        <v>9</v>
      </c>
      <c r="I144" s="4">
        <f>'Pelaksanaan I'!I145</f>
        <v>5</v>
      </c>
      <c r="J144" s="11" t="str">
        <f>'Pelaksanaan I'!J145</f>
        <v>Titik Berat</v>
      </c>
      <c r="K144" s="4">
        <f>('Pelaksanaan I'!K145)+10</f>
        <v>58</v>
      </c>
      <c r="L144" s="4">
        <f t="shared" si="16"/>
        <v>5</v>
      </c>
      <c r="M144" s="14">
        <f>'Pelaksanaan I'!AC145</f>
        <v>42</v>
      </c>
      <c r="N144" s="4">
        <f t="shared" si="14"/>
        <v>5</v>
      </c>
      <c r="O144" s="3">
        <f t="shared" si="17"/>
        <v>52</v>
      </c>
      <c r="P144" s="21">
        <f t="shared" si="15"/>
        <v>89.65517241379311</v>
      </c>
      <c r="V144" s="2"/>
      <c r="W144" s="17"/>
    </row>
    <row r="145" spans="1:23" ht="15.95" customHeight="1">
      <c r="A145" s="6">
        <v>139</v>
      </c>
      <c r="B145" s="4">
        <v>27</v>
      </c>
      <c r="C145" s="4" t="s">
        <v>27</v>
      </c>
      <c r="D145" s="4">
        <v>1406864</v>
      </c>
      <c r="E145" s="4">
        <v>9991445306</v>
      </c>
      <c r="F145" s="5" t="s">
        <v>213</v>
      </c>
      <c r="G145" s="4" t="s">
        <v>10</v>
      </c>
      <c r="H145" s="4" t="s">
        <v>9</v>
      </c>
      <c r="I145" s="4">
        <f>'Pelaksanaan I'!I146</f>
        <v>4</v>
      </c>
      <c r="J145" s="11" t="str">
        <f>'Pelaksanaan I'!J146</f>
        <v>Getaran Harmonis</v>
      </c>
      <c r="K145" s="4">
        <f>('Pelaksanaan I'!K146)+10</f>
        <v>54</v>
      </c>
      <c r="L145" s="4">
        <f t="shared" si="16"/>
        <v>5</v>
      </c>
      <c r="M145" s="14">
        <f>'Pelaksanaan I'!AC146</f>
        <v>38</v>
      </c>
      <c r="N145" s="4">
        <f t="shared" si="14"/>
        <v>5</v>
      </c>
      <c r="O145" s="3">
        <f t="shared" si="17"/>
        <v>48</v>
      </c>
      <c r="P145" s="21">
        <f t="shared" si="15"/>
        <v>88.888888888888886</v>
      </c>
      <c r="V145" s="2"/>
      <c r="W145" s="17"/>
    </row>
    <row r="146" spans="1:23" ht="15.95" customHeight="1">
      <c r="A146" s="6">
        <v>140</v>
      </c>
      <c r="B146" s="4">
        <v>28</v>
      </c>
      <c r="C146" s="4" t="s">
        <v>27</v>
      </c>
      <c r="D146" s="4">
        <v>1406865</v>
      </c>
      <c r="E146" s="4" t="s">
        <v>33</v>
      </c>
      <c r="F146" s="5" t="s">
        <v>214</v>
      </c>
      <c r="G146" s="4" t="s">
        <v>8</v>
      </c>
      <c r="H146" s="4" t="s">
        <v>9</v>
      </c>
      <c r="I146" s="4">
        <f>'Pelaksanaan I'!I147</f>
        <v>4</v>
      </c>
      <c r="J146" s="11" t="str">
        <f>'Pelaksanaan I'!J147</f>
        <v>Getaran Harmonis</v>
      </c>
      <c r="K146" s="4">
        <f>('Pelaksanaan I'!K147)+10</f>
        <v>54</v>
      </c>
      <c r="L146" s="4">
        <f t="shared" si="16"/>
        <v>5</v>
      </c>
      <c r="M146" s="14">
        <f>'Pelaksanaan I'!AC147</f>
        <v>38</v>
      </c>
      <c r="N146" s="4">
        <f t="shared" si="14"/>
        <v>5</v>
      </c>
      <c r="O146" s="3">
        <f t="shared" si="17"/>
        <v>48</v>
      </c>
      <c r="P146" s="21">
        <f t="shared" si="15"/>
        <v>88.888888888888886</v>
      </c>
      <c r="V146" s="2"/>
      <c r="W146" s="17"/>
    </row>
    <row r="147" spans="1:23" ht="15.95" customHeight="1">
      <c r="A147" s="6">
        <v>141</v>
      </c>
      <c r="B147" s="4">
        <v>29</v>
      </c>
      <c r="C147" s="4" t="s">
        <v>27</v>
      </c>
      <c r="D147" s="4">
        <v>1406866</v>
      </c>
      <c r="E147" s="4">
        <v>9997094045</v>
      </c>
      <c r="F147" s="5" t="s">
        <v>215</v>
      </c>
      <c r="G147" s="4" t="s">
        <v>10</v>
      </c>
      <c r="H147" s="4" t="s">
        <v>9</v>
      </c>
      <c r="I147" s="4">
        <f>'Pelaksanaan I'!I148</f>
        <v>3</v>
      </c>
      <c r="J147" s="11" t="str">
        <f>'Pelaksanaan I'!J148</f>
        <v>Ayunan Sederhana</v>
      </c>
      <c r="K147" s="4">
        <f>('Pelaksanaan I'!K148)+10</f>
        <v>55</v>
      </c>
      <c r="L147" s="4">
        <f t="shared" si="16"/>
        <v>5</v>
      </c>
      <c r="M147" s="14">
        <f>'Pelaksanaan I'!AC148</f>
        <v>39</v>
      </c>
      <c r="N147" s="4">
        <f t="shared" si="14"/>
        <v>5</v>
      </c>
      <c r="O147" s="3">
        <f t="shared" si="17"/>
        <v>49</v>
      </c>
      <c r="P147" s="21">
        <f t="shared" si="15"/>
        <v>89.090909090909093</v>
      </c>
      <c r="V147" s="2"/>
      <c r="W147" s="17"/>
    </row>
    <row r="148" spans="1:23" ht="15.95" customHeight="1">
      <c r="A148" s="6">
        <v>142</v>
      </c>
      <c r="B148" s="4">
        <v>30</v>
      </c>
      <c r="C148" s="4" t="s">
        <v>27</v>
      </c>
      <c r="D148" s="4">
        <v>1407051</v>
      </c>
      <c r="E148" s="4">
        <v>9988111530</v>
      </c>
      <c r="F148" s="5" t="s">
        <v>216</v>
      </c>
      <c r="G148" s="4" t="s">
        <v>10</v>
      </c>
      <c r="H148" s="4" t="s">
        <v>9</v>
      </c>
      <c r="I148" s="4">
        <f>'Pelaksanaan I'!I149</f>
        <v>1</v>
      </c>
      <c r="J148" s="11" t="str">
        <f>'Pelaksanaan I'!J149</f>
        <v>Elastisitas dan Hukum Hooke</v>
      </c>
      <c r="K148" s="4">
        <f>('Pelaksanaan I'!K149)+10</f>
        <v>62</v>
      </c>
      <c r="L148" s="4">
        <f t="shared" si="16"/>
        <v>5</v>
      </c>
      <c r="M148" s="14">
        <f>'Pelaksanaan I'!AC149</f>
        <v>44</v>
      </c>
      <c r="N148" s="4">
        <f t="shared" si="14"/>
        <v>5</v>
      </c>
      <c r="O148" s="3">
        <f t="shared" si="17"/>
        <v>54</v>
      </c>
      <c r="P148" s="21">
        <f t="shared" si="15"/>
        <v>87.096774193548384</v>
      </c>
      <c r="V148" s="2"/>
      <c r="W148" s="17"/>
    </row>
    <row r="149" spans="1:23" ht="15.95" customHeight="1">
      <c r="A149" s="6">
        <v>143</v>
      </c>
      <c r="B149" s="4">
        <v>31</v>
      </c>
      <c r="C149" s="4" t="s">
        <v>27</v>
      </c>
      <c r="D149" s="4">
        <v>1406867</v>
      </c>
      <c r="E149" s="4">
        <v>9993171729</v>
      </c>
      <c r="F149" s="5" t="s">
        <v>217</v>
      </c>
      <c r="G149" s="4" t="s">
        <v>8</v>
      </c>
      <c r="H149" s="4" t="s">
        <v>9</v>
      </c>
      <c r="I149" s="4">
        <f>'Pelaksanaan I'!I150</f>
        <v>2</v>
      </c>
      <c r="J149" s="11" t="str">
        <f>'Pelaksanaan I'!J150</f>
        <v>Rangkaian Seri dan Paralel</v>
      </c>
      <c r="K149" s="4">
        <f>('Pelaksanaan I'!K150)+10</f>
        <v>59</v>
      </c>
      <c r="L149" s="4">
        <f t="shared" si="16"/>
        <v>5</v>
      </c>
      <c r="M149" s="14">
        <f>'Pelaksanaan I'!AC150</f>
        <v>44</v>
      </c>
      <c r="N149" s="4">
        <f t="shared" si="14"/>
        <v>5</v>
      </c>
      <c r="O149" s="3">
        <f t="shared" si="17"/>
        <v>54</v>
      </c>
      <c r="P149" s="21">
        <f t="shared" si="15"/>
        <v>91.525423728813564</v>
      </c>
      <c r="V149" s="2"/>
      <c r="W149" s="17"/>
    </row>
    <row r="150" spans="1:23" ht="15.95" customHeight="1" thickBot="1">
      <c r="A150" s="32">
        <v>144</v>
      </c>
      <c r="B150" s="33">
        <v>32</v>
      </c>
      <c r="C150" s="33" t="s">
        <v>27</v>
      </c>
      <c r="D150" s="33">
        <v>1406868</v>
      </c>
      <c r="E150" s="33">
        <v>9997854910</v>
      </c>
      <c r="F150" s="34" t="s">
        <v>218</v>
      </c>
      <c r="G150" s="33" t="s">
        <v>10</v>
      </c>
      <c r="H150" s="33" t="s">
        <v>9</v>
      </c>
      <c r="I150" s="33">
        <f>'Pelaksanaan I'!I151</f>
        <v>3</v>
      </c>
      <c r="J150" s="35" t="str">
        <f>'Pelaksanaan I'!J151</f>
        <v>Ayunan Sederhana</v>
      </c>
      <c r="K150" s="33">
        <f>('Pelaksanaan I'!K151)+10</f>
        <v>55</v>
      </c>
      <c r="L150" s="33">
        <f t="shared" si="16"/>
        <v>5</v>
      </c>
      <c r="M150" s="36">
        <f>'Pelaksanaan I'!AC151</f>
        <v>39</v>
      </c>
      <c r="N150" s="33">
        <f t="shared" si="14"/>
        <v>5</v>
      </c>
      <c r="O150" s="37">
        <f t="shared" si="17"/>
        <v>49</v>
      </c>
      <c r="P150" s="38">
        <f t="shared" si="15"/>
        <v>89.090909090909093</v>
      </c>
      <c r="V150" s="2"/>
      <c r="W150" s="17"/>
    </row>
    <row r="151" spans="1:23" ht="15.95" customHeight="1" thickTop="1">
      <c r="A151" s="25">
        <v>145</v>
      </c>
      <c r="B151" s="26">
        <v>33</v>
      </c>
      <c r="C151" s="26" t="s">
        <v>27</v>
      </c>
      <c r="D151" s="26">
        <v>1406869</v>
      </c>
      <c r="E151" s="26">
        <v>9991024313</v>
      </c>
      <c r="F151" s="27" t="s">
        <v>219</v>
      </c>
      <c r="G151" s="26" t="s">
        <v>8</v>
      </c>
      <c r="H151" s="26" t="s">
        <v>9</v>
      </c>
      <c r="I151" s="26">
        <f>'Pelaksanaan I'!I152</f>
        <v>5</v>
      </c>
      <c r="J151" s="28" t="str">
        <f>'Pelaksanaan I'!J152</f>
        <v>Titik Berat</v>
      </c>
      <c r="K151" s="26">
        <f>('Pelaksanaan I'!K152)+10</f>
        <v>58</v>
      </c>
      <c r="L151" s="26">
        <f t="shared" si="16"/>
        <v>5</v>
      </c>
      <c r="M151" s="29">
        <f>'Pelaksanaan I'!AC152</f>
        <v>41</v>
      </c>
      <c r="N151" s="26">
        <f t="shared" si="14"/>
        <v>5</v>
      </c>
      <c r="O151" s="30">
        <f t="shared" si="17"/>
        <v>51</v>
      </c>
      <c r="P151" s="31">
        <f t="shared" si="15"/>
        <v>87.931034482758619</v>
      </c>
      <c r="V151" s="2"/>
      <c r="W151" s="17"/>
    </row>
    <row r="152" spans="1:23" ht="15.95" customHeight="1">
      <c r="A152" s="6">
        <v>146</v>
      </c>
      <c r="B152" s="4">
        <v>34</v>
      </c>
      <c r="C152" s="4" t="s">
        <v>27</v>
      </c>
      <c r="D152" s="4">
        <v>1406870</v>
      </c>
      <c r="E152" s="4">
        <v>9991741420</v>
      </c>
      <c r="F152" s="5" t="s">
        <v>220</v>
      </c>
      <c r="G152" s="4" t="s">
        <v>10</v>
      </c>
      <c r="H152" s="4" t="s">
        <v>9</v>
      </c>
      <c r="I152" s="4">
        <f>'Pelaksanaan I'!I153</f>
        <v>3</v>
      </c>
      <c r="J152" s="11" t="str">
        <f>'Pelaksanaan I'!J153</f>
        <v>Ayunan Sederhana</v>
      </c>
      <c r="K152" s="4">
        <f>('Pelaksanaan I'!K153)+10</f>
        <v>55</v>
      </c>
      <c r="L152" s="4">
        <f t="shared" si="16"/>
        <v>5</v>
      </c>
      <c r="M152" s="14">
        <f>'Pelaksanaan I'!AC153</f>
        <v>38</v>
      </c>
      <c r="N152" s="4">
        <f t="shared" si="14"/>
        <v>5</v>
      </c>
      <c r="O152" s="3">
        <f t="shared" si="17"/>
        <v>48</v>
      </c>
      <c r="P152" s="21">
        <f t="shared" si="15"/>
        <v>87.272727272727266</v>
      </c>
      <c r="V152" s="2"/>
      <c r="W152" s="17"/>
    </row>
    <row r="153" spans="1:23" ht="15.95" customHeight="1">
      <c r="A153" s="6">
        <v>147</v>
      </c>
      <c r="B153" s="4">
        <v>35</v>
      </c>
      <c r="C153" s="4" t="s">
        <v>27</v>
      </c>
      <c r="D153" s="4">
        <v>1406871</v>
      </c>
      <c r="E153" s="4">
        <v>9991884769</v>
      </c>
      <c r="F153" s="5" t="s">
        <v>221</v>
      </c>
      <c r="G153" s="4" t="s">
        <v>8</v>
      </c>
      <c r="H153" s="4" t="s">
        <v>9</v>
      </c>
      <c r="I153" s="4">
        <f>'Pelaksanaan I'!I154</f>
        <v>5</v>
      </c>
      <c r="J153" s="11" t="str">
        <f>'Pelaksanaan I'!J154</f>
        <v>Titik Berat</v>
      </c>
      <c r="K153" s="4">
        <f>('Pelaksanaan I'!K154)+10</f>
        <v>58</v>
      </c>
      <c r="L153" s="4">
        <f t="shared" si="16"/>
        <v>5</v>
      </c>
      <c r="M153" s="14">
        <f>'Pelaksanaan I'!AC154</f>
        <v>42</v>
      </c>
      <c r="N153" s="4">
        <f t="shared" si="14"/>
        <v>5</v>
      </c>
      <c r="O153" s="3">
        <f t="shared" si="17"/>
        <v>52</v>
      </c>
      <c r="P153" s="21">
        <f t="shared" si="15"/>
        <v>89.65517241379311</v>
      </c>
      <c r="V153" s="2"/>
      <c r="W153" s="17"/>
    </row>
    <row r="154" spans="1:23" ht="15.95" customHeight="1">
      <c r="A154" s="6">
        <v>148</v>
      </c>
      <c r="B154" s="4">
        <v>1</v>
      </c>
      <c r="C154" s="4" t="s">
        <v>34</v>
      </c>
      <c r="D154" s="4">
        <v>1406872</v>
      </c>
      <c r="E154" s="4">
        <v>9994845522</v>
      </c>
      <c r="F154" s="5" t="s">
        <v>222</v>
      </c>
      <c r="G154" s="4" t="s">
        <v>10</v>
      </c>
      <c r="H154" s="4" t="s">
        <v>9</v>
      </c>
      <c r="I154" s="4">
        <f>'Pelaksanaan I'!I155</f>
        <v>5</v>
      </c>
      <c r="J154" s="11" t="str">
        <f>'Pelaksanaan I'!J155</f>
        <v>Titik Berat</v>
      </c>
      <c r="K154" s="4">
        <f>('Pelaksanaan I'!K155)+10</f>
        <v>58</v>
      </c>
      <c r="L154" s="4">
        <f t="shared" si="16"/>
        <v>5</v>
      </c>
      <c r="M154" s="14">
        <f>'Pelaksanaan I'!AC155</f>
        <v>43</v>
      </c>
      <c r="N154" s="4">
        <f t="shared" si="14"/>
        <v>5</v>
      </c>
      <c r="O154" s="3">
        <f t="shared" si="17"/>
        <v>53</v>
      </c>
      <c r="P154" s="21">
        <f t="shared" si="15"/>
        <v>91.379310344827587</v>
      </c>
      <c r="V154" s="2"/>
      <c r="W154" s="17"/>
    </row>
    <row r="155" spans="1:23" ht="15.95" customHeight="1">
      <c r="A155" s="6">
        <v>149</v>
      </c>
      <c r="B155" s="4">
        <v>2</v>
      </c>
      <c r="C155" s="4" t="s">
        <v>34</v>
      </c>
      <c r="D155" s="4">
        <v>1406873</v>
      </c>
      <c r="E155" s="4">
        <v>9991077860</v>
      </c>
      <c r="F155" s="5" t="s">
        <v>223</v>
      </c>
      <c r="G155" s="4" t="s">
        <v>10</v>
      </c>
      <c r="H155" s="4" t="s">
        <v>35</v>
      </c>
      <c r="I155" s="4">
        <f>'Pelaksanaan I'!I156</f>
        <v>2</v>
      </c>
      <c r="J155" s="11" t="str">
        <f>'Pelaksanaan I'!J156</f>
        <v>Rangkaian Seri dan Paralel</v>
      </c>
      <c r="K155" s="4">
        <f>('Pelaksanaan I'!K156)+10</f>
        <v>59</v>
      </c>
      <c r="L155" s="4">
        <f t="shared" si="16"/>
        <v>5</v>
      </c>
      <c r="M155" s="14">
        <f>'Pelaksanaan I'!AC156</f>
        <v>41</v>
      </c>
      <c r="N155" s="4">
        <f t="shared" si="14"/>
        <v>5</v>
      </c>
      <c r="O155" s="3">
        <f t="shared" si="17"/>
        <v>51</v>
      </c>
      <c r="P155" s="21">
        <f t="shared" si="15"/>
        <v>86.440677966101703</v>
      </c>
      <c r="V155" s="2"/>
      <c r="W155" s="17"/>
    </row>
    <row r="156" spans="1:23" ht="15.95" customHeight="1">
      <c r="A156" s="6">
        <v>150</v>
      </c>
      <c r="B156" s="4">
        <v>3</v>
      </c>
      <c r="C156" s="4" t="s">
        <v>34</v>
      </c>
      <c r="D156" s="4">
        <v>1406874</v>
      </c>
      <c r="E156" s="4">
        <v>9991266311</v>
      </c>
      <c r="F156" s="5" t="s">
        <v>224</v>
      </c>
      <c r="G156" s="4" t="s">
        <v>8</v>
      </c>
      <c r="H156" s="4" t="s">
        <v>35</v>
      </c>
      <c r="I156" s="4">
        <f>'Pelaksanaan I'!I157</f>
        <v>4</v>
      </c>
      <c r="J156" s="11" t="str">
        <f>'Pelaksanaan I'!J157</f>
        <v>Getaran Harmonis</v>
      </c>
      <c r="K156" s="4">
        <f>('Pelaksanaan I'!K157)+10</f>
        <v>54</v>
      </c>
      <c r="L156" s="4">
        <f t="shared" si="16"/>
        <v>5</v>
      </c>
      <c r="M156" s="14">
        <f>'Pelaksanaan I'!AC157</f>
        <v>36</v>
      </c>
      <c r="N156" s="4">
        <f t="shared" si="14"/>
        <v>5</v>
      </c>
      <c r="O156" s="3">
        <f t="shared" si="17"/>
        <v>46</v>
      </c>
      <c r="P156" s="21">
        <f t="shared" si="15"/>
        <v>85.18518518518519</v>
      </c>
      <c r="V156" s="2"/>
      <c r="W156" s="17"/>
    </row>
    <row r="157" spans="1:23" ht="15.95" customHeight="1">
      <c r="A157" s="6">
        <v>151</v>
      </c>
      <c r="B157" s="4">
        <v>4</v>
      </c>
      <c r="C157" s="4" t="s">
        <v>34</v>
      </c>
      <c r="D157" s="4">
        <v>1406875</v>
      </c>
      <c r="E157" s="4">
        <v>9993172296</v>
      </c>
      <c r="F157" s="5" t="s">
        <v>225</v>
      </c>
      <c r="G157" s="4" t="s">
        <v>8</v>
      </c>
      <c r="H157" s="4" t="s">
        <v>9</v>
      </c>
      <c r="I157" s="4">
        <f>'Pelaksanaan I'!I158</f>
        <v>6</v>
      </c>
      <c r="J157" s="11" t="str">
        <f>'Pelaksanaan I'!J158</f>
        <v>Gerak Melingkar</v>
      </c>
      <c r="K157" s="4">
        <f>('Pelaksanaan I'!K158)+10</f>
        <v>56</v>
      </c>
      <c r="L157" s="4">
        <f t="shared" si="16"/>
        <v>5</v>
      </c>
      <c r="M157" s="14">
        <f>'Pelaksanaan I'!AC158</f>
        <v>40</v>
      </c>
      <c r="N157" s="4">
        <f t="shared" si="14"/>
        <v>5</v>
      </c>
      <c r="O157" s="3">
        <f t="shared" si="17"/>
        <v>50</v>
      </c>
      <c r="P157" s="21">
        <f t="shared" si="15"/>
        <v>89.285714285714292</v>
      </c>
      <c r="V157" s="2"/>
      <c r="W157" s="17"/>
    </row>
    <row r="158" spans="1:23" ht="15.95" customHeight="1">
      <c r="A158" s="6">
        <v>152</v>
      </c>
      <c r="B158" s="4">
        <v>5</v>
      </c>
      <c r="C158" s="4" t="s">
        <v>34</v>
      </c>
      <c r="D158" s="4">
        <v>1406876</v>
      </c>
      <c r="E158" s="4">
        <v>9991246222</v>
      </c>
      <c r="F158" s="5" t="s">
        <v>226</v>
      </c>
      <c r="G158" s="4" t="s">
        <v>10</v>
      </c>
      <c r="H158" s="4" t="s">
        <v>9</v>
      </c>
      <c r="I158" s="4">
        <f>'Pelaksanaan I'!I159</f>
        <v>1</v>
      </c>
      <c r="J158" s="11" t="str">
        <f>'Pelaksanaan I'!J159</f>
        <v>Elastisitas dan Hukum Hooke</v>
      </c>
      <c r="K158" s="4">
        <f>('Pelaksanaan I'!K159)+10</f>
        <v>62</v>
      </c>
      <c r="L158" s="4">
        <f t="shared" si="16"/>
        <v>5</v>
      </c>
      <c r="M158" s="14">
        <f>'Pelaksanaan I'!AC159</f>
        <v>44</v>
      </c>
      <c r="N158" s="4">
        <f t="shared" si="14"/>
        <v>5</v>
      </c>
      <c r="O158" s="3">
        <f t="shared" si="17"/>
        <v>54</v>
      </c>
      <c r="P158" s="21">
        <f t="shared" si="15"/>
        <v>87.096774193548384</v>
      </c>
      <c r="V158" s="2"/>
      <c r="W158" s="17"/>
    </row>
    <row r="159" spans="1:23" ht="15.95" customHeight="1">
      <c r="A159" s="6">
        <v>153</v>
      </c>
      <c r="B159" s="4">
        <v>6</v>
      </c>
      <c r="C159" s="4" t="s">
        <v>34</v>
      </c>
      <c r="D159" s="4">
        <v>1406878</v>
      </c>
      <c r="E159" s="4">
        <v>9996519414</v>
      </c>
      <c r="F159" s="5" t="s">
        <v>227</v>
      </c>
      <c r="G159" s="4" t="s">
        <v>8</v>
      </c>
      <c r="H159" s="4" t="s">
        <v>9</v>
      </c>
      <c r="I159" s="4">
        <f>'Pelaksanaan I'!I160</f>
        <v>3</v>
      </c>
      <c r="J159" s="11" t="str">
        <f>'Pelaksanaan I'!J160</f>
        <v>Ayunan Sederhana</v>
      </c>
      <c r="K159" s="4">
        <f>('Pelaksanaan I'!K160)+10</f>
        <v>55</v>
      </c>
      <c r="L159" s="4">
        <f t="shared" si="16"/>
        <v>5</v>
      </c>
      <c r="M159" s="14">
        <f>'Pelaksanaan I'!AC160</f>
        <v>38</v>
      </c>
      <c r="N159" s="4">
        <f t="shared" si="14"/>
        <v>5</v>
      </c>
      <c r="O159" s="3">
        <f t="shared" si="17"/>
        <v>48</v>
      </c>
      <c r="P159" s="21">
        <f t="shared" si="15"/>
        <v>87.272727272727266</v>
      </c>
      <c r="V159" s="2"/>
      <c r="W159" s="17"/>
    </row>
    <row r="160" spans="1:23" ht="15.95" customHeight="1">
      <c r="A160" s="6">
        <v>154</v>
      </c>
      <c r="B160" s="4">
        <v>7</v>
      </c>
      <c r="C160" s="4" t="s">
        <v>34</v>
      </c>
      <c r="D160" s="4">
        <v>1406879</v>
      </c>
      <c r="E160" s="4">
        <v>9991024290</v>
      </c>
      <c r="F160" s="5" t="s">
        <v>228</v>
      </c>
      <c r="G160" s="4" t="s">
        <v>8</v>
      </c>
      <c r="H160" s="4" t="s">
        <v>9</v>
      </c>
      <c r="I160" s="4">
        <f>'Pelaksanaan I'!I161</f>
        <v>7</v>
      </c>
      <c r="J160" s="11" t="str">
        <f>'Pelaksanaan I'!J161</f>
        <v>Titik Berat</v>
      </c>
      <c r="K160" s="4">
        <f>('Pelaksanaan I'!K161)+10</f>
        <v>58</v>
      </c>
      <c r="L160" s="4">
        <f t="shared" si="16"/>
        <v>5</v>
      </c>
      <c r="M160" s="14">
        <f>'Pelaksanaan I'!AC161</f>
        <v>42</v>
      </c>
      <c r="N160" s="4">
        <f t="shared" si="14"/>
        <v>5</v>
      </c>
      <c r="O160" s="3">
        <f t="shared" si="17"/>
        <v>52</v>
      </c>
      <c r="P160" s="21">
        <f t="shared" si="15"/>
        <v>89.65517241379311</v>
      </c>
      <c r="V160" s="2"/>
      <c r="W160" s="17"/>
    </row>
    <row r="161" spans="1:23" ht="15.95" customHeight="1">
      <c r="A161" s="6">
        <v>155</v>
      </c>
      <c r="B161" s="4">
        <v>8</v>
      </c>
      <c r="C161" s="4" t="s">
        <v>34</v>
      </c>
      <c r="D161" s="4">
        <v>1406880</v>
      </c>
      <c r="E161" s="4">
        <v>9971942522</v>
      </c>
      <c r="F161" s="5" t="s">
        <v>229</v>
      </c>
      <c r="G161" s="4" t="s">
        <v>10</v>
      </c>
      <c r="H161" s="4" t="s">
        <v>9</v>
      </c>
      <c r="I161" s="4">
        <f>'Pelaksanaan I'!I162</f>
        <v>6</v>
      </c>
      <c r="J161" s="11" t="str">
        <f>'Pelaksanaan I'!J162</f>
        <v>Gerak Melingkar</v>
      </c>
      <c r="K161" s="4">
        <f>('Pelaksanaan I'!K162)+10</f>
        <v>56</v>
      </c>
      <c r="L161" s="4">
        <f t="shared" si="16"/>
        <v>5</v>
      </c>
      <c r="M161" s="14">
        <f>'Pelaksanaan I'!AC162</f>
        <v>40</v>
      </c>
      <c r="N161" s="4">
        <f t="shared" si="14"/>
        <v>5</v>
      </c>
      <c r="O161" s="3">
        <f t="shared" si="17"/>
        <v>50</v>
      </c>
      <c r="P161" s="21">
        <f t="shared" si="15"/>
        <v>89.285714285714292</v>
      </c>
      <c r="V161" s="2"/>
      <c r="W161" s="17"/>
    </row>
    <row r="162" spans="1:23" ht="15.95" customHeight="1">
      <c r="A162" s="6">
        <v>156</v>
      </c>
      <c r="B162" s="4">
        <v>9</v>
      </c>
      <c r="C162" s="4" t="s">
        <v>34</v>
      </c>
      <c r="D162" s="4">
        <v>1406881</v>
      </c>
      <c r="E162" s="4">
        <v>9997532865</v>
      </c>
      <c r="F162" s="5" t="s">
        <v>230</v>
      </c>
      <c r="G162" s="4" t="s">
        <v>8</v>
      </c>
      <c r="H162" s="4" t="s">
        <v>35</v>
      </c>
      <c r="I162" s="4">
        <f>'Pelaksanaan I'!I163</f>
        <v>2</v>
      </c>
      <c r="J162" s="11" t="str">
        <f>'Pelaksanaan I'!J163</f>
        <v>Rangkaian Seri dan Paralel</v>
      </c>
      <c r="K162" s="4">
        <f>('Pelaksanaan I'!K163)+10</f>
        <v>59</v>
      </c>
      <c r="L162" s="4">
        <f t="shared" si="16"/>
        <v>5</v>
      </c>
      <c r="M162" s="14">
        <f>'Pelaksanaan I'!AC163</f>
        <v>43</v>
      </c>
      <c r="N162" s="4">
        <f t="shared" si="14"/>
        <v>5</v>
      </c>
      <c r="O162" s="3">
        <f t="shared" si="17"/>
        <v>53</v>
      </c>
      <c r="P162" s="21">
        <f t="shared" si="15"/>
        <v>89.830508474576277</v>
      </c>
      <c r="V162" s="2"/>
      <c r="W162" s="17"/>
    </row>
    <row r="163" spans="1:23" ht="15.95" customHeight="1">
      <c r="A163" s="6">
        <v>157</v>
      </c>
      <c r="B163" s="4">
        <v>10</v>
      </c>
      <c r="C163" s="4" t="s">
        <v>34</v>
      </c>
      <c r="D163" s="4">
        <v>1406882</v>
      </c>
      <c r="E163" s="4" t="s">
        <v>36</v>
      </c>
      <c r="F163" s="5" t="s">
        <v>231</v>
      </c>
      <c r="G163" s="4" t="s">
        <v>8</v>
      </c>
      <c r="H163" s="4" t="s">
        <v>35</v>
      </c>
      <c r="I163" s="4">
        <f>'Pelaksanaan I'!I164</f>
        <v>1</v>
      </c>
      <c r="J163" s="11" t="str">
        <f>'Pelaksanaan I'!J164</f>
        <v>Elastisitas dan Hukum Hooke</v>
      </c>
      <c r="K163" s="4">
        <f>('Pelaksanaan I'!K164)+10</f>
        <v>62</v>
      </c>
      <c r="L163" s="4">
        <f t="shared" si="16"/>
        <v>5</v>
      </c>
      <c r="M163" s="14">
        <f>'Pelaksanaan I'!AC164</f>
        <v>46</v>
      </c>
      <c r="N163" s="4">
        <f t="shared" si="14"/>
        <v>5</v>
      </c>
      <c r="O163" s="3">
        <f t="shared" si="17"/>
        <v>56</v>
      </c>
      <c r="P163" s="21">
        <f t="shared" si="15"/>
        <v>90.322580645161281</v>
      </c>
      <c r="V163" s="2"/>
      <c r="W163" s="17"/>
    </row>
    <row r="164" spans="1:23" ht="15.95" customHeight="1">
      <c r="A164" s="6">
        <v>158</v>
      </c>
      <c r="B164" s="4">
        <v>11</v>
      </c>
      <c r="C164" s="4" t="s">
        <v>34</v>
      </c>
      <c r="D164" s="4">
        <v>1406883</v>
      </c>
      <c r="E164" s="4">
        <v>9992805130</v>
      </c>
      <c r="F164" s="5" t="s">
        <v>232</v>
      </c>
      <c r="G164" s="4" t="s">
        <v>10</v>
      </c>
      <c r="H164" s="4" t="s">
        <v>35</v>
      </c>
      <c r="I164" s="4">
        <f>'Pelaksanaan I'!I165</f>
        <v>5</v>
      </c>
      <c r="J164" s="11" t="str">
        <f>'Pelaksanaan I'!J165</f>
        <v>Titik Berat</v>
      </c>
      <c r="K164" s="4">
        <f>('Pelaksanaan I'!K165)+10</f>
        <v>58</v>
      </c>
      <c r="L164" s="4">
        <f t="shared" si="16"/>
        <v>5</v>
      </c>
      <c r="M164" s="14">
        <f>'Pelaksanaan I'!AC165</f>
        <v>42</v>
      </c>
      <c r="N164" s="4">
        <f t="shared" si="14"/>
        <v>5</v>
      </c>
      <c r="O164" s="3">
        <f t="shared" si="17"/>
        <v>52</v>
      </c>
      <c r="P164" s="21">
        <f t="shared" si="15"/>
        <v>89.65517241379311</v>
      </c>
      <c r="V164" s="2"/>
      <c r="W164" s="17"/>
    </row>
    <row r="165" spans="1:23" ht="15.95" customHeight="1">
      <c r="A165" s="6">
        <v>159</v>
      </c>
      <c r="B165" s="4">
        <v>12</v>
      </c>
      <c r="C165" s="4" t="s">
        <v>34</v>
      </c>
      <c r="D165" s="4">
        <v>1406885</v>
      </c>
      <c r="E165" s="4">
        <v>9991091171</v>
      </c>
      <c r="F165" s="5" t="s">
        <v>233</v>
      </c>
      <c r="G165" s="4" t="s">
        <v>8</v>
      </c>
      <c r="H165" s="4" t="s">
        <v>9</v>
      </c>
      <c r="I165" s="4">
        <f>'Pelaksanaan I'!I166</f>
        <v>2</v>
      </c>
      <c r="J165" s="11" t="str">
        <f>'Pelaksanaan I'!J166</f>
        <v>Rangkaian Seri dan Paralel</v>
      </c>
      <c r="K165" s="4">
        <f>('Pelaksanaan I'!K166)+10</f>
        <v>59</v>
      </c>
      <c r="L165" s="4">
        <f t="shared" si="16"/>
        <v>5</v>
      </c>
      <c r="M165" s="14">
        <f>'Pelaksanaan I'!AC166</f>
        <v>43</v>
      </c>
      <c r="N165" s="4">
        <f t="shared" si="14"/>
        <v>5</v>
      </c>
      <c r="O165" s="3">
        <f t="shared" si="17"/>
        <v>53</v>
      </c>
      <c r="P165" s="21">
        <f t="shared" si="15"/>
        <v>89.830508474576277</v>
      </c>
      <c r="V165" s="2"/>
      <c r="W165" s="17"/>
    </row>
    <row r="166" spans="1:23" ht="15.95" customHeight="1">
      <c r="A166" s="6">
        <v>160</v>
      </c>
      <c r="B166" s="4">
        <v>13</v>
      </c>
      <c r="C166" s="4" t="s">
        <v>34</v>
      </c>
      <c r="D166" s="4">
        <v>1406886</v>
      </c>
      <c r="E166" s="4">
        <v>9983130604</v>
      </c>
      <c r="F166" s="5" t="s">
        <v>234</v>
      </c>
      <c r="G166" s="4" t="s">
        <v>10</v>
      </c>
      <c r="H166" s="4" t="s">
        <v>9</v>
      </c>
      <c r="I166" s="4">
        <f>'Pelaksanaan I'!I167</f>
        <v>4</v>
      </c>
      <c r="J166" s="11" t="str">
        <f>'Pelaksanaan I'!J167</f>
        <v>Getaran Harmonis</v>
      </c>
      <c r="K166" s="4">
        <f>('Pelaksanaan I'!K167)+10</f>
        <v>54</v>
      </c>
      <c r="L166" s="4">
        <f t="shared" si="16"/>
        <v>5</v>
      </c>
      <c r="M166" s="14">
        <f>'Pelaksanaan I'!AC167</f>
        <v>38</v>
      </c>
      <c r="N166" s="4">
        <f t="shared" si="14"/>
        <v>5</v>
      </c>
      <c r="O166" s="3">
        <f t="shared" si="17"/>
        <v>48</v>
      </c>
      <c r="P166" s="21">
        <f t="shared" si="15"/>
        <v>88.888888888888886</v>
      </c>
      <c r="V166" s="2"/>
      <c r="W166" s="17"/>
    </row>
    <row r="167" spans="1:23" ht="15.95" customHeight="1">
      <c r="A167" s="6">
        <v>161</v>
      </c>
      <c r="B167" s="4">
        <v>14</v>
      </c>
      <c r="C167" s="4" t="s">
        <v>34</v>
      </c>
      <c r="D167" s="4">
        <v>1406887</v>
      </c>
      <c r="E167" s="4" t="s">
        <v>37</v>
      </c>
      <c r="F167" s="5" t="s">
        <v>235</v>
      </c>
      <c r="G167" s="4" t="s">
        <v>8</v>
      </c>
      <c r="H167" s="4" t="s">
        <v>9</v>
      </c>
      <c r="I167" s="4">
        <f>'Pelaksanaan I'!I168</f>
        <v>6</v>
      </c>
      <c r="J167" s="11" t="str">
        <f>'Pelaksanaan I'!J168</f>
        <v>Gerak Melingkar</v>
      </c>
      <c r="K167" s="4">
        <f>('Pelaksanaan I'!K168)+10</f>
        <v>56</v>
      </c>
      <c r="L167" s="4">
        <f t="shared" si="16"/>
        <v>5</v>
      </c>
      <c r="M167" s="14">
        <f>'Pelaksanaan I'!AC168</f>
        <v>39</v>
      </c>
      <c r="N167" s="4">
        <f t="shared" si="14"/>
        <v>5</v>
      </c>
      <c r="O167" s="3">
        <f t="shared" si="17"/>
        <v>49</v>
      </c>
      <c r="P167" s="21">
        <f t="shared" si="15"/>
        <v>87.5</v>
      </c>
      <c r="V167" s="2"/>
      <c r="W167" s="17"/>
    </row>
    <row r="168" spans="1:23" ht="15.95" customHeight="1">
      <c r="A168" s="6">
        <v>162</v>
      </c>
      <c r="B168" s="4">
        <v>15</v>
      </c>
      <c r="C168" s="4" t="s">
        <v>34</v>
      </c>
      <c r="D168" s="4">
        <v>1406888</v>
      </c>
      <c r="E168" s="4">
        <v>9997118669</v>
      </c>
      <c r="F168" s="5" t="s">
        <v>236</v>
      </c>
      <c r="G168" s="4" t="s">
        <v>8</v>
      </c>
      <c r="H168" s="4" t="s">
        <v>35</v>
      </c>
      <c r="I168" s="4">
        <f>'Pelaksanaan I'!I169</f>
        <v>6</v>
      </c>
      <c r="J168" s="11" t="str">
        <f>'Pelaksanaan I'!J169</f>
        <v>Gerak Melingkar</v>
      </c>
      <c r="K168" s="4">
        <f>('Pelaksanaan I'!K169)+10</f>
        <v>56</v>
      </c>
      <c r="L168" s="4">
        <f t="shared" si="16"/>
        <v>5</v>
      </c>
      <c r="M168" s="14">
        <f>'Pelaksanaan I'!AC169</f>
        <v>39</v>
      </c>
      <c r="N168" s="4">
        <f t="shared" si="14"/>
        <v>5</v>
      </c>
      <c r="O168" s="3">
        <f t="shared" si="17"/>
        <v>49</v>
      </c>
      <c r="P168" s="21">
        <f t="shared" si="15"/>
        <v>87.5</v>
      </c>
      <c r="V168" s="2"/>
      <c r="W168" s="17"/>
    </row>
    <row r="169" spans="1:23" ht="15.95" customHeight="1">
      <c r="A169" s="6">
        <v>163</v>
      </c>
      <c r="B169" s="4">
        <v>16</v>
      </c>
      <c r="C169" s="4" t="s">
        <v>34</v>
      </c>
      <c r="D169" s="4">
        <v>1406889</v>
      </c>
      <c r="E169" s="4" t="s">
        <v>38</v>
      </c>
      <c r="F169" s="5" t="s">
        <v>237</v>
      </c>
      <c r="G169" s="4" t="s">
        <v>8</v>
      </c>
      <c r="H169" s="4" t="s">
        <v>9</v>
      </c>
      <c r="I169" s="4">
        <f>'Pelaksanaan I'!I170</f>
        <v>3</v>
      </c>
      <c r="J169" s="11" t="str">
        <f>'Pelaksanaan I'!J170</f>
        <v>Ayunan Sederhana</v>
      </c>
      <c r="K169" s="4">
        <f>('Pelaksanaan I'!K170)+10</f>
        <v>55</v>
      </c>
      <c r="L169" s="4">
        <f t="shared" si="16"/>
        <v>5</v>
      </c>
      <c r="M169" s="14">
        <f>'Pelaksanaan I'!AC170</f>
        <v>40</v>
      </c>
      <c r="N169" s="4">
        <f t="shared" si="14"/>
        <v>5</v>
      </c>
      <c r="O169" s="3">
        <f t="shared" si="17"/>
        <v>50</v>
      </c>
      <c r="P169" s="21">
        <f t="shared" si="15"/>
        <v>90.909090909090907</v>
      </c>
      <c r="V169" s="2"/>
      <c r="W169" s="17"/>
    </row>
    <row r="170" spans="1:23" ht="15.95" customHeight="1">
      <c r="A170" s="6">
        <v>164</v>
      </c>
      <c r="B170" s="4">
        <v>17</v>
      </c>
      <c r="C170" s="4" t="s">
        <v>34</v>
      </c>
      <c r="D170" s="4">
        <v>1406890</v>
      </c>
      <c r="E170" s="4">
        <v>9983131870</v>
      </c>
      <c r="F170" s="5" t="s">
        <v>238</v>
      </c>
      <c r="G170" s="4" t="s">
        <v>8</v>
      </c>
      <c r="H170" s="4" t="s">
        <v>9</v>
      </c>
      <c r="I170" s="4">
        <f>'Pelaksanaan I'!I171</f>
        <v>3</v>
      </c>
      <c r="J170" s="11" t="str">
        <f>'Pelaksanaan I'!J171</f>
        <v>Ayunan Sederhana</v>
      </c>
      <c r="K170" s="4">
        <f>('Pelaksanaan I'!K171)+10</f>
        <v>55</v>
      </c>
      <c r="L170" s="4">
        <f t="shared" si="16"/>
        <v>5</v>
      </c>
      <c r="M170" s="14">
        <f>'Pelaksanaan I'!AC171</f>
        <v>40</v>
      </c>
      <c r="N170" s="4">
        <f t="shared" si="14"/>
        <v>5</v>
      </c>
      <c r="O170" s="3">
        <f t="shared" si="17"/>
        <v>50</v>
      </c>
      <c r="P170" s="21">
        <f t="shared" si="15"/>
        <v>90.909090909090907</v>
      </c>
      <c r="V170" s="2"/>
      <c r="W170" s="17"/>
    </row>
    <row r="171" spans="1:23" ht="15.95" customHeight="1">
      <c r="A171" s="6">
        <v>165</v>
      </c>
      <c r="B171" s="4">
        <v>18</v>
      </c>
      <c r="C171" s="4" t="s">
        <v>34</v>
      </c>
      <c r="D171" s="4">
        <v>1406891</v>
      </c>
      <c r="E171" s="4">
        <v>9988974857</v>
      </c>
      <c r="F171" s="5" t="s">
        <v>239</v>
      </c>
      <c r="G171" s="4" t="s">
        <v>10</v>
      </c>
      <c r="H171" s="4" t="s">
        <v>9</v>
      </c>
      <c r="I171" s="4">
        <f>'Pelaksanaan I'!I172</f>
        <v>1</v>
      </c>
      <c r="J171" s="11" t="str">
        <f>'Pelaksanaan I'!J172</f>
        <v>Elastisitas dan Hukum Hooke</v>
      </c>
      <c r="K171" s="4">
        <f>('Pelaksanaan I'!K172)+10</f>
        <v>62</v>
      </c>
      <c r="L171" s="4">
        <f t="shared" si="16"/>
        <v>5</v>
      </c>
      <c r="M171" s="14">
        <f>'Pelaksanaan I'!AC172</f>
        <v>46</v>
      </c>
      <c r="N171" s="4">
        <f t="shared" si="14"/>
        <v>5</v>
      </c>
      <c r="O171" s="3">
        <f t="shared" si="17"/>
        <v>56</v>
      </c>
      <c r="P171" s="21">
        <f t="shared" si="15"/>
        <v>90.322580645161281</v>
      </c>
      <c r="V171" s="2"/>
      <c r="W171" s="17"/>
    </row>
    <row r="172" spans="1:23" ht="15.95" customHeight="1">
      <c r="A172" s="6">
        <v>166</v>
      </c>
      <c r="B172" s="4">
        <v>19</v>
      </c>
      <c r="C172" s="4" t="s">
        <v>34</v>
      </c>
      <c r="D172" s="4">
        <v>1406892</v>
      </c>
      <c r="E172" s="4">
        <v>9993171484</v>
      </c>
      <c r="F172" s="5" t="s">
        <v>240</v>
      </c>
      <c r="G172" s="4" t="s">
        <v>10</v>
      </c>
      <c r="H172" s="4" t="s">
        <v>9</v>
      </c>
      <c r="I172" s="4">
        <f>'Pelaksanaan I'!I173</f>
        <v>5</v>
      </c>
      <c r="J172" s="11" t="str">
        <f>'Pelaksanaan I'!J173</f>
        <v>Titik Berat</v>
      </c>
      <c r="K172" s="4">
        <f>('Pelaksanaan I'!K173)+10</f>
        <v>58</v>
      </c>
      <c r="L172" s="4">
        <f t="shared" si="16"/>
        <v>5</v>
      </c>
      <c r="M172" s="14">
        <f>'Pelaksanaan I'!AC173</f>
        <v>42</v>
      </c>
      <c r="N172" s="4">
        <f t="shared" si="14"/>
        <v>5</v>
      </c>
      <c r="O172" s="3">
        <f t="shared" si="17"/>
        <v>52</v>
      </c>
      <c r="P172" s="21">
        <f t="shared" si="15"/>
        <v>89.65517241379311</v>
      </c>
      <c r="V172" s="2"/>
      <c r="W172" s="17"/>
    </row>
    <row r="173" spans="1:23" ht="15.95" customHeight="1">
      <c r="A173" s="6">
        <v>167</v>
      </c>
      <c r="B173" s="4">
        <v>20</v>
      </c>
      <c r="C173" s="4" t="s">
        <v>34</v>
      </c>
      <c r="D173" s="4">
        <v>1406893</v>
      </c>
      <c r="E173" s="4">
        <v>9990891406</v>
      </c>
      <c r="F173" s="5" t="s">
        <v>241</v>
      </c>
      <c r="G173" s="4" t="s">
        <v>10</v>
      </c>
      <c r="H173" s="4" t="s">
        <v>9</v>
      </c>
      <c r="I173" s="4">
        <f>'Pelaksanaan I'!I174</f>
        <v>2</v>
      </c>
      <c r="J173" s="11" t="str">
        <f>'Pelaksanaan I'!J174</f>
        <v>Rangkaian Seri dan Paralel</v>
      </c>
      <c r="K173" s="4">
        <f>('Pelaksanaan I'!K174)+10</f>
        <v>59</v>
      </c>
      <c r="L173" s="4">
        <f t="shared" si="16"/>
        <v>5</v>
      </c>
      <c r="M173" s="14">
        <f>'Pelaksanaan I'!AC174</f>
        <v>43</v>
      </c>
      <c r="N173" s="4">
        <f t="shared" si="14"/>
        <v>5</v>
      </c>
      <c r="O173" s="3">
        <f t="shared" si="17"/>
        <v>53</v>
      </c>
      <c r="P173" s="21">
        <f t="shared" si="15"/>
        <v>89.830508474576277</v>
      </c>
      <c r="V173" s="2"/>
      <c r="W173" s="17"/>
    </row>
    <row r="174" spans="1:23" ht="15.95" customHeight="1">
      <c r="A174" s="6">
        <v>168</v>
      </c>
      <c r="B174" s="4">
        <v>21</v>
      </c>
      <c r="C174" s="4" t="s">
        <v>34</v>
      </c>
      <c r="D174" s="4">
        <v>1406894</v>
      </c>
      <c r="E174" s="4">
        <v>9997854472</v>
      </c>
      <c r="F174" s="5" t="s">
        <v>242</v>
      </c>
      <c r="G174" s="4" t="s">
        <v>10</v>
      </c>
      <c r="H174" s="4" t="s">
        <v>9</v>
      </c>
      <c r="I174" s="4">
        <f>'Pelaksanaan I'!I175</f>
        <v>4</v>
      </c>
      <c r="J174" s="11" t="str">
        <f>'Pelaksanaan I'!J175</f>
        <v>Getaran Harmonis</v>
      </c>
      <c r="K174" s="4">
        <f>('Pelaksanaan I'!K175)+10</f>
        <v>54</v>
      </c>
      <c r="L174" s="4">
        <f t="shared" si="16"/>
        <v>5</v>
      </c>
      <c r="M174" s="14">
        <f>'Pelaksanaan I'!AC175</f>
        <v>38</v>
      </c>
      <c r="N174" s="4">
        <f t="shared" si="14"/>
        <v>5</v>
      </c>
      <c r="O174" s="3">
        <f t="shared" si="17"/>
        <v>48</v>
      </c>
      <c r="P174" s="21">
        <f t="shared" si="15"/>
        <v>88.888888888888886</v>
      </c>
      <c r="V174" s="2"/>
      <c r="W174" s="17"/>
    </row>
    <row r="175" spans="1:23" ht="15.95" customHeight="1">
      <c r="A175" s="6">
        <v>169</v>
      </c>
      <c r="B175" s="4">
        <v>22</v>
      </c>
      <c r="C175" s="4" t="s">
        <v>34</v>
      </c>
      <c r="D175" s="4">
        <v>1406895</v>
      </c>
      <c r="E175" s="4">
        <v>9987535551</v>
      </c>
      <c r="F175" s="5" t="s">
        <v>243</v>
      </c>
      <c r="G175" s="4" t="s">
        <v>10</v>
      </c>
      <c r="H175" s="4" t="s">
        <v>9</v>
      </c>
      <c r="I175" s="4">
        <f>'Pelaksanaan I'!I176</f>
        <v>5</v>
      </c>
      <c r="J175" s="11" t="str">
        <f>'Pelaksanaan I'!J176</f>
        <v>Titik Berat</v>
      </c>
      <c r="K175" s="4">
        <f>('Pelaksanaan I'!K176)+10</f>
        <v>58</v>
      </c>
      <c r="L175" s="4">
        <f t="shared" si="16"/>
        <v>5</v>
      </c>
      <c r="M175" s="14">
        <f>'Pelaksanaan I'!AC176</f>
        <v>42</v>
      </c>
      <c r="N175" s="4">
        <f t="shared" si="14"/>
        <v>5</v>
      </c>
      <c r="O175" s="3">
        <f t="shared" si="17"/>
        <v>52</v>
      </c>
      <c r="P175" s="21">
        <f t="shared" si="15"/>
        <v>89.65517241379311</v>
      </c>
      <c r="V175" s="2"/>
      <c r="W175" s="17"/>
    </row>
    <row r="176" spans="1:23" ht="15.95" customHeight="1">
      <c r="A176" s="6">
        <v>170</v>
      </c>
      <c r="B176" s="4">
        <v>23</v>
      </c>
      <c r="C176" s="4" t="s">
        <v>34</v>
      </c>
      <c r="D176" s="4">
        <v>1406896</v>
      </c>
      <c r="E176" s="4">
        <v>9977637368</v>
      </c>
      <c r="F176" s="5" t="s">
        <v>244</v>
      </c>
      <c r="G176" s="4" t="s">
        <v>10</v>
      </c>
      <c r="H176" s="4" t="s">
        <v>9</v>
      </c>
      <c r="I176" s="4">
        <f>'Pelaksanaan I'!I177</f>
        <v>2</v>
      </c>
      <c r="J176" s="11" t="str">
        <f>'Pelaksanaan I'!J177</f>
        <v>Rangkaian Seri dan Paralel</v>
      </c>
      <c r="K176" s="4">
        <f>('Pelaksanaan I'!K177)+10</f>
        <v>59</v>
      </c>
      <c r="L176" s="4">
        <f t="shared" si="16"/>
        <v>5</v>
      </c>
      <c r="M176" s="14">
        <f>'Pelaksanaan I'!AC177</f>
        <v>43</v>
      </c>
      <c r="N176" s="4">
        <f t="shared" si="14"/>
        <v>5</v>
      </c>
      <c r="O176" s="3">
        <f t="shared" si="17"/>
        <v>53</v>
      </c>
      <c r="P176" s="21">
        <f t="shared" si="15"/>
        <v>89.830508474576277</v>
      </c>
      <c r="V176" s="2"/>
      <c r="W176" s="17"/>
    </row>
    <row r="177" spans="1:23" ht="15.95" customHeight="1">
      <c r="A177" s="6">
        <v>171</v>
      </c>
      <c r="B177" s="4">
        <v>24</v>
      </c>
      <c r="C177" s="4" t="s">
        <v>34</v>
      </c>
      <c r="D177" s="4">
        <v>1406897</v>
      </c>
      <c r="E177" s="4">
        <v>9981151046</v>
      </c>
      <c r="F177" s="5" t="s">
        <v>245</v>
      </c>
      <c r="G177" s="4" t="s">
        <v>8</v>
      </c>
      <c r="H177" s="4" t="s">
        <v>9</v>
      </c>
      <c r="I177" s="4">
        <f>'Pelaksanaan I'!I178</f>
        <v>6</v>
      </c>
      <c r="J177" s="11" t="str">
        <f>'Pelaksanaan I'!J178</f>
        <v>Gerak Melingkar</v>
      </c>
      <c r="K177" s="4">
        <f>('Pelaksanaan I'!K178)+10</f>
        <v>56</v>
      </c>
      <c r="L177" s="4">
        <f t="shared" si="16"/>
        <v>5</v>
      </c>
      <c r="M177" s="14">
        <f>'Pelaksanaan I'!AC178</f>
        <v>40</v>
      </c>
      <c r="N177" s="4">
        <f t="shared" si="14"/>
        <v>5</v>
      </c>
      <c r="O177" s="3">
        <f t="shared" si="17"/>
        <v>50</v>
      </c>
      <c r="P177" s="21">
        <f t="shared" si="15"/>
        <v>89.285714285714292</v>
      </c>
      <c r="V177" s="2"/>
      <c r="W177" s="17"/>
    </row>
    <row r="178" spans="1:23" ht="15.95" customHeight="1">
      <c r="A178" s="6">
        <v>172</v>
      </c>
      <c r="B178" s="4">
        <v>25</v>
      </c>
      <c r="C178" s="4" t="s">
        <v>34</v>
      </c>
      <c r="D178" s="4">
        <v>1406898</v>
      </c>
      <c r="E178" s="4">
        <v>9991074167</v>
      </c>
      <c r="F178" s="5" t="s">
        <v>246</v>
      </c>
      <c r="G178" s="4" t="s">
        <v>10</v>
      </c>
      <c r="H178" s="4" t="s">
        <v>9</v>
      </c>
      <c r="I178" s="4">
        <f>'Pelaksanaan I'!I179</f>
        <v>1</v>
      </c>
      <c r="J178" s="11" t="str">
        <f>'Pelaksanaan I'!J179</f>
        <v>Elastisitas dan Hukum Hooke</v>
      </c>
      <c r="K178" s="4">
        <f>('Pelaksanaan I'!K179)+10</f>
        <v>62</v>
      </c>
      <c r="L178" s="4">
        <f t="shared" si="16"/>
        <v>5</v>
      </c>
      <c r="M178" s="14">
        <f>'Pelaksanaan I'!AC179</f>
        <v>46</v>
      </c>
      <c r="N178" s="4">
        <f t="shared" si="14"/>
        <v>5</v>
      </c>
      <c r="O178" s="3">
        <f t="shared" si="17"/>
        <v>56</v>
      </c>
      <c r="P178" s="21">
        <f t="shared" si="15"/>
        <v>90.322580645161281</v>
      </c>
      <c r="V178" s="2"/>
      <c r="W178" s="17"/>
    </row>
    <row r="179" spans="1:23" ht="15.95" customHeight="1">
      <c r="A179" s="6">
        <v>173</v>
      </c>
      <c r="B179" s="4">
        <v>26</v>
      </c>
      <c r="C179" s="4" t="s">
        <v>34</v>
      </c>
      <c r="D179" s="4">
        <v>1406899</v>
      </c>
      <c r="E179" s="4">
        <v>9997972034</v>
      </c>
      <c r="F179" s="5" t="s">
        <v>247</v>
      </c>
      <c r="G179" s="4" t="s">
        <v>8</v>
      </c>
      <c r="H179" s="4" t="s">
        <v>9</v>
      </c>
      <c r="I179" s="4">
        <f>'Pelaksanaan I'!I180</f>
        <v>4</v>
      </c>
      <c r="J179" s="11" t="str">
        <f>'Pelaksanaan I'!J180</f>
        <v>Getaran Harmonis</v>
      </c>
      <c r="K179" s="4">
        <f>('Pelaksanaan I'!K180)+10</f>
        <v>54</v>
      </c>
      <c r="L179" s="4">
        <f t="shared" si="16"/>
        <v>5</v>
      </c>
      <c r="M179" s="14">
        <f>'Pelaksanaan I'!AC180</f>
        <v>38</v>
      </c>
      <c r="N179" s="4">
        <f t="shared" si="14"/>
        <v>5</v>
      </c>
      <c r="O179" s="3">
        <f t="shared" si="17"/>
        <v>48</v>
      </c>
      <c r="P179" s="21">
        <f t="shared" si="15"/>
        <v>88.888888888888886</v>
      </c>
      <c r="V179" s="2"/>
      <c r="W179" s="17"/>
    </row>
    <row r="180" spans="1:23" ht="15.95" customHeight="1">
      <c r="A180" s="6">
        <v>174</v>
      </c>
      <c r="B180" s="4">
        <v>27</v>
      </c>
      <c r="C180" s="4" t="s">
        <v>34</v>
      </c>
      <c r="D180" s="4">
        <v>1407041</v>
      </c>
      <c r="E180" s="4" t="s">
        <v>39</v>
      </c>
      <c r="F180" s="5" t="s">
        <v>248</v>
      </c>
      <c r="G180" s="4" t="s">
        <v>10</v>
      </c>
      <c r="H180" s="4" t="s">
        <v>35</v>
      </c>
      <c r="I180" s="4">
        <f>'Pelaksanaan I'!I181</f>
        <v>3</v>
      </c>
      <c r="J180" s="11" t="str">
        <f>'Pelaksanaan I'!J181</f>
        <v>Ayunan Sederhana</v>
      </c>
      <c r="K180" s="4">
        <f>('Pelaksanaan I'!K181)+10</f>
        <v>55</v>
      </c>
      <c r="L180" s="4">
        <f t="shared" si="16"/>
        <v>5</v>
      </c>
      <c r="M180" s="14">
        <f>'Pelaksanaan I'!AC181</f>
        <v>39</v>
      </c>
      <c r="N180" s="4">
        <f t="shared" si="14"/>
        <v>5</v>
      </c>
      <c r="O180" s="3">
        <f t="shared" si="17"/>
        <v>49</v>
      </c>
      <c r="P180" s="21">
        <f t="shared" si="15"/>
        <v>89.090909090909093</v>
      </c>
      <c r="V180" s="2"/>
      <c r="W180" s="17"/>
    </row>
    <row r="181" spans="1:23" ht="15.95" customHeight="1">
      <c r="A181" s="6">
        <v>175</v>
      </c>
      <c r="B181" s="4">
        <v>28</v>
      </c>
      <c r="C181" s="4" t="s">
        <v>34</v>
      </c>
      <c r="D181" s="4">
        <v>1406901</v>
      </c>
      <c r="E181" s="4">
        <v>9982256560</v>
      </c>
      <c r="F181" s="5" t="s">
        <v>249</v>
      </c>
      <c r="G181" s="4" t="s">
        <v>10</v>
      </c>
      <c r="H181" s="4" t="s">
        <v>9</v>
      </c>
      <c r="I181" s="4">
        <f>'Pelaksanaan I'!I182</f>
        <v>6</v>
      </c>
      <c r="J181" s="11" t="str">
        <f>'Pelaksanaan I'!J182</f>
        <v>Gerak Melingkar</v>
      </c>
      <c r="K181" s="4">
        <f>('Pelaksanaan I'!K182)+10</f>
        <v>56</v>
      </c>
      <c r="L181" s="4">
        <f t="shared" si="16"/>
        <v>5</v>
      </c>
      <c r="M181" s="14">
        <f>'Pelaksanaan I'!AC182</f>
        <v>40</v>
      </c>
      <c r="N181" s="4">
        <f t="shared" si="14"/>
        <v>5</v>
      </c>
      <c r="O181" s="3">
        <f t="shared" si="17"/>
        <v>50</v>
      </c>
      <c r="P181" s="21">
        <f t="shared" si="15"/>
        <v>89.285714285714292</v>
      </c>
      <c r="V181" s="2"/>
      <c r="W181" s="17"/>
    </row>
    <row r="182" spans="1:23" ht="15.95" customHeight="1">
      <c r="A182" s="6">
        <v>176</v>
      </c>
      <c r="B182" s="4">
        <v>29</v>
      </c>
      <c r="C182" s="4" t="s">
        <v>34</v>
      </c>
      <c r="D182" s="4">
        <v>1406902</v>
      </c>
      <c r="E182" s="4">
        <v>9993170971</v>
      </c>
      <c r="F182" s="5" t="s">
        <v>250</v>
      </c>
      <c r="G182" s="4" t="s">
        <v>8</v>
      </c>
      <c r="H182" s="4" t="s">
        <v>9</v>
      </c>
      <c r="I182" s="4">
        <f>'Pelaksanaan I'!I183</f>
        <v>5</v>
      </c>
      <c r="J182" s="11" t="str">
        <f>'Pelaksanaan I'!J183</f>
        <v>Titik Berat</v>
      </c>
      <c r="K182" s="4">
        <f>('Pelaksanaan I'!K183)+10</f>
        <v>58</v>
      </c>
      <c r="L182" s="4">
        <f t="shared" si="16"/>
        <v>5</v>
      </c>
      <c r="M182" s="14">
        <f>'Pelaksanaan I'!AC183</f>
        <v>42</v>
      </c>
      <c r="N182" s="4">
        <f t="shared" si="14"/>
        <v>5</v>
      </c>
      <c r="O182" s="3">
        <f t="shared" si="17"/>
        <v>52</v>
      </c>
      <c r="P182" s="21">
        <f t="shared" si="15"/>
        <v>89.65517241379311</v>
      </c>
      <c r="V182" s="2"/>
      <c r="W182" s="17"/>
    </row>
    <row r="183" spans="1:23" ht="15.95" customHeight="1">
      <c r="A183" s="6">
        <v>177</v>
      </c>
      <c r="B183" s="4">
        <v>30</v>
      </c>
      <c r="C183" s="4" t="s">
        <v>34</v>
      </c>
      <c r="D183" s="4">
        <v>1406903</v>
      </c>
      <c r="E183" s="4">
        <v>9997256371</v>
      </c>
      <c r="F183" s="5" t="s">
        <v>251</v>
      </c>
      <c r="G183" s="4" t="s">
        <v>8</v>
      </c>
      <c r="H183" s="4" t="s">
        <v>9</v>
      </c>
      <c r="I183" s="4">
        <f>'Pelaksanaan I'!I184</f>
        <v>3</v>
      </c>
      <c r="J183" s="11" t="str">
        <f>'Pelaksanaan I'!J184</f>
        <v>Ayunan Sederhana</v>
      </c>
      <c r="K183" s="4">
        <f>('Pelaksanaan I'!K184)+10</f>
        <v>55</v>
      </c>
      <c r="L183" s="4">
        <f t="shared" si="16"/>
        <v>5</v>
      </c>
      <c r="M183" s="14">
        <f>'Pelaksanaan I'!AC184</f>
        <v>39</v>
      </c>
      <c r="N183" s="4">
        <f t="shared" si="14"/>
        <v>5</v>
      </c>
      <c r="O183" s="3">
        <f t="shared" si="17"/>
        <v>49</v>
      </c>
      <c r="P183" s="21">
        <f t="shared" si="15"/>
        <v>89.090909090909093</v>
      </c>
      <c r="V183" s="2"/>
      <c r="W183" s="17"/>
    </row>
    <row r="184" spans="1:23" ht="15.95" customHeight="1">
      <c r="A184" s="6">
        <v>178</v>
      </c>
      <c r="B184" s="4">
        <v>31</v>
      </c>
      <c r="C184" s="4" t="s">
        <v>34</v>
      </c>
      <c r="D184" s="4">
        <v>1406904</v>
      </c>
      <c r="E184" s="4">
        <v>9997256372</v>
      </c>
      <c r="F184" s="5" t="s">
        <v>252</v>
      </c>
      <c r="G184" s="4" t="s">
        <v>8</v>
      </c>
      <c r="H184" s="4" t="s">
        <v>9</v>
      </c>
      <c r="I184" s="4">
        <f>'Pelaksanaan I'!I185</f>
        <v>1</v>
      </c>
      <c r="J184" s="11" t="str">
        <f>'Pelaksanaan I'!J185</f>
        <v>Elastisitas dan Hukum Hooke</v>
      </c>
      <c r="K184" s="4">
        <f>('Pelaksanaan I'!K185)+10</f>
        <v>62</v>
      </c>
      <c r="L184" s="4">
        <f t="shared" si="16"/>
        <v>5</v>
      </c>
      <c r="M184" s="14">
        <f>'Pelaksanaan I'!AC185</f>
        <v>44</v>
      </c>
      <c r="N184" s="4">
        <f t="shared" si="14"/>
        <v>5</v>
      </c>
      <c r="O184" s="3">
        <f t="shared" si="17"/>
        <v>54</v>
      </c>
      <c r="P184" s="21">
        <f t="shared" si="15"/>
        <v>87.096774193548384</v>
      </c>
      <c r="V184" s="2"/>
      <c r="W184" s="17"/>
    </row>
    <row r="185" spans="1:23" ht="15.95" customHeight="1">
      <c r="A185" s="6">
        <v>179</v>
      </c>
      <c r="B185" s="4">
        <v>32</v>
      </c>
      <c r="C185" s="4" t="s">
        <v>34</v>
      </c>
      <c r="D185" s="4">
        <v>1406905</v>
      </c>
      <c r="E185" s="4">
        <v>9983131920</v>
      </c>
      <c r="F185" s="5" t="s">
        <v>253</v>
      </c>
      <c r="G185" s="4" t="s">
        <v>8</v>
      </c>
      <c r="H185" s="4" t="s">
        <v>9</v>
      </c>
      <c r="I185" s="4">
        <f>'Pelaksanaan I'!I186</f>
        <v>2</v>
      </c>
      <c r="J185" s="11" t="str">
        <f>'Pelaksanaan I'!J186</f>
        <v>Rangkaian Seri dan Paralel</v>
      </c>
      <c r="K185" s="4">
        <f>('Pelaksanaan I'!K186)+10</f>
        <v>59</v>
      </c>
      <c r="L185" s="4">
        <f t="shared" si="16"/>
        <v>5</v>
      </c>
      <c r="M185" s="14">
        <f>'Pelaksanaan I'!AC186</f>
        <v>43</v>
      </c>
      <c r="N185" s="4">
        <f t="shared" si="14"/>
        <v>5</v>
      </c>
      <c r="O185" s="3">
        <f t="shared" si="17"/>
        <v>53</v>
      </c>
      <c r="P185" s="21">
        <f t="shared" si="15"/>
        <v>89.830508474576277</v>
      </c>
      <c r="V185" s="2"/>
      <c r="W185" s="17"/>
    </row>
    <row r="186" spans="1:23" ht="15.95" customHeight="1">
      <c r="A186" s="6">
        <v>180</v>
      </c>
      <c r="B186" s="4">
        <v>33</v>
      </c>
      <c r="C186" s="4" t="s">
        <v>34</v>
      </c>
      <c r="D186" s="4">
        <v>1406906</v>
      </c>
      <c r="E186" s="4">
        <v>9997515004</v>
      </c>
      <c r="F186" s="5" t="s">
        <v>254</v>
      </c>
      <c r="G186" s="4" t="s">
        <v>10</v>
      </c>
      <c r="H186" s="4" t="s">
        <v>9</v>
      </c>
      <c r="I186" s="4">
        <f>'Pelaksanaan I'!I187</f>
        <v>4</v>
      </c>
      <c r="J186" s="11" t="str">
        <f>'Pelaksanaan I'!J187</f>
        <v>Getaran Harmonis</v>
      </c>
      <c r="K186" s="4">
        <f>('Pelaksanaan I'!K187)+10</f>
        <v>54</v>
      </c>
      <c r="L186" s="4">
        <f t="shared" si="16"/>
        <v>5</v>
      </c>
      <c r="M186" s="14">
        <f>'Pelaksanaan I'!AC187</f>
        <v>38</v>
      </c>
      <c r="N186" s="4">
        <f t="shared" si="14"/>
        <v>5</v>
      </c>
      <c r="O186" s="3">
        <f t="shared" si="17"/>
        <v>48</v>
      </c>
      <c r="P186" s="21">
        <f t="shared" si="15"/>
        <v>88.888888888888886</v>
      </c>
      <c r="V186" s="2"/>
      <c r="W186" s="17"/>
    </row>
    <row r="193" spans="6:13">
      <c r="F193" s="20"/>
      <c r="G193" s="19"/>
      <c r="H193" s="19"/>
      <c r="I193" s="19"/>
      <c r="J193" s="19"/>
      <c r="K193" s="19"/>
      <c r="L193" s="20"/>
      <c r="M193" s="20"/>
    </row>
    <row r="194" spans="6:13">
      <c r="F194" s="20"/>
      <c r="G194" s="19"/>
      <c r="H194" s="19"/>
      <c r="I194" s="19"/>
      <c r="J194" s="19"/>
      <c r="K194" s="19"/>
      <c r="L194" s="20"/>
      <c r="M194" s="20"/>
    </row>
  </sheetData>
  <conditionalFormatting sqref="P7:P186">
    <cfRule type="cellIs" dxfId="5" priority="1" operator="lessThan">
      <formula>70</formula>
    </cfRule>
    <cfRule type="cellIs" dxfId="4" priority="13" operator="greaterThan">
      <formula>64</formula>
    </cfRule>
    <cfRule type="cellIs" dxfId="3" priority="14" operator="greaterThan">
      <formula>65</formula>
    </cfRule>
    <cfRule type="cellIs" dxfId="2" priority="15" operator="lessThan">
      <formula>65</formula>
    </cfRule>
    <cfRule type="cellIs" dxfId="1" priority="16" operator="lessThan">
      <formula>77</formula>
    </cfRule>
  </conditionalFormatting>
  <conditionalFormatting sqref="W7:W186">
    <cfRule type="cellIs" dxfId="0" priority="12" operator="lessThan">
      <formula>65</formula>
    </cfRule>
  </conditionalFormatting>
  <pageMargins left="0.37" right="0.23622047244094499" top="0.39370078740157499" bottom="0.43307086614173201" header="0.31496062992126" footer="0.31496062992126"/>
  <pageSetup scale="85" orientation="portrait" r:id="rId1"/>
  <headerFooter>
    <oddFooter>&amp;LMengetahui :
Kepala Sekolah,
Dra. Sulastri, M.Pd.
NIP. 19620304 198703 2 004&amp;RSemarang,  17  Januari 2019
Guru Mata Pelajaran Fisika,
Drs. Haryoto, M.Ed.
NIP. 19600129 198603 1 010</oddFooter>
  </headerFooter>
  <rowBreaks count="4" manualBreakCount="4">
    <brk id="41" max="15" man="1"/>
    <brk id="79" max="15" man="1"/>
    <brk id="114" max="15" man="1"/>
    <brk id="150" max="15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2:U209"/>
  <sheetViews>
    <sheetView topLeftCell="A181" workbookViewId="0">
      <selection activeCell="W191" sqref="W191"/>
    </sheetView>
  </sheetViews>
  <sheetFormatPr defaultColWidth="12.140625" defaultRowHeight="14.25"/>
  <cols>
    <col min="1" max="1" width="7.28515625" style="1" customWidth="1"/>
    <col min="2" max="2" width="5.7109375" style="2" hidden="1" customWidth="1"/>
    <col min="3" max="3" width="10.85546875" style="2" customWidth="1"/>
    <col min="4" max="4" width="9.5703125" style="2" hidden="1" customWidth="1"/>
    <col min="5" max="5" width="13.85546875" style="2" hidden="1" customWidth="1"/>
    <col min="6" max="6" width="34.7109375" style="1" customWidth="1"/>
    <col min="7" max="8" width="0" style="2" hidden="1" customWidth="1"/>
    <col min="9" max="9" width="8" style="2" hidden="1" customWidth="1"/>
    <col min="10" max="10" width="36.5703125" style="2" hidden="1" customWidth="1"/>
    <col min="11" max="11" width="9.28515625" style="2" hidden="1" customWidth="1"/>
    <col min="12" max="12" width="10.28515625" style="1" hidden="1" customWidth="1"/>
    <col min="13" max="13" width="9.7109375" style="1" hidden="1" customWidth="1"/>
    <col min="14" max="14" width="9.85546875" style="1" hidden="1" customWidth="1"/>
    <col min="15" max="15" width="9.42578125" style="1" hidden="1" customWidth="1"/>
    <col min="16" max="16" width="14.140625" style="1" customWidth="1"/>
    <col min="17" max="17" width="14.42578125" style="1" customWidth="1"/>
    <col min="18" max="18" width="19.28515625" style="1" customWidth="1"/>
    <col min="19" max="19" width="6" style="1" hidden="1" customWidth="1"/>
    <col min="20" max="20" width="39.140625" style="1" hidden="1" customWidth="1"/>
    <col min="21" max="21" width="3.140625" style="1" hidden="1" customWidth="1"/>
    <col min="22" max="16384" width="12.140625" style="1"/>
  </cols>
  <sheetData>
    <row r="2" spans="1:21" ht="18">
      <c r="A2" s="12" t="s">
        <v>50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21" ht="18">
      <c r="A3" s="12" t="s">
        <v>66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21" ht="18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</row>
    <row r="6" spans="1:21" ht="40.5" customHeight="1">
      <c r="A6" s="9" t="s">
        <v>40</v>
      </c>
      <c r="B6" s="8" t="s">
        <v>0</v>
      </c>
      <c r="C6" s="8" t="s">
        <v>1</v>
      </c>
      <c r="D6" s="8" t="s">
        <v>2</v>
      </c>
      <c r="E6" s="8" t="s">
        <v>3</v>
      </c>
      <c r="F6" s="8" t="s">
        <v>4</v>
      </c>
      <c r="G6" s="8" t="s">
        <v>5</v>
      </c>
      <c r="H6" s="8" t="s">
        <v>6</v>
      </c>
      <c r="I6" s="9" t="s">
        <v>48</v>
      </c>
      <c r="J6" s="9" t="s">
        <v>42</v>
      </c>
      <c r="K6" s="9" t="s">
        <v>49</v>
      </c>
      <c r="L6" s="9" t="s">
        <v>58</v>
      </c>
      <c r="M6" s="9" t="s">
        <v>52</v>
      </c>
      <c r="N6" s="9" t="s">
        <v>59</v>
      </c>
      <c r="O6" s="9" t="s">
        <v>41</v>
      </c>
      <c r="P6" s="9" t="s">
        <v>63</v>
      </c>
      <c r="Q6" s="9" t="s">
        <v>64</v>
      </c>
      <c r="R6" s="9" t="s">
        <v>65</v>
      </c>
      <c r="S6" s="8" t="s">
        <v>0</v>
      </c>
      <c r="T6" s="8" t="s">
        <v>42</v>
      </c>
      <c r="U6" s="9" t="s">
        <v>49</v>
      </c>
    </row>
    <row r="7" spans="1:21" ht="15" customHeight="1">
      <c r="A7" s="6">
        <v>1</v>
      </c>
      <c r="B7" s="4">
        <v>1</v>
      </c>
      <c r="C7" s="4" t="s">
        <v>7</v>
      </c>
      <c r="D7" s="4">
        <v>1406730</v>
      </c>
      <c r="E7" s="4">
        <v>9997516819</v>
      </c>
      <c r="F7" s="5" t="str">
        <f>'Penguji I'!F7</f>
        <v>Adeliya Rahma Safitri</v>
      </c>
      <c r="G7" s="4" t="s">
        <v>8</v>
      </c>
      <c r="H7" s="4" t="s">
        <v>9</v>
      </c>
      <c r="I7" s="4">
        <f>IF(M7="","",'Pelaksanaan I'!I8)</f>
        <v>6</v>
      </c>
      <c r="J7" s="11" t="str">
        <f>IF(I7="","",VLOOKUP(I7,$S$7:$T$11,2))</f>
        <v>Transformator</v>
      </c>
      <c r="K7" s="4">
        <f>IF(J7="","",VLOOKUP(J7,$T$7:$U$11,2))</f>
        <v>22</v>
      </c>
      <c r="L7" s="4">
        <f>IF(I7="","",5)</f>
        <v>5</v>
      </c>
      <c r="M7" s="14">
        <f>'Pelaksanaan I'!AC8</f>
        <v>38</v>
      </c>
      <c r="N7" s="4">
        <f t="shared" ref="N7:N70" si="0">IF(K7="","",5)</f>
        <v>5</v>
      </c>
      <c r="O7" s="3">
        <f>IF(L7="","",SUM(L7:N7))</f>
        <v>48</v>
      </c>
      <c r="P7" s="15">
        <f>'Penguji I'!P7</f>
        <v>85.714285714285708</v>
      </c>
      <c r="Q7" s="13"/>
      <c r="R7" s="13" t="str">
        <f>IF(Q7="","",(P7+Q7)/2)</f>
        <v/>
      </c>
      <c r="S7" s="3">
        <v>1</v>
      </c>
      <c r="T7" s="10" t="s">
        <v>47</v>
      </c>
      <c r="U7" s="3">
        <v>29</v>
      </c>
    </row>
    <row r="8" spans="1:21" ht="15" customHeight="1">
      <c r="A8" s="6">
        <v>2</v>
      </c>
      <c r="B8" s="4">
        <v>2</v>
      </c>
      <c r="C8" s="4" t="s">
        <v>7</v>
      </c>
      <c r="D8" s="4">
        <v>1406984</v>
      </c>
      <c r="E8" s="4">
        <v>9991741453</v>
      </c>
      <c r="F8" s="5" t="str">
        <f>'Penguji I'!F8</f>
        <v>Aditya Fajrin Laksono</v>
      </c>
      <c r="G8" s="4" t="s">
        <v>10</v>
      </c>
      <c r="H8" s="4" t="s">
        <v>9</v>
      </c>
      <c r="I8" s="4">
        <f>IF(M8="","",'Pelaksanaan I'!I9)</f>
        <v>4</v>
      </c>
      <c r="J8" s="11" t="str">
        <f t="shared" ref="J8:J71" si="1">IF(I8="","",VLOOKUP(I8,$S$7:$T$11,2))</f>
        <v>Rangkaian Hambatan Seri dan Paralel</v>
      </c>
      <c r="K8" s="4">
        <f t="shared" ref="K8:K71" si="2">IF(J8="","",VLOOKUP(J8,$T$7:$U$11,2))</f>
        <v>35</v>
      </c>
      <c r="L8" s="4">
        <f t="shared" ref="L8:L71" si="3">IF(I8="","",5)</f>
        <v>5</v>
      </c>
      <c r="M8" s="14">
        <f>'Pelaksanaan I'!AC9</f>
        <v>38</v>
      </c>
      <c r="N8" s="4">
        <f t="shared" si="0"/>
        <v>5</v>
      </c>
      <c r="O8" s="3">
        <f t="shared" ref="O8:O71" si="4">IF(L8="","",SUM(L8:N8))</f>
        <v>48</v>
      </c>
      <c r="P8" s="15">
        <f>'Penguji I'!P8</f>
        <v>88.888888888888886</v>
      </c>
      <c r="Q8" s="13"/>
      <c r="R8" s="13" t="str">
        <f t="shared" ref="R8:R71" si="5">IF(Q8="","",(P8+Q8)/2)</f>
        <v/>
      </c>
      <c r="S8" s="3">
        <v>2</v>
      </c>
      <c r="T8" s="10" t="s">
        <v>43</v>
      </c>
      <c r="U8" s="3">
        <v>28</v>
      </c>
    </row>
    <row r="9" spans="1:21" ht="15" customHeight="1">
      <c r="A9" s="6">
        <v>3</v>
      </c>
      <c r="B9" s="4">
        <v>3</v>
      </c>
      <c r="C9" s="4" t="s">
        <v>7</v>
      </c>
      <c r="D9" s="4">
        <v>1406732</v>
      </c>
      <c r="E9" s="4">
        <v>9994183867</v>
      </c>
      <c r="F9" s="5" t="str">
        <f>'Penguji I'!F9</f>
        <v>Aldila Desi Fitriana</v>
      </c>
      <c r="G9" s="4" t="s">
        <v>8</v>
      </c>
      <c r="H9" s="4" t="s">
        <v>9</v>
      </c>
      <c r="I9" s="4">
        <f>IF(M9="","",'Pelaksanaan I'!I10)</f>
        <v>3</v>
      </c>
      <c r="J9" s="11" t="str">
        <f t="shared" si="1"/>
        <v>Laju Aliran Fluida/Persamaan Kontinuitas</v>
      </c>
      <c r="K9" s="4">
        <f t="shared" si="2"/>
        <v>24</v>
      </c>
      <c r="L9" s="4">
        <f t="shared" si="3"/>
        <v>5</v>
      </c>
      <c r="M9" s="14">
        <f>'Pelaksanaan I'!AC10</f>
        <v>37</v>
      </c>
      <c r="N9" s="4">
        <f t="shared" si="0"/>
        <v>5</v>
      </c>
      <c r="O9" s="3">
        <f t="shared" si="4"/>
        <v>47</v>
      </c>
      <c r="P9" s="15">
        <f>'Penguji I'!P9</f>
        <v>85.454545454545453</v>
      </c>
      <c r="Q9" s="13"/>
      <c r="R9" s="13" t="str">
        <f t="shared" si="5"/>
        <v/>
      </c>
      <c r="S9" s="3">
        <v>3</v>
      </c>
      <c r="T9" s="10" t="s">
        <v>44</v>
      </c>
      <c r="U9" s="3">
        <v>24</v>
      </c>
    </row>
    <row r="10" spans="1:21" ht="15" customHeight="1">
      <c r="A10" s="6">
        <v>4</v>
      </c>
      <c r="B10" s="4">
        <v>4</v>
      </c>
      <c r="C10" s="4" t="s">
        <v>7</v>
      </c>
      <c r="D10" s="4">
        <v>1406733</v>
      </c>
      <c r="E10" s="4">
        <v>9997513006</v>
      </c>
      <c r="F10" s="5" t="str">
        <f>'Penguji I'!F10</f>
        <v>Alfina Dian Fadhilla</v>
      </c>
      <c r="G10" s="4" t="s">
        <v>8</v>
      </c>
      <c r="H10" s="4" t="s">
        <v>9</v>
      </c>
      <c r="I10" s="4">
        <f>IF(M10="","",'Pelaksanaan I'!I11)</f>
        <v>1</v>
      </c>
      <c r="J10" s="11" t="str">
        <f t="shared" si="1"/>
        <v>Gerak Harmonis pada Ayunan Bandul</v>
      </c>
      <c r="K10" s="4">
        <f t="shared" si="2"/>
        <v>29</v>
      </c>
      <c r="L10" s="4">
        <f t="shared" si="3"/>
        <v>5</v>
      </c>
      <c r="M10" s="14">
        <f>'Pelaksanaan I'!AC11</f>
        <v>43</v>
      </c>
      <c r="N10" s="4">
        <f t="shared" si="0"/>
        <v>5</v>
      </c>
      <c r="O10" s="3">
        <f t="shared" si="4"/>
        <v>53</v>
      </c>
      <c r="P10" s="15">
        <f>'Penguji I'!P10</f>
        <v>85.483870967741936</v>
      </c>
      <c r="Q10" s="13"/>
      <c r="R10" s="13" t="str">
        <f t="shared" si="5"/>
        <v/>
      </c>
      <c r="S10" s="3">
        <v>4</v>
      </c>
      <c r="T10" s="10" t="s">
        <v>45</v>
      </c>
      <c r="U10" s="3">
        <v>35</v>
      </c>
    </row>
    <row r="11" spans="1:21" ht="15" customHeight="1">
      <c r="A11" s="6">
        <v>5</v>
      </c>
      <c r="B11" s="4">
        <v>5</v>
      </c>
      <c r="C11" s="4" t="s">
        <v>7</v>
      </c>
      <c r="D11" s="4">
        <v>1406734</v>
      </c>
      <c r="E11" s="4">
        <v>9990892883</v>
      </c>
      <c r="F11" s="5" t="str">
        <f>'Penguji I'!F11</f>
        <v>Alivia Wahyu Febriastuti</v>
      </c>
      <c r="G11" s="4" t="s">
        <v>10</v>
      </c>
      <c r="H11" s="4" t="s">
        <v>9</v>
      </c>
      <c r="I11" s="4">
        <f>IF(M11="","",'Pelaksanaan I'!I12)</f>
        <v>4</v>
      </c>
      <c r="J11" s="11" t="str">
        <f t="shared" si="1"/>
        <v>Rangkaian Hambatan Seri dan Paralel</v>
      </c>
      <c r="K11" s="4">
        <f t="shared" si="2"/>
        <v>35</v>
      </c>
      <c r="L11" s="4">
        <f t="shared" si="3"/>
        <v>5</v>
      </c>
      <c r="M11" s="14">
        <f>'Pelaksanaan I'!AC12</f>
        <v>38</v>
      </c>
      <c r="N11" s="4">
        <f t="shared" si="0"/>
        <v>5</v>
      </c>
      <c r="O11" s="3">
        <f t="shared" si="4"/>
        <v>48</v>
      </c>
      <c r="P11" s="15">
        <f>'Penguji I'!P11</f>
        <v>88.888888888888886</v>
      </c>
      <c r="Q11" s="13"/>
      <c r="R11" s="13" t="str">
        <f t="shared" si="5"/>
        <v/>
      </c>
      <c r="S11" s="3">
        <v>5</v>
      </c>
      <c r="T11" s="10" t="s">
        <v>46</v>
      </c>
      <c r="U11" s="3">
        <v>22</v>
      </c>
    </row>
    <row r="12" spans="1:21" ht="15" customHeight="1">
      <c r="A12" s="6">
        <v>6</v>
      </c>
      <c r="B12" s="4">
        <v>6</v>
      </c>
      <c r="C12" s="4" t="s">
        <v>7</v>
      </c>
      <c r="D12" s="4">
        <v>1406735</v>
      </c>
      <c r="E12" s="4">
        <v>9994834772</v>
      </c>
      <c r="F12" s="5" t="str">
        <f>'Penguji I'!F12</f>
        <v>Aliya Putra Marta</v>
      </c>
      <c r="G12" s="4" t="s">
        <v>8</v>
      </c>
      <c r="H12" s="4" t="s">
        <v>9</v>
      </c>
      <c r="I12" s="4">
        <f>IF(M12="","",'Pelaksanaan I'!I13)</f>
        <v>2</v>
      </c>
      <c r="J12" s="11" t="str">
        <f t="shared" si="1"/>
        <v>Hukum Hooke/Elastisitas</v>
      </c>
      <c r="K12" s="4">
        <f t="shared" si="2"/>
        <v>28</v>
      </c>
      <c r="L12" s="4">
        <f t="shared" si="3"/>
        <v>5</v>
      </c>
      <c r="M12" s="14">
        <f>'Pelaksanaan I'!AC13</f>
        <v>42</v>
      </c>
      <c r="N12" s="4">
        <f t="shared" si="0"/>
        <v>5</v>
      </c>
      <c r="O12" s="3">
        <f t="shared" si="4"/>
        <v>52</v>
      </c>
      <c r="P12" s="15">
        <f>'Penguji I'!P12</f>
        <v>88.135593220338976</v>
      </c>
      <c r="Q12" s="13"/>
      <c r="R12" s="13" t="str">
        <f t="shared" si="5"/>
        <v/>
      </c>
      <c r="S12" s="2"/>
    </row>
    <row r="13" spans="1:21" ht="15" customHeight="1">
      <c r="A13" s="6">
        <v>7</v>
      </c>
      <c r="B13" s="4">
        <v>7</v>
      </c>
      <c r="C13" s="4" t="s">
        <v>7</v>
      </c>
      <c r="D13" s="4">
        <v>1406737</v>
      </c>
      <c r="E13" s="4">
        <v>9993170737</v>
      </c>
      <c r="F13" s="5" t="str">
        <f>'Penguji I'!F13</f>
        <v>Ardiyansyah Ardhana Sofyan</v>
      </c>
      <c r="G13" s="4" t="s">
        <v>8</v>
      </c>
      <c r="H13" s="4" t="s">
        <v>9</v>
      </c>
      <c r="I13" s="4">
        <f>IF(M13="","",'Pelaksanaan I'!I14)</f>
        <v>5</v>
      </c>
      <c r="J13" s="11" t="str">
        <f t="shared" si="1"/>
        <v>Transformator</v>
      </c>
      <c r="K13" s="4">
        <f t="shared" si="2"/>
        <v>22</v>
      </c>
      <c r="L13" s="4">
        <f t="shared" si="3"/>
        <v>5</v>
      </c>
      <c r="M13" s="14">
        <f>'Pelaksanaan I'!AC14</f>
        <v>40</v>
      </c>
      <c r="N13" s="4">
        <f t="shared" si="0"/>
        <v>5</v>
      </c>
      <c r="O13" s="3">
        <f t="shared" si="4"/>
        <v>50</v>
      </c>
      <c r="P13" s="15">
        <f>'Penguji I'!P13</f>
        <v>86.206896551724128</v>
      </c>
      <c r="Q13" s="13"/>
      <c r="R13" s="13" t="str">
        <f t="shared" si="5"/>
        <v/>
      </c>
    </row>
    <row r="14" spans="1:21" ht="15" customHeight="1">
      <c r="A14" s="6">
        <v>8</v>
      </c>
      <c r="B14" s="4">
        <v>8</v>
      </c>
      <c r="C14" s="4" t="s">
        <v>7</v>
      </c>
      <c r="D14" s="4">
        <v>1406738</v>
      </c>
      <c r="E14" s="4">
        <v>9991246089</v>
      </c>
      <c r="F14" s="5" t="str">
        <f>'Penguji I'!F14</f>
        <v>Chairisa Prahasti Istifarani</v>
      </c>
      <c r="G14" s="4" t="s">
        <v>8</v>
      </c>
      <c r="H14" s="4" t="s">
        <v>9</v>
      </c>
      <c r="I14" s="4">
        <f>IF(M14="","",'Pelaksanaan I'!I15)</f>
        <v>5</v>
      </c>
      <c r="J14" s="11" t="str">
        <f t="shared" si="1"/>
        <v>Transformator</v>
      </c>
      <c r="K14" s="4">
        <f t="shared" si="2"/>
        <v>22</v>
      </c>
      <c r="L14" s="4">
        <f t="shared" si="3"/>
        <v>5</v>
      </c>
      <c r="M14" s="14">
        <f>'Pelaksanaan I'!AC15</f>
        <v>40</v>
      </c>
      <c r="N14" s="4">
        <f t="shared" si="0"/>
        <v>5</v>
      </c>
      <c r="O14" s="3">
        <f t="shared" si="4"/>
        <v>50</v>
      </c>
      <c r="P14" s="15">
        <f>'Penguji I'!P14</f>
        <v>86.206896551724128</v>
      </c>
      <c r="Q14" s="13"/>
      <c r="R14" s="13" t="str">
        <f t="shared" si="5"/>
        <v/>
      </c>
    </row>
    <row r="15" spans="1:21" ht="15" customHeight="1">
      <c r="A15" s="6">
        <v>9</v>
      </c>
      <c r="B15" s="4">
        <v>9</v>
      </c>
      <c r="C15" s="4" t="s">
        <v>7</v>
      </c>
      <c r="D15" s="4" t="s">
        <v>11</v>
      </c>
      <c r="E15" s="4" t="s">
        <v>12</v>
      </c>
      <c r="F15" s="5" t="str">
        <f>'Penguji I'!F15</f>
        <v>Christina Hidayati</v>
      </c>
      <c r="G15" s="4" t="s">
        <v>10</v>
      </c>
      <c r="H15" s="4" t="s">
        <v>9</v>
      </c>
      <c r="I15" s="4">
        <f>IF(M15="","",'Pelaksanaan I'!I16)</f>
        <v>3</v>
      </c>
      <c r="J15" s="11" t="str">
        <f t="shared" si="1"/>
        <v>Laju Aliran Fluida/Persamaan Kontinuitas</v>
      </c>
      <c r="K15" s="4">
        <f t="shared" si="2"/>
        <v>24</v>
      </c>
      <c r="L15" s="4">
        <f t="shared" si="3"/>
        <v>5</v>
      </c>
      <c r="M15" s="14">
        <f>'Pelaksanaan I'!AC16</f>
        <v>37</v>
      </c>
      <c r="N15" s="4">
        <f t="shared" si="0"/>
        <v>5</v>
      </c>
      <c r="O15" s="3">
        <f t="shared" si="4"/>
        <v>47</v>
      </c>
      <c r="P15" s="15">
        <f>'Penguji I'!P15</f>
        <v>85.454545454545453</v>
      </c>
      <c r="Q15" s="13"/>
      <c r="R15" s="13" t="str">
        <f t="shared" si="5"/>
        <v/>
      </c>
    </row>
    <row r="16" spans="1:21" ht="15" customHeight="1">
      <c r="A16" s="6">
        <v>10</v>
      </c>
      <c r="B16" s="4">
        <v>10</v>
      </c>
      <c r="C16" s="4" t="s">
        <v>7</v>
      </c>
      <c r="D16" s="4">
        <v>1406739</v>
      </c>
      <c r="E16" s="4">
        <v>9997513019</v>
      </c>
      <c r="F16" s="5" t="str">
        <f>'Penguji I'!F16</f>
        <v>Della Cahaya Ningrum</v>
      </c>
      <c r="G16" s="4" t="s">
        <v>10</v>
      </c>
      <c r="H16" s="4" t="s">
        <v>9</v>
      </c>
      <c r="I16" s="4">
        <f>IF(M16="","",'Pelaksanaan I'!I17)</f>
        <v>6</v>
      </c>
      <c r="J16" s="11" t="str">
        <f t="shared" si="1"/>
        <v>Transformator</v>
      </c>
      <c r="K16" s="4">
        <f t="shared" si="2"/>
        <v>22</v>
      </c>
      <c r="L16" s="4">
        <f t="shared" si="3"/>
        <v>5</v>
      </c>
      <c r="M16" s="14">
        <f>'Pelaksanaan I'!AC17</f>
        <v>38</v>
      </c>
      <c r="N16" s="4">
        <f t="shared" si="0"/>
        <v>5</v>
      </c>
      <c r="O16" s="3">
        <f t="shared" si="4"/>
        <v>48</v>
      </c>
      <c r="P16" s="15">
        <f>'Penguji I'!P16</f>
        <v>85.714285714285708</v>
      </c>
      <c r="Q16" s="13"/>
      <c r="R16" s="13" t="str">
        <f t="shared" si="5"/>
        <v/>
      </c>
    </row>
    <row r="17" spans="1:18" ht="15" customHeight="1">
      <c r="A17" s="6">
        <v>11</v>
      </c>
      <c r="B17" s="4">
        <v>11</v>
      </c>
      <c r="C17" s="4" t="s">
        <v>7</v>
      </c>
      <c r="D17" s="4">
        <v>1406740</v>
      </c>
      <c r="E17" s="4">
        <v>9984715257</v>
      </c>
      <c r="F17" s="5" t="str">
        <f>'Penguji I'!F17</f>
        <v>Devano Alfathan Galang Damai</v>
      </c>
      <c r="G17" s="4" t="s">
        <v>8</v>
      </c>
      <c r="H17" s="4" t="s">
        <v>9</v>
      </c>
      <c r="I17" s="4">
        <f>IF(M17="","",'Pelaksanaan I'!I18)</f>
        <v>2</v>
      </c>
      <c r="J17" s="11" t="str">
        <f t="shared" si="1"/>
        <v>Hukum Hooke/Elastisitas</v>
      </c>
      <c r="K17" s="4">
        <f t="shared" si="2"/>
        <v>28</v>
      </c>
      <c r="L17" s="4">
        <f t="shared" si="3"/>
        <v>5</v>
      </c>
      <c r="M17" s="14">
        <f>'Pelaksanaan I'!AC18</f>
        <v>42</v>
      </c>
      <c r="N17" s="4">
        <f t="shared" si="0"/>
        <v>5</v>
      </c>
      <c r="O17" s="3">
        <f t="shared" si="4"/>
        <v>52</v>
      </c>
      <c r="P17" s="15">
        <f>'Penguji I'!P17</f>
        <v>88.135593220338976</v>
      </c>
      <c r="Q17" s="13"/>
      <c r="R17" s="13" t="str">
        <f t="shared" si="5"/>
        <v/>
      </c>
    </row>
    <row r="18" spans="1:18" ht="15" customHeight="1">
      <c r="A18" s="6">
        <v>12</v>
      </c>
      <c r="B18" s="4">
        <v>12</v>
      </c>
      <c r="C18" s="4" t="s">
        <v>7</v>
      </c>
      <c r="D18" s="4">
        <v>1406741</v>
      </c>
      <c r="E18" s="4" t="s">
        <v>13</v>
      </c>
      <c r="F18" s="5" t="str">
        <f>'Penguji I'!F18</f>
        <v>Elza Lutfi Ardia Pramesti</v>
      </c>
      <c r="G18" s="4" t="s">
        <v>10</v>
      </c>
      <c r="H18" s="4" t="s">
        <v>9</v>
      </c>
      <c r="I18" s="4">
        <f>IF(M18="","",'Pelaksanaan I'!I19)</f>
        <v>1</v>
      </c>
      <c r="J18" s="11" t="str">
        <f t="shared" si="1"/>
        <v>Gerak Harmonis pada Ayunan Bandul</v>
      </c>
      <c r="K18" s="4">
        <f t="shared" si="2"/>
        <v>29</v>
      </c>
      <c r="L18" s="4">
        <f t="shared" si="3"/>
        <v>5</v>
      </c>
      <c r="M18" s="14">
        <f>'Pelaksanaan I'!AC19</f>
        <v>43</v>
      </c>
      <c r="N18" s="4">
        <f t="shared" si="0"/>
        <v>5</v>
      </c>
      <c r="O18" s="3">
        <f t="shared" si="4"/>
        <v>53</v>
      </c>
      <c r="P18" s="15">
        <f>'Penguji I'!P18</f>
        <v>85.483870967741936</v>
      </c>
      <c r="Q18" s="13"/>
      <c r="R18" s="13" t="str">
        <f t="shared" si="5"/>
        <v/>
      </c>
    </row>
    <row r="19" spans="1:18" ht="15" customHeight="1">
      <c r="A19" s="6">
        <v>13</v>
      </c>
      <c r="B19" s="4">
        <v>13</v>
      </c>
      <c r="C19" s="4" t="s">
        <v>7</v>
      </c>
      <c r="D19" s="4">
        <v>1406742</v>
      </c>
      <c r="E19" s="4">
        <v>9998784876</v>
      </c>
      <c r="F19" s="5" t="str">
        <f>'Penguji I'!F19</f>
        <v>Fajar Diantoro</v>
      </c>
      <c r="G19" s="4" t="s">
        <v>8</v>
      </c>
      <c r="H19" s="4" t="s">
        <v>9</v>
      </c>
      <c r="I19" s="4">
        <f>IF(M19="","",'Pelaksanaan I'!I20)</f>
        <v>4</v>
      </c>
      <c r="J19" s="11" t="str">
        <f t="shared" si="1"/>
        <v>Rangkaian Hambatan Seri dan Paralel</v>
      </c>
      <c r="K19" s="4">
        <f t="shared" si="2"/>
        <v>35</v>
      </c>
      <c r="L19" s="4">
        <f t="shared" si="3"/>
        <v>5</v>
      </c>
      <c r="M19" s="14">
        <f>'Pelaksanaan I'!AC20</f>
        <v>39</v>
      </c>
      <c r="N19" s="4">
        <f t="shared" si="0"/>
        <v>5</v>
      </c>
      <c r="O19" s="3">
        <f t="shared" si="4"/>
        <v>49</v>
      </c>
      <c r="P19" s="15">
        <f>'Penguji I'!P19</f>
        <v>90.740740740740748</v>
      </c>
      <c r="Q19" s="13"/>
      <c r="R19" s="13" t="str">
        <f t="shared" si="5"/>
        <v/>
      </c>
    </row>
    <row r="20" spans="1:18" ht="15" customHeight="1">
      <c r="A20" s="6">
        <v>14</v>
      </c>
      <c r="B20" s="4">
        <v>14</v>
      </c>
      <c r="C20" s="4" t="s">
        <v>7</v>
      </c>
      <c r="D20" s="4">
        <v>1406918</v>
      </c>
      <c r="E20" s="4">
        <v>9991445289</v>
      </c>
      <c r="F20" s="5" t="str">
        <f>'Penguji I'!F20</f>
        <v>Figo Elang Phalevi</v>
      </c>
      <c r="G20" s="4" t="s">
        <v>10</v>
      </c>
      <c r="H20" s="4" t="s">
        <v>9</v>
      </c>
      <c r="I20" s="4">
        <f>IF(M20="","",'Pelaksanaan I'!I21)</f>
        <v>6</v>
      </c>
      <c r="J20" s="11" t="str">
        <f t="shared" si="1"/>
        <v>Transformator</v>
      </c>
      <c r="K20" s="4">
        <f t="shared" si="2"/>
        <v>22</v>
      </c>
      <c r="L20" s="4">
        <f t="shared" si="3"/>
        <v>5</v>
      </c>
      <c r="M20" s="14">
        <f>'Pelaksanaan I'!AC21</f>
        <v>40</v>
      </c>
      <c r="N20" s="4">
        <f t="shared" si="0"/>
        <v>5</v>
      </c>
      <c r="O20" s="3">
        <f t="shared" si="4"/>
        <v>50</v>
      </c>
      <c r="P20" s="15">
        <f>'Penguji I'!P20</f>
        <v>89.285714285714292</v>
      </c>
      <c r="Q20" s="13"/>
      <c r="R20" s="13" t="str">
        <f t="shared" si="5"/>
        <v/>
      </c>
    </row>
    <row r="21" spans="1:18" ht="15" customHeight="1">
      <c r="A21" s="6">
        <v>15</v>
      </c>
      <c r="B21" s="4">
        <v>15</v>
      </c>
      <c r="C21" s="4" t="s">
        <v>7</v>
      </c>
      <c r="D21" s="4">
        <v>1406743</v>
      </c>
      <c r="E21" s="4">
        <v>9991077074</v>
      </c>
      <c r="F21" s="5" t="str">
        <f>'Penguji I'!F21</f>
        <v>Imanasa Soniar</v>
      </c>
      <c r="G21" s="4" t="s">
        <v>8</v>
      </c>
      <c r="H21" s="4" t="s">
        <v>9</v>
      </c>
      <c r="I21" s="4">
        <f>IF(M21="","",'Pelaksanaan I'!I22)</f>
        <v>2</v>
      </c>
      <c r="J21" s="11" t="str">
        <f t="shared" si="1"/>
        <v>Hukum Hooke/Elastisitas</v>
      </c>
      <c r="K21" s="4">
        <f t="shared" si="2"/>
        <v>28</v>
      </c>
      <c r="L21" s="4">
        <f t="shared" si="3"/>
        <v>5</v>
      </c>
      <c r="M21" s="14">
        <f>'Pelaksanaan I'!AC22</f>
        <v>42</v>
      </c>
      <c r="N21" s="4">
        <f t="shared" si="0"/>
        <v>5</v>
      </c>
      <c r="O21" s="3">
        <f t="shared" si="4"/>
        <v>52</v>
      </c>
      <c r="P21" s="15">
        <f>'Penguji I'!P21</f>
        <v>88.135593220338976</v>
      </c>
      <c r="Q21" s="13"/>
      <c r="R21" s="13" t="str">
        <f t="shared" si="5"/>
        <v/>
      </c>
    </row>
    <row r="22" spans="1:18" ht="15" customHeight="1">
      <c r="A22" s="6">
        <v>16</v>
      </c>
      <c r="B22" s="4">
        <v>16</v>
      </c>
      <c r="C22" s="4" t="s">
        <v>7</v>
      </c>
      <c r="D22" s="4">
        <v>1406744</v>
      </c>
      <c r="E22" s="4">
        <v>9981151100</v>
      </c>
      <c r="F22" s="5" t="str">
        <f>'Penguji I'!F22</f>
        <v>Irdahayu Dea Febriyanti</v>
      </c>
      <c r="G22" s="4" t="s">
        <v>10</v>
      </c>
      <c r="H22" s="4" t="s">
        <v>9</v>
      </c>
      <c r="I22" s="4">
        <f>IF(M22="","",'Pelaksanaan I'!I23)</f>
        <v>5</v>
      </c>
      <c r="J22" s="11" t="str">
        <f t="shared" si="1"/>
        <v>Transformator</v>
      </c>
      <c r="K22" s="4">
        <f t="shared" si="2"/>
        <v>22</v>
      </c>
      <c r="L22" s="4">
        <f t="shared" si="3"/>
        <v>5</v>
      </c>
      <c r="M22" s="14">
        <f>'Pelaksanaan I'!AC23</f>
        <v>42</v>
      </c>
      <c r="N22" s="4">
        <f t="shared" si="0"/>
        <v>5</v>
      </c>
      <c r="O22" s="3">
        <f t="shared" si="4"/>
        <v>52</v>
      </c>
      <c r="P22" s="15">
        <f>'Penguji I'!P22</f>
        <v>89.65517241379311</v>
      </c>
      <c r="Q22" s="13"/>
      <c r="R22" s="13" t="str">
        <f t="shared" si="5"/>
        <v/>
      </c>
    </row>
    <row r="23" spans="1:18" ht="15" customHeight="1">
      <c r="A23" s="6">
        <v>17</v>
      </c>
      <c r="B23" s="4">
        <v>17</v>
      </c>
      <c r="C23" s="4" t="s">
        <v>7</v>
      </c>
      <c r="D23" s="4">
        <v>1406746</v>
      </c>
      <c r="E23" s="4">
        <v>9996519389</v>
      </c>
      <c r="F23" s="5" t="str">
        <f>'Penguji I'!F23</f>
        <v>Kartika Sekar Langit</v>
      </c>
      <c r="G23" s="4" t="s">
        <v>8</v>
      </c>
      <c r="H23" s="4" t="s">
        <v>9</v>
      </c>
      <c r="I23" s="4">
        <f>IF(M23="","",'Pelaksanaan I'!I24)</f>
        <v>5</v>
      </c>
      <c r="J23" s="11" t="str">
        <f t="shared" si="1"/>
        <v>Transformator</v>
      </c>
      <c r="K23" s="4">
        <f t="shared" si="2"/>
        <v>22</v>
      </c>
      <c r="L23" s="4">
        <f t="shared" si="3"/>
        <v>5</v>
      </c>
      <c r="M23" s="14">
        <f>'Pelaksanaan I'!AC24</f>
        <v>42</v>
      </c>
      <c r="N23" s="4">
        <f t="shared" si="0"/>
        <v>5</v>
      </c>
      <c r="O23" s="3">
        <f t="shared" si="4"/>
        <v>52</v>
      </c>
      <c r="P23" s="15">
        <f>'Penguji I'!P23</f>
        <v>89.65517241379311</v>
      </c>
      <c r="Q23" s="13"/>
      <c r="R23" s="13" t="str">
        <f t="shared" si="5"/>
        <v/>
      </c>
    </row>
    <row r="24" spans="1:18" ht="15" customHeight="1">
      <c r="A24" s="6">
        <v>18</v>
      </c>
      <c r="B24" s="4">
        <v>18</v>
      </c>
      <c r="C24" s="4" t="s">
        <v>7</v>
      </c>
      <c r="D24" s="4">
        <v>1406966</v>
      </c>
      <c r="E24" s="4">
        <v>9984596456</v>
      </c>
      <c r="F24" s="5" t="str">
        <f>'Penguji I'!F24</f>
        <v>Laila Indah Ramadhanti</v>
      </c>
      <c r="G24" s="4" t="s">
        <v>10</v>
      </c>
      <c r="H24" s="4" t="s">
        <v>9</v>
      </c>
      <c r="I24" s="4">
        <f>IF(M24="","",'Pelaksanaan I'!I25)</f>
        <v>2</v>
      </c>
      <c r="J24" s="11" t="str">
        <f t="shared" si="1"/>
        <v>Hukum Hooke/Elastisitas</v>
      </c>
      <c r="K24" s="4">
        <f t="shared" si="2"/>
        <v>28</v>
      </c>
      <c r="L24" s="4">
        <f t="shared" si="3"/>
        <v>5</v>
      </c>
      <c r="M24" s="14">
        <f>'Pelaksanaan I'!AC25</f>
        <v>42</v>
      </c>
      <c r="N24" s="4">
        <f t="shared" si="0"/>
        <v>5</v>
      </c>
      <c r="O24" s="3">
        <f t="shared" si="4"/>
        <v>52</v>
      </c>
      <c r="P24" s="15">
        <f>'Penguji I'!P24</f>
        <v>88.135593220338976</v>
      </c>
      <c r="Q24" s="13"/>
      <c r="R24" s="13" t="str">
        <f t="shared" si="5"/>
        <v/>
      </c>
    </row>
    <row r="25" spans="1:18" ht="15" customHeight="1">
      <c r="A25" s="6">
        <v>19</v>
      </c>
      <c r="B25" s="4">
        <v>19</v>
      </c>
      <c r="C25" s="4" t="s">
        <v>7</v>
      </c>
      <c r="D25" s="4">
        <v>1406747</v>
      </c>
      <c r="E25" s="4">
        <v>9993170854</v>
      </c>
      <c r="F25" s="5" t="str">
        <f>'Penguji I'!F25</f>
        <v>Martin Chevic Ardiansyah</v>
      </c>
      <c r="G25" s="4" t="s">
        <v>8</v>
      </c>
      <c r="H25" s="4" t="s">
        <v>9</v>
      </c>
      <c r="I25" s="4">
        <f>IF(M25="","",'Pelaksanaan I'!I26)</f>
        <v>3</v>
      </c>
      <c r="J25" s="11" t="str">
        <f t="shared" si="1"/>
        <v>Laju Aliran Fluida/Persamaan Kontinuitas</v>
      </c>
      <c r="K25" s="4">
        <f t="shared" si="2"/>
        <v>24</v>
      </c>
      <c r="L25" s="4">
        <f t="shared" si="3"/>
        <v>5</v>
      </c>
      <c r="M25" s="14">
        <f>'Pelaksanaan I'!AC26</f>
        <v>39</v>
      </c>
      <c r="N25" s="4">
        <f t="shared" si="0"/>
        <v>5</v>
      </c>
      <c r="O25" s="3">
        <f t="shared" si="4"/>
        <v>49</v>
      </c>
      <c r="P25" s="15">
        <f>'Penguji I'!P25</f>
        <v>89.090909090909093</v>
      </c>
      <c r="Q25" s="13"/>
      <c r="R25" s="13" t="str">
        <f t="shared" si="5"/>
        <v/>
      </c>
    </row>
    <row r="26" spans="1:18" ht="15" customHeight="1">
      <c r="A26" s="6">
        <v>20</v>
      </c>
      <c r="B26" s="4">
        <v>20</v>
      </c>
      <c r="C26" s="4" t="s">
        <v>7</v>
      </c>
      <c r="D26" s="4">
        <v>1406748</v>
      </c>
      <c r="E26" s="4">
        <v>9991687584</v>
      </c>
      <c r="F26" s="5" t="str">
        <f>'Penguji I'!F26</f>
        <v>Mohammad Rafly Viprianto</v>
      </c>
      <c r="G26" s="4" t="s">
        <v>10</v>
      </c>
      <c r="H26" s="4" t="s">
        <v>9</v>
      </c>
      <c r="I26" s="4">
        <f>IF(M26="","",'Pelaksanaan I'!I27)</f>
        <v>3</v>
      </c>
      <c r="J26" s="11" t="str">
        <f t="shared" si="1"/>
        <v>Laju Aliran Fluida/Persamaan Kontinuitas</v>
      </c>
      <c r="K26" s="4">
        <f t="shared" si="2"/>
        <v>24</v>
      </c>
      <c r="L26" s="4">
        <f t="shared" si="3"/>
        <v>5</v>
      </c>
      <c r="M26" s="14">
        <f>'Pelaksanaan I'!AC27</f>
        <v>39</v>
      </c>
      <c r="N26" s="4">
        <f t="shared" si="0"/>
        <v>5</v>
      </c>
      <c r="O26" s="3">
        <f t="shared" si="4"/>
        <v>49</v>
      </c>
      <c r="P26" s="15">
        <f>'Penguji I'!P26</f>
        <v>89.090909090909093</v>
      </c>
      <c r="Q26" s="13"/>
      <c r="R26" s="13" t="str">
        <f t="shared" si="5"/>
        <v/>
      </c>
    </row>
    <row r="27" spans="1:18" ht="15" customHeight="1">
      <c r="A27" s="6">
        <v>21</v>
      </c>
      <c r="B27" s="4">
        <v>21</v>
      </c>
      <c r="C27" s="4" t="s">
        <v>7</v>
      </c>
      <c r="D27" s="4">
        <v>1406967</v>
      </c>
      <c r="E27" s="4">
        <v>9991942014</v>
      </c>
      <c r="F27" s="5" t="str">
        <f>'Penguji I'!F27</f>
        <v>Muhammad Rizky Aldi Sukamto</v>
      </c>
      <c r="G27" s="4" t="s">
        <v>10</v>
      </c>
      <c r="H27" s="4" t="s">
        <v>9</v>
      </c>
      <c r="I27" s="4">
        <f>IF(M27="","",'Pelaksanaan I'!I28)</f>
        <v>1</v>
      </c>
      <c r="J27" s="11" t="str">
        <f t="shared" si="1"/>
        <v>Gerak Harmonis pada Ayunan Bandul</v>
      </c>
      <c r="K27" s="4">
        <f t="shared" si="2"/>
        <v>29</v>
      </c>
      <c r="L27" s="4">
        <f t="shared" si="3"/>
        <v>5</v>
      </c>
      <c r="M27" s="14">
        <f>'Pelaksanaan I'!AC28</f>
        <v>42</v>
      </c>
      <c r="N27" s="4">
        <f t="shared" si="0"/>
        <v>5</v>
      </c>
      <c r="O27" s="3">
        <f t="shared" si="4"/>
        <v>52</v>
      </c>
      <c r="P27" s="15">
        <f>'Penguji I'!P27</f>
        <v>83.870967741935488</v>
      </c>
      <c r="Q27" s="13"/>
      <c r="R27" s="13" t="str">
        <f t="shared" si="5"/>
        <v/>
      </c>
    </row>
    <row r="28" spans="1:18" ht="15" customHeight="1">
      <c r="A28" s="6">
        <v>22</v>
      </c>
      <c r="B28" s="4">
        <v>22</v>
      </c>
      <c r="C28" s="4" t="s">
        <v>7</v>
      </c>
      <c r="D28" s="4">
        <v>1406749</v>
      </c>
      <c r="E28" s="4" t="s">
        <v>14</v>
      </c>
      <c r="F28" s="5" t="str">
        <f>'Penguji I'!F28</f>
        <v>Mutia Dani Hapsari</v>
      </c>
      <c r="G28" s="4" t="s">
        <v>8</v>
      </c>
      <c r="H28" s="4" t="s">
        <v>9</v>
      </c>
      <c r="I28" s="4">
        <f>IF(M28="","",'Pelaksanaan I'!I29)</f>
        <v>4</v>
      </c>
      <c r="J28" s="11" t="str">
        <f t="shared" si="1"/>
        <v>Rangkaian Hambatan Seri dan Paralel</v>
      </c>
      <c r="K28" s="4">
        <f t="shared" si="2"/>
        <v>35</v>
      </c>
      <c r="L28" s="4">
        <f t="shared" si="3"/>
        <v>5</v>
      </c>
      <c r="M28" s="14">
        <f>'Pelaksanaan I'!AC29</f>
        <v>39</v>
      </c>
      <c r="N28" s="4">
        <f t="shared" si="0"/>
        <v>5</v>
      </c>
      <c r="O28" s="3">
        <f t="shared" si="4"/>
        <v>49</v>
      </c>
      <c r="P28" s="15">
        <f>'Penguji I'!P28</f>
        <v>90.740740740740748</v>
      </c>
      <c r="Q28" s="13"/>
      <c r="R28" s="13" t="str">
        <f t="shared" si="5"/>
        <v/>
      </c>
    </row>
    <row r="29" spans="1:18" ht="15" customHeight="1">
      <c r="A29" s="6">
        <v>23</v>
      </c>
      <c r="B29" s="4">
        <v>23</v>
      </c>
      <c r="C29" s="4" t="s">
        <v>7</v>
      </c>
      <c r="D29" s="4">
        <v>1406750</v>
      </c>
      <c r="E29" s="4">
        <v>9983131464</v>
      </c>
      <c r="F29" s="5" t="str">
        <f>'Penguji I'!F29</f>
        <v>Namira Auliyaa Faizuun</v>
      </c>
      <c r="G29" s="4" t="s">
        <v>8</v>
      </c>
      <c r="H29" s="4" t="s">
        <v>9</v>
      </c>
      <c r="I29" s="4">
        <f>IF(M29="","",'Pelaksanaan I'!I30)</f>
        <v>6</v>
      </c>
      <c r="J29" s="11" t="str">
        <f t="shared" si="1"/>
        <v>Transformator</v>
      </c>
      <c r="K29" s="4">
        <f t="shared" si="2"/>
        <v>22</v>
      </c>
      <c r="L29" s="4">
        <f t="shared" si="3"/>
        <v>5</v>
      </c>
      <c r="M29" s="14">
        <f>'Pelaksanaan I'!AC30</f>
        <v>40</v>
      </c>
      <c r="N29" s="4">
        <f t="shared" si="0"/>
        <v>5</v>
      </c>
      <c r="O29" s="3">
        <f t="shared" si="4"/>
        <v>50</v>
      </c>
      <c r="P29" s="15">
        <f>'Penguji I'!P29</f>
        <v>89.285714285714292</v>
      </c>
      <c r="Q29" s="13"/>
      <c r="R29" s="13" t="str">
        <f t="shared" si="5"/>
        <v/>
      </c>
    </row>
    <row r="30" spans="1:18" ht="15" customHeight="1">
      <c r="A30" s="6">
        <v>24</v>
      </c>
      <c r="B30" s="4">
        <v>24</v>
      </c>
      <c r="C30" s="4" t="s">
        <v>7</v>
      </c>
      <c r="D30" s="4">
        <v>1406751</v>
      </c>
      <c r="E30" s="4">
        <v>9991748762</v>
      </c>
      <c r="F30" s="5" t="str">
        <f>'Penguji I'!F30</f>
        <v>Nisrina Qurratu Aini</v>
      </c>
      <c r="G30" s="4" t="s">
        <v>10</v>
      </c>
      <c r="H30" s="4" t="s">
        <v>9</v>
      </c>
      <c r="I30" s="4">
        <f>IF(M30="","",'Pelaksanaan I'!I31)</f>
        <v>1</v>
      </c>
      <c r="J30" s="11" t="str">
        <f t="shared" si="1"/>
        <v>Gerak Harmonis pada Ayunan Bandul</v>
      </c>
      <c r="K30" s="4">
        <f t="shared" si="2"/>
        <v>29</v>
      </c>
      <c r="L30" s="4">
        <f t="shared" si="3"/>
        <v>5</v>
      </c>
      <c r="M30" s="14">
        <f>'Pelaksanaan I'!AC31</f>
        <v>42</v>
      </c>
      <c r="N30" s="4">
        <f t="shared" si="0"/>
        <v>5</v>
      </c>
      <c r="O30" s="3">
        <f t="shared" si="4"/>
        <v>52</v>
      </c>
      <c r="P30" s="15">
        <f>'Penguji I'!P30</f>
        <v>83.870967741935488</v>
      </c>
      <c r="Q30" s="13"/>
      <c r="R30" s="13" t="str">
        <f t="shared" si="5"/>
        <v/>
      </c>
    </row>
    <row r="31" spans="1:18" ht="15" customHeight="1">
      <c r="A31" s="6">
        <v>25</v>
      </c>
      <c r="B31" s="4">
        <v>25</v>
      </c>
      <c r="C31" s="4" t="s">
        <v>7</v>
      </c>
      <c r="D31" s="4">
        <v>1406969</v>
      </c>
      <c r="E31" s="4" t="s">
        <v>15</v>
      </c>
      <c r="F31" s="5" t="str">
        <f>'Penguji I'!F31</f>
        <v>Nurul Azizah</v>
      </c>
      <c r="G31" s="4" t="s">
        <v>10</v>
      </c>
      <c r="H31" s="4" t="s">
        <v>9</v>
      </c>
      <c r="I31" s="4">
        <f>IF(M31="","",'Pelaksanaan I'!I32)</f>
        <v>4</v>
      </c>
      <c r="J31" s="11" t="str">
        <f t="shared" si="1"/>
        <v>Rangkaian Hambatan Seri dan Paralel</v>
      </c>
      <c r="K31" s="4">
        <f t="shared" si="2"/>
        <v>35</v>
      </c>
      <c r="L31" s="4">
        <f t="shared" si="3"/>
        <v>5</v>
      </c>
      <c r="M31" s="14">
        <f>'Pelaksanaan I'!AC32</f>
        <v>37</v>
      </c>
      <c r="N31" s="4">
        <f t="shared" si="0"/>
        <v>5</v>
      </c>
      <c r="O31" s="3">
        <f t="shared" si="4"/>
        <v>47</v>
      </c>
      <c r="P31" s="15">
        <f>'Penguji I'!P31</f>
        <v>87.037037037037038</v>
      </c>
      <c r="Q31" s="13"/>
      <c r="R31" s="13" t="str">
        <f t="shared" si="5"/>
        <v/>
      </c>
    </row>
    <row r="32" spans="1:18" ht="15" customHeight="1">
      <c r="A32" s="6">
        <v>26</v>
      </c>
      <c r="B32" s="4">
        <v>26</v>
      </c>
      <c r="C32" s="4" t="s">
        <v>7</v>
      </c>
      <c r="D32" s="4">
        <v>1406752</v>
      </c>
      <c r="E32" s="4">
        <v>9997516976</v>
      </c>
      <c r="F32" s="5" t="str">
        <f>'Penguji I'!F32</f>
        <v>Raysa Sangsthita</v>
      </c>
      <c r="G32" s="4" t="s">
        <v>8</v>
      </c>
      <c r="H32" s="4" t="s">
        <v>9</v>
      </c>
      <c r="I32" s="4">
        <f>IF(M32="","",'Pelaksanaan I'!I33)</f>
        <v>6</v>
      </c>
      <c r="J32" s="11" t="str">
        <f t="shared" si="1"/>
        <v>Transformator</v>
      </c>
      <c r="K32" s="4">
        <f t="shared" si="2"/>
        <v>22</v>
      </c>
      <c r="L32" s="4">
        <f t="shared" si="3"/>
        <v>5</v>
      </c>
      <c r="M32" s="14">
        <f>'Pelaksanaan I'!AC33</f>
        <v>38</v>
      </c>
      <c r="N32" s="4">
        <f t="shared" si="0"/>
        <v>5</v>
      </c>
      <c r="O32" s="3">
        <f t="shared" si="4"/>
        <v>48</v>
      </c>
      <c r="P32" s="15">
        <f>'Penguji I'!P32</f>
        <v>85.714285714285708</v>
      </c>
      <c r="Q32" s="13"/>
      <c r="R32" s="13" t="str">
        <f t="shared" si="5"/>
        <v/>
      </c>
    </row>
    <row r="33" spans="1:18" ht="15" customHeight="1">
      <c r="A33" s="6">
        <v>27</v>
      </c>
      <c r="B33" s="4">
        <v>27</v>
      </c>
      <c r="C33" s="4" t="s">
        <v>7</v>
      </c>
      <c r="D33" s="4">
        <v>1406754</v>
      </c>
      <c r="E33" s="4">
        <v>9981741372</v>
      </c>
      <c r="F33" s="5" t="str">
        <f>'Penguji I'!F33</f>
        <v>Rima Delvani</v>
      </c>
      <c r="G33" s="4" t="s">
        <v>8</v>
      </c>
      <c r="H33" s="4" t="s">
        <v>9</v>
      </c>
      <c r="I33" s="4">
        <f>IF(M33="","",'Pelaksanaan I'!I34)</f>
        <v>5</v>
      </c>
      <c r="J33" s="11" t="str">
        <f t="shared" si="1"/>
        <v>Transformator</v>
      </c>
      <c r="K33" s="4">
        <f t="shared" si="2"/>
        <v>22</v>
      </c>
      <c r="L33" s="4">
        <f t="shared" si="3"/>
        <v>5</v>
      </c>
      <c r="M33" s="14">
        <f>'Pelaksanaan I'!AC34</f>
        <v>39</v>
      </c>
      <c r="N33" s="4">
        <f t="shared" si="0"/>
        <v>5</v>
      </c>
      <c r="O33" s="3">
        <f t="shared" si="4"/>
        <v>49</v>
      </c>
      <c r="P33" s="15">
        <f>'Penguji I'!P33</f>
        <v>84.482758620689651</v>
      </c>
      <c r="Q33" s="13"/>
      <c r="R33" s="13" t="str">
        <f t="shared" si="5"/>
        <v/>
      </c>
    </row>
    <row r="34" spans="1:18" ht="15" customHeight="1">
      <c r="A34" s="6">
        <v>28</v>
      </c>
      <c r="B34" s="4">
        <v>28</v>
      </c>
      <c r="C34" s="4" t="s">
        <v>7</v>
      </c>
      <c r="D34" s="4">
        <v>1407058</v>
      </c>
      <c r="E34" s="4" t="s">
        <v>16</v>
      </c>
      <c r="F34" s="5" t="str">
        <f>'Penguji I'!F34</f>
        <v>Rizqi Aliim Mustaqim</v>
      </c>
      <c r="G34" s="4" t="s">
        <v>10</v>
      </c>
      <c r="H34" s="4" t="s">
        <v>9</v>
      </c>
      <c r="I34" s="4">
        <f>IF(M34="","",'Pelaksanaan I'!I35)</f>
        <v>5</v>
      </c>
      <c r="J34" s="11" t="str">
        <f t="shared" si="1"/>
        <v>Transformator</v>
      </c>
      <c r="K34" s="4">
        <f t="shared" si="2"/>
        <v>22</v>
      </c>
      <c r="L34" s="4">
        <f t="shared" si="3"/>
        <v>5</v>
      </c>
      <c r="M34" s="14">
        <f>'Pelaksanaan I'!AC35</f>
        <v>39</v>
      </c>
      <c r="N34" s="4">
        <f t="shared" si="0"/>
        <v>5</v>
      </c>
      <c r="O34" s="3">
        <f t="shared" si="4"/>
        <v>49</v>
      </c>
      <c r="P34" s="15">
        <f>'Penguji I'!P34</f>
        <v>84.482758620689651</v>
      </c>
      <c r="Q34" s="13"/>
      <c r="R34" s="13" t="str">
        <f t="shared" si="5"/>
        <v/>
      </c>
    </row>
    <row r="35" spans="1:18" ht="15" customHeight="1">
      <c r="A35" s="6">
        <v>29</v>
      </c>
      <c r="B35" s="4">
        <v>29</v>
      </c>
      <c r="C35" s="4" t="s">
        <v>7</v>
      </c>
      <c r="D35" s="4">
        <v>1406755</v>
      </c>
      <c r="E35" s="4">
        <v>9997834628</v>
      </c>
      <c r="F35" s="5" t="str">
        <f>'Penguji I'!F35</f>
        <v>Safira Noor Hayati</v>
      </c>
      <c r="G35" s="4" t="s">
        <v>10</v>
      </c>
      <c r="H35" s="4" t="s">
        <v>9</v>
      </c>
      <c r="I35" s="4">
        <f>IF(M35="","",'Pelaksanaan I'!I36)</f>
        <v>6</v>
      </c>
      <c r="J35" s="11" t="str">
        <f t="shared" si="1"/>
        <v>Transformator</v>
      </c>
      <c r="K35" s="4">
        <f t="shared" si="2"/>
        <v>22</v>
      </c>
      <c r="L35" s="4">
        <f t="shared" si="3"/>
        <v>5</v>
      </c>
      <c r="M35" s="14">
        <f>'Pelaksanaan I'!AC36</f>
        <v>38</v>
      </c>
      <c r="N35" s="4">
        <f t="shared" si="0"/>
        <v>5</v>
      </c>
      <c r="O35" s="3">
        <f t="shared" si="4"/>
        <v>48</v>
      </c>
      <c r="P35" s="15">
        <f>'Penguji I'!P35</f>
        <v>85.714285714285708</v>
      </c>
      <c r="Q35" s="13"/>
      <c r="R35" s="13" t="str">
        <f t="shared" si="5"/>
        <v/>
      </c>
    </row>
    <row r="36" spans="1:18" ht="15" customHeight="1">
      <c r="A36" s="6">
        <v>30</v>
      </c>
      <c r="B36" s="4">
        <v>30</v>
      </c>
      <c r="C36" s="4" t="s">
        <v>7</v>
      </c>
      <c r="D36" s="4">
        <v>1406756</v>
      </c>
      <c r="E36" s="4">
        <v>9980703851</v>
      </c>
      <c r="F36" s="5" t="str">
        <f>'Penguji I'!F36</f>
        <v>Sekar Nabila Adi Asmara</v>
      </c>
      <c r="G36" s="4" t="s">
        <v>10</v>
      </c>
      <c r="H36" s="4" t="s">
        <v>9</v>
      </c>
      <c r="I36" s="4">
        <f>IF(M36="","",'Pelaksanaan I'!I37)</f>
        <v>1</v>
      </c>
      <c r="J36" s="11" t="str">
        <f t="shared" si="1"/>
        <v>Gerak Harmonis pada Ayunan Bandul</v>
      </c>
      <c r="K36" s="4">
        <f t="shared" si="2"/>
        <v>29</v>
      </c>
      <c r="L36" s="4">
        <f t="shared" si="3"/>
        <v>5</v>
      </c>
      <c r="M36" s="14">
        <f>'Pelaksanaan I'!AC37</f>
        <v>44</v>
      </c>
      <c r="N36" s="4">
        <f t="shared" si="0"/>
        <v>5</v>
      </c>
      <c r="O36" s="3">
        <f t="shared" si="4"/>
        <v>54</v>
      </c>
      <c r="P36" s="15">
        <f>'Penguji I'!P36</f>
        <v>87.096774193548384</v>
      </c>
      <c r="Q36" s="13"/>
      <c r="R36" s="13" t="str">
        <f t="shared" si="5"/>
        <v/>
      </c>
    </row>
    <row r="37" spans="1:18" ht="15" customHeight="1">
      <c r="A37" s="6">
        <v>31</v>
      </c>
      <c r="B37" s="4">
        <v>31</v>
      </c>
      <c r="C37" s="4" t="s">
        <v>7</v>
      </c>
      <c r="D37" s="4">
        <v>1406757</v>
      </c>
      <c r="E37" s="4">
        <v>9980276784</v>
      </c>
      <c r="F37" s="5" t="str">
        <f>'Penguji I'!F37</f>
        <v>Silviana Zulfa Royani</v>
      </c>
      <c r="G37" s="4" t="s">
        <v>8</v>
      </c>
      <c r="H37" s="4" t="s">
        <v>9</v>
      </c>
      <c r="I37" s="4">
        <f>IF(M37="","",'Pelaksanaan I'!I38)</f>
        <v>2</v>
      </c>
      <c r="J37" s="11" t="str">
        <f t="shared" si="1"/>
        <v>Hukum Hooke/Elastisitas</v>
      </c>
      <c r="K37" s="4">
        <f t="shared" si="2"/>
        <v>28</v>
      </c>
      <c r="L37" s="4">
        <f t="shared" si="3"/>
        <v>5</v>
      </c>
      <c r="M37" s="14">
        <f>'Pelaksanaan I'!AC38</f>
        <v>42</v>
      </c>
      <c r="N37" s="4">
        <f t="shared" si="0"/>
        <v>5</v>
      </c>
      <c r="O37" s="3">
        <f t="shared" si="4"/>
        <v>52</v>
      </c>
      <c r="P37" s="15">
        <f>'Penguji I'!P37</f>
        <v>88.135593220338976</v>
      </c>
      <c r="Q37" s="13"/>
      <c r="R37" s="13" t="str">
        <f t="shared" si="5"/>
        <v/>
      </c>
    </row>
    <row r="38" spans="1:18" ht="15" customHeight="1">
      <c r="A38" s="6">
        <v>32</v>
      </c>
      <c r="B38" s="4">
        <v>32</v>
      </c>
      <c r="C38" s="4" t="s">
        <v>7</v>
      </c>
      <c r="D38" s="4">
        <v>1406758</v>
      </c>
      <c r="E38" s="4">
        <v>9974812338</v>
      </c>
      <c r="F38" s="5" t="str">
        <f>'Penguji I'!F38</f>
        <v>Sultana Nur Fauzia</v>
      </c>
      <c r="G38" s="4" t="s">
        <v>8</v>
      </c>
      <c r="H38" s="4" t="s">
        <v>9</v>
      </c>
      <c r="I38" s="4">
        <f>IF(M38="","",'Pelaksanaan I'!I39)</f>
        <v>3</v>
      </c>
      <c r="J38" s="11" t="str">
        <f t="shared" si="1"/>
        <v>Laju Aliran Fluida/Persamaan Kontinuitas</v>
      </c>
      <c r="K38" s="4">
        <f t="shared" si="2"/>
        <v>24</v>
      </c>
      <c r="L38" s="4">
        <f t="shared" si="3"/>
        <v>5</v>
      </c>
      <c r="M38" s="14">
        <f>'Pelaksanaan I'!AC39</f>
        <v>40</v>
      </c>
      <c r="N38" s="4">
        <f t="shared" si="0"/>
        <v>5</v>
      </c>
      <c r="O38" s="3">
        <f t="shared" si="4"/>
        <v>50</v>
      </c>
      <c r="P38" s="15">
        <f>'Penguji I'!P38</f>
        <v>90.909090909090907</v>
      </c>
      <c r="Q38" s="13"/>
      <c r="R38" s="13" t="str">
        <f t="shared" si="5"/>
        <v/>
      </c>
    </row>
    <row r="39" spans="1:18" ht="15" customHeight="1">
      <c r="A39" s="6">
        <v>33</v>
      </c>
      <c r="B39" s="4">
        <v>33</v>
      </c>
      <c r="C39" s="4" t="s">
        <v>7</v>
      </c>
      <c r="D39" s="4">
        <v>1406760</v>
      </c>
      <c r="E39" s="4">
        <v>9993170975</v>
      </c>
      <c r="F39" s="5" t="str">
        <f>'Penguji I'!F39</f>
        <v>Tunggul Yudha Putra</v>
      </c>
      <c r="G39" s="4" t="s">
        <v>10</v>
      </c>
      <c r="H39" s="4" t="s">
        <v>9</v>
      </c>
      <c r="I39" s="4">
        <f>IF(M39="","",'Pelaksanaan I'!I40)</f>
        <v>4</v>
      </c>
      <c r="J39" s="11" t="str">
        <f t="shared" si="1"/>
        <v>Rangkaian Hambatan Seri dan Paralel</v>
      </c>
      <c r="K39" s="4">
        <f t="shared" si="2"/>
        <v>35</v>
      </c>
      <c r="L39" s="4">
        <f t="shared" si="3"/>
        <v>5</v>
      </c>
      <c r="M39" s="14">
        <f>'Pelaksanaan I'!AC40</f>
        <v>37</v>
      </c>
      <c r="N39" s="4">
        <f t="shared" si="0"/>
        <v>5</v>
      </c>
      <c r="O39" s="3">
        <f t="shared" si="4"/>
        <v>47</v>
      </c>
      <c r="P39" s="15">
        <f>'Penguji I'!P39</f>
        <v>87.037037037037038</v>
      </c>
      <c r="Q39" s="13"/>
      <c r="R39" s="13" t="str">
        <f t="shared" si="5"/>
        <v/>
      </c>
    </row>
    <row r="40" spans="1:18" ht="15" customHeight="1">
      <c r="A40" s="6">
        <v>34</v>
      </c>
      <c r="B40" s="4">
        <v>34</v>
      </c>
      <c r="C40" s="4" t="s">
        <v>7</v>
      </c>
      <c r="D40" s="4">
        <v>1406761</v>
      </c>
      <c r="E40" s="4">
        <v>9996519419</v>
      </c>
      <c r="F40" s="5" t="str">
        <f>'Penguji I'!F40</f>
        <v>Vierllyn Siska Dian Erlita</v>
      </c>
      <c r="G40" s="4" t="s">
        <v>10</v>
      </c>
      <c r="H40" s="4" t="s">
        <v>9</v>
      </c>
      <c r="I40" s="4">
        <f>IF(M40="","",'Pelaksanaan I'!I41)</f>
        <v>1</v>
      </c>
      <c r="J40" s="11" t="str">
        <f t="shared" si="1"/>
        <v>Gerak Harmonis pada Ayunan Bandul</v>
      </c>
      <c r="K40" s="4">
        <f t="shared" si="2"/>
        <v>29</v>
      </c>
      <c r="L40" s="4">
        <f t="shared" si="3"/>
        <v>5</v>
      </c>
      <c r="M40" s="14">
        <f>'Pelaksanaan I'!AC41</f>
        <v>44</v>
      </c>
      <c r="N40" s="4">
        <f t="shared" si="0"/>
        <v>5</v>
      </c>
      <c r="O40" s="3">
        <f t="shared" si="4"/>
        <v>54</v>
      </c>
      <c r="P40" s="15">
        <f>'Penguji I'!P40</f>
        <v>87.096774193548384</v>
      </c>
      <c r="Q40" s="13"/>
      <c r="R40" s="13" t="str">
        <f t="shared" si="5"/>
        <v/>
      </c>
    </row>
    <row r="41" spans="1:18" ht="15" customHeight="1">
      <c r="A41" s="6">
        <v>35</v>
      </c>
      <c r="B41" s="4">
        <v>35</v>
      </c>
      <c r="C41" s="4" t="s">
        <v>7</v>
      </c>
      <c r="D41" s="4">
        <v>1406762</v>
      </c>
      <c r="E41" s="4">
        <v>9993170976</v>
      </c>
      <c r="F41" s="5" t="str">
        <f>'Penguji I'!F41</f>
        <v>Vina Kristiana</v>
      </c>
      <c r="G41" s="4" t="s">
        <v>8</v>
      </c>
      <c r="H41" s="4" t="s">
        <v>9</v>
      </c>
      <c r="I41" s="4">
        <f>IF(M41="","",'Pelaksanaan I'!I42)</f>
        <v>2</v>
      </c>
      <c r="J41" s="11" t="str">
        <f t="shared" si="1"/>
        <v>Hukum Hooke/Elastisitas</v>
      </c>
      <c r="K41" s="4">
        <f t="shared" si="2"/>
        <v>28</v>
      </c>
      <c r="L41" s="4">
        <f t="shared" si="3"/>
        <v>5</v>
      </c>
      <c r="M41" s="14">
        <f>'Pelaksanaan I'!AC42</f>
        <v>42</v>
      </c>
      <c r="N41" s="4">
        <f t="shared" si="0"/>
        <v>5</v>
      </c>
      <c r="O41" s="3">
        <f t="shared" si="4"/>
        <v>52</v>
      </c>
      <c r="P41" s="15">
        <f>'Penguji I'!P41</f>
        <v>88.135593220338976</v>
      </c>
      <c r="Q41" s="13"/>
      <c r="R41" s="13" t="str">
        <f t="shared" si="5"/>
        <v/>
      </c>
    </row>
    <row r="42" spans="1:18" ht="15" customHeight="1">
      <c r="A42" s="6">
        <v>36</v>
      </c>
      <c r="B42" s="4">
        <v>36</v>
      </c>
      <c r="C42" s="4" t="s">
        <v>7</v>
      </c>
      <c r="D42" s="4">
        <v>1406763</v>
      </c>
      <c r="E42" s="4">
        <v>9992823753</v>
      </c>
      <c r="F42" s="5" t="str">
        <f>'Penguji I'!F42</f>
        <v>Aci Chaerul Kafi</v>
      </c>
      <c r="G42" s="4" t="s">
        <v>8</v>
      </c>
      <c r="H42" s="4" t="s">
        <v>9</v>
      </c>
      <c r="I42" s="4">
        <f>IF(M42="","",'Pelaksanaan I'!I43)</f>
        <v>4</v>
      </c>
      <c r="J42" s="11" t="str">
        <f t="shared" si="1"/>
        <v>Rangkaian Hambatan Seri dan Paralel</v>
      </c>
      <c r="K42" s="4">
        <f t="shared" si="2"/>
        <v>35</v>
      </c>
      <c r="L42" s="4">
        <f t="shared" si="3"/>
        <v>5</v>
      </c>
      <c r="M42" s="14">
        <f>'Pelaksanaan I'!AC43</f>
        <v>38</v>
      </c>
      <c r="N42" s="4">
        <f t="shared" si="0"/>
        <v>5</v>
      </c>
      <c r="O42" s="3">
        <f t="shared" si="4"/>
        <v>48</v>
      </c>
      <c r="P42" s="15">
        <f>'Penguji I'!P42</f>
        <v>88.888888888888886</v>
      </c>
      <c r="Q42" s="13"/>
      <c r="R42" s="13" t="str">
        <f t="shared" si="5"/>
        <v/>
      </c>
    </row>
    <row r="43" spans="1:18" ht="15" customHeight="1">
      <c r="A43" s="6">
        <v>37</v>
      </c>
      <c r="B43" s="4">
        <v>37</v>
      </c>
      <c r="C43" s="4" t="s">
        <v>7</v>
      </c>
      <c r="D43" s="4">
        <v>1406764</v>
      </c>
      <c r="E43" s="4">
        <v>9990891505</v>
      </c>
      <c r="F43" s="5" t="str">
        <f>'Penguji I'!F43</f>
        <v>Adam Maulana Sultan</v>
      </c>
      <c r="G43" s="4" t="s">
        <v>10</v>
      </c>
      <c r="H43" s="4" t="s">
        <v>9</v>
      </c>
      <c r="I43" s="4">
        <f>IF(M43="","",'Pelaksanaan I'!I44)</f>
        <v>1</v>
      </c>
      <c r="J43" s="11" t="str">
        <f t="shared" si="1"/>
        <v>Gerak Harmonis pada Ayunan Bandul</v>
      </c>
      <c r="K43" s="4">
        <f t="shared" si="2"/>
        <v>29</v>
      </c>
      <c r="L43" s="4">
        <f t="shared" si="3"/>
        <v>5</v>
      </c>
      <c r="M43" s="14">
        <f>'Pelaksanaan I'!AC44</f>
        <v>45</v>
      </c>
      <c r="N43" s="4">
        <f t="shared" si="0"/>
        <v>5</v>
      </c>
      <c r="O43" s="3">
        <f t="shared" si="4"/>
        <v>55</v>
      </c>
      <c r="P43" s="15">
        <f>'Penguji I'!P43</f>
        <v>88.709677419354833</v>
      </c>
      <c r="Q43" s="13"/>
      <c r="R43" s="13" t="str">
        <f t="shared" si="5"/>
        <v/>
      </c>
    </row>
    <row r="44" spans="1:18" ht="15" customHeight="1">
      <c r="A44" s="6">
        <v>38</v>
      </c>
      <c r="B44" s="4">
        <v>1</v>
      </c>
      <c r="C44" s="4" t="s">
        <v>17</v>
      </c>
      <c r="D44" s="4">
        <v>1406766</v>
      </c>
      <c r="E44" s="4">
        <v>9991074514</v>
      </c>
      <c r="F44" s="5" t="str">
        <f>'Penguji I'!F44</f>
        <v>Ais Tasya Nandita</v>
      </c>
      <c r="G44" s="4" t="s">
        <v>10</v>
      </c>
      <c r="H44" s="4" t="s">
        <v>9</v>
      </c>
      <c r="I44" s="4">
        <f>IF(M44="","",'Pelaksanaan I'!I45)</f>
        <v>2</v>
      </c>
      <c r="J44" s="11" t="str">
        <f t="shared" si="1"/>
        <v>Hukum Hooke/Elastisitas</v>
      </c>
      <c r="K44" s="4">
        <f t="shared" si="2"/>
        <v>28</v>
      </c>
      <c r="L44" s="4">
        <f t="shared" si="3"/>
        <v>5</v>
      </c>
      <c r="M44" s="14">
        <f>'Pelaksanaan I'!AC45</f>
        <v>42</v>
      </c>
      <c r="N44" s="4">
        <f t="shared" si="0"/>
        <v>5</v>
      </c>
      <c r="O44" s="3">
        <f t="shared" si="4"/>
        <v>52</v>
      </c>
      <c r="P44" s="15">
        <f>'Penguji I'!P44</f>
        <v>88.135593220338976</v>
      </c>
      <c r="Q44" s="13"/>
      <c r="R44" s="13" t="str">
        <f t="shared" si="5"/>
        <v/>
      </c>
    </row>
    <row r="45" spans="1:18" ht="15" customHeight="1">
      <c r="A45" s="6">
        <v>39</v>
      </c>
      <c r="B45" s="4">
        <v>2</v>
      </c>
      <c r="C45" s="4" t="s">
        <v>17</v>
      </c>
      <c r="D45" s="4">
        <v>1406768</v>
      </c>
      <c r="E45" s="4">
        <v>9993172289</v>
      </c>
      <c r="F45" s="5" t="str">
        <f>'Penguji I'!F45</f>
        <v>Aisyah Nur Noviana</v>
      </c>
      <c r="G45" s="4" t="s">
        <v>8</v>
      </c>
      <c r="H45" s="4" t="s">
        <v>9</v>
      </c>
      <c r="I45" s="4">
        <f>IF(M45="","",'Pelaksanaan I'!I46)</f>
        <v>4</v>
      </c>
      <c r="J45" s="11" t="str">
        <f t="shared" si="1"/>
        <v>Rangkaian Hambatan Seri dan Paralel</v>
      </c>
      <c r="K45" s="4">
        <f t="shared" si="2"/>
        <v>35</v>
      </c>
      <c r="L45" s="4">
        <f t="shared" si="3"/>
        <v>5</v>
      </c>
      <c r="M45" s="14">
        <f>'Pelaksanaan I'!AC46</f>
        <v>38</v>
      </c>
      <c r="N45" s="4">
        <f t="shared" si="0"/>
        <v>5</v>
      </c>
      <c r="O45" s="3">
        <f t="shared" si="4"/>
        <v>48</v>
      </c>
      <c r="P45" s="15">
        <f>'Penguji I'!P45</f>
        <v>88.888888888888886</v>
      </c>
      <c r="Q45" s="13"/>
      <c r="R45" s="13" t="str">
        <f t="shared" si="5"/>
        <v/>
      </c>
    </row>
    <row r="46" spans="1:18" ht="15" customHeight="1">
      <c r="A46" s="6">
        <v>40</v>
      </c>
      <c r="B46" s="4">
        <v>3</v>
      </c>
      <c r="C46" s="4" t="s">
        <v>17</v>
      </c>
      <c r="D46" s="4">
        <v>1406769</v>
      </c>
      <c r="E46" s="4">
        <v>9993172291</v>
      </c>
      <c r="F46" s="5" t="str">
        <f>'Penguji I'!F46</f>
        <v>Alfi Amalia</v>
      </c>
      <c r="G46" s="4" t="s">
        <v>8</v>
      </c>
      <c r="H46" s="4" t="s">
        <v>9</v>
      </c>
      <c r="I46" s="4">
        <f>IF(M46="","",'Pelaksanaan I'!I47)</f>
        <v>6</v>
      </c>
      <c r="J46" s="11" t="str">
        <f t="shared" si="1"/>
        <v>Transformator</v>
      </c>
      <c r="K46" s="4">
        <f t="shared" si="2"/>
        <v>22</v>
      </c>
      <c r="L46" s="4">
        <f t="shared" si="3"/>
        <v>5</v>
      </c>
      <c r="M46" s="14">
        <f>'Pelaksanaan I'!AC47</f>
        <v>39</v>
      </c>
      <c r="N46" s="4">
        <f t="shared" si="0"/>
        <v>5</v>
      </c>
      <c r="O46" s="3">
        <f t="shared" si="4"/>
        <v>49</v>
      </c>
      <c r="P46" s="15">
        <f>'Penguji I'!P46</f>
        <v>87.5</v>
      </c>
      <c r="Q46" s="13"/>
      <c r="R46" s="13" t="str">
        <f t="shared" si="5"/>
        <v/>
      </c>
    </row>
    <row r="47" spans="1:18" ht="15" customHeight="1">
      <c r="A47" s="6">
        <v>41</v>
      </c>
      <c r="B47" s="4">
        <v>4</v>
      </c>
      <c r="C47" s="4" t="s">
        <v>17</v>
      </c>
      <c r="D47" s="4">
        <v>1406987</v>
      </c>
      <c r="E47" s="4">
        <v>9997514205</v>
      </c>
      <c r="F47" s="5" t="str">
        <f>'Penguji I'!F47</f>
        <v>Alfianingrum Dwi Wahyu Utomo</v>
      </c>
      <c r="G47" s="4" t="s">
        <v>8</v>
      </c>
      <c r="H47" s="4" t="s">
        <v>9</v>
      </c>
      <c r="I47" s="4">
        <f>IF(M47="","",'Pelaksanaan I'!I48)</f>
        <v>5</v>
      </c>
      <c r="J47" s="11" t="str">
        <f t="shared" si="1"/>
        <v>Transformator</v>
      </c>
      <c r="K47" s="4">
        <f t="shared" si="2"/>
        <v>22</v>
      </c>
      <c r="L47" s="4">
        <f t="shared" si="3"/>
        <v>5</v>
      </c>
      <c r="M47" s="14">
        <f>'Pelaksanaan I'!AC48</f>
        <v>42</v>
      </c>
      <c r="N47" s="4">
        <f t="shared" si="0"/>
        <v>5</v>
      </c>
      <c r="O47" s="3">
        <f t="shared" si="4"/>
        <v>52</v>
      </c>
      <c r="P47" s="15">
        <f>'Penguji I'!P47</f>
        <v>89.65517241379311</v>
      </c>
      <c r="Q47" s="13"/>
      <c r="R47" s="13" t="str">
        <f t="shared" si="5"/>
        <v/>
      </c>
    </row>
    <row r="48" spans="1:18" ht="15" customHeight="1">
      <c r="A48" s="6">
        <v>42</v>
      </c>
      <c r="B48" s="4">
        <v>5</v>
      </c>
      <c r="C48" s="4" t="s">
        <v>17</v>
      </c>
      <c r="D48" s="4">
        <v>1406770</v>
      </c>
      <c r="E48" s="4">
        <v>9995455127</v>
      </c>
      <c r="F48" s="5" t="str">
        <f>'Penguji I'!F48</f>
        <v>Altamirano Reza Pahlevi Handoko</v>
      </c>
      <c r="G48" s="4" t="s">
        <v>10</v>
      </c>
      <c r="H48" s="4" t="s">
        <v>9</v>
      </c>
      <c r="I48" s="4">
        <f>IF(M48="","",'Pelaksanaan I'!I49)</f>
        <v>3</v>
      </c>
      <c r="J48" s="11" t="str">
        <f t="shared" si="1"/>
        <v>Laju Aliran Fluida/Persamaan Kontinuitas</v>
      </c>
      <c r="K48" s="4">
        <f t="shared" si="2"/>
        <v>24</v>
      </c>
      <c r="L48" s="4">
        <f t="shared" si="3"/>
        <v>5</v>
      </c>
      <c r="M48" s="14">
        <f>'Pelaksanaan I'!AC49</f>
        <v>39</v>
      </c>
      <c r="N48" s="4">
        <f t="shared" si="0"/>
        <v>5</v>
      </c>
      <c r="O48" s="3">
        <f t="shared" si="4"/>
        <v>49</v>
      </c>
      <c r="P48" s="15">
        <f>'Penguji I'!P48</f>
        <v>89.090909090909093</v>
      </c>
      <c r="Q48" s="13"/>
      <c r="R48" s="13" t="str">
        <f t="shared" si="5"/>
        <v/>
      </c>
    </row>
    <row r="49" spans="1:18" ht="15" customHeight="1">
      <c r="A49" s="6">
        <v>43</v>
      </c>
      <c r="B49" s="4">
        <v>6</v>
      </c>
      <c r="C49" s="4" t="s">
        <v>17</v>
      </c>
      <c r="D49" s="4">
        <v>1406771</v>
      </c>
      <c r="E49" s="4">
        <v>9991024324</v>
      </c>
      <c r="F49" s="5" t="str">
        <f>'Penguji I'!F49</f>
        <v>Ananto Dwi Saputro</v>
      </c>
      <c r="G49" s="4" t="s">
        <v>10</v>
      </c>
      <c r="H49" s="4" t="s">
        <v>9</v>
      </c>
      <c r="I49" s="4">
        <f>IF(M49="","",'Pelaksanaan I'!I50)</f>
        <v>3</v>
      </c>
      <c r="J49" s="11" t="str">
        <f t="shared" si="1"/>
        <v>Laju Aliran Fluida/Persamaan Kontinuitas</v>
      </c>
      <c r="K49" s="4">
        <f t="shared" si="2"/>
        <v>24</v>
      </c>
      <c r="L49" s="4">
        <f t="shared" si="3"/>
        <v>5</v>
      </c>
      <c r="M49" s="14">
        <f>'Pelaksanaan I'!AC50</f>
        <v>39</v>
      </c>
      <c r="N49" s="4">
        <f t="shared" si="0"/>
        <v>5</v>
      </c>
      <c r="O49" s="3">
        <f t="shared" si="4"/>
        <v>49</v>
      </c>
      <c r="P49" s="15">
        <f>'Penguji I'!P49</f>
        <v>89.090909090909093</v>
      </c>
      <c r="Q49" s="13"/>
      <c r="R49" s="13" t="str">
        <f t="shared" si="5"/>
        <v/>
      </c>
    </row>
    <row r="50" spans="1:18" ht="15" customHeight="1">
      <c r="A50" s="6">
        <v>44</v>
      </c>
      <c r="B50" s="4">
        <v>7</v>
      </c>
      <c r="C50" s="4" t="s">
        <v>17</v>
      </c>
      <c r="D50" s="4">
        <v>1406772</v>
      </c>
      <c r="E50" s="4">
        <v>9991079408</v>
      </c>
      <c r="F50" s="5" t="str">
        <f>'Penguji I'!F50</f>
        <v>Anaphalis Adinda Sekar Asmarani</v>
      </c>
      <c r="G50" s="4" t="s">
        <v>10</v>
      </c>
      <c r="H50" s="4" t="s">
        <v>9</v>
      </c>
      <c r="I50" s="4">
        <f>IF(M50="","",'Pelaksanaan I'!I51)</f>
        <v>6</v>
      </c>
      <c r="J50" s="11" t="str">
        <f t="shared" si="1"/>
        <v>Transformator</v>
      </c>
      <c r="K50" s="4">
        <f t="shared" si="2"/>
        <v>22</v>
      </c>
      <c r="L50" s="4">
        <f t="shared" si="3"/>
        <v>5</v>
      </c>
      <c r="M50" s="14">
        <f>'Pelaksanaan I'!AC51</f>
        <v>39</v>
      </c>
      <c r="N50" s="4">
        <f t="shared" si="0"/>
        <v>5</v>
      </c>
      <c r="O50" s="3">
        <f t="shared" si="4"/>
        <v>49</v>
      </c>
      <c r="P50" s="15">
        <f>'Penguji I'!P50</f>
        <v>87.5</v>
      </c>
      <c r="Q50" s="13"/>
      <c r="R50" s="13" t="str">
        <f t="shared" si="5"/>
        <v/>
      </c>
    </row>
    <row r="51" spans="1:18" ht="15" customHeight="1">
      <c r="A51" s="6">
        <v>45</v>
      </c>
      <c r="B51" s="4">
        <v>8</v>
      </c>
      <c r="C51" s="4" t="s">
        <v>17</v>
      </c>
      <c r="D51" s="4">
        <v>1406773</v>
      </c>
      <c r="E51" s="4">
        <v>999107793</v>
      </c>
      <c r="F51" s="5" t="str">
        <f>'Penguji I'!F51</f>
        <v>Apriandi Rasyid Almajid</v>
      </c>
      <c r="G51" s="4" t="s">
        <v>8</v>
      </c>
      <c r="H51" s="4" t="s">
        <v>9</v>
      </c>
      <c r="I51" s="4">
        <f>IF(M51="","",'Pelaksanaan I'!I52)</f>
        <v>6</v>
      </c>
      <c r="J51" s="11" t="str">
        <f t="shared" si="1"/>
        <v>Transformator</v>
      </c>
      <c r="K51" s="4">
        <f t="shared" si="2"/>
        <v>22</v>
      </c>
      <c r="L51" s="4">
        <f t="shared" si="3"/>
        <v>5</v>
      </c>
      <c r="M51" s="14">
        <f>'Pelaksanaan I'!AC52</f>
        <v>39</v>
      </c>
      <c r="N51" s="4">
        <f t="shared" si="0"/>
        <v>5</v>
      </c>
      <c r="O51" s="3">
        <f t="shared" si="4"/>
        <v>49</v>
      </c>
      <c r="P51" s="15">
        <f>'Penguji I'!P51</f>
        <v>87.5</v>
      </c>
      <c r="Q51" s="13"/>
      <c r="R51" s="13" t="str">
        <f t="shared" si="5"/>
        <v/>
      </c>
    </row>
    <row r="52" spans="1:18" ht="15" customHeight="1">
      <c r="A52" s="6">
        <v>46</v>
      </c>
      <c r="B52" s="4">
        <v>9</v>
      </c>
      <c r="C52" s="4" t="s">
        <v>17</v>
      </c>
      <c r="D52" s="4">
        <v>1406774</v>
      </c>
      <c r="E52" s="4">
        <v>9991079831</v>
      </c>
      <c r="F52" s="5" t="str">
        <f>'Penguji I'!F52</f>
        <v>Cahya Ayu Lestari</v>
      </c>
      <c r="G52" s="4" t="s">
        <v>8</v>
      </c>
      <c r="H52" s="4" t="s">
        <v>9</v>
      </c>
      <c r="I52" s="4">
        <f>IF(M52="","",'Pelaksanaan I'!I53)</f>
        <v>5</v>
      </c>
      <c r="J52" s="11" t="str">
        <f t="shared" si="1"/>
        <v>Transformator</v>
      </c>
      <c r="K52" s="4">
        <f t="shared" si="2"/>
        <v>22</v>
      </c>
      <c r="L52" s="4">
        <f t="shared" si="3"/>
        <v>5</v>
      </c>
      <c r="M52" s="14">
        <f>'Pelaksanaan I'!AC53</f>
        <v>42</v>
      </c>
      <c r="N52" s="4">
        <f t="shared" si="0"/>
        <v>5</v>
      </c>
      <c r="O52" s="3">
        <f t="shared" si="4"/>
        <v>52</v>
      </c>
      <c r="P52" s="15">
        <f>'Penguji I'!P52</f>
        <v>89.65517241379311</v>
      </c>
      <c r="Q52" s="13"/>
      <c r="R52" s="13" t="str">
        <f t="shared" si="5"/>
        <v/>
      </c>
    </row>
    <row r="53" spans="1:18" ht="15" customHeight="1">
      <c r="A53" s="6">
        <v>47</v>
      </c>
      <c r="B53" s="4">
        <v>10</v>
      </c>
      <c r="C53" s="4" t="s">
        <v>17</v>
      </c>
      <c r="D53" s="4">
        <v>1406877</v>
      </c>
      <c r="E53" s="4">
        <v>9991075895</v>
      </c>
      <c r="F53" s="5" t="str">
        <f>'Penguji I'!F53</f>
        <v>Dinda Herdiana</v>
      </c>
      <c r="G53" s="4" t="s">
        <v>8</v>
      </c>
      <c r="H53" s="4" t="s">
        <v>9</v>
      </c>
      <c r="I53" s="4">
        <f>IF(M53="","",'Pelaksanaan I'!I54)</f>
        <v>2</v>
      </c>
      <c r="J53" s="11" t="str">
        <f t="shared" si="1"/>
        <v>Hukum Hooke/Elastisitas</v>
      </c>
      <c r="K53" s="4">
        <f t="shared" si="2"/>
        <v>28</v>
      </c>
      <c r="L53" s="4">
        <f t="shared" si="3"/>
        <v>5</v>
      </c>
      <c r="M53" s="14">
        <f>'Pelaksanaan I'!AC54</f>
        <v>42</v>
      </c>
      <c r="N53" s="4">
        <f t="shared" si="0"/>
        <v>5</v>
      </c>
      <c r="O53" s="3">
        <f t="shared" si="4"/>
        <v>52</v>
      </c>
      <c r="P53" s="15">
        <f>'Penguji I'!P53</f>
        <v>88.135593220338976</v>
      </c>
      <c r="Q53" s="13"/>
      <c r="R53" s="13" t="str">
        <f t="shared" si="5"/>
        <v/>
      </c>
    </row>
    <row r="54" spans="1:18" ht="15" customHeight="1">
      <c r="A54" s="6">
        <v>48</v>
      </c>
      <c r="B54" s="4">
        <v>11</v>
      </c>
      <c r="C54" s="4" t="s">
        <v>17</v>
      </c>
      <c r="D54" s="4">
        <v>1406775</v>
      </c>
      <c r="E54" s="4">
        <v>9998931934</v>
      </c>
      <c r="F54" s="5" t="str">
        <f>'Penguji I'!F54</f>
        <v>Eliana Adella Pusparatna</v>
      </c>
      <c r="G54" s="4" t="s">
        <v>8</v>
      </c>
      <c r="H54" s="4" t="s">
        <v>9</v>
      </c>
      <c r="I54" s="4">
        <f>IF(M54="","",'Pelaksanaan I'!I55)</f>
        <v>2</v>
      </c>
      <c r="J54" s="11" t="str">
        <f t="shared" si="1"/>
        <v>Hukum Hooke/Elastisitas</v>
      </c>
      <c r="K54" s="4">
        <f t="shared" si="2"/>
        <v>28</v>
      </c>
      <c r="L54" s="4">
        <f t="shared" si="3"/>
        <v>5</v>
      </c>
      <c r="M54" s="14">
        <f>'Pelaksanaan I'!AC55</f>
        <v>41</v>
      </c>
      <c r="N54" s="4">
        <f t="shared" si="0"/>
        <v>5</v>
      </c>
      <c r="O54" s="3">
        <f t="shared" si="4"/>
        <v>51</v>
      </c>
      <c r="P54" s="15">
        <f>'Penguji I'!P54</f>
        <v>86.440677966101703</v>
      </c>
      <c r="Q54" s="13"/>
      <c r="R54" s="13" t="str">
        <f t="shared" si="5"/>
        <v/>
      </c>
    </row>
    <row r="55" spans="1:18" ht="15" customHeight="1">
      <c r="A55" s="6">
        <v>49</v>
      </c>
      <c r="B55" s="4">
        <v>12</v>
      </c>
      <c r="C55" s="4" t="s">
        <v>17</v>
      </c>
      <c r="D55" s="4">
        <v>1406776</v>
      </c>
      <c r="E55" s="4">
        <v>9993172302</v>
      </c>
      <c r="F55" s="5" t="str">
        <f>'Penguji I'!F55</f>
        <v>Fadhiila Khoirunnisaa</v>
      </c>
      <c r="G55" s="4" t="s">
        <v>8</v>
      </c>
      <c r="H55" s="4" t="s">
        <v>9</v>
      </c>
      <c r="I55" s="4">
        <f>IF(M55="","",'Pelaksanaan I'!I56)</f>
        <v>4</v>
      </c>
      <c r="J55" s="11" t="str">
        <f t="shared" si="1"/>
        <v>Rangkaian Hambatan Seri dan Paralel</v>
      </c>
      <c r="K55" s="4">
        <f t="shared" si="2"/>
        <v>35</v>
      </c>
      <c r="L55" s="4">
        <f t="shared" si="3"/>
        <v>5</v>
      </c>
      <c r="M55" s="14">
        <f>'Pelaksanaan I'!AC56</f>
        <v>37</v>
      </c>
      <c r="N55" s="4">
        <f t="shared" si="0"/>
        <v>5</v>
      </c>
      <c r="O55" s="3">
        <f t="shared" si="4"/>
        <v>47</v>
      </c>
      <c r="P55" s="15">
        <f>'Penguji I'!P55</f>
        <v>87.037037037037038</v>
      </c>
      <c r="Q55" s="13"/>
      <c r="R55" s="13" t="str">
        <f t="shared" si="5"/>
        <v/>
      </c>
    </row>
    <row r="56" spans="1:18" ht="15" customHeight="1">
      <c r="A56" s="6">
        <v>50</v>
      </c>
      <c r="B56" s="4">
        <v>13</v>
      </c>
      <c r="C56" s="4" t="s">
        <v>17</v>
      </c>
      <c r="D56" s="4">
        <v>1407062</v>
      </c>
      <c r="E56" s="4" t="s">
        <v>18</v>
      </c>
      <c r="F56" s="5" t="str">
        <f>'Penguji I'!F56</f>
        <v>Fadilla Marshada</v>
      </c>
      <c r="G56" s="4" t="s">
        <v>10</v>
      </c>
      <c r="H56" s="4" t="s">
        <v>9</v>
      </c>
      <c r="I56" s="4">
        <f>IF(M56="","",'Pelaksanaan I'!I57)</f>
        <v>1</v>
      </c>
      <c r="J56" s="11" t="str">
        <f t="shared" si="1"/>
        <v>Gerak Harmonis pada Ayunan Bandul</v>
      </c>
      <c r="K56" s="4">
        <f t="shared" si="2"/>
        <v>29</v>
      </c>
      <c r="L56" s="4">
        <f t="shared" si="3"/>
        <v>5</v>
      </c>
      <c r="M56" s="14">
        <f>'Pelaksanaan I'!AC57</f>
        <v>45</v>
      </c>
      <c r="N56" s="4">
        <f t="shared" si="0"/>
        <v>5</v>
      </c>
      <c r="O56" s="3">
        <f t="shared" si="4"/>
        <v>55</v>
      </c>
      <c r="P56" s="15">
        <f>'Penguji I'!P56</f>
        <v>88.709677419354833</v>
      </c>
      <c r="Q56" s="13"/>
      <c r="R56" s="13" t="str">
        <f t="shared" si="5"/>
        <v/>
      </c>
    </row>
    <row r="57" spans="1:18" ht="15" customHeight="1">
      <c r="A57" s="6">
        <v>51</v>
      </c>
      <c r="B57" s="4">
        <v>14</v>
      </c>
      <c r="C57" s="4" t="s">
        <v>17</v>
      </c>
      <c r="D57" s="4">
        <v>1406777</v>
      </c>
      <c r="E57" s="4">
        <v>9990892298</v>
      </c>
      <c r="F57" s="5" t="str">
        <f>'Penguji I'!F57</f>
        <v>Fajri Yahya</v>
      </c>
      <c r="G57" s="4" t="s">
        <v>10</v>
      </c>
      <c r="H57" s="4" t="s">
        <v>9</v>
      </c>
      <c r="I57" s="4">
        <f>IF(M57="","",'Pelaksanaan I'!I58)</f>
        <v>6</v>
      </c>
      <c r="J57" s="11" t="str">
        <f t="shared" si="1"/>
        <v>Transformator</v>
      </c>
      <c r="K57" s="4">
        <f t="shared" si="2"/>
        <v>22</v>
      </c>
      <c r="L57" s="4">
        <f t="shared" si="3"/>
        <v>5</v>
      </c>
      <c r="M57" s="14">
        <f>'Pelaksanaan I'!AC58</f>
        <v>39</v>
      </c>
      <c r="N57" s="4">
        <f t="shared" si="0"/>
        <v>5</v>
      </c>
      <c r="O57" s="3">
        <f t="shared" si="4"/>
        <v>49</v>
      </c>
      <c r="P57" s="15">
        <f>'Penguji I'!P57</f>
        <v>87.5</v>
      </c>
      <c r="Q57" s="13"/>
      <c r="R57" s="13" t="str">
        <f t="shared" si="5"/>
        <v/>
      </c>
    </row>
    <row r="58" spans="1:18" ht="15" customHeight="1">
      <c r="A58" s="6">
        <v>52</v>
      </c>
      <c r="B58" s="4">
        <v>15</v>
      </c>
      <c r="C58" s="4" t="s">
        <v>17</v>
      </c>
      <c r="D58" s="4">
        <v>1406778</v>
      </c>
      <c r="E58" s="4">
        <v>9991441688</v>
      </c>
      <c r="F58" s="5" t="str">
        <f>'Penguji I'!F58</f>
        <v>Fauziah Novitasari</v>
      </c>
      <c r="G58" s="4" t="s">
        <v>8</v>
      </c>
      <c r="H58" s="4" t="s">
        <v>9</v>
      </c>
      <c r="I58" s="4">
        <f>IF(M58="","",'Pelaksanaan I'!I59)</f>
        <v>1</v>
      </c>
      <c r="J58" s="11" t="str">
        <f t="shared" si="1"/>
        <v>Gerak Harmonis pada Ayunan Bandul</v>
      </c>
      <c r="K58" s="4">
        <f t="shared" si="2"/>
        <v>29</v>
      </c>
      <c r="L58" s="4">
        <f t="shared" si="3"/>
        <v>5</v>
      </c>
      <c r="M58" s="14">
        <f>'Pelaksanaan I'!AC59</f>
        <v>46</v>
      </c>
      <c r="N58" s="4">
        <f t="shared" si="0"/>
        <v>5</v>
      </c>
      <c r="O58" s="3">
        <f t="shared" si="4"/>
        <v>56</v>
      </c>
      <c r="P58" s="15">
        <f>'Penguji I'!P58</f>
        <v>90.322580645161281</v>
      </c>
      <c r="Q58" s="13"/>
      <c r="R58" s="13" t="str">
        <f t="shared" si="5"/>
        <v/>
      </c>
    </row>
    <row r="59" spans="1:18" ht="15" customHeight="1">
      <c r="A59" s="6">
        <v>53</v>
      </c>
      <c r="B59" s="4">
        <v>16</v>
      </c>
      <c r="C59" s="4" t="s">
        <v>17</v>
      </c>
      <c r="D59" s="4">
        <v>1406779</v>
      </c>
      <c r="E59" s="4">
        <v>9987210556</v>
      </c>
      <c r="F59" s="5" t="str">
        <f>'Penguji I'!F59</f>
        <v>Galih Tri Nugroho</v>
      </c>
      <c r="G59" s="4" t="s">
        <v>10</v>
      </c>
      <c r="H59" s="4" t="s">
        <v>9</v>
      </c>
      <c r="I59" s="4">
        <f>IF(M59="","",'Pelaksanaan I'!I60)</f>
        <v>2</v>
      </c>
      <c r="J59" s="11" t="str">
        <f t="shared" si="1"/>
        <v>Hukum Hooke/Elastisitas</v>
      </c>
      <c r="K59" s="4">
        <f t="shared" si="2"/>
        <v>28</v>
      </c>
      <c r="L59" s="4">
        <f t="shared" si="3"/>
        <v>5</v>
      </c>
      <c r="M59" s="14">
        <f>'Pelaksanaan I'!AC60</f>
        <v>43</v>
      </c>
      <c r="N59" s="4">
        <f t="shared" si="0"/>
        <v>5</v>
      </c>
      <c r="O59" s="3">
        <f t="shared" si="4"/>
        <v>53</v>
      </c>
      <c r="P59" s="15">
        <f>'Penguji I'!P59</f>
        <v>89.830508474576277</v>
      </c>
      <c r="Q59" s="13"/>
      <c r="R59" s="13" t="str">
        <f t="shared" si="5"/>
        <v/>
      </c>
    </row>
    <row r="60" spans="1:18" ht="15" customHeight="1">
      <c r="A60" s="6">
        <v>54</v>
      </c>
      <c r="B60" s="4">
        <v>17</v>
      </c>
      <c r="C60" s="4" t="s">
        <v>17</v>
      </c>
      <c r="D60" s="4">
        <v>1406780</v>
      </c>
      <c r="E60" s="4" t="s">
        <v>19</v>
      </c>
      <c r="F60" s="5" t="str">
        <f>'Penguji I'!F60</f>
        <v>Henri Jaya</v>
      </c>
      <c r="G60" s="4" t="s">
        <v>8</v>
      </c>
      <c r="H60" s="4" t="s">
        <v>9</v>
      </c>
      <c r="I60" s="4">
        <f>IF(M60="","",'Pelaksanaan I'!I61)</f>
        <v>4</v>
      </c>
      <c r="J60" s="11" t="str">
        <f t="shared" si="1"/>
        <v>Rangkaian Hambatan Seri dan Paralel</v>
      </c>
      <c r="K60" s="4">
        <f t="shared" si="2"/>
        <v>35</v>
      </c>
      <c r="L60" s="4">
        <f t="shared" si="3"/>
        <v>5</v>
      </c>
      <c r="M60" s="14">
        <f>'Pelaksanaan I'!AC61</f>
        <v>37</v>
      </c>
      <c r="N60" s="4">
        <f t="shared" si="0"/>
        <v>5</v>
      </c>
      <c r="O60" s="3">
        <f t="shared" si="4"/>
        <v>47</v>
      </c>
      <c r="P60" s="15">
        <f>'Penguji I'!P60</f>
        <v>87.037037037037038</v>
      </c>
      <c r="Q60" s="13"/>
      <c r="R60" s="13" t="str">
        <f t="shared" si="5"/>
        <v/>
      </c>
    </row>
    <row r="61" spans="1:18" ht="15" customHeight="1">
      <c r="A61" s="6">
        <v>55</v>
      </c>
      <c r="B61" s="4">
        <v>18</v>
      </c>
      <c r="C61" s="4" t="s">
        <v>17</v>
      </c>
      <c r="D61" s="4">
        <v>1406782</v>
      </c>
      <c r="E61" s="4">
        <v>9983131650</v>
      </c>
      <c r="F61" s="5" t="str">
        <f>'Penguji I'!F61</f>
        <v>Hesti Amalia Wijaya Santi</v>
      </c>
      <c r="G61" s="4" t="s">
        <v>8</v>
      </c>
      <c r="H61" s="4" t="s">
        <v>9</v>
      </c>
      <c r="I61" s="4">
        <f>IF(M61="","",'Pelaksanaan I'!I62)</f>
        <v>3</v>
      </c>
      <c r="J61" s="11" t="str">
        <f t="shared" si="1"/>
        <v>Laju Aliran Fluida/Persamaan Kontinuitas</v>
      </c>
      <c r="K61" s="4">
        <f t="shared" si="2"/>
        <v>24</v>
      </c>
      <c r="L61" s="4">
        <f t="shared" si="3"/>
        <v>5</v>
      </c>
      <c r="M61" s="14">
        <f>'Pelaksanaan I'!AC62</f>
        <v>40</v>
      </c>
      <c r="N61" s="4">
        <f t="shared" si="0"/>
        <v>5</v>
      </c>
      <c r="O61" s="3">
        <f t="shared" si="4"/>
        <v>50</v>
      </c>
      <c r="P61" s="15">
        <f>'Penguji I'!P61</f>
        <v>90.909090909090907</v>
      </c>
      <c r="Q61" s="13"/>
      <c r="R61" s="13" t="str">
        <f t="shared" si="5"/>
        <v/>
      </c>
    </row>
    <row r="62" spans="1:18" ht="15" customHeight="1">
      <c r="A62" s="6">
        <v>56</v>
      </c>
      <c r="B62" s="4">
        <v>19</v>
      </c>
      <c r="C62" s="4" t="s">
        <v>17</v>
      </c>
      <c r="D62" s="4">
        <v>1406783</v>
      </c>
      <c r="E62" s="4">
        <v>9991723053</v>
      </c>
      <c r="F62" s="5" t="str">
        <f>'Penguji I'!F62</f>
        <v>Ivanna Ayudhea Oktarike</v>
      </c>
      <c r="G62" s="4" t="s">
        <v>8</v>
      </c>
      <c r="H62" s="4" t="s">
        <v>9</v>
      </c>
      <c r="I62" s="4">
        <f>IF(M62="","",'Pelaksanaan I'!I63)</f>
        <v>6</v>
      </c>
      <c r="J62" s="11" t="str">
        <f t="shared" si="1"/>
        <v>Transformator</v>
      </c>
      <c r="K62" s="4">
        <f t="shared" si="2"/>
        <v>22</v>
      </c>
      <c r="L62" s="4">
        <f t="shared" si="3"/>
        <v>5</v>
      </c>
      <c r="M62" s="14">
        <f>'Pelaksanaan I'!AC63</f>
        <v>39</v>
      </c>
      <c r="N62" s="4">
        <f t="shared" si="0"/>
        <v>5</v>
      </c>
      <c r="O62" s="3">
        <f t="shared" si="4"/>
        <v>49</v>
      </c>
      <c r="P62" s="15">
        <f>'Penguji I'!P62</f>
        <v>87.5</v>
      </c>
      <c r="Q62" s="13"/>
      <c r="R62" s="13" t="str">
        <f t="shared" si="5"/>
        <v/>
      </c>
    </row>
    <row r="63" spans="1:18" ht="15" customHeight="1">
      <c r="A63" s="6">
        <v>57</v>
      </c>
      <c r="B63" s="4">
        <v>20</v>
      </c>
      <c r="C63" s="4" t="s">
        <v>17</v>
      </c>
      <c r="D63" s="4">
        <v>1406926</v>
      </c>
      <c r="E63" s="4">
        <v>9986110771</v>
      </c>
      <c r="F63" s="5" t="str">
        <f>'Penguji I'!F63</f>
        <v>K.M. Thariq Akbar</v>
      </c>
      <c r="G63" s="4" t="s">
        <v>10</v>
      </c>
      <c r="H63" s="4" t="s">
        <v>9</v>
      </c>
      <c r="I63" s="4">
        <f>IF(M63="","",'Pelaksanaan I'!I64)</f>
        <v>1</v>
      </c>
      <c r="J63" s="11" t="str">
        <f t="shared" si="1"/>
        <v>Gerak Harmonis pada Ayunan Bandul</v>
      </c>
      <c r="K63" s="4">
        <f t="shared" si="2"/>
        <v>29</v>
      </c>
      <c r="L63" s="4">
        <f t="shared" si="3"/>
        <v>5</v>
      </c>
      <c r="M63" s="14">
        <f>'Pelaksanaan I'!AC64</f>
        <v>46</v>
      </c>
      <c r="N63" s="4">
        <f t="shared" si="0"/>
        <v>5</v>
      </c>
      <c r="O63" s="3">
        <f t="shared" si="4"/>
        <v>56</v>
      </c>
      <c r="P63" s="15">
        <f>'Penguji I'!P63</f>
        <v>90.322580645161281</v>
      </c>
      <c r="Q63" s="13"/>
      <c r="R63" s="13" t="str">
        <f t="shared" si="5"/>
        <v/>
      </c>
    </row>
    <row r="64" spans="1:18" ht="15" customHeight="1">
      <c r="A64" s="6">
        <v>58</v>
      </c>
      <c r="B64" s="4">
        <v>21</v>
      </c>
      <c r="C64" s="4" t="s">
        <v>17</v>
      </c>
      <c r="D64" s="4">
        <v>1406784</v>
      </c>
      <c r="E64" s="4">
        <v>9994531527</v>
      </c>
      <c r="F64" s="5" t="str">
        <f>'Penguji I'!F64</f>
        <v>Karima Candra Nurulita</v>
      </c>
      <c r="G64" s="4" t="s">
        <v>10</v>
      </c>
      <c r="H64" s="4" t="s">
        <v>9</v>
      </c>
      <c r="I64" s="4">
        <f>IF(M64="","",'Pelaksanaan I'!I65)</f>
        <v>5</v>
      </c>
      <c r="J64" s="11" t="str">
        <f t="shared" si="1"/>
        <v>Transformator</v>
      </c>
      <c r="K64" s="4">
        <f t="shared" si="2"/>
        <v>22</v>
      </c>
      <c r="L64" s="4">
        <f t="shared" si="3"/>
        <v>5</v>
      </c>
      <c r="M64" s="14">
        <f>'Pelaksanaan I'!AC65</f>
        <v>41</v>
      </c>
      <c r="N64" s="4">
        <f t="shared" si="0"/>
        <v>5</v>
      </c>
      <c r="O64" s="3">
        <f t="shared" si="4"/>
        <v>51</v>
      </c>
      <c r="P64" s="15">
        <f>'Penguji I'!P64</f>
        <v>87.931034482758619</v>
      </c>
      <c r="Q64" s="13"/>
      <c r="R64" s="13" t="str">
        <f t="shared" si="5"/>
        <v/>
      </c>
    </row>
    <row r="65" spans="1:18" ht="15" customHeight="1">
      <c r="A65" s="6">
        <v>59</v>
      </c>
      <c r="B65" s="4">
        <v>22</v>
      </c>
      <c r="C65" s="4" t="s">
        <v>17</v>
      </c>
      <c r="D65" s="4">
        <v>1406785</v>
      </c>
      <c r="E65" s="4">
        <v>9993170963</v>
      </c>
      <c r="F65" s="5" t="str">
        <f>'Penguji I'!F65</f>
        <v>Maulia Dewi Kurnia Putri</v>
      </c>
      <c r="G65" s="4" t="s">
        <v>8</v>
      </c>
      <c r="H65" s="4" t="s">
        <v>9</v>
      </c>
      <c r="I65" s="4">
        <f>IF(M65="","",'Pelaksanaan I'!I66)</f>
        <v>3</v>
      </c>
      <c r="J65" s="11" t="str">
        <f t="shared" si="1"/>
        <v>Laju Aliran Fluida/Persamaan Kontinuitas</v>
      </c>
      <c r="K65" s="4">
        <f t="shared" si="2"/>
        <v>24</v>
      </c>
      <c r="L65" s="4">
        <f t="shared" si="3"/>
        <v>5</v>
      </c>
      <c r="M65" s="14">
        <f>'Pelaksanaan I'!AC66</f>
        <v>40</v>
      </c>
      <c r="N65" s="4">
        <f t="shared" si="0"/>
        <v>5</v>
      </c>
      <c r="O65" s="3">
        <f t="shared" si="4"/>
        <v>50</v>
      </c>
      <c r="P65" s="15">
        <f>'Penguji I'!P65</f>
        <v>90.909090909090907</v>
      </c>
      <c r="Q65" s="13"/>
      <c r="R65" s="13" t="str">
        <f t="shared" si="5"/>
        <v/>
      </c>
    </row>
    <row r="66" spans="1:18" ht="15" customHeight="1">
      <c r="A66" s="6">
        <v>60</v>
      </c>
      <c r="B66" s="4">
        <v>23</v>
      </c>
      <c r="C66" s="4" t="s">
        <v>17</v>
      </c>
      <c r="D66" s="4">
        <v>1406786</v>
      </c>
      <c r="E66" s="4">
        <v>9993170918</v>
      </c>
      <c r="F66" s="5" t="str">
        <f>'Penguji I'!F66</f>
        <v>Melia Saputri Maharani</v>
      </c>
      <c r="G66" s="4" t="s">
        <v>8</v>
      </c>
      <c r="H66" s="4" t="s">
        <v>9</v>
      </c>
      <c r="I66" s="4">
        <f>IF(M66="","",'Pelaksanaan I'!I67)</f>
        <v>5</v>
      </c>
      <c r="J66" s="11" t="str">
        <f t="shared" si="1"/>
        <v>Transformator</v>
      </c>
      <c r="K66" s="4">
        <f t="shared" si="2"/>
        <v>22</v>
      </c>
      <c r="L66" s="4">
        <f t="shared" si="3"/>
        <v>5</v>
      </c>
      <c r="M66" s="14">
        <f>'Pelaksanaan I'!AC67</f>
        <v>43</v>
      </c>
      <c r="N66" s="4">
        <f t="shared" si="0"/>
        <v>5</v>
      </c>
      <c r="O66" s="3">
        <f t="shared" si="4"/>
        <v>53</v>
      </c>
      <c r="P66" s="15">
        <f>'Penguji I'!P66</f>
        <v>91.379310344827587</v>
      </c>
      <c r="Q66" s="13"/>
      <c r="R66" s="13" t="str">
        <f t="shared" si="5"/>
        <v/>
      </c>
    </row>
    <row r="67" spans="1:18" ht="15" customHeight="1">
      <c r="A67" s="6">
        <v>61</v>
      </c>
      <c r="B67" s="4">
        <v>24</v>
      </c>
      <c r="C67" s="4" t="s">
        <v>17</v>
      </c>
      <c r="D67" s="4">
        <v>1406787</v>
      </c>
      <c r="E67" s="4">
        <v>9993170964</v>
      </c>
      <c r="F67" s="5" t="str">
        <f>'Penguji I'!F67</f>
        <v>Miftahul Rahmawati</v>
      </c>
      <c r="G67" s="4" t="s">
        <v>8</v>
      </c>
      <c r="H67" s="4" t="s">
        <v>9</v>
      </c>
      <c r="I67" s="4">
        <f>IF(M67="","",'Pelaksanaan I'!I68)</f>
        <v>7</v>
      </c>
      <c r="J67" s="11" t="str">
        <f t="shared" si="1"/>
        <v>Transformator</v>
      </c>
      <c r="K67" s="4">
        <f t="shared" si="2"/>
        <v>22</v>
      </c>
      <c r="L67" s="4">
        <f t="shared" si="3"/>
        <v>5</v>
      </c>
      <c r="M67" s="14">
        <f>'Pelaksanaan I'!AC68</f>
        <v>43</v>
      </c>
      <c r="N67" s="4">
        <f t="shared" si="0"/>
        <v>5</v>
      </c>
      <c r="O67" s="3">
        <f t="shared" si="4"/>
        <v>53</v>
      </c>
      <c r="P67" s="15">
        <f>'Penguji I'!P67</f>
        <v>91.379310344827587</v>
      </c>
      <c r="Q67" s="13"/>
      <c r="R67" s="13" t="str">
        <f t="shared" si="5"/>
        <v/>
      </c>
    </row>
    <row r="68" spans="1:18" ht="15" customHeight="1">
      <c r="A68" s="6">
        <v>62</v>
      </c>
      <c r="B68" s="4">
        <v>25</v>
      </c>
      <c r="C68" s="4" t="s">
        <v>17</v>
      </c>
      <c r="D68" s="4">
        <v>1406788</v>
      </c>
      <c r="E68" s="4">
        <v>9989553473</v>
      </c>
      <c r="F68" s="5" t="str">
        <f>'Penguji I'!F68</f>
        <v>Mirna Ifani Choirunisa</v>
      </c>
      <c r="G68" s="4" t="s">
        <v>8</v>
      </c>
      <c r="H68" s="4" t="s">
        <v>9</v>
      </c>
      <c r="I68" s="4">
        <f>IF(M68="","",'Pelaksanaan I'!I69)</f>
        <v>3</v>
      </c>
      <c r="J68" s="11" t="str">
        <f t="shared" si="1"/>
        <v>Laju Aliran Fluida/Persamaan Kontinuitas</v>
      </c>
      <c r="K68" s="4">
        <f t="shared" si="2"/>
        <v>24</v>
      </c>
      <c r="L68" s="4">
        <f t="shared" si="3"/>
        <v>5</v>
      </c>
      <c r="M68" s="14">
        <f>'Pelaksanaan I'!AC69</f>
        <v>39</v>
      </c>
      <c r="N68" s="4">
        <f t="shared" si="0"/>
        <v>5</v>
      </c>
      <c r="O68" s="3">
        <f t="shared" si="4"/>
        <v>49</v>
      </c>
      <c r="P68" s="15">
        <f>'Penguji I'!P68</f>
        <v>89.090909090909093</v>
      </c>
      <c r="Q68" s="13"/>
      <c r="R68" s="13" t="str">
        <f t="shared" si="5"/>
        <v/>
      </c>
    </row>
    <row r="69" spans="1:18" ht="15" customHeight="1">
      <c r="A69" s="6">
        <v>63</v>
      </c>
      <c r="B69" s="4">
        <v>26</v>
      </c>
      <c r="C69" s="4" t="s">
        <v>17</v>
      </c>
      <c r="D69" s="4">
        <v>1406789</v>
      </c>
      <c r="E69" s="4">
        <v>9990891463</v>
      </c>
      <c r="F69" s="5" t="str">
        <f>'Penguji I'!F69</f>
        <v>Muhammad Hanif Luthfi</v>
      </c>
      <c r="G69" s="4" t="s">
        <v>10</v>
      </c>
      <c r="H69" s="4" t="s">
        <v>9</v>
      </c>
      <c r="I69" s="4">
        <f>IF(M69="","",'Pelaksanaan I'!I70)</f>
        <v>5</v>
      </c>
      <c r="J69" s="11" t="str">
        <f t="shared" si="1"/>
        <v>Transformator</v>
      </c>
      <c r="K69" s="4">
        <f t="shared" si="2"/>
        <v>22</v>
      </c>
      <c r="L69" s="4">
        <f t="shared" si="3"/>
        <v>5</v>
      </c>
      <c r="M69" s="14">
        <f>'Pelaksanaan I'!AC70</f>
        <v>43</v>
      </c>
      <c r="N69" s="4">
        <f t="shared" si="0"/>
        <v>5</v>
      </c>
      <c r="O69" s="3">
        <f t="shared" si="4"/>
        <v>53</v>
      </c>
      <c r="P69" s="15">
        <f>'Penguji I'!P69</f>
        <v>91.379310344827587</v>
      </c>
      <c r="Q69" s="13"/>
      <c r="R69" s="13" t="str">
        <f t="shared" si="5"/>
        <v/>
      </c>
    </row>
    <row r="70" spans="1:18" ht="15" customHeight="1">
      <c r="A70" s="6">
        <v>64</v>
      </c>
      <c r="B70" s="4">
        <v>27</v>
      </c>
      <c r="C70" s="4" t="s">
        <v>17</v>
      </c>
      <c r="D70" s="4">
        <v>1406790</v>
      </c>
      <c r="E70" s="4">
        <v>9991445300</v>
      </c>
      <c r="F70" s="5" t="str">
        <f>'Penguji I'!F70</f>
        <v>Nadya Putri Permatasari</v>
      </c>
      <c r="G70" s="4" t="s">
        <v>10</v>
      </c>
      <c r="H70" s="4" t="s">
        <v>9</v>
      </c>
      <c r="I70" s="4">
        <f>IF(M70="","",'Pelaksanaan I'!I71)</f>
        <v>1</v>
      </c>
      <c r="J70" s="11" t="str">
        <f t="shared" si="1"/>
        <v>Gerak Harmonis pada Ayunan Bandul</v>
      </c>
      <c r="K70" s="4">
        <f t="shared" si="2"/>
        <v>29</v>
      </c>
      <c r="L70" s="4">
        <f t="shared" si="3"/>
        <v>5</v>
      </c>
      <c r="M70" s="14">
        <f>'Pelaksanaan I'!AC71</f>
        <v>46</v>
      </c>
      <c r="N70" s="4">
        <f t="shared" si="0"/>
        <v>5</v>
      </c>
      <c r="O70" s="3">
        <f t="shared" si="4"/>
        <v>56</v>
      </c>
      <c r="P70" s="15">
        <f>'Penguji I'!P70</f>
        <v>90.322580645161281</v>
      </c>
      <c r="Q70" s="13"/>
      <c r="R70" s="13" t="str">
        <f t="shared" si="5"/>
        <v/>
      </c>
    </row>
    <row r="71" spans="1:18" ht="15" customHeight="1">
      <c r="A71" s="6">
        <v>65</v>
      </c>
      <c r="B71" s="4">
        <v>28</v>
      </c>
      <c r="C71" s="4" t="s">
        <v>17</v>
      </c>
      <c r="D71" s="4">
        <v>1406791</v>
      </c>
      <c r="E71" s="4">
        <v>9990892902</v>
      </c>
      <c r="F71" s="5" t="str">
        <f>'Penguji I'!F71</f>
        <v>Nur Amalia Zahra</v>
      </c>
      <c r="G71" s="4" t="s">
        <v>10</v>
      </c>
      <c r="H71" s="4" t="s">
        <v>9</v>
      </c>
      <c r="I71" s="4">
        <f>IF(M71="","",'Pelaksanaan I'!I72)</f>
        <v>6</v>
      </c>
      <c r="J71" s="11" t="str">
        <f t="shared" si="1"/>
        <v>Transformator</v>
      </c>
      <c r="K71" s="4">
        <f t="shared" si="2"/>
        <v>22</v>
      </c>
      <c r="L71" s="4">
        <f t="shared" si="3"/>
        <v>5</v>
      </c>
      <c r="M71" s="14">
        <f>'Pelaksanaan I'!AC72</f>
        <v>39</v>
      </c>
      <c r="N71" s="4">
        <f t="shared" ref="N71:N135" si="6">IF(K71="","",5)</f>
        <v>5</v>
      </c>
      <c r="O71" s="3">
        <f t="shared" si="4"/>
        <v>49</v>
      </c>
      <c r="P71" s="15">
        <f>'Penguji I'!P71</f>
        <v>87.5</v>
      </c>
      <c r="Q71" s="13"/>
      <c r="R71" s="13" t="str">
        <f t="shared" si="5"/>
        <v/>
      </c>
    </row>
    <row r="72" spans="1:18" ht="15" customHeight="1">
      <c r="A72" s="6">
        <v>66</v>
      </c>
      <c r="B72" s="4">
        <v>29</v>
      </c>
      <c r="C72" s="4" t="s">
        <v>17</v>
      </c>
      <c r="D72" s="4">
        <v>1406792</v>
      </c>
      <c r="E72" s="4">
        <v>9994834723</v>
      </c>
      <c r="F72" s="5" t="str">
        <f>'Penguji I'!F72</f>
        <v>Nur Hidayatul Haq</v>
      </c>
      <c r="G72" s="4" t="s">
        <v>8</v>
      </c>
      <c r="H72" s="4" t="s">
        <v>9</v>
      </c>
      <c r="I72" s="4">
        <f>IF(M72="","",'Pelaksanaan I'!I73)</f>
        <v>1</v>
      </c>
      <c r="J72" s="11" t="str">
        <f t="shared" ref="J72:J136" si="7">IF(I72="","",VLOOKUP(I72,$S$7:$T$11,2))</f>
        <v>Gerak Harmonis pada Ayunan Bandul</v>
      </c>
      <c r="K72" s="4">
        <f t="shared" ref="K72:K136" si="8">IF(J72="","",VLOOKUP(J72,$T$7:$U$11,2))</f>
        <v>29</v>
      </c>
      <c r="L72" s="4">
        <f t="shared" ref="L72:L136" si="9">IF(I72="","",5)</f>
        <v>5</v>
      </c>
      <c r="M72" s="14">
        <f>'Pelaksanaan I'!AC73</f>
        <v>46</v>
      </c>
      <c r="N72" s="4">
        <f t="shared" si="6"/>
        <v>5</v>
      </c>
      <c r="O72" s="3">
        <f t="shared" ref="O72:O136" si="10">IF(L72="","",SUM(L72:N72))</f>
        <v>56</v>
      </c>
      <c r="P72" s="15">
        <f>'Penguji I'!P72</f>
        <v>90.322580645161281</v>
      </c>
      <c r="Q72" s="13"/>
      <c r="R72" s="13" t="str">
        <f t="shared" ref="R72:R136" si="11">IF(Q72="","",(P72+Q72)/2)</f>
        <v/>
      </c>
    </row>
    <row r="73" spans="1:18" ht="15" customHeight="1">
      <c r="A73" s="6">
        <v>67</v>
      </c>
      <c r="B73" s="4">
        <v>30</v>
      </c>
      <c r="C73" s="4" t="s">
        <v>17</v>
      </c>
      <c r="D73" s="4">
        <v>1406793</v>
      </c>
      <c r="E73" s="4">
        <v>9984837167</v>
      </c>
      <c r="F73" s="5" t="str">
        <f>'Penguji I'!F73</f>
        <v>Salsabilla Anantya Adinda Nugroho</v>
      </c>
      <c r="G73" s="4" t="s">
        <v>10</v>
      </c>
      <c r="H73" s="4" t="s">
        <v>9</v>
      </c>
      <c r="I73" s="4">
        <f>IF(M73="","",'Pelaksanaan I'!I74)</f>
        <v>3</v>
      </c>
      <c r="J73" s="11" t="str">
        <f t="shared" si="7"/>
        <v>Laju Aliran Fluida/Persamaan Kontinuitas</v>
      </c>
      <c r="K73" s="4">
        <f t="shared" si="8"/>
        <v>24</v>
      </c>
      <c r="L73" s="4">
        <f t="shared" si="9"/>
        <v>5</v>
      </c>
      <c r="M73" s="14">
        <f>'Pelaksanaan I'!AC74</f>
        <v>39</v>
      </c>
      <c r="N73" s="4">
        <f t="shared" si="6"/>
        <v>5</v>
      </c>
      <c r="O73" s="3">
        <f t="shared" si="10"/>
        <v>49</v>
      </c>
      <c r="P73" s="15">
        <f>'Penguji I'!P73</f>
        <v>89.090909090909093</v>
      </c>
      <c r="Q73" s="13"/>
      <c r="R73" s="13" t="str">
        <f t="shared" si="11"/>
        <v/>
      </c>
    </row>
    <row r="74" spans="1:18" ht="15" customHeight="1">
      <c r="A74" s="6">
        <v>68</v>
      </c>
      <c r="B74" s="4">
        <v>31</v>
      </c>
      <c r="C74" s="4" t="s">
        <v>17</v>
      </c>
      <c r="D74" s="4">
        <v>1406794</v>
      </c>
      <c r="E74" s="4">
        <v>998313946</v>
      </c>
      <c r="F74" s="5" t="str">
        <f>'Penguji I'!F74</f>
        <v>Sifa Indria Karim</v>
      </c>
      <c r="G74" s="4" t="s">
        <v>8</v>
      </c>
      <c r="H74" s="4" t="s">
        <v>9</v>
      </c>
      <c r="I74" s="4">
        <f>IF(M74="","",'Pelaksanaan I'!I75)</f>
        <v>2</v>
      </c>
      <c r="J74" s="11" t="str">
        <f t="shared" si="7"/>
        <v>Hukum Hooke/Elastisitas</v>
      </c>
      <c r="K74" s="4">
        <f t="shared" si="8"/>
        <v>28</v>
      </c>
      <c r="L74" s="4">
        <f t="shared" si="9"/>
        <v>5</v>
      </c>
      <c r="M74" s="14">
        <f>'Pelaksanaan I'!AC75</f>
        <v>43</v>
      </c>
      <c r="N74" s="4">
        <f t="shared" si="6"/>
        <v>5</v>
      </c>
      <c r="O74" s="3">
        <f t="shared" si="10"/>
        <v>53</v>
      </c>
      <c r="P74" s="15">
        <f>'Penguji I'!P74</f>
        <v>89.830508474576277</v>
      </c>
      <c r="Q74" s="13"/>
      <c r="R74" s="13" t="str">
        <f t="shared" si="11"/>
        <v/>
      </c>
    </row>
    <row r="75" spans="1:18" ht="15" customHeight="1">
      <c r="A75" s="6">
        <v>69</v>
      </c>
      <c r="B75" s="4">
        <v>32</v>
      </c>
      <c r="C75" s="4" t="s">
        <v>17</v>
      </c>
      <c r="D75" s="4">
        <v>1406795</v>
      </c>
      <c r="E75" s="4">
        <v>9997854918</v>
      </c>
      <c r="F75" s="5" t="str">
        <f>'Penguji I'!F75</f>
        <v>Tata Rizky Dwi Cahya</v>
      </c>
      <c r="G75" s="4" t="s">
        <v>8</v>
      </c>
      <c r="H75" s="4" t="s">
        <v>9</v>
      </c>
      <c r="I75" s="4">
        <f>IF(M75="","",'Pelaksanaan I'!I76)</f>
        <v>7</v>
      </c>
      <c r="J75" s="11" t="str">
        <f t="shared" si="7"/>
        <v>Transformator</v>
      </c>
      <c r="K75" s="4">
        <f t="shared" si="8"/>
        <v>22</v>
      </c>
      <c r="L75" s="4">
        <f t="shared" si="9"/>
        <v>5</v>
      </c>
      <c r="M75" s="14">
        <f>'Pelaksanaan I'!AC76</f>
        <v>43</v>
      </c>
      <c r="N75" s="4">
        <f t="shared" si="6"/>
        <v>5</v>
      </c>
      <c r="O75" s="3">
        <f t="shared" si="10"/>
        <v>53</v>
      </c>
      <c r="P75" s="15">
        <f>'Penguji I'!P75</f>
        <v>91.379310344827587</v>
      </c>
      <c r="Q75" s="13"/>
      <c r="R75" s="13" t="str">
        <f t="shared" si="11"/>
        <v/>
      </c>
    </row>
    <row r="76" spans="1:18" ht="15" customHeight="1">
      <c r="A76" s="6">
        <v>70</v>
      </c>
      <c r="B76" s="4">
        <v>33</v>
      </c>
      <c r="C76" s="4" t="s">
        <v>17</v>
      </c>
      <c r="D76" s="4">
        <v>1406796</v>
      </c>
      <c r="E76" s="4">
        <v>9994531595</v>
      </c>
      <c r="F76" s="5" t="str">
        <f>'Penguji I'!F76</f>
        <v>Tata Tatiana Kartika</v>
      </c>
      <c r="G76" s="4" t="s">
        <v>8</v>
      </c>
      <c r="H76" s="4" t="s">
        <v>9</v>
      </c>
      <c r="I76" s="4">
        <f>IF(M76="","",'Pelaksanaan I'!I77)</f>
        <v>2</v>
      </c>
      <c r="J76" s="11" t="str">
        <f t="shared" si="7"/>
        <v>Hukum Hooke/Elastisitas</v>
      </c>
      <c r="K76" s="4">
        <f t="shared" si="8"/>
        <v>28</v>
      </c>
      <c r="L76" s="4">
        <f t="shared" si="9"/>
        <v>5</v>
      </c>
      <c r="M76" s="14">
        <f>'Pelaksanaan I'!AC77</f>
        <v>43</v>
      </c>
      <c r="N76" s="4">
        <f t="shared" si="6"/>
        <v>5</v>
      </c>
      <c r="O76" s="3">
        <f t="shared" si="10"/>
        <v>53</v>
      </c>
      <c r="P76" s="15">
        <f>'Penguji I'!P76</f>
        <v>89.830508474576277</v>
      </c>
      <c r="Q76" s="13"/>
      <c r="R76" s="13" t="str">
        <f t="shared" si="11"/>
        <v/>
      </c>
    </row>
    <row r="77" spans="1:18" ht="15" customHeight="1">
      <c r="A77" s="6">
        <v>71</v>
      </c>
      <c r="B77" s="4">
        <v>34</v>
      </c>
      <c r="C77" s="4" t="s">
        <v>17</v>
      </c>
      <c r="D77" s="4">
        <v>1407053</v>
      </c>
      <c r="E77" s="4">
        <v>9993704326</v>
      </c>
      <c r="F77" s="5" t="str">
        <f>'Penguji I'!F77</f>
        <v>Tita Melia Anisa Putri</v>
      </c>
      <c r="G77" s="4" t="s">
        <v>8</v>
      </c>
      <c r="H77" s="4" t="s">
        <v>9</v>
      </c>
      <c r="I77" s="4">
        <f>IF(M77="","",'Pelaksanaan I'!I78)</f>
        <v>4</v>
      </c>
      <c r="J77" s="11" t="str">
        <f t="shared" si="7"/>
        <v>Rangkaian Hambatan Seri dan Paralel</v>
      </c>
      <c r="K77" s="4">
        <f t="shared" si="8"/>
        <v>35</v>
      </c>
      <c r="L77" s="4">
        <f t="shared" si="9"/>
        <v>5</v>
      </c>
      <c r="M77" s="14">
        <f>'Pelaksanaan I'!AC78</f>
        <v>38</v>
      </c>
      <c r="N77" s="4">
        <f t="shared" si="6"/>
        <v>5</v>
      </c>
      <c r="O77" s="3">
        <f t="shared" si="10"/>
        <v>48</v>
      </c>
      <c r="P77" s="15">
        <f>'Penguji I'!P77</f>
        <v>88.888888888888886</v>
      </c>
      <c r="Q77" s="13"/>
      <c r="R77" s="13" t="str">
        <f t="shared" si="11"/>
        <v/>
      </c>
    </row>
    <row r="78" spans="1:18" ht="15" customHeight="1">
      <c r="A78" s="6">
        <v>72</v>
      </c>
      <c r="B78" s="4">
        <v>35</v>
      </c>
      <c r="C78" s="4" t="s">
        <v>17</v>
      </c>
      <c r="D78" s="4">
        <v>1406797</v>
      </c>
      <c r="E78" s="4">
        <v>9981151199</v>
      </c>
      <c r="F78" s="5" t="str">
        <f>'Penguji I'!F78</f>
        <v>Totti Aditya Susanto</v>
      </c>
      <c r="G78" s="4" t="s">
        <v>8</v>
      </c>
      <c r="H78" s="4" t="s">
        <v>9</v>
      </c>
      <c r="I78" s="4">
        <f>IF(M78="","",'Pelaksanaan I'!I79)</f>
        <v>6</v>
      </c>
      <c r="J78" s="11" t="str">
        <f t="shared" si="7"/>
        <v>Transformator</v>
      </c>
      <c r="K78" s="4">
        <f t="shared" si="8"/>
        <v>22</v>
      </c>
      <c r="L78" s="4">
        <f t="shared" si="9"/>
        <v>5</v>
      </c>
      <c r="M78" s="14">
        <f>'Pelaksanaan I'!AC79</f>
        <v>39</v>
      </c>
      <c r="N78" s="4">
        <f t="shared" si="6"/>
        <v>5</v>
      </c>
      <c r="O78" s="3">
        <f t="shared" si="10"/>
        <v>49</v>
      </c>
      <c r="P78" s="15">
        <f>'Penguji I'!P78</f>
        <v>87.5</v>
      </c>
      <c r="Q78" s="13"/>
      <c r="R78" s="13" t="str">
        <f t="shared" si="11"/>
        <v/>
      </c>
    </row>
    <row r="79" spans="1:18" ht="15" customHeight="1">
      <c r="A79" s="6">
        <v>73</v>
      </c>
      <c r="B79" s="4">
        <v>36</v>
      </c>
      <c r="C79" s="4" t="s">
        <v>17</v>
      </c>
      <c r="D79" s="4">
        <v>1406798</v>
      </c>
      <c r="E79" s="4">
        <v>9993834485</v>
      </c>
      <c r="F79" s="5" t="str">
        <f>'Penguji I'!F79</f>
        <v>Ummi Shofia Qurrataayun</v>
      </c>
      <c r="G79" s="4" t="s">
        <v>8</v>
      </c>
      <c r="H79" s="4" t="s">
        <v>9</v>
      </c>
      <c r="I79" s="4">
        <f>IF(M79="","",'Pelaksanaan I'!I80)</f>
        <v>4</v>
      </c>
      <c r="J79" s="11" t="str">
        <f t="shared" si="7"/>
        <v>Rangkaian Hambatan Seri dan Paralel</v>
      </c>
      <c r="K79" s="4">
        <f t="shared" si="8"/>
        <v>35</v>
      </c>
      <c r="L79" s="4">
        <f t="shared" si="9"/>
        <v>5</v>
      </c>
      <c r="M79" s="14">
        <f>'Pelaksanaan I'!AC80</f>
        <v>38</v>
      </c>
      <c r="N79" s="4">
        <f t="shared" si="6"/>
        <v>5</v>
      </c>
      <c r="O79" s="3">
        <f t="shared" si="10"/>
        <v>48</v>
      </c>
      <c r="P79" s="15">
        <f>'Penguji I'!P79</f>
        <v>88.888888888888886</v>
      </c>
      <c r="Q79" s="13"/>
      <c r="R79" s="13" t="str">
        <f t="shared" si="11"/>
        <v/>
      </c>
    </row>
    <row r="80" spans="1:18" ht="15" customHeight="1">
      <c r="A80" s="6">
        <v>74</v>
      </c>
      <c r="B80" s="4"/>
      <c r="C80" s="4" t="s">
        <v>17</v>
      </c>
      <c r="D80" s="4"/>
      <c r="E80" s="4"/>
      <c r="F80" s="5" t="str">
        <f>'Penguji I'!F80</f>
        <v>Akbar Kharisma Fahri</v>
      </c>
      <c r="G80" s="4"/>
      <c r="H80" s="4"/>
      <c r="I80" s="4"/>
      <c r="J80" s="11"/>
      <c r="K80" s="4"/>
      <c r="L80" s="4"/>
      <c r="M80" s="14"/>
      <c r="N80" s="4"/>
      <c r="O80" s="3"/>
      <c r="P80" s="15">
        <f>'Penguji I'!P80</f>
        <v>88.888888888888886</v>
      </c>
      <c r="Q80" s="13"/>
      <c r="R80" s="13"/>
    </row>
    <row r="81" spans="1:18" ht="15" customHeight="1">
      <c r="A81" s="6">
        <v>75</v>
      </c>
      <c r="B81" s="4">
        <v>37</v>
      </c>
      <c r="C81" s="4" t="s">
        <v>17</v>
      </c>
      <c r="D81" s="4">
        <v>1406799</v>
      </c>
      <c r="E81" s="4" t="s">
        <v>20</v>
      </c>
      <c r="F81" s="5" t="str">
        <f>'Penguji I'!F81</f>
        <v>Alif Kusuma Putri</v>
      </c>
      <c r="G81" s="4" t="s">
        <v>8</v>
      </c>
      <c r="H81" s="4" t="s">
        <v>9</v>
      </c>
      <c r="I81" s="4">
        <f>IF(M81="","",'Pelaksanaan I'!I82)</f>
        <v>3</v>
      </c>
      <c r="J81" s="11" t="str">
        <f t="shared" si="7"/>
        <v>Laju Aliran Fluida/Persamaan Kontinuitas</v>
      </c>
      <c r="K81" s="4">
        <f t="shared" si="8"/>
        <v>24</v>
      </c>
      <c r="L81" s="4">
        <f t="shared" si="9"/>
        <v>5</v>
      </c>
      <c r="M81" s="14">
        <f>'Pelaksanaan I'!AC82</f>
        <v>39</v>
      </c>
      <c r="N81" s="4">
        <f t="shared" si="6"/>
        <v>5</v>
      </c>
      <c r="O81" s="3">
        <f t="shared" si="10"/>
        <v>49</v>
      </c>
      <c r="P81" s="15">
        <f>'Penguji I'!P81</f>
        <v>89.090909090909093</v>
      </c>
      <c r="Q81" s="13"/>
      <c r="R81" s="13" t="str">
        <f t="shared" si="11"/>
        <v/>
      </c>
    </row>
    <row r="82" spans="1:18" ht="15" customHeight="1">
      <c r="A82" s="6">
        <v>76</v>
      </c>
      <c r="B82" s="4">
        <v>38</v>
      </c>
      <c r="C82" s="4" t="s">
        <v>17</v>
      </c>
      <c r="D82" s="4">
        <v>1406800</v>
      </c>
      <c r="E82" s="4">
        <v>9991129637</v>
      </c>
      <c r="F82" s="5" t="str">
        <f>'Penguji I'!F82</f>
        <v>Angelina Syafa Salsabiela</v>
      </c>
      <c r="G82" s="4" t="s">
        <v>8</v>
      </c>
      <c r="H82" s="4" t="s">
        <v>9</v>
      </c>
      <c r="I82" s="4">
        <f>IF(M82="","",'Pelaksanaan I'!I83)</f>
        <v>5</v>
      </c>
      <c r="J82" s="11" t="str">
        <f t="shared" si="7"/>
        <v>Transformator</v>
      </c>
      <c r="K82" s="4">
        <f t="shared" si="8"/>
        <v>22</v>
      </c>
      <c r="L82" s="4">
        <f t="shared" si="9"/>
        <v>5</v>
      </c>
      <c r="M82" s="14">
        <f>'Pelaksanaan I'!AC83</f>
        <v>42</v>
      </c>
      <c r="N82" s="4">
        <f t="shared" si="6"/>
        <v>5</v>
      </c>
      <c r="O82" s="3">
        <f t="shared" si="10"/>
        <v>52</v>
      </c>
      <c r="P82" s="15">
        <f>'Penguji I'!P82</f>
        <v>89.65517241379311</v>
      </c>
      <c r="Q82" s="13"/>
      <c r="R82" s="13" t="str">
        <f t="shared" si="11"/>
        <v/>
      </c>
    </row>
    <row r="83" spans="1:18" ht="15" customHeight="1">
      <c r="A83" s="6">
        <v>77</v>
      </c>
      <c r="B83" s="4">
        <v>1</v>
      </c>
      <c r="C83" s="4" t="s">
        <v>21</v>
      </c>
      <c r="D83" s="4">
        <v>1406982</v>
      </c>
      <c r="E83" s="4">
        <v>9991687589</v>
      </c>
      <c r="F83" s="5" t="str">
        <f>'Penguji I'!F83</f>
        <v>Auaerillia Anggreini</v>
      </c>
      <c r="G83" s="4" t="s">
        <v>8</v>
      </c>
      <c r="H83" s="4" t="s">
        <v>9</v>
      </c>
      <c r="I83" s="4">
        <f>IF(M83="","",'Pelaksanaan I'!I84)</f>
        <v>3</v>
      </c>
      <c r="J83" s="11" t="str">
        <f t="shared" si="7"/>
        <v>Laju Aliran Fluida/Persamaan Kontinuitas</v>
      </c>
      <c r="K83" s="4">
        <f t="shared" si="8"/>
        <v>24</v>
      </c>
      <c r="L83" s="4">
        <f t="shared" si="9"/>
        <v>5</v>
      </c>
      <c r="M83" s="14">
        <f>'Pelaksanaan I'!AC84</f>
        <v>39</v>
      </c>
      <c r="N83" s="4">
        <f t="shared" si="6"/>
        <v>5</v>
      </c>
      <c r="O83" s="3">
        <f t="shared" si="10"/>
        <v>49</v>
      </c>
      <c r="P83" s="15">
        <f>'Penguji I'!P83</f>
        <v>89.090909090909093</v>
      </c>
      <c r="Q83" s="13"/>
      <c r="R83" s="13" t="str">
        <f t="shared" si="11"/>
        <v/>
      </c>
    </row>
    <row r="84" spans="1:18" ht="15" customHeight="1">
      <c r="A84" s="6">
        <v>78</v>
      </c>
      <c r="B84" s="4">
        <v>2</v>
      </c>
      <c r="C84" s="4" t="s">
        <v>21</v>
      </c>
      <c r="D84" s="4">
        <v>1406801</v>
      </c>
      <c r="E84" s="4">
        <v>9986110739</v>
      </c>
      <c r="F84" s="5" t="str">
        <f>'Penguji I'!F84</f>
        <v>Ayu Dina Ardelia</v>
      </c>
      <c r="G84" s="4" t="s">
        <v>8</v>
      </c>
      <c r="H84" s="4" t="s">
        <v>9</v>
      </c>
      <c r="I84" s="4">
        <f>IF(M84="","",'Pelaksanaan I'!I85)</f>
        <v>5</v>
      </c>
      <c r="J84" s="11" t="str">
        <f t="shared" si="7"/>
        <v>Transformator</v>
      </c>
      <c r="K84" s="4">
        <f t="shared" si="8"/>
        <v>22</v>
      </c>
      <c r="L84" s="4">
        <f t="shared" si="9"/>
        <v>5</v>
      </c>
      <c r="M84" s="14">
        <f>'Pelaksanaan I'!AC85</f>
        <v>42</v>
      </c>
      <c r="N84" s="4">
        <f t="shared" si="6"/>
        <v>5</v>
      </c>
      <c r="O84" s="3">
        <f t="shared" si="10"/>
        <v>52</v>
      </c>
      <c r="P84" s="15">
        <f>'Penguji I'!P84</f>
        <v>89.65517241379311</v>
      </c>
      <c r="Q84" s="13"/>
      <c r="R84" s="13" t="str">
        <f t="shared" si="11"/>
        <v/>
      </c>
    </row>
    <row r="85" spans="1:18" ht="15" customHeight="1">
      <c r="A85" s="6">
        <v>79</v>
      </c>
      <c r="B85" s="4">
        <v>3</v>
      </c>
      <c r="C85" s="4" t="s">
        <v>21</v>
      </c>
      <c r="D85" s="4">
        <v>1406802</v>
      </c>
      <c r="E85" s="4">
        <v>9991248165</v>
      </c>
      <c r="F85" s="5" t="str">
        <f>'Penguji I'!F85</f>
        <v>Azzahra Auryn Prasasti Hera Maharsi</v>
      </c>
      <c r="G85" s="4" t="s">
        <v>10</v>
      </c>
      <c r="H85" s="4" t="s">
        <v>9</v>
      </c>
      <c r="I85" s="4">
        <f>IF(M85="","",'Pelaksanaan I'!I86)</f>
        <v>6</v>
      </c>
      <c r="J85" s="11" t="str">
        <f t="shared" si="7"/>
        <v>Transformator</v>
      </c>
      <c r="K85" s="4">
        <f t="shared" si="8"/>
        <v>22</v>
      </c>
      <c r="L85" s="4">
        <f t="shared" si="9"/>
        <v>5</v>
      </c>
      <c r="M85" s="14">
        <f>'Pelaksanaan I'!AC86</f>
        <v>40</v>
      </c>
      <c r="N85" s="4">
        <f t="shared" si="6"/>
        <v>5</v>
      </c>
      <c r="O85" s="3">
        <f t="shared" si="10"/>
        <v>50</v>
      </c>
      <c r="P85" s="15">
        <f>'Penguji I'!P85</f>
        <v>89.285714285714292</v>
      </c>
      <c r="Q85" s="13"/>
      <c r="R85" s="13" t="str">
        <f t="shared" si="11"/>
        <v/>
      </c>
    </row>
    <row r="86" spans="1:18" ht="15" customHeight="1">
      <c r="A86" s="6">
        <v>80</v>
      </c>
      <c r="B86" s="4">
        <v>4</v>
      </c>
      <c r="C86" s="4" t="s">
        <v>21</v>
      </c>
      <c r="D86" s="4">
        <v>1406803</v>
      </c>
      <c r="E86" s="4" t="s">
        <v>22</v>
      </c>
      <c r="F86" s="5" t="str">
        <f>'Penguji I'!F86</f>
        <v>Conni Rizkyta Putri</v>
      </c>
      <c r="G86" s="4" t="s">
        <v>10</v>
      </c>
      <c r="H86" s="4" t="s">
        <v>9</v>
      </c>
      <c r="I86" s="4">
        <f>IF(M86="","",'Pelaksanaan I'!I87)</f>
        <v>1</v>
      </c>
      <c r="J86" s="11" t="str">
        <f t="shared" si="7"/>
        <v>Gerak Harmonis pada Ayunan Bandul</v>
      </c>
      <c r="K86" s="4">
        <f t="shared" si="8"/>
        <v>29</v>
      </c>
      <c r="L86" s="4">
        <f t="shared" si="9"/>
        <v>5</v>
      </c>
      <c r="M86" s="14">
        <f>'Pelaksanaan I'!AC87</f>
        <v>46</v>
      </c>
      <c r="N86" s="4">
        <f t="shared" si="6"/>
        <v>5</v>
      </c>
      <c r="O86" s="3">
        <f t="shared" si="10"/>
        <v>56</v>
      </c>
      <c r="P86" s="15">
        <f>'Penguji I'!P86</f>
        <v>90.322580645161281</v>
      </c>
      <c r="Q86" s="13"/>
      <c r="R86" s="13" t="str">
        <f t="shared" si="11"/>
        <v/>
      </c>
    </row>
    <row r="87" spans="1:18" ht="15" customHeight="1">
      <c r="A87" s="6">
        <v>81</v>
      </c>
      <c r="B87" s="4">
        <v>5</v>
      </c>
      <c r="C87" s="4" t="s">
        <v>21</v>
      </c>
      <c r="D87" s="4">
        <v>1406805</v>
      </c>
      <c r="E87" s="4">
        <v>9983131857</v>
      </c>
      <c r="F87" s="5" t="str">
        <f>'Penguji I'!F87</f>
        <v>Dita Dwi Ariyanti</v>
      </c>
      <c r="G87" s="4" t="s">
        <v>10</v>
      </c>
      <c r="H87" s="4" t="s">
        <v>9</v>
      </c>
      <c r="I87" s="4">
        <f>IF(M87="","",'Pelaksanaan I'!I88)</f>
        <v>2</v>
      </c>
      <c r="J87" s="11" t="str">
        <f t="shared" si="7"/>
        <v>Hukum Hooke/Elastisitas</v>
      </c>
      <c r="K87" s="4">
        <f t="shared" si="8"/>
        <v>28</v>
      </c>
      <c r="L87" s="4">
        <f t="shared" si="9"/>
        <v>5</v>
      </c>
      <c r="M87" s="14">
        <f>'Pelaksanaan I'!AC88</f>
        <v>44</v>
      </c>
      <c r="N87" s="4">
        <f t="shared" si="6"/>
        <v>5</v>
      </c>
      <c r="O87" s="3">
        <f t="shared" si="10"/>
        <v>54</v>
      </c>
      <c r="P87" s="15">
        <f>'Penguji I'!P87</f>
        <v>91.525423728813564</v>
      </c>
      <c r="Q87" s="13"/>
      <c r="R87" s="13" t="str">
        <f t="shared" si="11"/>
        <v/>
      </c>
    </row>
    <row r="88" spans="1:18" ht="15" customHeight="1">
      <c r="A88" s="6">
        <v>82</v>
      </c>
      <c r="B88" s="4">
        <v>6</v>
      </c>
      <c r="C88" s="4" t="s">
        <v>21</v>
      </c>
      <c r="D88" s="4">
        <v>1406806</v>
      </c>
      <c r="E88" s="4">
        <v>9991024408</v>
      </c>
      <c r="F88" s="5" t="str">
        <f>'Penguji I'!F88</f>
        <v>Fairly Fabiola Hendrik Fernanda</v>
      </c>
      <c r="G88" s="4" t="s">
        <v>8</v>
      </c>
      <c r="H88" s="4" t="s">
        <v>9</v>
      </c>
      <c r="I88" s="4">
        <f>IF(M88="","",'Pelaksanaan I'!I89)</f>
        <v>2</v>
      </c>
      <c r="J88" s="11" t="str">
        <f t="shared" si="7"/>
        <v>Hukum Hooke/Elastisitas</v>
      </c>
      <c r="K88" s="4">
        <f t="shared" si="8"/>
        <v>28</v>
      </c>
      <c r="L88" s="4">
        <f t="shared" si="9"/>
        <v>5</v>
      </c>
      <c r="M88" s="14">
        <f>'Pelaksanaan I'!AC89</f>
        <v>44</v>
      </c>
      <c r="N88" s="4">
        <f t="shared" si="6"/>
        <v>5</v>
      </c>
      <c r="O88" s="3">
        <f t="shared" si="10"/>
        <v>54</v>
      </c>
      <c r="P88" s="15">
        <f>'Penguji I'!P88</f>
        <v>91.525423728813564</v>
      </c>
      <c r="Q88" s="13"/>
      <c r="R88" s="13" t="str">
        <f t="shared" si="11"/>
        <v/>
      </c>
    </row>
    <row r="89" spans="1:18" ht="15" customHeight="1">
      <c r="A89" s="6">
        <v>83</v>
      </c>
      <c r="B89" s="4">
        <v>7</v>
      </c>
      <c r="C89" s="4" t="s">
        <v>21</v>
      </c>
      <c r="D89" s="4">
        <v>1406807</v>
      </c>
      <c r="E89" s="4">
        <v>9991077017</v>
      </c>
      <c r="F89" s="5" t="str">
        <f>'Penguji I'!F89</f>
        <v>Faiz Febriansyah</v>
      </c>
      <c r="G89" s="4" t="s">
        <v>8</v>
      </c>
      <c r="H89" s="4" t="s">
        <v>9</v>
      </c>
      <c r="I89" s="4">
        <f>IF(M89="","",'Pelaksanaan I'!I90)</f>
        <v>1</v>
      </c>
      <c r="J89" s="11" t="str">
        <f t="shared" si="7"/>
        <v>Gerak Harmonis pada Ayunan Bandul</v>
      </c>
      <c r="K89" s="4">
        <f t="shared" si="8"/>
        <v>29</v>
      </c>
      <c r="L89" s="4">
        <f t="shared" si="9"/>
        <v>5</v>
      </c>
      <c r="M89" s="14">
        <f>'Pelaksanaan I'!AC90</f>
        <v>46</v>
      </c>
      <c r="N89" s="4">
        <f t="shared" si="6"/>
        <v>5</v>
      </c>
      <c r="O89" s="3">
        <f t="shared" si="10"/>
        <v>56</v>
      </c>
      <c r="P89" s="15">
        <f>'Penguji I'!P89</f>
        <v>90.322580645161281</v>
      </c>
      <c r="Q89" s="13"/>
      <c r="R89" s="13" t="str">
        <f t="shared" si="11"/>
        <v/>
      </c>
    </row>
    <row r="90" spans="1:18" ht="15" customHeight="1">
      <c r="A90" s="6">
        <v>84</v>
      </c>
      <c r="B90" s="4">
        <v>8</v>
      </c>
      <c r="C90" s="4" t="s">
        <v>21</v>
      </c>
      <c r="D90" s="4">
        <v>1406808</v>
      </c>
      <c r="E90" s="4">
        <v>9998657785</v>
      </c>
      <c r="F90" s="5" t="str">
        <f>'Penguji I'!F90</f>
        <v>Faza Raihan Hadaina</v>
      </c>
      <c r="G90" s="4" t="s">
        <v>8</v>
      </c>
      <c r="H90" s="4" t="s">
        <v>9</v>
      </c>
      <c r="I90" s="4">
        <f>IF(M90="","",'Pelaksanaan I'!I91)</f>
        <v>6</v>
      </c>
      <c r="J90" s="11" t="str">
        <f t="shared" si="7"/>
        <v>Transformator</v>
      </c>
      <c r="K90" s="4">
        <f t="shared" si="8"/>
        <v>22</v>
      </c>
      <c r="L90" s="4">
        <f t="shared" si="9"/>
        <v>5</v>
      </c>
      <c r="M90" s="14">
        <f>'Pelaksanaan I'!AC91</f>
        <v>40</v>
      </c>
      <c r="N90" s="4">
        <f t="shared" si="6"/>
        <v>5</v>
      </c>
      <c r="O90" s="3">
        <f t="shared" si="10"/>
        <v>50</v>
      </c>
      <c r="P90" s="15">
        <f>'Penguji I'!P90</f>
        <v>89.285714285714292</v>
      </c>
      <c r="Q90" s="13"/>
      <c r="R90" s="13" t="str">
        <f t="shared" si="11"/>
        <v/>
      </c>
    </row>
    <row r="91" spans="1:18" ht="15" customHeight="1">
      <c r="A91" s="6">
        <v>85</v>
      </c>
      <c r="B91" s="4">
        <v>9</v>
      </c>
      <c r="C91" s="4" t="s">
        <v>21</v>
      </c>
      <c r="D91" s="4">
        <v>1407028</v>
      </c>
      <c r="E91" s="4">
        <v>9997515017</v>
      </c>
      <c r="F91" s="5" t="str">
        <f>'Penguji I'!F91</f>
        <v>Gustina Bella Arsi Fatwa</v>
      </c>
      <c r="G91" s="4" t="s">
        <v>8</v>
      </c>
      <c r="H91" s="4" t="s">
        <v>9</v>
      </c>
      <c r="I91" s="4">
        <f>IF(M91="","",'Pelaksanaan I'!I92)</f>
        <v>4</v>
      </c>
      <c r="J91" s="11" t="str">
        <f t="shared" si="7"/>
        <v>Rangkaian Hambatan Seri dan Paralel</v>
      </c>
      <c r="K91" s="4">
        <f t="shared" si="8"/>
        <v>35</v>
      </c>
      <c r="L91" s="4">
        <f t="shared" si="9"/>
        <v>5</v>
      </c>
      <c r="M91" s="14">
        <f>'Pelaksanaan I'!AC92</f>
        <v>38</v>
      </c>
      <c r="N91" s="4">
        <f t="shared" si="6"/>
        <v>5</v>
      </c>
      <c r="O91" s="3">
        <f t="shared" si="10"/>
        <v>48</v>
      </c>
      <c r="P91" s="15">
        <f>'Penguji I'!P91</f>
        <v>88.888888888888886</v>
      </c>
      <c r="Q91" s="13"/>
      <c r="R91" s="13" t="str">
        <f t="shared" si="11"/>
        <v/>
      </c>
    </row>
    <row r="92" spans="1:18" ht="15" customHeight="1">
      <c r="A92" s="6">
        <v>86</v>
      </c>
      <c r="B92" s="4">
        <v>10</v>
      </c>
      <c r="C92" s="4" t="s">
        <v>21</v>
      </c>
      <c r="D92" s="4">
        <v>1406809</v>
      </c>
      <c r="E92" s="4">
        <v>9981259083</v>
      </c>
      <c r="F92" s="5" t="str">
        <f>'Penguji I'!F92</f>
        <v>Hadyan Ilham Wijaya</v>
      </c>
      <c r="G92" s="4" t="s">
        <v>10</v>
      </c>
      <c r="H92" s="4" t="s">
        <v>9</v>
      </c>
      <c r="I92" s="4">
        <f>IF(M92="","",'Pelaksanaan I'!I93)</f>
        <v>4</v>
      </c>
      <c r="J92" s="11" t="str">
        <f t="shared" si="7"/>
        <v>Rangkaian Hambatan Seri dan Paralel</v>
      </c>
      <c r="K92" s="4">
        <f t="shared" si="8"/>
        <v>35</v>
      </c>
      <c r="L92" s="4">
        <f t="shared" si="9"/>
        <v>5</v>
      </c>
      <c r="M92" s="14">
        <f>'Pelaksanaan I'!AC93</f>
        <v>38</v>
      </c>
      <c r="N92" s="4">
        <f t="shared" si="6"/>
        <v>5</v>
      </c>
      <c r="O92" s="3">
        <f t="shared" si="10"/>
        <v>48</v>
      </c>
      <c r="P92" s="15">
        <f>'Penguji I'!P92</f>
        <v>88.888888888888886</v>
      </c>
      <c r="Q92" s="13"/>
      <c r="R92" s="13" t="str">
        <f t="shared" si="11"/>
        <v/>
      </c>
    </row>
    <row r="93" spans="1:18" ht="15" customHeight="1">
      <c r="A93" s="6">
        <v>87</v>
      </c>
      <c r="B93" s="4">
        <v>11</v>
      </c>
      <c r="C93" s="4" t="s">
        <v>21</v>
      </c>
      <c r="D93" s="4">
        <v>1406810</v>
      </c>
      <c r="E93" s="4">
        <v>9993172305</v>
      </c>
      <c r="F93" s="5" t="str">
        <f>'Penguji I'!F93</f>
        <v>Hani Wulandari</v>
      </c>
      <c r="G93" s="4" t="s">
        <v>10</v>
      </c>
      <c r="H93" s="4" t="s">
        <v>9</v>
      </c>
      <c r="I93" s="4">
        <f>IF(M93="","",'Pelaksanaan I'!I94)</f>
        <v>1</v>
      </c>
      <c r="J93" s="11" t="str">
        <f t="shared" si="7"/>
        <v>Gerak Harmonis pada Ayunan Bandul</v>
      </c>
      <c r="K93" s="4">
        <f t="shared" si="8"/>
        <v>29</v>
      </c>
      <c r="L93" s="4">
        <f t="shared" si="9"/>
        <v>5</v>
      </c>
      <c r="M93" s="14">
        <f>'Pelaksanaan I'!AC94</f>
        <v>46</v>
      </c>
      <c r="N93" s="4">
        <f t="shared" si="6"/>
        <v>5</v>
      </c>
      <c r="O93" s="3">
        <f t="shared" si="10"/>
        <v>56</v>
      </c>
      <c r="P93" s="15">
        <f>'Penguji I'!P93</f>
        <v>90.322580645161281</v>
      </c>
      <c r="Q93" s="13"/>
      <c r="R93" s="13" t="str">
        <f t="shared" si="11"/>
        <v/>
      </c>
    </row>
    <row r="94" spans="1:18" ht="15" customHeight="1">
      <c r="A94" s="6">
        <v>88</v>
      </c>
      <c r="B94" s="4">
        <v>12</v>
      </c>
      <c r="C94" s="4" t="s">
        <v>21</v>
      </c>
      <c r="D94" s="4">
        <v>1406811</v>
      </c>
      <c r="E94" s="4">
        <v>9990960569</v>
      </c>
      <c r="F94" s="5" t="str">
        <f>'Penguji I'!F94</f>
        <v>Haris Adiyatma Farhan</v>
      </c>
      <c r="G94" s="4" t="s">
        <v>8</v>
      </c>
      <c r="H94" s="4" t="s">
        <v>9</v>
      </c>
      <c r="I94" s="4">
        <f>IF(M94="","",'Pelaksanaan I'!I95)</f>
        <v>3</v>
      </c>
      <c r="J94" s="11" t="str">
        <f t="shared" si="7"/>
        <v>Laju Aliran Fluida/Persamaan Kontinuitas</v>
      </c>
      <c r="K94" s="4">
        <f t="shared" si="8"/>
        <v>24</v>
      </c>
      <c r="L94" s="4">
        <f t="shared" si="9"/>
        <v>5</v>
      </c>
      <c r="M94" s="14">
        <f>'Pelaksanaan I'!AC95</f>
        <v>39</v>
      </c>
      <c r="N94" s="4">
        <f t="shared" si="6"/>
        <v>5</v>
      </c>
      <c r="O94" s="3">
        <f t="shared" si="10"/>
        <v>49</v>
      </c>
      <c r="P94" s="15">
        <f>'Penguji I'!P94</f>
        <v>89.090909090909093</v>
      </c>
      <c r="Q94" s="13"/>
      <c r="R94" s="13" t="str">
        <f t="shared" si="11"/>
        <v/>
      </c>
    </row>
    <row r="95" spans="1:18" ht="15" customHeight="1">
      <c r="A95" s="6">
        <v>89</v>
      </c>
      <c r="B95" s="4">
        <v>13</v>
      </c>
      <c r="C95" s="4" t="s">
        <v>21</v>
      </c>
      <c r="D95" s="4">
        <v>1406812</v>
      </c>
      <c r="E95" s="4">
        <v>9994641927</v>
      </c>
      <c r="F95" s="5" t="str">
        <f>'Penguji I'!F95</f>
        <v>Isa Venusa</v>
      </c>
      <c r="G95" s="4" t="s">
        <v>10</v>
      </c>
      <c r="H95" s="4" t="s">
        <v>9</v>
      </c>
      <c r="I95" s="4">
        <f>IF(M95="","",'Pelaksanaan I'!I96)</f>
        <v>6</v>
      </c>
      <c r="J95" s="11" t="str">
        <f t="shared" si="7"/>
        <v>Transformator</v>
      </c>
      <c r="K95" s="4">
        <f t="shared" si="8"/>
        <v>22</v>
      </c>
      <c r="L95" s="4">
        <f t="shared" si="9"/>
        <v>5</v>
      </c>
      <c r="M95" s="14">
        <f>'Pelaksanaan I'!AC96</f>
        <v>40</v>
      </c>
      <c r="N95" s="4">
        <f t="shared" si="6"/>
        <v>5</v>
      </c>
      <c r="O95" s="3">
        <f t="shared" si="10"/>
        <v>50</v>
      </c>
      <c r="P95" s="15">
        <f>'Penguji I'!P95</f>
        <v>89.285714285714292</v>
      </c>
      <c r="Q95" s="13"/>
      <c r="R95" s="13" t="str">
        <f t="shared" si="11"/>
        <v/>
      </c>
    </row>
    <row r="96" spans="1:18" ht="15" customHeight="1">
      <c r="A96" s="6">
        <v>90</v>
      </c>
      <c r="B96" s="4">
        <v>14</v>
      </c>
      <c r="C96" s="4" t="s">
        <v>21</v>
      </c>
      <c r="D96" s="4">
        <v>1406813</v>
      </c>
      <c r="E96" s="4">
        <v>9993170954</v>
      </c>
      <c r="F96" s="5" t="str">
        <f>'Penguji I'!F96</f>
        <v>Lolinov Kenia Pratiwi Mulyono</v>
      </c>
      <c r="G96" s="4" t="s">
        <v>8</v>
      </c>
      <c r="H96" s="4" t="s">
        <v>9</v>
      </c>
      <c r="I96" s="4">
        <f>IF(M96="","",'Pelaksanaan I'!I97)</f>
        <v>1</v>
      </c>
      <c r="J96" s="11" t="str">
        <f t="shared" si="7"/>
        <v>Gerak Harmonis pada Ayunan Bandul</v>
      </c>
      <c r="K96" s="4">
        <f t="shared" si="8"/>
        <v>29</v>
      </c>
      <c r="L96" s="4">
        <f t="shared" si="9"/>
        <v>5</v>
      </c>
      <c r="M96" s="14">
        <f>'Pelaksanaan I'!AC97</f>
        <v>45</v>
      </c>
      <c r="N96" s="4">
        <f t="shared" si="6"/>
        <v>5</v>
      </c>
      <c r="O96" s="3">
        <f t="shared" si="10"/>
        <v>55</v>
      </c>
      <c r="P96" s="15">
        <f>'Penguji I'!P96</f>
        <v>88.709677419354833</v>
      </c>
      <c r="Q96" s="13"/>
      <c r="R96" s="13" t="str">
        <f t="shared" si="11"/>
        <v/>
      </c>
    </row>
    <row r="97" spans="1:18" ht="15" customHeight="1">
      <c r="A97" s="6">
        <v>91</v>
      </c>
      <c r="B97" s="4">
        <v>15</v>
      </c>
      <c r="C97" s="4" t="s">
        <v>21</v>
      </c>
      <c r="D97" s="4">
        <v>1406814</v>
      </c>
      <c r="E97" s="4">
        <v>9991077812</v>
      </c>
      <c r="F97" s="5" t="str">
        <f>'Penguji I'!F97</f>
        <v>Lusda Mulia Tidarriski</v>
      </c>
      <c r="G97" s="4" t="s">
        <v>8</v>
      </c>
      <c r="H97" s="4" t="s">
        <v>9</v>
      </c>
      <c r="I97" s="4">
        <f>IF(M97="","",'Pelaksanaan I'!I98)</f>
        <v>3</v>
      </c>
      <c r="J97" s="11" t="str">
        <f t="shared" si="7"/>
        <v>Laju Aliran Fluida/Persamaan Kontinuitas</v>
      </c>
      <c r="K97" s="4">
        <f t="shared" si="8"/>
        <v>24</v>
      </c>
      <c r="L97" s="4">
        <f t="shared" si="9"/>
        <v>5</v>
      </c>
      <c r="M97" s="14">
        <f>'Pelaksanaan I'!AC98</f>
        <v>40</v>
      </c>
      <c r="N97" s="4">
        <f t="shared" si="6"/>
        <v>5</v>
      </c>
      <c r="O97" s="3">
        <f t="shared" si="10"/>
        <v>50</v>
      </c>
      <c r="P97" s="15">
        <f>'Penguji I'!P97</f>
        <v>90.909090909090907</v>
      </c>
      <c r="Q97" s="13"/>
      <c r="R97" s="13" t="str">
        <f t="shared" si="11"/>
        <v/>
      </c>
    </row>
    <row r="98" spans="1:18" ht="15" customHeight="1">
      <c r="A98" s="6">
        <v>92</v>
      </c>
      <c r="B98" s="4">
        <v>16</v>
      </c>
      <c r="C98" s="4" t="s">
        <v>21</v>
      </c>
      <c r="D98" s="4">
        <v>1406815</v>
      </c>
      <c r="E98" s="4">
        <v>9990891092</v>
      </c>
      <c r="F98" s="5" t="str">
        <f>'Penguji I'!F98</f>
        <v>Muhamad Rizky Ramadhan</v>
      </c>
      <c r="G98" s="4" t="s">
        <v>10</v>
      </c>
      <c r="H98" s="4" t="s">
        <v>9</v>
      </c>
      <c r="I98" s="4">
        <f>IF(M98="","",'Pelaksanaan I'!I99)</f>
        <v>3</v>
      </c>
      <c r="J98" s="11" t="str">
        <f t="shared" si="7"/>
        <v>Laju Aliran Fluida/Persamaan Kontinuitas</v>
      </c>
      <c r="K98" s="4">
        <f t="shared" si="8"/>
        <v>24</v>
      </c>
      <c r="L98" s="4">
        <f t="shared" si="9"/>
        <v>5</v>
      </c>
      <c r="M98" s="14">
        <f>'Pelaksanaan I'!AC99</f>
        <v>40</v>
      </c>
      <c r="N98" s="4">
        <f t="shared" si="6"/>
        <v>5</v>
      </c>
      <c r="O98" s="3">
        <f t="shared" si="10"/>
        <v>50</v>
      </c>
      <c r="P98" s="15">
        <f>'Penguji I'!P98</f>
        <v>90.909090909090907</v>
      </c>
      <c r="Q98" s="13"/>
      <c r="R98" s="13" t="str">
        <f t="shared" si="11"/>
        <v/>
      </c>
    </row>
    <row r="99" spans="1:18" ht="15" customHeight="1">
      <c r="A99" s="6">
        <v>93</v>
      </c>
      <c r="B99" s="4">
        <v>17</v>
      </c>
      <c r="C99" s="4" t="s">
        <v>21</v>
      </c>
      <c r="D99" s="4">
        <v>1406816</v>
      </c>
      <c r="E99" s="4" t="s">
        <v>23</v>
      </c>
      <c r="F99" s="5" t="str">
        <f>'Penguji I'!F99</f>
        <v>Nabila Audrey Yusrilia</v>
      </c>
      <c r="G99" s="4" t="s">
        <v>8</v>
      </c>
      <c r="H99" s="4" t="s">
        <v>9</v>
      </c>
      <c r="I99" s="4">
        <f>IF(M99="","",'Pelaksanaan I'!I100)</f>
        <v>6</v>
      </c>
      <c r="J99" s="11" t="str">
        <f t="shared" si="7"/>
        <v>Transformator</v>
      </c>
      <c r="K99" s="4">
        <f t="shared" si="8"/>
        <v>22</v>
      </c>
      <c r="L99" s="4">
        <f t="shared" si="9"/>
        <v>5</v>
      </c>
      <c r="M99" s="14">
        <f>'Pelaksanaan I'!AC100</f>
        <v>40</v>
      </c>
      <c r="N99" s="4">
        <f t="shared" si="6"/>
        <v>5</v>
      </c>
      <c r="O99" s="3">
        <f t="shared" si="10"/>
        <v>50</v>
      </c>
      <c r="P99" s="15">
        <f>'Penguji I'!P99</f>
        <v>89.285714285714292</v>
      </c>
      <c r="Q99" s="13"/>
      <c r="R99" s="13" t="str">
        <f t="shared" si="11"/>
        <v/>
      </c>
    </row>
    <row r="100" spans="1:18" ht="15" customHeight="1">
      <c r="A100" s="6">
        <v>94</v>
      </c>
      <c r="B100" s="4">
        <v>18</v>
      </c>
      <c r="C100" s="4" t="s">
        <v>21</v>
      </c>
      <c r="D100" s="4">
        <v>1406817</v>
      </c>
      <c r="E100" s="4">
        <v>9993172309</v>
      </c>
      <c r="F100" s="5" t="str">
        <f>'Penguji I'!F100</f>
        <v>Nabilla Rahma Ayu Nur Hakiki</v>
      </c>
      <c r="G100" s="4" t="s">
        <v>8</v>
      </c>
      <c r="H100" s="4" t="s">
        <v>9</v>
      </c>
      <c r="I100" s="4">
        <f>IF(M100="","",'Pelaksanaan I'!I101)</f>
        <v>4</v>
      </c>
      <c r="J100" s="11" t="str">
        <f t="shared" si="7"/>
        <v>Rangkaian Hambatan Seri dan Paralel</v>
      </c>
      <c r="K100" s="4">
        <f t="shared" si="8"/>
        <v>35</v>
      </c>
      <c r="L100" s="4">
        <f t="shared" si="9"/>
        <v>5</v>
      </c>
      <c r="M100" s="14">
        <f>'Pelaksanaan I'!AC101</f>
        <v>38</v>
      </c>
      <c r="N100" s="4">
        <f t="shared" si="6"/>
        <v>5</v>
      </c>
      <c r="O100" s="3">
        <f t="shared" si="10"/>
        <v>48</v>
      </c>
      <c r="P100" s="15">
        <f>'Penguji I'!P100</f>
        <v>88.888888888888886</v>
      </c>
      <c r="Q100" s="13"/>
      <c r="R100" s="13" t="str">
        <f t="shared" si="11"/>
        <v/>
      </c>
    </row>
    <row r="101" spans="1:18" ht="15" customHeight="1">
      <c r="A101" s="6">
        <v>95</v>
      </c>
      <c r="B101" s="4">
        <v>19</v>
      </c>
      <c r="C101" s="4" t="s">
        <v>21</v>
      </c>
      <c r="D101" s="4">
        <v>1406818</v>
      </c>
      <c r="E101" s="4">
        <v>9991076404</v>
      </c>
      <c r="F101" s="5" t="str">
        <f>'Penguji I'!F101</f>
        <v>Nadiatul Zahro Saputri</v>
      </c>
      <c r="G101" s="4" t="s">
        <v>10</v>
      </c>
      <c r="H101" s="4" t="s">
        <v>9</v>
      </c>
      <c r="I101" s="4">
        <f>IF(M101="","",'Pelaksanaan I'!I102)</f>
        <v>5</v>
      </c>
      <c r="J101" s="11" t="str">
        <f t="shared" si="7"/>
        <v>Transformator</v>
      </c>
      <c r="K101" s="4">
        <f t="shared" si="8"/>
        <v>22</v>
      </c>
      <c r="L101" s="4">
        <f t="shared" si="9"/>
        <v>5</v>
      </c>
      <c r="M101" s="14">
        <f>'Pelaksanaan I'!AC102</f>
        <v>42</v>
      </c>
      <c r="N101" s="4">
        <f t="shared" si="6"/>
        <v>5</v>
      </c>
      <c r="O101" s="3">
        <f t="shared" si="10"/>
        <v>52</v>
      </c>
      <c r="P101" s="15">
        <f>'Penguji I'!P101</f>
        <v>89.65517241379311</v>
      </c>
      <c r="Q101" s="13"/>
      <c r="R101" s="13" t="str">
        <f t="shared" si="11"/>
        <v/>
      </c>
    </row>
    <row r="102" spans="1:18" ht="15" customHeight="1">
      <c r="A102" s="6">
        <v>96</v>
      </c>
      <c r="B102" s="4">
        <v>20</v>
      </c>
      <c r="C102" s="4" t="s">
        <v>21</v>
      </c>
      <c r="D102" s="4">
        <v>1406819</v>
      </c>
      <c r="E102" s="4">
        <v>9997094096</v>
      </c>
      <c r="F102" s="5" t="str">
        <f>'Penguji I'!F102</f>
        <v>Nazar Amirrudin</v>
      </c>
      <c r="G102" s="4" t="s">
        <v>8</v>
      </c>
      <c r="H102" s="4" t="s">
        <v>9</v>
      </c>
      <c r="I102" s="4">
        <f>IF(M102="","",'Pelaksanaan I'!I103)</f>
        <v>5</v>
      </c>
      <c r="J102" s="11" t="str">
        <f t="shared" si="7"/>
        <v>Transformator</v>
      </c>
      <c r="K102" s="4">
        <f t="shared" si="8"/>
        <v>22</v>
      </c>
      <c r="L102" s="4">
        <f t="shared" si="9"/>
        <v>5</v>
      </c>
      <c r="M102" s="14">
        <f>'Pelaksanaan I'!AC103</f>
        <v>42</v>
      </c>
      <c r="N102" s="4">
        <f t="shared" si="6"/>
        <v>5</v>
      </c>
      <c r="O102" s="3">
        <f t="shared" si="10"/>
        <v>52</v>
      </c>
      <c r="P102" s="15">
        <f>'Penguji I'!P102</f>
        <v>89.65517241379311</v>
      </c>
      <c r="Q102" s="13"/>
      <c r="R102" s="13" t="str">
        <f t="shared" si="11"/>
        <v/>
      </c>
    </row>
    <row r="103" spans="1:18" ht="15" customHeight="1">
      <c r="A103" s="6">
        <v>97</v>
      </c>
      <c r="B103" s="4">
        <v>21</v>
      </c>
      <c r="C103" s="4" t="s">
        <v>21</v>
      </c>
      <c r="D103" s="4">
        <v>1406820</v>
      </c>
      <c r="E103" s="4">
        <v>9980508650</v>
      </c>
      <c r="F103" s="5" t="str">
        <f>'Penguji I'!F103</f>
        <v>Niken Kurniawati</v>
      </c>
      <c r="G103" s="4" t="s">
        <v>10</v>
      </c>
      <c r="H103" s="4" t="s">
        <v>9</v>
      </c>
      <c r="I103" s="4">
        <f>IF(M103="","",'Pelaksanaan I'!I104)</f>
        <v>1</v>
      </c>
      <c r="J103" s="11" t="str">
        <f t="shared" si="7"/>
        <v>Gerak Harmonis pada Ayunan Bandul</v>
      </c>
      <c r="K103" s="4">
        <f t="shared" si="8"/>
        <v>29</v>
      </c>
      <c r="L103" s="4">
        <f t="shared" si="9"/>
        <v>5</v>
      </c>
      <c r="M103" s="14">
        <f>'Pelaksanaan I'!AC104</f>
        <v>45</v>
      </c>
      <c r="N103" s="4">
        <f t="shared" si="6"/>
        <v>5</v>
      </c>
      <c r="O103" s="3">
        <f t="shared" si="10"/>
        <v>55</v>
      </c>
      <c r="P103" s="15">
        <f>'Penguji I'!P103</f>
        <v>88.709677419354833</v>
      </c>
      <c r="Q103" s="13"/>
      <c r="R103" s="13" t="str">
        <f t="shared" si="11"/>
        <v/>
      </c>
    </row>
    <row r="104" spans="1:18" ht="15" customHeight="1">
      <c r="A104" s="6">
        <v>98</v>
      </c>
      <c r="B104" s="4">
        <v>22</v>
      </c>
      <c r="C104" s="4" t="s">
        <v>21</v>
      </c>
      <c r="D104" s="4">
        <v>1406821</v>
      </c>
      <c r="E104" s="4">
        <v>9993171487</v>
      </c>
      <c r="F104" s="5" t="str">
        <f>'Penguji I'!F104</f>
        <v>Raedi Taris</v>
      </c>
      <c r="G104" s="4" t="s">
        <v>10</v>
      </c>
      <c r="H104" s="4" t="s">
        <v>9</v>
      </c>
      <c r="I104" s="4">
        <f>IF(M104="","",'Pelaksanaan I'!I105)</f>
        <v>2</v>
      </c>
      <c r="J104" s="11" t="str">
        <f t="shared" si="7"/>
        <v>Hukum Hooke/Elastisitas</v>
      </c>
      <c r="K104" s="4">
        <f t="shared" si="8"/>
        <v>28</v>
      </c>
      <c r="L104" s="4">
        <f t="shared" si="9"/>
        <v>5</v>
      </c>
      <c r="M104" s="14">
        <f>'Pelaksanaan I'!AC105</f>
        <v>43</v>
      </c>
      <c r="N104" s="4">
        <f t="shared" si="6"/>
        <v>5</v>
      </c>
      <c r="O104" s="3">
        <f t="shared" si="10"/>
        <v>53</v>
      </c>
      <c r="P104" s="15">
        <f>'Penguji I'!P104</f>
        <v>89.830508474576277</v>
      </c>
      <c r="Q104" s="13"/>
      <c r="R104" s="13" t="str">
        <f t="shared" si="11"/>
        <v/>
      </c>
    </row>
    <row r="105" spans="1:18" ht="15" customHeight="1">
      <c r="A105" s="6">
        <v>99</v>
      </c>
      <c r="B105" s="4">
        <v>23</v>
      </c>
      <c r="C105" s="4" t="s">
        <v>21</v>
      </c>
      <c r="D105" s="4">
        <v>1406822</v>
      </c>
      <c r="E105" s="4">
        <v>9982689206</v>
      </c>
      <c r="F105" s="5" t="str">
        <f>'Penguji I'!F105</f>
        <v>Retasya Amelia Dewi</v>
      </c>
      <c r="G105" s="4" t="s">
        <v>8</v>
      </c>
      <c r="H105" s="4" t="s">
        <v>9</v>
      </c>
      <c r="I105" s="4">
        <f>IF(M105="","",'Pelaksanaan I'!I106)</f>
        <v>5</v>
      </c>
      <c r="J105" s="11" t="str">
        <f t="shared" si="7"/>
        <v>Transformator</v>
      </c>
      <c r="K105" s="4">
        <f t="shared" si="8"/>
        <v>22</v>
      </c>
      <c r="L105" s="4">
        <f t="shared" si="9"/>
        <v>5</v>
      </c>
      <c r="M105" s="14">
        <f>'Pelaksanaan I'!AC106</f>
        <v>41</v>
      </c>
      <c r="N105" s="4">
        <f t="shared" si="6"/>
        <v>5</v>
      </c>
      <c r="O105" s="3">
        <f t="shared" si="10"/>
        <v>51</v>
      </c>
      <c r="P105" s="15">
        <f>'Penguji I'!P105</f>
        <v>87.931034482758619</v>
      </c>
      <c r="Q105" s="13"/>
      <c r="R105" s="13" t="str">
        <f t="shared" si="11"/>
        <v/>
      </c>
    </row>
    <row r="106" spans="1:18" ht="15" customHeight="1">
      <c r="A106" s="6">
        <v>100</v>
      </c>
      <c r="B106" s="4">
        <v>24</v>
      </c>
      <c r="C106" s="4" t="s">
        <v>21</v>
      </c>
      <c r="D106" s="4">
        <v>1406824</v>
      </c>
      <c r="E106" s="4" t="s">
        <v>24</v>
      </c>
      <c r="F106" s="5" t="str">
        <f>'Penguji I'!F106</f>
        <v>Rizka Citra Mulia</v>
      </c>
      <c r="G106" s="4" t="s">
        <v>8</v>
      </c>
      <c r="H106" s="4" t="s">
        <v>9</v>
      </c>
      <c r="I106" s="4">
        <f>IF(M106="","",'Pelaksanaan I'!I107)</f>
        <v>4</v>
      </c>
      <c r="J106" s="11" t="str">
        <f t="shared" si="7"/>
        <v>Rangkaian Hambatan Seri dan Paralel</v>
      </c>
      <c r="K106" s="4">
        <f t="shared" si="8"/>
        <v>35</v>
      </c>
      <c r="L106" s="4">
        <f t="shared" si="9"/>
        <v>5</v>
      </c>
      <c r="M106" s="14">
        <f>'Pelaksanaan I'!AC107</f>
        <v>39</v>
      </c>
      <c r="N106" s="4">
        <f t="shared" si="6"/>
        <v>5</v>
      </c>
      <c r="O106" s="3">
        <f t="shared" si="10"/>
        <v>49</v>
      </c>
      <c r="P106" s="15">
        <f>'Penguji I'!P106</f>
        <v>90.740740740740748</v>
      </c>
      <c r="Q106" s="13"/>
      <c r="R106" s="13" t="str">
        <f t="shared" si="11"/>
        <v/>
      </c>
    </row>
    <row r="107" spans="1:18" ht="15" customHeight="1">
      <c r="A107" s="6">
        <v>101</v>
      </c>
      <c r="B107" s="4">
        <v>25</v>
      </c>
      <c r="C107" s="4" t="s">
        <v>21</v>
      </c>
      <c r="D107" s="4">
        <v>1406825</v>
      </c>
      <c r="E107" s="4" t="s">
        <v>25</v>
      </c>
      <c r="F107" s="5" t="str">
        <f>'Penguji I'!F107</f>
        <v>Septiana Rosanti</v>
      </c>
      <c r="G107" s="4" t="s">
        <v>8</v>
      </c>
      <c r="H107" s="4" t="s">
        <v>9</v>
      </c>
      <c r="I107" s="4">
        <f>IF(M107="","",'Pelaksanaan I'!I108)</f>
        <v>6</v>
      </c>
      <c r="J107" s="11" t="str">
        <f t="shared" si="7"/>
        <v>Transformator</v>
      </c>
      <c r="K107" s="4">
        <f t="shared" si="8"/>
        <v>22</v>
      </c>
      <c r="L107" s="4">
        <f t="shared" si="9"/>
        <v>5</v>
      </c>
      <c r="M107" s="14">
        <f>'Pelaksanaan I'!AC108</f>
        <v>40</v>
      </c>
      <c r="N107" s="4">
        <f t="shared" si="6"/>
        <v>5</v>
      </c>
      <c r="O107" s="3">
        <f t="shared" si="10"/>
        <v>50</v>
      </c>
      <c r="P107" s="15">
        <f>'Penguji I'!P107</f>
        <v>89.285714285714292</v>
      </c>
      <c r="Q107" s="13"/>
      <c r="R107" s="13" t="str">
        <f t="shared" si="11"/>
        <v/>
      </c>
    </row>
    <row r="108" spans="1:18" ht="15" customHeight="1">
      <c r="A108" s="6">
        <v>102</v>
      </c>
      <c r="B108" s="4">
        <v>26</v>
      </c>
      <c r="C108" s="4" t="s">
        <v>21</v>
      </c>
      <c r="D108" s="4">
        <v>1406826</v>
      </c>
      <c r="E108" s="4">
        <v>9994628875</v>
      </c>
      <c r="F108" s="5" t="str">
        <f>'Penguji I'!F108</f>
        <v>Shevila Nurul Hilda Fristiana</v>
      </c>
      <c r="G108" s="4" t="s">
        <v>8</v>
      </c>
      <c r="H108" s="4" t="s">
        <v>9</v>
      </c>
      <c r="I108" s="4">
        <f>IF(M108="","",'Pelaksanaan I'!I109)</f>
        <v>5</v>
      </c>
      <c r="J108" s="11" t="str">
        <f t="shared" si="7"/>
        <v>Transformator</v>
      </c>
      <c r="K108" s="4">
        <f t="shared" si="8"/>
        <v>22</v>
      </c>
      <c r="L108" s="4">
        <f t="shared" si="9"/>
        <v>5</v>
      </c>
      <c r="M108" s="14">
        <f>'Pelaksanaan I'!AC109</f>
        <v>41</v>
      </c>
      <c r="N108" s="4">
        <f t="shared" si="6"/>
        <v>5</v>
      </c>
      <c r="O108" s="3">
        <f t="shared" si="10"/>
        <v>51</v>
      </c>
      <c r="P108" s="15">
        <f>'Penguji I'!P108</f>
        <v>87.931034482758619</v>
      </c>
      <c r="Q108" s="13"/>
      <c r="R108" s="13" t="str">
        <f t="shared" si="11"/>
        <v/>
      </c>
    </row>
    <row r="109" spans="1:18" ht="15" customHeight="1">
      <c r="A109" s="6">
        <v>103</v>
      </c>
      <c r="B109" s="4">
        <v>27</v>
      </c>
      <c r="C109" s="4" t="s">
        <v>21</v>
      </c>
      <c r="D109" s="4">
        <v>1406827</v>
      </c>
      <c r="E109" s="4">
        <v>9989130686</v>
      </c>
      <c r="F109" s="5" t="str">
        <f>'Penguji I'!F109</f>
        <v>Sofi Nurul Izati</v>
      </c>
      <c r="G109" s="4" t="s">
        <v>8</v>
      </c>
      <c r="H109" s="4" t="s">
        <v>9</v>
      </c>
      <c r="I109" s="4">
        <f>IF(M109="","",'Pelaksanaan I'!I110)</f>
        <v>3</v>
      </c>
      <c r="J109" s="11" t="str">
        <f t="shared" si="7"/>
        <v>Laju Aliran Fluida/Persamaan Kontinuitas</v>
      </c>
      <c r="K109" s="4">
        <f t="shared" si="8"/>
        <v>24</v>
      </c>
      <c r="L109" s="4">
        <f t="shared" si="9"/>
        <v>5</v>
      </c>
      <c r="M109" s="14">
        <f>'Pelaksanaan I'!AC110</f>
        <v>39</v>
      </c>
      <c r="N109" s="4">
        <f t="shared" si="6"/>
        <v>5</v>
      </c>
      <c r="O109" s="3">
        <f t="shared" si="10"/>
        <v>49</v>
      </c>
      <c r="P109" s="15">
        <f>'Penguji I'!P109</f>
        <v>89.090909090909093</v>
      </c>
      <c r="Q109" s="13"/>
      <c r="R109" s="13" t="str">
        <f t="shared" si="11"/>
        <v/>
      </c>
    </row>
    <row r="110" spans="1:18" ht="15" customHeight="1">
      <c r="A110" s="6">
        <v>104</v>
      </c>
      <c r="B110" s="4">
        <v>28</v>
      </c>
      <c r="C110" s="4" t="s">
        <v>21</v>
      </c>
      <c r="D110" s="4">
        <v>1406828</v>
      </c>
      <c r="E110" s="4">
        <v>9997516790</v>
      </c>
      <c r="F110" s="5" t="str">
        <f>'Penguji I'!F110</f>
        <v>Theo Lado Triasno</v>
      </c>
      <c r="G110" s="4" t="s">
        <v>10</v>
      </c>
      <c r="H110" s="4" t="s">
        <v>9</v>
      </c>
      <c r="I110" s="4">
        <f>IF(M110="","",'Pelaksanaan I'!I111)</f>
        <v>1</v>
      </c>
      <c r="J110" s="11" t="str">
        <f t="shared" si="7"/>
        <v>Gerak Harmonis pada Ayunan Bandul</v>
      </c>
      <c r="K110" s="4">
        <f t="shared" si="8"/>
        <v>29</v>
      </c>
      <c r="L110" s="4">
        <f t="shared" si="9"/>
        <v>5</v>
      </c>
      <c r="M110" s="14">
        <f>'Pelaksanaan I'!AC111</f>
        <v>44</v>
      </c>
      <c r="N110" s="4">
        <f t="shared" si="6"/>
        <v>5</v>
      </c>
      <c r="O110" s="3">
        <f t="shared" si="10"/>
        <v>54</v>
      </c>
      <c r="P110" s="15">
        <f>'Penguji I'!P110</f>
        <v>87.096774193548384</v>
      </c>
      <c r="Q110" s="13"/>
      <c r="R110" s="13" t="str">
        <f t="shared" si="11"/>
        <v/>
      </c>
    </row>
    <row r="111" spans="1:18" ht="15" customHeight="1">
      <c r="A111" s="6">
        <v>105</v>
      </c>
      <c r="B111" s="4">
        <v>29</v>
      </c>
      <c r="C111" s="4" t="s">
        <v>21</v>
      </c>
      <c r="D111" s="4">
        <v>1406829</v>
      </c>
      <c r="E111" s="4">
        <v>9993172243</v>
      </c>
      <c r="F111" s="5" t="str">
        <f>'Penguji I'!F111</f>
        <v>Umika Purwitasari</v>
      </c>
      <c r="G111" s="4" t="s">
        <v>8</v>
      </c>
      <c r="H111" s="4" t="s">
        <v>9</v>
      </c>
      <c r="I111" s="4">
        <f>IF(M111="","",'Pelaksanaan I'!I112)</f>
        <v>4</v>
      </c>
      <c r="J111" s="11" t="str">
        <f t="shared" si="7"/>
        <v>Rangkaian Hambatan Seri dan Paralel</v>
      </c>
      <c r="K111" s="4">
        <f t="shared" si="8"/>
        <v>35</v>
      </c>
      <c r="L111" s="4">
        <f t="shared" si="9"/>
        <v>5</v>
      </c>
      <c r="M111" s="14">
        <f>'Pelaksanaan I'!AC112</f>
        <v>39</v>
      </c>
      <c r="N111" s="4">
        <f t="shared" si="6"/>
        <v>5</v>
      </c>
      <c r="O111" s="3">
        <f t="shared" si="10"/>
        <v>49</v>
      </c>
      <c r="P111" s="15">
        <f>'Penguji I'!P111</f>
        <v>90.740740740740748</v>
      </c>
      <c r="Q111" s="13"/>
      <c r="R111" s="13" t="str">
        <f t="shared" si="11"/>
        <v/>
      </c>
    </row>
    <row r="112" spans="1:18" ht="15" customHeight="1">
      <c r="A112" s="6">
        <v>106</v>
      </c>
      <c r="B112" s="4">
        <v>30</v>
      </c>
      <c r="C112" s="4" t="s">
        <v>21</v>
      </c>
      <c r="D112" s="4">
        <v>1406830</v>
      </c>
      <c r="E112" s="4">
        <v>9991741343</v>
      </c>
      <c r="F112" s="5" t="str">
        <f>'Penguji I'!F112</f>
        <v>Wisnu Faiz Noor Ramadhan</v>
      </c>
      <c r="G112" s="4" t="s">
        <v>8</v>
      </c>
      <c r="H112" s="4" t="s">
        <v>9</v>
      </c>
      <c r="I112" s="4">
        <f>IF(M112="","",'Pelaksanaan I'!I113)</f>
        <v>5</v>
      </c>
      <c r="J112" s="11" t="str">
        <f t="shared" si="7"/>
        <v>Transformator</v>
      </c>
      <c r="K112" s="4">
        <f t="shared" si="8"/>
        <v>22</v>
      </c>
      <c r="L112" s="4">
        <f t="shared" si="9"/>
        <v>5</v>
      </c>
      <c r="M112" s="14">
        <f>'Pelaksanaan I'!AC113</f>
        <v>42</v>
      </c>
      <c r="N112" s="4">
        <f t="shared" si="6"/>
        <v>5</v>
      </c>
      <c r="O112" s="3">
        <f t="shared" si="10"/>
        <v>52</v>
      </c>
      <c r="P112" s="15">
        <f>'Penguji I'!P112</f>
        <v>89.65517241379311</v>
      </c>
      <c r="Q112" s="13"/>
      <c r="R112" s="13" t="str">
        <f t="shared" si="11"/>
        <v/>
      </c>
    </row>
    <row r="113" spans="1:18" ht="15" customHeight="1">
      <c r="A113" s="6">
        <v>107</v>
      </c>
      <c r="B113" s="4">
        <v>31</v>
      </c>
      <c r="C113" s="4" t="s">
        <v>21</v>
      </c>
      <c r="D113" s="4">
        <v>1406831</v>
      </c>
      <c r="E113" s="4">
        <v>9996237914</v>
      </c>
      <c r="F113" s="5" t="str">
        <f>'Penguji I'!F113</f>
        <v>Yurico Zahra Imana</v>
      </c>
      <c r="G113" s="4" t="s">
        <v>10</v>
      </c>
      <c r="H113" s="4" t="s">
        <v>9</v>
      </c>
      <c r="I113" s="4">
        <f>IF(M113="","",'Pelaksanaan I'!I114)</f>
        <v>5</v>
      </c>
      <c r="J113" s="11" t="str">
        <f t="shared" si="7"/>
        <v>Transformator</v>
      </c>
      <c r="K113" s="4">
        <f t="shared" si="8"/>
        <v>22</v>
      </c>
      <c r="L113" s="4">
        <f t="shared" si="9"/>
        <v>5</v>
      </c>
      <c r="M113" s="14">
        <f>'Pelaksanaan I'!AC114</f>
        <v>43</v>
      </c>
      <c r="N113" s="4">
        <f t="shared" si="6"/>
        <v>5</v>
      </c>
      <c r="O113" s="3">
        <f t="shared" si="10"/>
        <v>53</v>
      </c>
      <c r="P113" s="15">
        <f>'Penguji I'!P113</f>
        <v>91.379310344827587</v>
      </c>
      <c r="Q113" s="13"/>
      <c r="R113" s="13" t="str">
        <f t="shared" si="11"/>
        <v/>
      </c>
    </row>
    <row r="114" spans="1:18" ht="15" customHeight="1">
      <c r="A114" s="6">
        <v>108</v>
      </c>
      <c r="B114" s="4">
        <v>32</v>
      </c>
      <c r="C114" s="4" t="s">
        <v>21</v>
      </c>
      <c r="D114" s="4">
        <v>1406832</v>
      </c>
      <c r="E114" s="4">
        <v>9991077422</v>
      </c>
      <c r="F114" s="5" t="str">
        <f>'Penguji I'!F114</f>
        <v>Yusuf Bachtiar</v>
      </c>
      <c r="G114" s="4" t="s">
        <v>10</v>
      </c>
      <c r="H114" s="4" t="s">
        <v>9</v>
      </c>
      <c r="I114" s="4">
        <f>IF(M114="","",'Pelaksanaan I'!I115)</f>
        <v>5</v>
      </c>
      <c r="J114" s="11" t="str">
        <f t="shared" si="7"/>
        <v>Transformator</v>
      </c>
      <c r="K114" s="4">
        <f t="shared" si="8"/>
        <v>22</v>
      </c>
      <c r="L114" s="4">
        <f t="shared" si="9"/>
        <v>5</v>
      </c>
      <c r="M114" s="14">
        <f>'Pelaksanaan I'!AC115</f>
        <v>42</v>
      </c>
      <c r="N114" s="4">
        <f t="shared" si="6"/>
        <v>5</v>
      </c>
      <c r="O114" s="3">
        <f t="shared" si="10"/>
        <v>52</v>
      </c>
      <c r="P114" s="15">
        <f>'Penguji I'!P114</f>
        <v>89.65517241379311</v>
      </c>
      <c r="Q114" s="13"/>
      <c r="R114" s="13" t="str">
        <f t="shared" si="11"/>
        <v/>
      </c>
    </row>
    <row r="115" spans="1:18" ht="15" customHeight="1">
      <c r="A115" s="6">
        <v>109</v>
      </c>
      <c r="B115" s="4">
        <v>33</v>
      </c>
      <c r="C115" s="4" t="s">
        <v>21</v>
      </c>
      <c r="D115" s="4">
        <v>1406833</v>
      </c>
      <c r="E115" s="4" t="s">
        <v>26</v>
      </c>
      <c r="F115" s="5" t="str">
        <f>'Penguji I'!F115</f>
        <v>Adam Arian Nasuuha</v>
      </c>
      <c r="G115" s="4" t="s">
        <v>8</v>
      </c>
      <c r="H115" s="4" t="s">
        <v>9</v>
      </c>
      <c r="I115" s="4">
        <f>IF(M115="","",'Pelaksanaan I'!I116)</f>
        <v>3</v>
      </c>
      <c r="J115" s="11" t="str">
        <f t="shared" si="7"/>
        <v>Laju Aliran Fluida/Persamaan Kontinuitas</v>
      </c>
      <c r="K115" s="4">
        <f t="shared" si="8"/>
        <v>24</v>
      </c>
      <c r="L115" s="4">
        <f t="shared" si="9"/>
        <v>5</v>
      </c>
      <c r="M115" s="14">
        <f>'Pelaksanaan I'!AC116</f>
        <v>40</v>
      </c>
      <c r="N115" s="4">
        <f t="shared" si="6"/>
        <v>5</v>
      </c>
      <c r="O115" s="3">
        <f t="shared" si="10"/>
        <v>50</v>
      </c>
      <c r="P115" s="15">
        <f>'Penguji I'!P115</f>
        <v>90.909090909090907</v>
      </c>
      <c r="Q115" s="13"/>
      <c r="R115" s="13" t="str">
        <f t="shared" si="11"/>
        <v/>
      </c>
    </row>
    <row r="116" spans="1:18" ht="15" customHeight="1">
      <c r="A116" s="6">
        <v>110</v>
      </c>
      <c r="B116" s="4">
        <v>34</v>
      </c>
      <c r="C116" s="4" t="s">
        <v>21</v>
      </c>
      <c r="D116" s="4">
        <v>1406834</v>
      </c>
      <c r="E116" s="4">
        <v>9991445362</v>
      </c>
      <c r="F116" s="5" t="str">
        <f>'Penguji I'!F116</f>
        <v>Ade Rahma Fani</v>
      </c>
      <c r="G116" s="4" t="s">
        <v>8</v>
      </c>
      <c r="H116" s="4" t="s">
        <v>9</v>
      </c>
      <c r="I116" s="4">
        <f>IF(M116="","",'Pelaksanaan I'!I117)</f>
        <v>1</v>
      </c>
      <c r="J116" s="11" t="str">
        <f t="shared" si="7"/>
        <v>Gerak Harmonis pada Ayunan Bandul</v>
      </c>
      <c r="K116" s="4">
        <f t="shared" si="8"/>
        <v>29</v>
      </c>
      <c r="L116" s="4">
        <f t="shared" si="9"/>
        <v>5</v>
      </c>
      <c r="M116" s="14">
        <f>'Pelaksanaan I'!AC117</f>
        <v>45</v>
      </c>
      <c r="N116" s="4">
        <f t="shared" si="6"/>
        <v>5</v>
      </c>
      <c r="O116" s="3">
        <f t="shared" si="10"/>
        <v>55</v>
      </c>
      <c r="P116" s="15">
        <f>'Penguji I'!P116</f>
        <v>88.709677419354833</v>
      </c>
      <c r="Q116" s="13"/>
      <c r="R116" s="13" t="str">
        <f t="shared" si="11"/>
        <v/>
      </c>
    </row>
    <row r="117" spans="1:18" ht="15" customHeight="1">
      <c r="A117" s="6">
        <v>111</v>
      </c>
      <c r="B117" s="4">
        <v>35</v>
      </c>
      <c r="C117" s="4" t="s">
        <v>21</v>
      </c>
      <c r="D117" s="4">
        <v>1407049</v>
      </c>
      <c r="E117" s="4">
        <v>9981133987</v>
      </c>
      <c r="F117" s="5" t="str">
        <f>'Penguji I'!F117</f>
        <v>Adila Tyassira</v>
      </c>
      <c r="G117" s="4" t="s">
        <v>8</v>
      </c>
      <c r="H117" s="4" t="s">
        <v>9</v>
      </c>
      <c r="I117" s="4">
        <f>IF(M117="","",'Pelaksanaan I'!I118)</f>
        <v>4</v>
      </c>
      <c r="J117" s="11" t="str">
        <f t="shared" si="7"/>
        <v>Rangkaian Hambatan Seri dan Paralel</v>
      </c>
      <c r="K117" s="4">
        <f t="shared" si="8"/>
        <v>35</v>
      </c>
      <c r="L117" s="4">
        <f t="shared" si="9"/>
        <v>5</v>
      </c>
      <c r="M117" s="14">
        <f>'Pelaksanaan I'!AC118</f>
        <v>38</v>
      </c>
      <c r="N117" s="4">
        <f t="shared" si="6"/>
        <v>5</v>
      </c>
      <c r="O117" s="3">
        <f t="shared" si="10"/>
        <v>48</v>
      </c>
      <c r="P117" s="15">
        <f>'Penguji I'!P117</f>
        <v>88.888888888888886</v>
      </c>
      <c r="Q117" s="13"/>
      <c r="R117" s="13" t="str">
        <f t="shared" si="11"/>
        <v/>
      </c>
    </row>
    <row r="118" spans="1:18" ht="15" customHeight="1">
      <c r="A118" s="6">
        <v>112</v>
      </c>
      <c r="B118" s="4">
        <v>36</v>
      </c>
      <c r="C118" s="4" t="s">
        <v>21</v>
      </c>
      <c r="D118" s="4">
        <v>1406835</v>
      </c>
      <c r="E118" s="4">
        <v>9994834664</v>
      </c>
      <c r="F118" s="5" t="str">
        <f>'Penguji I'!F118</f>
        <v>Agustina Noor Aini</v>
      </c>
      <c r="G118" s="4" t="s">
        <v>8</v>
      </c>
      <c r="H118" s="4" t="s">
        <v>9</v>
      </c>
      <c r="I118" s="4">
        <f>IF(M118="","",'Pelaksanaan I'!I119)</f>
        <v>2</v>
      </c>
      <c r="J118" s="11" t="str">
        <f t="shared" si="7"/>
        <v>Hukum Hooke/Elastisitas</v>
      </c>
      <c r="K118" s="4">
        <f t="shared" si="8"/>
        <v>28</v>
      </c>
      <c r="L118" s="4">
        <f t="shared" si="9"/>
        <v>5</v>
      </c>
      <c r="M118" s="14">
        <f>'Pelaksanaan I'!AC119</f>
        <v>44</v>
      </c>
      <c r="N118" s="4">
        <f t="shared" si="6"/>
        <v>5</v>
      </c>
      <c r="O118" s="3">
        <f t="shared" si="10"/>
        <v>54</v>
      </c>
      <c r="P118" s="15">
        <f>'Penguji I'!P118</f>
        <v>91.525423728813564</v>
      </c>
      <c r="Q118" s="13"/>
      <c r="R118" s="13" t="str">
        <f t="shared" si="11"/>
        <v/>
      </c>
    </row>
    <row r="119" spans="1:18" ht="15" customHeight="1">
      <c r="A119" s="6">
        <v>113</v>
      </c>
      <c r="B119" s="4">
        <v>1</v>
      </c>
      <c r="C119" s="4" t="s">
        <v>27</v>
      </c>
      <c r="D119" s="4">
        <v>1406837</v>
      </c>
      <c r="E119" s="4">
        <v>9986033081</v>
      </c>
      <c r="F119" s="5" t="str">
        <f>'Penguji I'!F119</f>
        <v>Alliyanisa Ataya Rysatyanta</v>
      </c>
      <c r="G119" s="4" t="s">
        <v>8</v>
      </c>
      <c r="H119" s="4" t="s">
        <v>28</v>
      </c>
      <c r="I119" s="4">
        <f>IF(M119="","",'Pelaksanaan I'!I120)</f>
        <v>3</v>
      </c>
      <c r="J119" s="11" t="str">
        <f t="shared" si="7"/>
        <v>Laju Aliran Fluida/Persamaan Kontinuitas</v>
      </c>
      <c r="K119" s="4">
        <f t="shared" si="8"/>
        <v>24</v>
      </c>
      <c r="L119" s="4">
        <f t="shared" si="9"/>
        <v>5</v>
      </c>
      <c r="M119" s="14">
        <f>'Pelaksanaan I'!AC120</f>
        <v>40</v>
      </c>
      <c r="N119" s="4">
        <f t="shared" si="6"/>
        <v>5</v>
      </c>
      <c r="O119" s="3">
        <f t="shared" si="10"/>
        <v>50</v>
      </c>
      <c r="P119" s="15">
        <f>'Penguji I'!P119</f>
        <v>90.909090909090907</v>
      </c>
      <c r="Q119" s="13"/>
      <c r="R119" s="13" t="str">
        <f t="shared" si="11"/>
        <v/>
      </c>
    </row>
    <row r="120" spans="1:18" ht="15" customHeight="1">
      <c r="A120" s="6">
        <v>114</v>
      </c>
      <c r="B120" s="4">
        <v>2</v>
      </c>
      <c r="C120" s="4" t="s">
        <v>27</v>
      </c>
      <c r="D120" s="4">
        <v>1406840</v>
      </c>
      <c r="E120" s="4">
        <v>9981144446</v>
      </c>
      <c r="F120" s="5" t="str">
        <f>'Penguji I'!F120</f>
        <v>Annisa Try Wahyuni</v>
      </c>
      <c r="G120" s="4" t="s">
        <v>8</v>
      </c>
      <c r="H120" s="4" t="s">
        <v>28</v>
      </c>
      <c r="I120" s="4">
        <f>IF(M120="","",'Pelaksanaan I'!I121)</f>
        <v>2</v>
      </c>
      <c r="J120" s="11" t="str">
        <f t="shared" si="7"/>
        <v>Hukum Hooke/Elastisitas</v>
      </c>
      <c r="K120" s="4">
        <f t="shared" si="8"/>
        <v>28</v>
      </c>
      <c r="L120" s="4">
        <f t="shared" si="9"/>
        <v>5</v>
      </c>
      <c r="M120" s="14">
        <f>'Pelaksanaan I'!AC121</f>
        <v>44</v>
      </c>
      <c r="N120" s="4">
        <f t="shared" si="6"/>
        <v>5</v>
      </c>
      <c r="O120" s="3">
        <f t="shared" si="10"/>
        <v>54</v>
      </c>
      <c r="P120" s="15">
        <f>'Penguji I'!P120</f>
        <v>91.525423728813564</v>
      </c>
      <c r="Q120" s="13"/>
      <c r="R120" s="13" t="str">
        <f t="shared" si="11"/>
        <v/>
      </c>
    </row>
    <row r="121" spans="1:18" ht="15" customHeight="1">
      <c r="A121" s="6">
        <v>115</v>
      </c>
      <c r="B121" s="4">
        <v>3</v>
      </c>
      <c r="C121" s="4" t="s">
        <v>27</v>
      </c>
      <c r="D121" s="4">
        <v>1406841</v>
      </c>
      <c r="E121" s="4">
        <v>9986714812</v>
      </c>
      <c r="F121" s="5" t="str">
        <f>'Penguji I'!F121</f>
        <v>Ardito Ferdian Maheswara Putra</v>
      </c>
      <c r="G121" s="4" t="s">
        <v>10</v>
      </c>
      <c r="H121" s="4" t="s">
        <v>9</v>
      </c>
      <c r="I121" s="4">
        <f>IF(M121="","",'Pelaksanaan I'!I122)</f>
        <v>5</v>
      </c>
      <c r="J121" s="11" t="str">
        <f t="shared" si="7"/>
        <v>Transformator</v>
      </c>
      <c r="K121" s="4">
        <f t="shared" si="8"/>
        <v>22</v>
      </c>
      <c r="L121" s="4">
        <f t="shared" si="9"/>
        <v>5</v>
      </c>
      <c r="M121" s="14">
        <f>'Pelaksanaan I'!AC122</f>
        <v>42</v>
      </c>
      <c r="N121" s="4">
        <f t="shared" si="6"/>
        <v>5</v>
      </c>
      <c r="O121" s="3">
        <f t="shared" si="10"/>
        <v>52</v>
      </c>
      <c r="P121" s="15">
        <f>'Penguji I'!P121</f>
        <v>89.65517241379311</v>
      </c>
      <c r="Q121" s="13"/>
      <c r="R121" s="13" t="str">
        <f t="shared" si="11"/>
        <v/>
      </c>
    </row>
    <row r="122" spans="1:18" ht="15" customHeight="1">
      <c r="A122" s="6">
        <v>116</v>
      </c>
      <c r="B122" s="4">
        <v>4</v>
      </c>
      <c r="C122" s="4" t="s">
        <v>27</v>
      </c>
      <c r="D122" s="4">
        <v>1406842</v>
      </c>
      <c r="E122" s="4">
        <v>7080000001</v>
      </c>
      <c r="F122" s="5" t="str">
        <f>'Penguji I'!F122</f>
        <v>Audrey Licia Tambunan</v>
      </c>
      <c r="G122" s="4" t="s">
        <v>10</v>
      </c>
      <c r="H122" s="4" t="s">
        <v>9</v>
      </c>
      <c r="I122" s="4">
        <f>IF(M122="","",'Pelaksanaan I'!I123)</f>
        <v>1</v>
      </c>
      <c r="J122" s="11" t="str">
        <f t="shared" si="7"/>
        <v>Gerak Harmonis pada Ayunan Bandul</v>
      </c>
      <c r="K122" s="4">
        <f t="shared" si="8"/>
        <v>29</v>
      </c>
      <c r="L122" s="4">
        <f t="shared" si="9"/>
        <v>5</v>
      </c>
      <c r="M122" s="14">
        <f>'Pelaksanaan I'!AC123</f>
        <v>45</v>
      </c>
      <c r="N122" s="4">
        <f t="shared" si="6"/>
        <v>5</v>
      </c>
      <c r="O122" s="3">
        <f t="shared" si="10"/>
        <v>55</v>
      </c>
      <c r="P122" s="15">
        <f>'Penguji I'!P122</f>
        <v>88.709677419354833</v>
      </c>
      <c r="Q122" s="13"/>
      <c r="R122" s="13" t="str">
        <f t="shared" si="11"/>
        <v/>
      </c>
    </row>
    <row r="123" spans="1:18" ht="15" customHeight="1">
      <c r="A123" s="6">
        <v>117</v>
      </c>
      <c r="B123" s="4">
        <v>5</v>
      </c>
      <c r="C123" s="4" t="s">
        <v>27</v>
      </c>
      <c r="D123" s="4">
        <v>1406843</v>
      </c>
      <c r="E123" s="4">
        <v>9991169628</v>
      </c>
      <c r="F123" s="5" t="str">
        <f>'Penguji I'!F123</f>
        <v>Aurel Zalfa Arta Mevia</v>
      </c>
      <c r="G123" s="4" t="s">
        <v>10</v>
      </c>
      <c r="H123" s="4" t="s">
        <v>9</v>
      </c>
      <c r="I123" s="4">
        <f>IF(M123="","",'Pelaksanaan I'!I124)</f>
        <v>5</v>
      </c>
      <c r="J123" s="11" t="str">
        <f t="shared" si="7"/>
        <v>Transformator</v>
      </c>
      <c r="K123" s="4">
        <f t="shared" si="8"/>
        <v>22</v>
      </c>
      <c r="L123" s="4">
        <f t="shared" si="9"/>
        <v>5</v>
      </c>
      <c r="M123" s="14">
        <f>'Pelaksanaan I'!AC124</f>
        <v>42</v>
      </c>
      <c r="N123" s="4">
        <f t="shared" si="6"/>
        <v>5</v>
      </c>
      <c r="O123" s="3">
        <f t="shared" si="10"/>
        <v>52</v>
      </c>
      <c r="P123" s="15">
        <f>'Penguji I'!P123</f>
        <v>89.65517241379311</v>
      </c>
      <c r="Q123" s="13"/>
      <c r="R123" s="13" t="str">
        <f t="shared" si="11"/>
        <v/>
      </c>
    </row>
    <row r="124" spans="1:18" ht="15" customHeight="1">
      <c r="A124" s="6">
        <v>118</v>
      </c>
      <c r="B124" s="4">
        <v>6</v>
      </c>
      <c r="C124" s="4" t="s">
        <v>27</v>
      </c>
      <c r="D124" s="4">
        <v>1406844</v>
      </c>
      <c r="E124" s="4">
        <v>9991075745</v>
      </c>
      <c r="F124" s="5" t="str">
        <f>'Penguji I'!F124</f>
        <v>Ayu Nurul Azizah</v>
      </c>
      <c r="G124" s="4" t="s">
        <v>8</v>
      </c>
      <c r="H124" s="4" t="s">
        <v>9</v>
      </c>
      <c r="I124" s="4">
        <f>IF(M124="","",'Pelaksanaan I'!I125)</f>
        <v>4</v>
      </c>
      <c r="J124" s="11" t="str">
        <f t="shared" si="7"/>
        <v>Rangkaian Hambatan Seri dan Paralel</v>
      </c>
      <c r="K124" s="4">
        <f t="shared" si="8"/>
        <v>35</v>
      </c>
      <c r="L124" s="4">
        <f t="shared" si="9"/>
        <v>5</v>
      </c>
      <c r="M124" s="14">
        <f>'Pelaksanaan I'!AC125</f>
        <v>38</v>
      </c>
      <c r="N124" s="4">
        <f t="shared" si="6"/>
        <v>5</v>
      </c>
      <c r="O124" s="3">
        <f t="shared" si="10"/>
        <v>48</v>
      </c>
      <c r="P124" s="15">
        <f>'Penguji I'!P124</f>
        <v>88.888888888888886</v>
      </c>
      <c r="Q124" s="13"/>
      <c r="R124" s="13" t="str">
        <f t="shared" si="11"/>
        <v/>
      </c>
    </row>
    <row r="125" spans="1:18" ht="15" customHeight="1">
      <c r="A125" s="6">
        <v>119</v>
      </c>
      <c r="B125" s="4">
        <v>7</v>
      </c>
      <c r="C125" s="4" t="s">
        <v>27</v>
      </c>
      <c r="D125" s="4">
        <v>1406845</v>
      </c>
      <c r="E125" s="4" t="s">
        <v>29</v>
      </c>
      <c r="F125" s="5" t="str">
        <f>'Penguji I'!F125</f>
        <v>Chaerina Pangestika Damayanti</v>
      </c>
      <c r="G125" s="4" t="s">
        <v>8</v>
      </c>
      <c r="H125" s="4" t="s">
        <v>9</v>
      </c>
      <c r="I125" s="4">
        <f>IF(M125="","",'Pelaksanaan I'!I126)</f>
        <v>6</v>
      </c>
      <c r="J125" s="11" t="str">
        <f t="shared" si="7"/>
        <v>Transformator</v>
      </c>
      <c r="K125" s="4">
        <f t="shared" si="8"/>
        <v>22</v>
      </c>
      <c r="L125" s="4">
        <f t="shared" si="9"/>
        <v>5</v>
      </c>
      <c r="M125" s="14">
        <f>'Pelaksanaan I'!AC126</f>
        <v>40</v>
      </c>
      <c r="N125" s="4">
        <f t="shared" si="6"/>
        <v>5</v>
      </c>
      <c r="O125" s="3">
        <f t="shared" si="10"/>
        <v>50</v>
      </c>
      <c r="P125" s="15">
        <f>'Penguji I'!P125</f>
        <v>89.285714285714292</v>
      </c>
      <c r="Q125" s="13"/>
      <c r="R125" s="13" t="str">
        <f t="shared" si="11"/>
        <v/>
      </c>
    </row>
    <row r="126" spans="1:18" ht="15" customHeight="1">
      <c r="A126" s="6">
        <v>120</v>
      </c>
      <c r="B126" s="4">
        <v>8</v>
      </c>
      <c r="C126" s="4" t="s">
        <v>27</v>
      </c>
      <c r="D126" s="4">
        <v>1406846</v>
      </c>
      <c r="E126" s="4">
        <v>9991103216</v>
      </c>
      <c r="F126" s="5" t="str">
        <f>'Penguji I'!F126</f>
        <v>Christina Leonita</v>
      </c>
      <c r="G126" s="4" t="s">
        <v>10</v>
      </c>
      <c r="H126" s="4" t="s">
        <v>9</v>
      </c>
      <c r="I126" s="4">
        <f>IF(M126="","",'Pelaksanaan I'!I127)</f>
        <v>6</v>
      </c>
      <c r="J126" s="11" t="str">
        <f t="shared" si="7"/>
        <v>Transformator</v>
      </c>
      <c r="K126" s="4">
        <f t="shared" si="8"/>
        <v>22</v>
      </c>
      <c r="L126" s="4">
        <f t="shared" si="9"/>
        <v>5</v>
      </c>
      <c r="M126" s="14">
        <f>'Pelaksanaan I'!AC127</f>
        <v>40</v>
      </c>
      <c r="N126" s="4">
        <f t="shared" si="6"/>
        <v>5</v>
      </c>
      <c r="O126" s="3">
        <f t="shared" si="10"/>
        <v>50</v>
      </c>
      <c r="P126" s="15">
        <f>'Penguji I'!P126</f>
        <v>89.285714285714292</v>
      </c>
      <c r="Q126" s="13"/>
      <c r="R126" s="13" t="str">
        <f t="shared" si="11"/>
        <v/>
      </c>
    </row>
    <row r="127" spans="1:18" ht="15" customHeight="1">
      <c r="A127" s="6">
        <v>121</v>
      </c>
      <c r="B127" s="4">
        <v>9</v>
      </c>
      <c r="C127" s="4" t="s">
        <v>27</v>
      </c>
      <c r="D127" s="4">
        <v>1406847</v>
      </c>
      <c r="E127" s="4">
        <v>9981705728</v>
      </c>
      <c r="F127" s="5" t="str">
        <f>'Penguji I'!F127</f>
        <v>Cinta Vidhi Amanda</v>
      </c>
      <c r="G127" s="4" t="s">
        <v>10</v>
      </c>
      <c r="H127" s="4" t="s">
        <v>28</v>
      </c>
      <c r="I127" s="4">
        <f>IF(M127="","",'Pelaksanaan I'!I128)</f>
        <v>2</v>
      </c>
      <c r="J127" s="11" t="str">
        <f t="shared" si="7"/>
        <v>Hukum Hooke/Elastisitas</v>
      </c>
      <c r="K127" s="4">
        <f t="shared" si="8"/>
        <v>28</v>
      </c>
      <c r="L127" s="4">
        <f t="shared" si="9"/>
        <v>5</v>
      </c>
      <c r="M127" s="14">
        <f>'Pelaksanaan I'!AC128</f>
        <v>43</v>
      </c>
      <c r="N127" s="4">
        <f t="shared" si="6"/>
        <v>5</v>
      </c>
      <c r="O127" s="3">
        <f t="shared" si="10"/>
        <v>53</v>
      </c>
      <c r="P127" s="15">
        <f>'Penguji I'!P127</f>
        <v>89.830508474576277</v>
      </c>
      <c r="Q127" s="13"/>
      <c r="R127" s="13" t="str">
        <f t="shared" si="11"/>
        <v/>
      </c>
    </row>
    <row r="128" spans="1:18" ht="15" customHeight="1">
      <c r="A128" s="6">
        <v>122</v>
      </c>
      <c r="B128" s="4">
        <v>10</v>
      </c>
      <c r="C128" s="4" t="s">
        <v>27</v>
      </c>
      <c r="D128" s="4">
        <v>1406848</v>
      </c>
      <c r="E128" s="4">
        <v>9990876567</v>
      </c>
      <c r="F128" s="5" t="str">
        <f>'Penguji I'!F128</f>
        <v>Daffasyena Fathurisky</v>
      </c>
      <c r="G128" s="4" t="s">
        <v>8</v>
      </c>
      <c r="H128" s="4" t="s">
        <v>28</v>
      </c>
      <c r="I128" s="4">
        <f>IF(M128="","",'Pelaksanaan I'!I129)</f>
        <v>5</v>
      </c>
      <c r="J128" s="11" t="str">
        <f t="shared" si="7"/>
        <v>Transformator</v>
      </c>
      <c r="K128" s="4">
        <f t="shared" si="8"/>
        <v>22</v>
      </c>
      <c r="L128" s="4">
        <f t="shared" si="9"/>
        <v>5</v>
      </c>
      <c r="M128" s="14">
        <f>'Pelaksanaan I'!AC129</f>
        <v>42</v>
      </c>
      <c r="N128" s="4">
        <f t="shared" si="6"/>
        <v>5</v>
      </c>
      <c r="O128" s="3">
        <f t="shared" si="10"/>
        <v>52</v>
      </c>
      <c r="P128" s="15">
        <f>'Penguji I'!P128</f>
        <v>89.65517241379311</v>
      </c>
      <c r="Q128" s="13"/>
      <c r="R128" s="13" t="str">
        <f t="shared" si="11"/>
        <v/>
      </c>
    </row>
    <row r="129" spans="1:18" ht="15" customHeight="1">
      <c r="A129" s="6">
        <v>123</v>
      </c>
      <c r="B129" s="4">
        <v>11</v>
      </c>
      <c r="C129" s="4" t="s">
        <v>27</v>
      </c>
      <c r="D129" s="4">
        <v>1406849</v>
      </c>
      <c r="E129" s="4">
        <v>9990891450</v>
      </c>
      <c r="F129" s="5" t="str">
        <f>'Penguji I'!F129</f>
        <v>David Ariabeema Jatmiko</v>
      </c>
      <c r="G129" s="4" t="s">
        <v>8</v>
      </c>
      <c r="H129" s="4" t="s">
        <v>9</v>
      </c>
      <c r="I129" s="4">
        <f>IF(M129="","",'Pelaksanaan I'!I130)</f>
        <v>6</v>
      </c>
      <c r="J129" s="11" t="str">
        <f t="shared" si="7"/>
        <v>Transformator</v>
      </c>
      <c r="K129" s="4">
        <f t="shared" si="8"/>
        <v>22</v>
      </c>
      <c r="L129" s="4">
        <f t="shared" si="9"/>
        <v>5</v>
      </c>
      <c r="M129" s="14">
        <f>'Pelaksanaan I'!AC130</f>
        <v>40</v>
      </c>
      <c r="N129" s="4">
        <f t="shared" si="6"/>
        <v>5</v>
      </c>
      <c r="O129" s="3">
        <f t="shared" si="10"/>
        <v>50</v>
      </c>
      <c r="P129" s="15">
        <f>'Penguji I'!P129</f>
        <v>89.285714285714292</v>
      </c>
      <c r="Q129" s="13"/>
      <c r="R129" s="13" t="str">
        <f t="shared" si="11"/>
        <v/>
      </c>
    </row>
    <row r="130" spans="1:18" ht="15" customHeight="1">
      <c r="A130" s="6">
        <v>124</v>
      </c>
      <c r="B130" s="4">
        <v>12</v>
      </c>
      <c r="C130" s="4" t="s">
        <v>27</v>
      </c>
      <c r="D130" s="4">
        <v>1406850</v>
      </c>
      <c r="E130" s="4">
        <v>9994641194</v>
      </c>
      <c r="F130" s="5" t="str">
        <f>'Penguji I'!F130</f>
        <v>Dina Handiyanti</v>
      </c>
      <c r="G130" s="4" t="s">
        <v>8</v>
      </c>
      <c r="H130" s="4" t="s">
        <v>9</v>
      </c>
      <c r="I130" s="4">
        <f>IF(M130="","",'Pelaksanaan I'!I131)</f>
        <v>1</v>
      </c>
      <c r="J130" s="11" t="str">
        <f t="shared" si="7"/>
        <v>Gerak Harmonis pada Ayunan Bandul</v>
      </c>
      <c r="K130" s="4">
        <f t="shared" si="8"/>
        <v>29</v>
      </c>
      <c r="L130" s="4">
        <f t="shared" si="9"/>
        <v>5</v>
      </c>
      <c r="M130" s="14">
        <f>'Pelaksanaan I'!AC131</f>
        <v>45</v>
      </c>
      <c r="N130" s="4">
        <f t="shared" si="6"/>
        <v>5</v>
      </c>
      <c r="O130" s="3">
        <f t="shared" si="10"/>
        <v>55</v>
      </c>
      <c r="P130" s="15">
        <f>'Penguji I'!P130</f>
        <v>88.709677419354833</v>
      </c>
      <c r="Q130" s="13"/>
      <c r="R130" s="13" t="str">
        <f t="shared" si="11"/>
        <v/>
      </c>
    </row>
    <row r="131" spans="1:18" ht="15" customHeight="1">
      <c r="A131" s="6">
        <v>125</v>
      </c>
      <c r="B131" s="4">
        <v>13</v>
      </c>
      <c r="C131" s="4" t="s">
        <v>27</v>
      </c>
      <c r="D131" s="4">
        <v>1407051</v>
      </c>
      <c r="E131" s="4" t="s">
        <v>30</v>
      </c>
      <c r="F131" s="5" t="str">
        <f>'Penguji I'!F131</f>
        <v>Dinda Novita Sari</v>
      </c>
      <c r="G131" s="4" t="s">
        <v>8</v>
      </c>
      <c r="H131" s="4" t="s">
        <v>9</v>
      </c>
      <c r="I131" s="4">
        <f>IF(M131="","",'Pelaksanaan I'!I132)</f>
        <v>4</v>
      </c>
      <c r="J131" s="11" t="str">
        <f t="shared" si="7"/>
        <v>Rangkaian Hambatan Seri dan Paralel</v>
      </c>
      <c r="K131" s="4">
        <f t="shared" si="8"/>
        <v>35</v>
      </c>
      <c r="L131" s="4">
        <f t="shared" si="9"/>
        <v>5</v>
      </c>
      <c r="M131" s="14">
        <f>'Pelaksanaan I'!AC132</f>
        <v>38</v>
      </c>
      <c r="N131" s="4">
        <f t="shared" si="6"/>
        <v>5</v>
      </c>
      <c r="O131" s="3">
        <f t="shared" si="10"/>
        <v>48</v>
      </c>
      <c r="P131" s="15">
        <f>'Penguji I'!P131</f>
        <v>88.888888888888886</v>
      </c>
      <c r="Q131" s="13"/>
      <c r="R131" s="13" t="str">
        <f t="shared" si="11"/>
        <v/>
      </c>
    </row>
    <row r="132" spans="1:18" ht="15" customHeight="1">
      <c r="A132" s="6">
        <v>126</v>
      </c>
      <c r="B132" s="4">
        <v>14</v>
      </c>
      <c r="C132" s="4" t="s">
        <v>27</v>
      </c>
      <c r="D132" s="4">
        <v>1406851</v>
      </c>
      <c r="E132" s="4">
        <v>9991073848</v>
      </c>
      <c r="F132" s="5" t="str">
        <f>'Penguji I'!F132</f>
        <v>Diva Rizky Imanita Dewi</v>
      </c>
      <c r="G132" s="4" t="s">
        <v>10</v>
      </c>
      <c r="H132" s="4" t="s">
        <v>9</v>
      </c>
      <c r="I132" s="4">
        <f>IF(M132="","",'Pelaksanaan I'!I133)</f>
        <v>4</v>
      </c>
      <c r="J132" s="11" t="str">
        <f t="shared" si="7"/>
        <v>Rangkaian Hambatan Seri dan Paralel</v>
      </c>
      <c r="K132" s="4">
        <f t="shared" si="8"/>
        <v>35</v>
      </c>
      <c r="L132" s="4">
        <f t="shared" si="9"/>
        <v>5</v>
      </c>
      <c r="M132" s="14">
        <f>'Pelaksanaan I'!AC133</f>
        <v>38</v>
      </c>
      <c r="N132" s="4">
        <f t="shared" si="6"/>
        <v>5</v>
      </c>
      <c r="O132" s="3">
        <f t="shared" si="10"/>
        <v>48</v>
      </c>
      <c r="P132" s="15">
        <f>'Penguji I'!P132</f>
        <v>88.888888888888886</v>
      </c>
      <c r="Q132" s="13"/>
      <c r="R132" s="13" t="str">
        <f t="shared" si="11"/>
        <v/>
      </c>
    </row>
    <row r="133" spans="1:18" ht="15" customHeight="1">
      <c r="A133" s="6">
        <v>127</v>
      </c>
      <c r="B133" s="4">
        <v>15</v>
      </c>
      <c r="C133" s="4" t="s">
        <v>27</v>
      </c>
      <c r="D133" s="4">
        <v>1406852</v>
      </c>
      <c r="E133" s="4">
        <v>9991741415</v>
      </c>
      <c r="F133" s="5" t="str">
        <f>'Penguji I'!F133</f>
        <v>Elsa Monika Suwandi</v>
      </c>
      <c r="G133" s="4" t="s">
        <v>10</v>
      </c>
      <c r="H133" s="4" t="s">
        <v>9</v>
      </c>
      <c r="I133" s="4">
        <f>IF(M133="","",'Pelaksanaan I'!I134)</f>
        <v>3</v>
      </c>
      <c r="J133" s="11" t="str">
        <f t="shared" si="7"/>
        <v>Laju Aliran Fluida/Persamaan Kontinuitas</v>
      </c>
      <c r="K133" s="4">
        <f t="shared" si="8"/>
        <v>24</v>
      </c>
      <c r="L133" s="4">
        <f t="shared" si="9"/>
        <v>5</v>
      </c>
      <c r="M133" s="14">
        <f>'Pelaksanaan I'!AC134</f>
        <v>40</v>
      </c>
      <c r="N133" s="4">
        <f t="shared" si="6"/>
        <v>5</v>
      </c>
      <c r="O133" s="3">
        <f t="shared" si="10"/>
        <v>50</v>
      </c>
      <c r="P133" s="15">
        <f>'Penguji I'!P133</f>
        <v>90.909090909090907</v>
      </c>
      <c r="Q133" s="13"/>
      <c r="R133" s="13" t="str">
        <f t="shared" si="11"/>
        <v/>
      </c>
    </row>
    <row r="134" spans="1:18" ht="15" customHeight="1">
      <c r="A134" s="6">
        <v>128</v>
      </c>
      <c r="B134" s="4">
        <v>16</v>
      </c>
      <c r="C134" s="4" t="s">
        <v>27</v>
      </c>
      <c r="D134" s="4">
        <v>1406853</v>
      </c>
      <c r="E134" s="4">
        <v>9978554976</v>
      </c>
      <c r="F134" s="5" t="str">
        <f>'Penguji I'!F134</f>
        <v>Erica Febi Damayanti</v>
      </c>
      <c r="G134" s="4" t="s">
        <v>10</v>
      </c>
      <c r="H134" s="4" t="s">
        <v>28</v>
      </c>
      <c r="I134" s="4">
        <f>IF(M134="","",'Pelaksanaan I'!I135)</f>
        <v>6</v>
      </c>
      <c r="J134" s="11" t="str">
        <f t="shared" si="7"/>
        <v>Transformator</v>
      </c>
      <c r="K134" s="4">
        <f t="shared" si="8"/>
        <v>22</v>
      </c>
      <c r="L134" s="4">
        <f t="shared" si="9"/>
        <v>5</v>
      </c>
      <c r="M134" s="14">
        <f>'Pelaksanaan I'!AC135</f>
        <v>40</v>
      </c>
      <c r="N134" s="4">
        <f t="shared" si="6"/>
        <v>5</v>
      </c>
      <c r="O134" s="3">
        <f t="shared" si="10"/>
        <v>50</v>
      </c>
      <c r="P134" s="15">
        <f>'Penguji I'!P134</f>
        <v>89.285714285714292</v>
      </c>
      <c r="Q134" s="13"/>
      <c r="R134" s="13" t="str">
        <f t="shared" si="11"/>
        <v/>
      </c>
    </row>
    <row r="135" spans="1:18" ht="15" customHeight="1">
      <c r="A135" s="6">
        <v>129</v>
      </c>
      <c r="B135" s="4">
        <v>17</v>
      </c>
      <c r="C135" s="4" t="s">
        <v>27</v>
      </c>
      <c r="D135" s="4">
        <v>1406854</v>
      </c>
      <c r="E135" s="4">
        <v>9996519450</v>
      </c>
      <c r="F135" s="5" t="str">
        <f>'Penguji I'!F135</f>
        <v>First Andrew Tanaka Rinaldhy</v>
      </c>
      <c r="G135" s="4" t="s">
        <v>10</v>
      </c>
      <c r="H135" s="4" t="s">
        <v>9</v>
      </c>
      <c r="I135" s="4">
        <f>IF(M135="","",'Pelaksanaan I'!I136)</f>
        <v>2</v>
      </c>
      <c r="J135" s="11" t="str">
        <f t="shared" si="7"/>
        <v>Hukum Hooke/Elastisitas</v>
      </c>
      <c r="K135" s="4">
        <f t="shared" si="8"/>
        <v>28</v>
      </c>
      <c r="L135" s="4">
        <f t="shared" si="9"/>
        <v>5</v>
      </c>
      <c r="M135" s="14">
        <f>'Pelaksanaan I'!AC136</f>
        <v>43</v>
      </c>
      <c r="N135" s="4">
        <f t="shared" si="6"/>
        <v>5</v>
      </c>
      <c r="O135" s="3">
        <f t="shared" si="10"/>
        <v>53</v>
      </c>
      <c r="P135" s="15">
        <f>'Penguji I'!P135</f>
        <v>89.830508474576277</v>
      </c>
      <c r="Q135" s="13"/>
      <c r="R135" s="13" t="str">
        <f t="shared" si="11"/>
        <v/>
      </c>
    </row>
    <row r="136" spans="1:18" ht="15" customHeight="1">
      <c r="A136" s="6">
        <v>130</v>
      </c>
      <c r="B136" s="4">
        <v>18</v>
      </c>
      <c r="C136" s="4" t="s">
        <v>27</v>
      </c>
      <c r="D136" s="4">
        <v>1406855</v>
      </c>
      <c r="E136" s="4">
        <v>9991445316</v>
      </c>
      <c r="F136" s="5" t="str">
        <f>'Penguji I'!F136</f>
        <v>Gidhan Bagus Algary</v>
      </c>
      <c r="G136" s="4" t="s">
        <v>8</v>
      </c>
      <c r="H136" s="4" t="s">
        <v>9</v>
      </c>
      <c r="I136" s="4">
        <f>IF(M136="","",'Pelaksanaan I'!I137)</f>
        <v>1</v>
      </c>
      <c r="J136" s="11" t="str">
        <f t="shared" si="7"/>
        <v>Gerak Harmonis pada Ayunan Bandul</v>
      </c>
      <c r="K136" s="4">
        <f t="shared" si="8"/>
        <v>29</v>
      </c>
      <c r="L136" s="4">
        <f t="shared" si="9"/>
        <v>5</v>
      </c>
      <c r="M136" s="14">
        <f>'Pelaksanaan I'!AC137</f>
        <v>45</v>
      </c>
      <c r="N136" s="4">
        <f t="shared" ref="N136:N186" si="12">IF(K136="","",5)</f>
        <v>5</v>
      </c>
      <c r="O136" s="3">
        <f t="shared" si="10"/>
        <v>55</v>
      </c>
      <c r="P136" s="15">
        <f>'Penguji I'!P136</f>
        <v>88.709677419354833</v>
      </c>
      <c r="Q136" s="13"/>
      <c r="R136" s="13" t="str">
        <f t="shared" si="11"/>
        <v/>
      </c>
    </row>
    <row r="137" spans="1:18" ht="15" customHeight="1">
      <c r="A137" s="6">
        <v>131</v>
      </c>
      <c r="B137" s="4">
        <v>19</v>
      </c>
      <c r="C137" s="4" t="s">
        <v>27</v>
      </c>
      <c r="D137" s="4">
        <v>1406856</v>
      </c>
      <c r="E137" s="4" t="s">
        <v>31</v>
      </c>
      <c r="F137" s="5" t="str">
        <f>'Penguji I'!F137</f>
        <v>Jihan Listu Azalia</v>
      </c>
      <c r="G137" s="4" t="s">
        <v>8</v>
      </c>
      <c r="H137" s="4" t="s">
        <v>9</v>
      </c>
      <c r="I137" s="4">
        <f>IF(M137="","",'Pelaksanaan I'!I138)</f>
        <v>5</v>
      </c>
      <c r="J137" s="11" t="str">
        <f t="shared" ref="J137:J186" si="13">IF(I137="","",VLOOKUP(I137,$S$7:$T$11,2))</f>
        <v>Transformator</v>
      </c>
      <c r="K137" s="4">
        <f t="shared" ref="K137:K186" si="14">IF(J137="","",VLOOKUP(J137,$T$7:$U$11,2))</f>
        <v>22</v>
      </c>
      <c r="L137" s="4">
        <f t="shared" ref="L137:L186" si="15">IF(I137="","",5)</f>
        <v>5</v>
      </c>
      <c r="M137" s="14">
        <f>'Pelaksanaan I'!AC138</f>
        <v>42</v>
      </c>
      <c r="N137" s="4">
        <f t="shared" si="12"/>
        <v>5</v>
      </c>
      <c r="O137" s="3">
        <f t="shared" ref="O137:O186" si="16">IF(L137="","",SUM(L137:N137))</f>
        <v>52</v>
      </c>
      <c r="P137" s="15">
        <f>'Penguji I'!P137</f>
        <v>89.65517241379311</v>
      </c>
      <c r="Q137" s="13"/>
      <c r="R137" s="13" t="str">
        <f t="shared" ref="R137:R188" si="17">IF(Q137="","",(P137+Q137)/2)</f>
        <v/>
      </c>
    </row>
    <row r="138" spans="1:18" ht="15" customHeight="1">
      <c r="A138" s="6">
        <v>132</v>
      </c>
      <c r="B138" s="4">
        <v>20</v>
      </c>
      <c r="C138" s="4" t="s">
        <v>27</v>
      </c>
      <c r="D138" s="4">
        <v>1406857</v>
      </c>
      <c r="E138" s="4">
        <v>9993171088</v>
      </c>
      <c r="F138" s="5" t="str">
        <f>'Penguji I'!F138</f>
        <v>Krisna Yudha Syahputra</v>
      </c>
      <c r="G138" s="4" t="s">
        <v>10</v>
      </c>
      <c r="H138" s="4" t="s">
        <v>9</v>
      </c>
      <c r="I138" s="4">
        <f>IF(M138="","",'Pelaksanaan I'!I139)</f>
        <v>3</v>
      </c>
      <c r="J138" s="11" t="str">
        <f t="shared" si="13"/>
        <v>Laju Aliran Fluida/Persamaan Kontinuitas</v>
      </c>
      <c r="K138" s="4">
        <f t="shared" si="14"/>
        <v>24</v>
      </c>
      <c r="L138" s="4">
        <f t="shared" si="15"/>
        <v>5</v>
      </c>
      <c r="M138" s="14">
        <f>'Pelaksanaan I'!AC139</f>
        <v>40</v>
      </c>
      <c r="N138" s="4">
        <f t="shared" si="12"/>
        <v>5</v>
      </c>
      <c r="O138" s="3">
        <f t="shared" si="16"/>
        <v>50</v>
      </c>
      <c r="P138" s="15">
        <f>'Penguji I'!P138</f>
        <v>90.909090909090907</v>
      </c>
      <c r="Q138" s="13"/>
      <c r="R138" s="13" t="str">
        <f t="shared" si="17"/>
        <v/>
      </c>
    </row>
    <row r="139" spans="1:18" ht="15" customHeight="1">
      <c r="A139" s="6">
        <v>133</v>
      </c>
      <c r="B139" s="4">
        <v>21</v>
      </c>
      <c r="C139" s="4" t="s">
        <v>27</v>
      </c>
      <c r="D139" s="4">
        <v>1406858</v>
      </c>
      <c r="E139" s="4">
        <v>9991091317</v>
      </c>
      <c r="F139" s="5" t="str">
        <f>'Penguji I'!F139</f>
        <v>Maulida Nuradellia</v>
      </c>
      <c r="G139" s="4" t="s">
        <v>8</v>
      </c>
      <c r="H139" s="4" t="s">
        <v>9</v>
      </c>
      <c r="I139" s="4">
        <f>IF(M139="","",'Pelaksanaan I'!I140)</f>
        <v>6</v>
      </c>
      <c r="J139" s="11" t="str">
        <f t="shared" si="13"/>
        <v>Transformator</v>
      </c>
      <c r="K139" s="4">
        <f t="shared" si="14"/>
        <v>22</v>
      </c>
      <c r="L139" s="4">
        <f t="shared" si="15"/>
        <v>5</v>
      </c>
      <c r="M139" s="14">
        <f>'Pelaksanaan I'!AC140</f>
        <v>40</v>
      </c>
      <c r="N139" s="4">
        <f t="shared" si="12"/>
        <v>5</v>
      </c>
      <c r="O139" s="3">
        <f t="shared" si="16"/>
        <v>50</v>
      </c>
      <c r="P139" s="15">
        <f>'Penguji I'!P139</f>
        <v>89.285714285714292</v>
      </c>
      <c r="Q139" s="13"/>
      <c r="R139" s="13" t="str">
        <f t="shared" si="17"/>
        <v/>
      </c>
    </row>
    <row r="140" spans="1:18" ht="15" customHeight="1">
      <c r="A140" s="6">
        <v>134</v>
      </c>
      <c r="B140" s="4">
        <v>22</v>
      </c>
      <c r="C140" s="4" t="s">
        <v>27</v>
      </c>
      <c r="D140" s="4">
        <v>1406859</v>
      </c>
      <c r="E140" s="4">
        <v>9991090823</v>
      </c>
      <c r="F140" s="5" t="str">
        <f>'Penguji I'!F140</f>
        <v>Muhammad Syihabuddin</v>
      </c>
      <c r="G140" s="4" t="s">
        <v>10</v>
      </c>
      <c r="H140" s="4" t="s">
        <v>9</v>
      </c>
      <c r="I140" s="4">
        <f>IF(M140="","",'Pelaksanaan I'!I141)</f>
        <v>6</v>
      </c>
      <c r="J140" s="11" t="str">
        <f t="shared" si="13"/>
        <v>Transformator</v>
      </c>
      <c r="K140" s="4">
        <f t="shared" si="14"/>
        <v>22</v>
      </c>
      <c r="L140" s="4">
        <f t="shared" si="15"/>
        <v>5</v>
      </c>
      <c r="M140" s="14">
        <f>'Pelaksanaan I'!AC141</f>
        <v>40</v>
      </c>
      <c r="N140" s="4">
        <f t="shared" si="12"/>
        <v>5</v>
      </c>
      <c r="O140" s="3">
        <f t="shared" si="16"/>
        <v>50</v>
      </c>
      <c r="P140" s="15">
        <f>'Penguji I'!P140</f>
        <v>89.285714285714292</v>
      </c>
      <c r="Q140" s="13"/>
      <c r="R140" s="13" t="str">
        <f t="shared" si="17"/>
        <v/>
      </c>
    </row>
    <row r="141" spans="1:18" ht="15" customHeight="1">
      <c r="A141" s="6">
        <v>135</v>
      </c>
      <c r="B141" s="4">
        <v>23</v>
      </c>
      <c r="C141" s="4" t="s">
        <v>27</v>
      </c>
      <c r="D141" s="4">
        <v>1407062</v>
      </c>
      <c r="E141" s="4" t="s">
        <v>32</v>
      </c>
      <c r="F141" s="5" t="str">
        <f>'Penguji I'!F141</f>
        <v>Muhammad Zaenal Muttaqin</v>
      </c>
      <c r="G141" s="4" t="s">
        <v>10</v>
      </c>
      <c r="H141" s="4" t="s">
        <v>9</v>
      </c>
      <c r="I141" s="4">
        <f>IF(M141="","",'Pelaksanaan I'!I142)</f>
        <v>5</v>
      </c>
      <c r="J141" s="11" t="str">
        <f t="shared" si="13"/>
        <v>Transformator</v>
      </c>
      <c r="K141" s="4">
        <f t="shared" si="14"/>
        <v>22</v>
      </c>
      <c r="L141" s="4">
        <f t="shared" si="15"/>
        <v>5</v>
      </c>
      <c r="M141" s="14">
        <f>'Pelaksanaan I'!AC142</f>
        <v>42</v>
      </c>
      <c r="N141" s="4">
        <f t="shared" si="12"/>
        <v>5</v>
      </c>
      <c r="O141" s="3">
        <f t="shared" si="16"/>
        <v>52</v>
      </c>
      <c r="P141" s="15">
        <f>'Penguji I'!P141</f>
        <v>89.65517241379311</v>
      </c>
      <c r="Q141" s="13"/>
      <c r="R141" s="13" t="str">
        <f t="shared" si="17"/>
        <v/>
      </c>
    </row>
    <row r="142" spans="1:18" ht="15" customHeight="1">
      <c r="A142" s="6">
        <v>136</v>
      </c>
      <c r="B142" s="4">
        <v>24</v>
      </c>
      <c r="C142" s="4" t="s">
        <v>27</v>
      </c>
      <c r="D142" s="4">
        <v>1406860</v>
      </c>
      <c r="E142" s="4">
        <v>9997094144</v>
      </c>
      <c r="F142" s="5" t="str">
        <f>'Penguji I'!F142</f>
        <v>Mustika Wahyu Jati</v>
      </c>
      <c r="G142" s="4" t="s">
        <v>8</v>
      </c>
      <c r="H142" s="4" t="s">
        <v>9</v>
      </c>
      <c r="I142" s="4">
        <f>IF(M142="","",'Pelaksanaan I'!I143)</f>
        <v>2</v>
      </c>
      <c r="J142" s="11" t="str">
        <f t="shared" si="13"/>
        <v>Hukum Hooke/Elastisitas</v>
      </c>
      <c r="K142" s="4">
        <f t="shared" si="14"/>
        <v>28</v>
      </c>
      <c r="L142" s="4">
        <f t="shared" si="15"/>
        <v>5</v>
      </c>
      <c r="M142" s="14">
        <f>'Pelaksanaan I'!AC143</f>
        <v>44</v>
      </c>
      <c r="N142" s="4">
        <f t="shared" si="12"/>
        <v>5</v>
      </c>
      <c r="O142" s="3">
        <f t="shared" si="16"/>
        <v>54</v>
      </c>
      <c r="P142" s="15">
        <f>'Penguji I'!P142</f>
        <v>91.525423728813564</v>
      </c>
      <c r="Q142" s="13"/>
      <c r="R142" s="13" t="str">
        <f t="shared" si="17"/>
        <v/>
      </c>
    </row>
    <row r="143" spans="1:18" ht="15" customHeight="1">
      <c r="A143" s="6">
        <v>137</v>
      </c>
      <c r="B143" s="4">
        <v>25</v>
      </c>
      <c r="C143" s="4" t="s">
        <v>27</v>
      </c>
      <c r="D143" s="4">
        <v>1406862</v>
      </c>
      <c r="E143" s="4">
        <v>9987496730</v>
      </c>
      <c r="F143" s="5" t="str">
        <f>'Penguji I'!F143</f>
        <v>Natasya Fitrianinda</v>
      </c>
      <c r="G143" s="4" t="s">
        <v>8</v>
      </c>
      <c r="H143" s="4" t="s">
        <v>9</v>
      </c>
      <c r="I143" s="4">
        <f>IF(M143="","",'Pelaksanaan I'!I144)</f>
        <v>1</v>
      </c>
      <c r="J143" s="11" t="str">
        <f t="shared" si="13"/>
        <v>Gerak Harmonis pada Ayunan Bandul</v>
      </c>
      <c r="K143" s="4">
        <f t="shared" si="14"/>
        <v>29</v>
      </c>
      <c r="L143" s="4">
        <f t="shared" si="15"/>
        <v>5</v>
      </c>
      <c r="M143" s="14">
        <f>'Pelaksanaan I'!AC144</f>
        <v>44</v>
      </c>
      <c r="N143" s="4">
        <f t="shared" si="12"/>
        <v>5</v>
      </c>
      <c r="O143" s="3">
        <f t="shared" si="16"/>
        <v>54</v>
      </c>
      <c r="P143" s="15">
        <f>'Penguji I'!P143</f>
        <v>87.096774193548384</v>
      </c>
      <c r="Q143" s="13"/>
      <c r="R143" s="13" t="str">
        <f t="shared" si="17"/>
        <v/>
      </c>
    </row>
    <row r="144" spans="1:18" ht="15" customHeight="1">
      <c r="A144" s="6">
        <v>138</v>
      </c>
      <c r="B144" s="4">
        <v>26</v>
      </c>
      <c r="C144" s="4" t="s">
        <v>27</v>
      </c>
      <c r="D144" s="4">
        <v>1406863</v>
      </c>
      <c r="E144" s="4">
        <v>9992562226</v>
      </c>
      <c r="F144" s="5" t="str">
        <f>'Penguji I'!F144</f>
        <v>Priscylia Seva Permatasari</v>
      </c>
      <c r="G144" s="4" t="s">
        <v>8</v>
      </c>
      <c r="H144" s="4" t="s">
        <v>9</v>
      </c>
      <c r="I144" s="4">
        <f>IF(M144="","",'Pelaksanaan I'!I145)</f>
        <v>5</v>
      </c>
      <c r="J144" s="11" t="str">
        <f t="shared" si="13"/>
        <v>Transformator</v>
      </c>
      <c r="K144" s="4">
        <f t="shared" si="14"/>
        <v>22</v>
      </c>
      <c r="L144" s="4">
        <f t="shared" si="15"/>
        <v>5</v>
      </c>
      <c r="M144" s="14">
        <f>'Pelaksanaan I'!AC145</f>
        <v>42</v>
      </c>
      <c r="N144" s="4">
        <f t="shared" si="12"/>
        <v>5</v>
      </c>
      <c r="O144" s="3">
        <f t="shared" si="16"/>
        <v>52</v>
      </c>
      <c r="P144" s="15">
        <f>'Penguji I'!P144</f>
        <v>89.65517241379311</v>
      </c>
      <c r="Q144" s="13"/>
      <c r="R144" s="13" t="str">
        <f t="shared" si="17"/>
        <v/>
      </c>
    </row>
    <row r="145" spans="1:18" ht="15" customHeight="1">
      <c r="A145" s="6">
        <v>139</v>
      </c>
      <c r="B145" s="4">
        <v>27</v>
      </c>
      <c r="C145" s="4" t="s">
        <v>27</v>
      </c>
      <c r="D145" s="4">
        <v>1406864</v>
      </c>
      <c r="E145" s="4">
        <v>9991445306</v>
      </c>
      <c r="F145" s="5" t="str">
        <f>'Penguji I'!F145</f>
        <v>Rikha Khiari Royana</v>
      </c>
      <c r="G145" s="4" t="s">
        <v>10</v>
      </c>
      <c r="H145" s="4" t="s">
        <v>9</v>
      </c>
      <c r="I145" s="4">
        <f>IF(M145="","",'Pelaksanaan I'!I146)</f>
        <v>4</v>
      </c>
      <c r="J145" s="11" t="str">
        <f t="shared" si="13"/>
        <v>Rangkaian Hambatan Seri dan Paralel</v>
      </c>
      <c r="K145" s="4">
        <f t="shared" si="14"/>
        <v>35</v>
      </c>
      <c r="L145" s="4">
        <f t="shared" si="15"/>
        <v>5</v>
      </c>
      <c r="M145" s="14">
        <f>'Pelaksanaan I'!AC146</f>
        <v>38</v>
      </c>
      <c r="N145" s="4">
        <f t="shared" si="12"/>
        <v>5</v>
      </c>
      <c r="O145" s="3">
        <f t="shared" si="16"/>
        <v>48</v>
      </c>
      <c r="P145" s="15">
        <f>'Penguji I'!P145</f>
        <v>88.888888888888886</v>
      </c>
      <c r="Q145" s="13"/>
      <c r="R145" s="13" t="str">
        <f t="shared" si="17"/>
        <v/>
      </c>
    </row>
    <row r="146" spans="1:18" ht="15" customHeight="1">
      <c r="A146" s="6">
        <v>140</v>
      </c>
      <c r="B146" s="4">
        <v>28</v>
      </c>
      <c r="C146" s="4" t="s">
        <v>27</v>
      </c>
      <c r="D146" s="4">
        <v>1406865</v>
      </c>
      <c r="E146" s="4" t="s">
        <v>33</v>
      </c>
      <c r="F146" s="5" t="str">
        <f>'Penguji I'!F146</f>
        <v>Rizky Pratama</v>
      </c>
      <c r="G146" s="4" t="s">
        <v>8</v>
      </c>
      <c r="H146" s="4" t="s">
        <v>9</v>
      </c>
      <c r="I146" s="4">
        <f>IF(M146="","",'Pelaksanaan I'!I147)</f>
        <v>4</v>
      </c>
      <c r="J146" s="11" t="str">
        <f t="shared" si="13"/>
        <v>Rangkaian Hambatan Seri dan Paralel</v>
      </c>
      <c r="K146" s="4">
        <f t="shared" si="14"/>
        <v>35</v>
      </c>
      <c r="L146" s="4">
        <f t="shared" si="15"/>
        <v>5</v>
      </c>
      <c r="M146" s="14">
        <f>'Pelaksanaan I'!AC147</f>
        <v>38</v>
      </c>
      <c r="N146" s="4">
        <f t="shared" si="12"/>
        <v>5</v>
      </c>
      <c r="O146" s="3">
        <f t="shared" si="16"/>
        <v>48</v>
      </c>
      <c r="P146" s="15">
        <f>'Penguji I'!P146</f>
        <v>88.888888888888886</v>
      </c>
      <c r="Q146" s="13"/>
      <c r="R146" s="13" t="str">
        <f t="shared" si="17"/>
        <v/>
      </c>
    </row>
    <row r="147" spans="1:18" ht="15" customHeight="1">
      <c r="A147" s="6">
        <v>141</v>
      </c>
      <c r="B147" s="4">
        <v>29</v>
      </c>
      <c r="C147" s="4" t="s">
        <v>27</v>
      </c>
      <c r="D147" s="4">
        <v>1406866</v>
      </c>
      <c r="E147" s="4">
        <v>9997094045</v>
      </c>
      <c r="F147" s="5" t="str">
        <f>'Penguji I'!F147</f>
        <v>Santa Verolina Agata</v>
      </c>
      <c r="G147" s="4" t="s">
        <v>10</v>
      </c>
      <c r="H147" s="4" t="s">
        <v>9</v>
      </c>
      <c r="I147" s="4">
        <f>IF(M147="","",'Pelaksanaan I'!I148)</f>
        <v>3</v>
      </c>
      <c r="J147" s="11" t="str">
        <f t="shared" si="13"/>
        <v>Laju Aliran Fluida/Persamaan Kontinuitas</v>
      </c>
      <c r="K147" s="4">
        <f t="shared" si="14"/>
        <v>24</v>
      </c>
      <c r="L147" s="4">
        <f t="shared" si="15"/>
        <v>5</v>
      </c>
      <c r="M147" s="14">
        <f>'Pelaksanaan I'!AC148</f>
        <v>39</v>
      </c>
      <c r="N147" s="4">
        <f t="shared" si="12"/>
        <v>5</v>
      </c>
      <c r="O147" s="3">
        <f t="shared" si="16"/>
        <v>49</v>
      </c>
      <c r="P147" s="15">
        <f>'Penguji I'!P147</f>
        <v>89.090909090909093</v>
      </c>
      <c r="Q147" s="13"/>
      <c r="R147" s="13" t="str">
        <f t="shared" si="17"/>
        <v/>
      </c>
    </row>
    <row r="148" spans="1:18" ht="15" customHeight="1">
      <c r="A148" s="6">
        <v>142</v>
      </c>
      <c r="B148" s="4">
        <v>30</v>
      </c>
      <c r="C148" s="4" t="s">
        <v>27</v>
      </c>
      <c r="D148" s="4">
        <v>1407051</v>
      </c>
      <c r="E148" s="4">
        <v>9988111530</v>
      </c>
      <c r="F148" s="5" t="str">
        <f>'Penguji I'!F148</f>
        <v>Satryo Mahendra Baroto</v>
      </c>
      <c r="G148" s="4" t="s">
        <v>10</v>
      </c>
      <c r="H148" s="4" t="s">
        <v>9</v>
      </c>
      <c r="I148" s="4">
        <f>IF(M148="","",'Pelaksanaan I'!I149)</f>
        <v>1</v>
      </c>
      <c r="J148" s="11" t="str">
        <f t="shared" si="13"/>
        <v>Gerak Harmonis pada Ayunan Bandul</v>
      </c>
      <c r="K148" s="4">
        <f t="shared" si="14"/>
        <v>29</v>
      </c>
      <c r="L148" s="4">
        <f t="shared" si="15"/>
        <v>5</v>
      </c>
      <c r="M148" s="14">
        <f>'Pelaksanaan I'!AC149</f>
        <v>44</v>
      </c>
      <c r="N148" s="4">
        <f t="shared" si="12"/>
        <v>5</v>
      </c>
      <c r="O148" s="3">
        <f t="shared" si="16"/>
        <v>54</v>
      </c>
      <c r="P148" s="15">
        <f>'Penguji I'!P148</f>
        <v>87.096774193548384</v>
      </c>
      <c r="Q148" s="13"/>
      <c r="R148" s="13" t="str">
        <f t="shared" si="17"/>
        <v/>
      </c>
    </row>
    <row r="149" spans="1:18" ht="15" customHeight="1">
      <c r="A149" s="6">
        <v>143</v>
      </c>
      <c r="B149" s="4">
        <v>31</v>
      </c>
      <c r="C149" s="4" t="s">
        <v>27</v>
      </c>
      <c r="D149" s="4">
        <v>1406867</v>
      </c>
      <c r="E149" s="4">
        <v>9993171729</v>
      </c>
      <c r="F149" s="5" t="str">
        <f>'Penguji I'!F149</f>
        <v>Sava Risky Tarisya</v>
      </c>
      <c r="G149" s="4" t="s">
        <v>8</v>
      </c>
      <c r="H149" s="4" t="s">
        <v>9</v>
      </c>
      <c r="I149" s="4">
        <f>IF(M149="","",'Pelaksanaan I'!I150)</f>
        <v>2</v>
      </c>
      <c r="J149" s="11" t="str">
        <f t="shared" si="13"/>
        <v>Hukum Hooke/Elastisitas</v>
      </c>
      <c r="K149" s="4">
        <f t="shared" si="14"/>
        <v>28</v>
      </c>
      <c r="L149" s="4">
        <f t="shared" si="15"/>
        <v>5</v>
      </c>
      <c r="M149" s="14">
        <f>'Pelaksanaan I'!AC150</f>
        <v>44</v>
      </c>
      <c r="N149" s="4">
        <f t="shared" si="12"/>
        <v>5</v>
      </c>
      <c r="O149" s="3">
        <f t="shared" si="16"/>
        <v>54</v>
      </c>
      <c r="P149" s="15">
        <f>'Penguji I'!P149</f>
        <v>91.525423728813564</v>
      </c>
      <c r="Q149" s="13"/>
      <c r="R149" s="13" t="str">
        <f t="shared" si="17"/>
        <v/>
      </c>
    </row>
    <row r="150" spans="1:18" ht="15" customHeight="1">
      <c r="A150" s="6">
        <v>144</v>
      </c>
      <c r="B150" s="4">
        <v>32</v>
      </c>
      <c r="C150" s="4" t="s">
        <v>27</v>
      </c>
      <c r="D150" s="4">
        <v>1406868</v>
      </c>
      <c r="E150" s="4">
        <v>9997854910</v>
      </c>
      <c r="F150" s="5" t="str">
        <f>'Penguji I'!F150</f>
        <v>Yusuf Kurniawan</v>
      </c>
      <c r="G150" s="4" t="s">
        <v>10</v>
      </c>
      <c r="H150" s="4" t="s">
        <v>9</v>
      </c>
      <c r="I150" s="4">
        <f>IF(M150="","",'Pelaksanaan I'!I151)</f>
        <v>3</v>
      </c>
      <c r="J150" s="11" t="str">
        <f t="shared" si="13"/>
        <v>Laju Aliran Fluida/Persamaan Kontinuitas</v>
      </c>
      <c r="K150" s="4">
        <f t="shared" si="14"/>
        <v>24</v>
      </c>
      <c r="L150" s="4">
        <f t="shared" si="15"/>
        <v>5</v>
      </c>
      <c r="M150" s="14">
        <f>'Pelaksanaan I'!AC151</f>
        <v>39</v>
      </c>
      <c r="N150" s="4">
        <f t="shared" si="12"/>
        <v>5</v>
      </c>
      <c r="O150" s="3">
        <f t="shared" si="16"/>
        <v>49</v>
      </c>
      <c r="P150" s="15">
        <f>'Penguji I'!P150</f>
        <v>89.090909090909093</v>
      </c>
      <c r="Q150" s="13"/>
      <c r="R150" s="13" t="str">
        <f t="shared" si="17"/>
        <v/>
      </c>
    </row>
    <row r="151" spans="1:18" ht="15" customHeight="1">
      <c r="A151" s="6">
        <v>145</v>
      </c>
      <c r="B151" s="4">
        <v>33</v>
      </c>
      <c r="C151" s="4" t="s">
        <v>27</v>
      </c>
      <c r="D151" s="4">
        <v>1406869</v>
      </c>
      <c r="E151" s="4">
        <v>9991024313</v>
      </c>
      <c r="F151" s="5" t="str">
        <f>'Penguji I'!F151</f>
        <v>Adam Rafi Satria</v>
      </c>
      <c r="G151" s="4" t="s">
        <v>8</v>
      </c>
      <c r="H151" s="4" t="s">
        <v>9</v>
      </c>
      <c r="I151" s="4">
        <f>IF(M151="","",'Pelaksanaan I'!I152)</f>
        <v>5</v>
      </c>
      <c r="J151" s="11" t="str">
        <f t="shared" si="13"/>
        <v>Transformator</v>
      </c>
      <c r="K151" s="4">
        <f t="shared" si="14"/>
        <v>22</v>
      </c>
      <c r="L151" s="4">
        <f t="shared" si="15"/>
        <v>5</v>
      </c>
      <c r="M151" s="14">
        <f>'Pelaksanaan I'!AC152</f>
        <v>41</v>
      </c>
      <c r="N151" s="4">
        <f t="shared" si="12"/>
        <v>5</v>
      </c>
      <c r="O151" s="3">
        <f t="shared" si="16"/>
        <v>51</v>
      </c>
      <c r="P151" s="15">
        <f>'Penguji I'!P151</f>
        <v>87.931034482758619</v>
      </c>
      <c r="Q151" s="13"/>
      <c r="R151" s="13" t="str">
        <f t="shared" si="17"/>
        <v/>
      </c>
    </row>
    <row r="152" spans="1:18" ht="15" customHeight="1">
      <c r="A152" s="6">
        <v>146</v>
      </c>
      <c r="B152" s="4">
        <v>34</v>
      </c>
      <c r="C152" s="4" t="s">
        <v>27</v>
      </c>
      <c r="D152" s="4">
        <v>1406870</v>
      </c>
      <c r="E152" s="4">
        <v>9991741420</v>
      </c>
      <c r="F152" s="5" t="str">
        <f>'Penguji I'!F152</f>
        <v>Agatha Irine Stevani Hadasa</v>
      </c>
      <c r="G152" s="4" t="s">
        <v>10</v>
      </c>
      <c r="H152" s="4" t="s">
        <v>9</v>
      </c>
      <c r="I152" s="4">
        <f>IF(M152="","",'Pelaksanaan I'!I153)</f>
        <v>3</v>
      </c>
      <c r="J152" s="11" t="str">
        <f t="shared" si="13"/>
        <v>Laju Aliran Fluida/Persamaan Kontinuitas</v>
      </c>
      <c r="K152" s="4">
        <f t="shared" si="14"/>
        <v>24</v>
      </c>
      <c r="L152" s="4">
        <f t="shared" si="15"/>
        <v>5</v>
      </c>
      <c r="M152" s="14">
        <f>'Pelaksanaan I'!AC153</f>
        <v>38</v>
      </c>
      <c r="N152" s="4">
        <f t="shared" si="12"/>
        <v>5</v>
      </c>
      <c r="O152" s="3">
        <f t="shared" si="16"/>
        <v>48</v>
      </c>
      <c r="P152" s="15">
        <f>'Penguji I'!P152</f>
        <v>87.272727272727266</v>
      </c>
      <c r="Q152" s="13"/>
      <c r="R152" s="13" t="str">
        <f t="shared" si="17"/>
        <v/>
      </c>
    </row>
    <row r="153" spans="1:18" ht="15" customHeight="1">
      <c r="A153" s="6">
        <v>147</v>
      </c>
      <c r="B153" s="4">
        <v>35</v>
      </c>
      <c r="C153" s="4" t="s">
        <v>27</v>
      </c>
      <c r="D153" s="4">
        <v>1406871</v>
      </c>
      <c r="E153" s="4">
        <v>9991884769</v>
      </c>
      <c r="F153" s="5" t="str">
        <f>'Penguji I'!F153</f>
        <v>Alvinta Rahmawati</v>
      </c>
      <c r="G153" s="4" t="s">
        <v>8</v>
      </c>
      <c r="H153" s="4" t="s">
        <v>9</v>
      </c>
      <c r="I153" s="4">
        <f>IF(M153="","",'Pelaksanaan I'!I154)</f>
        <v>5</v>
      </c>
      <c r="J153" s="11" t="str">
        <f t="shared" si="13"/>
        <v>Transformator</v>
      </c>
      <c r="K153" s="4">
        <f t="shared" si="14"/>
        <v>22</v>
      </c>
      <c r="L153" s="4">
        <f t="shared" si="15"/>
        <v>5</v>
      </c>
      <c r="M153" s="14">
        <f>'Pelaksanaan I'!AC154</f>
        <v>42</v>
      </c>
      <c r="N153" s="4">
        <f t="shared" si="12"/>
        <v>5</v>
      </c>
      <c r="O153" s="3">
        <f t="shared" si="16"/>
        <v>52</v>
      </c>
      <c r="P153" s="15">
        <f>'Penguji I'!P153</f>
        <v>89.65517241379311</v>
      </c>
      <c r="Q153" s="13"/>
      <c r="R153" s="13" t="str">
        <f t="shared" si="17"/>
        <v/>
      </c>
    </row>
    <row r="154" spans="1:18" ht="15" customHeight="1">
      <c r="A154" s="6">
        <v>148</v>
      </c>
      <c r="B154" s="4">
        <v>1</v>
      </c>
      <c r="C154" s="4" t="s">
        <v>34</v>
      </c>
      <c r="D154" s="4">
        <v>1406872</v>
      </c>
      <c r="E154" s="4">
        <v>9994845522</v>
      </c>
      <c r="F154" s="5" t="str">
        <f>'Penguji I'!F154</f>
        <v>Amelia Oktaviani</v>
      </c>
      <c r="G154" s="4" t="s">
        <v>10</v>
      </c>
      <c r="H154" s="4" t="s">
        <v>9</v>
      </c>
      <c r="I154" s="4">
        <f>IF(M154="","",'Pelaksanaan I'!I155)</f>
        <v>5</v>
      </c>
      <c r="J154" s="11" t="str">
        <f t="shared" si="13"/>
        <v>Transformator</v>
      </c>
      <c r="K154" s="4">
        <f t="shared" si="14"/>
        <v>22</v>
      </c>
      <c r="L154" s="4">
        <f t="shared" si="15"/>
        <v>5</v>
      </c>
      <c r="M154" s="14">
        <f>'Pelaksanaan I'!AC155</f>
        <v>43</v>
      </c>
      <c r="N154" s="4">
        <f t="shared" si="12"/>
        <v>5</v>
      </c>
      <c r="O154" s="3">
        <f t="shared" si="16"/>
        <v>53</v>
      </c>
      <c r="P154" s="15">
        <f>'Penguji I'!P154</f>
        <v>91.379310344827587</v>
      </c>
      <c r="Q154" s="13" t="str">
        <f>'Penguji II'!P42</f>
        <v/>
      </c>
      <c r="R154" s="13" t="str">
        <f t="shared" si="17"/>
        <v/>
      </c>
    </row>
    <row r="155" spans="1:18" ht="15" customHeight="1">
      <c r="A155" s="6">
        <v>149</v>
      </c>
      <c r="B155" s="4">
        <v>2</v>
      </c>
      <c r="C155" s="4" t="s">
        <v>34</v>
      </c>
      <c r="D155" s="4">
        <v>1406873</v>
      </c>
      <c r="E155" s="4">
        <v>9991077860</v>
      </c>
      <c r="F155" s="5" t="str">
        <f>'Penguji I'!F155</f>
        <v>Antonia Adisty Rachel Putri Kurniawan</v>
      </c>
      <c r="G155" s="4" t="s">
        <v>10</v>
      </c>
      <c r="H155" s="4" t="s">
        <v>35</v>
      </c>
      <c r="I155" s="4">
        <f>IF(M155="","",'Pelaksanaan I'!I156)</f>
        <v>2</v>
      </c>
      <c r="J155" s="11" t="str">
        <f t="shared" si="13"/>
        <v>Hukum Hooke/Elastisitas</v>
      </c>
      <c r="K155" s="4">
        <f t="shared" si="14"/>
        <v>28</v>
      </c>
      <c r="L155" s="4">
        <f t="shared" si="15"/>
        <v>5</v>
      </c>
      <c r="M155" s="14">
        <f>'Pelaksanaan I'!AC156</f>
        <v>41</v>
      </c>
      <c r="N155" s="4">
        <f t="shared" si="12"/>
        <v>5</v>
      </c>
      <c r="O155" s="3">
        <f t="shared" si="16"/>
        <v>51</v>
      </c>
      <c r="P155" s="15">
        <f>'Penguji I'!P155</f>
        <v>86.440677966101703</v>
      </c>
      <c r="Q155" s="13" t="str">
        <f>'Penguji II'!P43</f>
        <v/>
      </c>
      <c r="R155" s="13" t="str">
        <f t="shared" si="17"/>
        <v/>
      </c>
    </row>
    <row r="156" spans="1:18" ht="15" customHeight="1">
      <c r="A156" s="6">
        <v>150</v>
      </c>
      <c r="B156" s="4">
        <v>3</v>
      </c>
      <c r="C156" s="4" t="s">
        <v>34</v>
      </c>
      <c r="D156" s="4">
        <v>1406874</v>
      </c>
      <c r="E156" s="4">
        <v>9991266311</v>
      </c>
      <c r="F156" s="5" t="str">
        <f>'Penguji I'!F156</f>
        <v>Arga Adityarahman</v>
      </c>
      <c r="G156" s="4" t="s">
        <v>8</v>
      </c>
      <c r="H156" s="4" t="s">
        <v>35</v>
      </c>
      <c r="I156" s="4">
        <f>IF(M156="","",'Pelaksanaan I'!I157)</f>
        <v>4</v>
      </c>
      <c r="J156" s="11" t="str">
        <f t="shared" si="13"/>
        <v>Rangkaian Hambatan Seri dan Paralel</v>
      </c>
      <c r="K156" s="4">
        <f t="shared" si="14"/>
        <v>35</v>
      </c>
      <c r="L156" s="4">
        <f t="shared" si="15"/>
        <v>5</v>
      </c>
      <c r="M156" s="14">
        <f>'Pelaksanaan I'!AC157</f>
        <v>36</v>
      </c>
      <c r="N156" s="4">
        <f t="shared" si="12"/>
        <v>5</v>
      </c>
      <c r="O156" s="3">
        <f t="shared" si="16"/>
        <v>46</v>
      </c>
      <c r="P156" s="15">
        <f>'Penguji I'!P156</f>
        <v>85.18518518518519</v>
      </c>
      <c r="Q156" s="13" t="str">
        <f>'Penguji II'!P44</f>
        <v/>
      </c>
      <c r="R156" s="13" t="str">
        <f t="shared" si="17"/>
        <v/>
      </c>
    </row>
    <row r="157" spans="1:18" ht="15" customHeight="1">
      <c r="A157" s="6">
        <v>151</v>
      </c>
      <c r="B157" s="4">
        <v>4</v>
      </c>
      <c r="C157" s="4" t="s">
        <v>34</v>
      </c>
      <c r="D157" s="4">
        <v>1406875</v>
      </c>
      <c r="E157" s="4">
        <v>9993172296</v>
      </c>
      <c r="F157" s="5" t="str">
        <f>'Penguji I'!F157</f>
        <v>Brezinka Ayu Perdana</v>
      </c>
      <c r="G157" s="4" t="s">
        <v>8</v>
      </c>
      <c r="H157" s="4" t="s">
        <v>9</v>
      </c>
      <c r="I157" s="4">
        <f>IF(M157="","",'Pelaksanaan I'!I158)</f>
        <v>6</v>
      </c>
      <c r="J157" s="11" t="str">
        <f t="shared" si="13"/>
        <v>Transformator</v>
      </c>
      <c r="K157" s="4">
        <f t="shared" si="14"/>
        <v>22</v>
      </c>
      <c r="L157" s="4">
        <f t="shared" si="15"/>
        <v>5</v>
      </c>
      <c r="M157" s="14">
        <f>'Pelaksanaan I'!AC158</f>
        <v>40</v>
      </c>
      <c r="N157" s="4">
        <f t="shared" si="12"/>
        <v>5</v>
      </c>
      <c r="O157" s="3">
        <f t="shared" si="16"/>
        <v>50</v>
      </c>
      <c r="P157" s="15">
        <f>'Penguji I'!P157</f>
        <v>89.285714285714292</v>
      </c>
      <c r="Q157" s="13" t="str">
        <f>'Penguji II'!P45</f>
        <v/>
      </c>
      <c r="R157" s="13" t="str">
        <f t="shared" si="17"/>
        <v/>
      </c>
    </row>
    <row r="158" spans="1:18" ht="15" customHeight="1">
      <c r="A158" s="6">
        <v>152</v>
      </c>
      <c r="B158" s="4">
        <v>5</v>
      </c>
      <c r="C158" s="4" t="s">
        <v>34</v>
      </c>
      <c r="D158" s="4">
        <v>1406876</v>
      </c>
      <c r="E158" s="4">
        <v>9991246222</v>
      </c>
      <c r="F158" s="5" t="str">
        <f>'Penguji I'!F158</f>
        <v>Deninta Silvia Hanani</v>
      </c>
      <c r="G158" s="4" t="s">
        <v>10</v>
      </c>
      <c r="H158" s="4" t="s">
        <v>9</v>
      </c>
      <c r="I158" s="4">
        <f>IF(M158="","",'Pelaksanaan I'!I159)</f>
        <v>1</v>
      </c>
      <c r="J158" s="11" t="str">
        <f t="shared" si="13"/>
        <v>Gerak Harmonis pada Ayunan Bandul</v>
      </c>
      <c r="K158" s="4">
        <f t="shared" si="14"/>
        <v>29</v>
      </c>
      <c r="L158" s="4">
        <f t="shared" si="15"/>
        <v>5</v>
      </c>
      <c r="M158" s="14">
        <f>'Pelaksanaan I'!AC159</f>
        <v>44</v>
      </c>
      <c r="N158" s="4">
        <f t="shared" si="12"/>
        <v>5</v>
      </c>
      <c r="O158" s="3">
        <f t="shared" si="16"/>
        <v>54</v>
      </c>
      <c r="P158" s="15">
        <f>'Penguji I'!P158</f>
        <v>87.096774193548384</v>
      </c>
      <c r="Q158" s="13" t="str">
        <f>'Penguji II'!P46</f>
        <v/>
      </c>
      <c r="R158" s="13" t="str">
        <f t="shared" si="17"/>
        <v/>
      </c>
    </row>
    <row r="159" spans="1:18" ht="15" customHeight="1">
      <c r="A159" s="6">
        <v>153</v>
      </c>
      <c r="B159" s="4">
        <v>6</v>
      </c>
      <c r="C159" s="4" t="s">
        <v>34</v>
      </c>
      <c r="D159" s="4">
        <v>1406878</v>
      </c>
      <c r="E159" s="4">
        <v>9996519414</v>
      </c>
      <c r="F159" s="5" t="str">
        <f>'Penguji I'!F159</f>
        <v>Dian Safitri</v>
      </c>
      <c r="G159" s="4" t="s">
        <v>8</v>
      </c>
      <c r="H159" s="4" t="s">
        <v>9</v>
      </c>
      <c r="I159" s="4">
        <f>IF(M159="","",'Pelaksanaan I'!I160)</f>
        <v>3</v>
      </c>
      <c r="J159" s="11" t="str">
        <f t="shared" si="13"/>
        <v>Laju Aliran Fluida/Persamaan Kontinuitas</v>
      </c>
      <c r="K159" s="4">
        <f t="shared" si="14"/>
        <v>24</v>
      </c>
      <c r="L159" s="4">
        <f t="shared" si="15"/>
        <v>5</v>
      </c>
      <c r="M159" s="14">
        <f>'Pelaksanaan I'!AC160</f>
        <v>38</v>
      </c>
      <c r="N159" s="4">
        <f t="shared" si="12"/>
        <v>5</v>
      </c>
      <c r="O159" s="3">
        <f t="shared" si="16"/>
        <v>48</v>
      </c>
      <c r="P159" s="15">
        <f>'Penguji I'!P159</f>
        <v>87.272727272727266</v>
      </c>
      <c r="Q159" s="13" t="str">
        <f>'Penguji II'!P47</f>
        <v/>
      </c>
      <c r="R159" s="13" t="str">
        <f t="shared" si="17"/>
        <v/>
      </c>
    </row>
    <row r="160" spans="1:18" ht="15" customHeight="1">
      <c r="A160" s="6">
        <v>154</v>
      </c>
      <c r="B160" s="4">
        <v>7</v>
      </c>
      <c r="C160" s="4" t="s">
        <v>34</v>
      </c>
      <c r="D160" s="4">
        <v>1406879</v>
      </c>
      <c r="E160" s="4">
        <v>9991024290</v>
      </c>
      <c r="F160" s="5" t="str">
        <f>'Penguji I'!F160</f>
        <v>Eleonora Valeria Jenaru</v>
      </c>
      <c r="G160" s="4" t="s">
        <v>8</v>
      </c>
      <c r="H160" s="4" t="s">
        <v>9</v>
      </c>
      <c r="I160" s="4">
        <f>IF(M160="","",'Pelaksanaan I'!I161)</f>
        <v>7</v>
      </c>
      <c r="J160" s="11" t="str">
        <f t="shared" si="13"/>
        <v>Transformator</v>
      </c>
      <c r="K160" s="4">
        <f t="shared" si="14"/>
        <v>22</v>
      </c>
      <c r="L160" s="4">
        <f t="shared" si="15"/>
        <v>5</v>
      </c>
      <c r="M160" s="14">
        <f>'Pelaksanaan I'!AC161</f>
        <v>42</v>
      </c>
      <c r="N160" s="4">
        <f t="shared" si="12"/>
        <v>5</v>
      </c>
      <c r="O160" s="3">
        <f t="shared" si="16"/>
        <v>52</v>
      </c>
      <c r="P160" s="15">
        <f>'Penguji I'!P160</f>
        <v>89.65517241379311</v>
      </c>
      <c r="Q160" s="13" t="str">
        <f>'Penguji II'!P48</f>
        <v/>
      </c>
      <c r="R160" s="13" t="str">
        <f t="shared" si="17"/>
        <v/>
      </c>
    </row>
    <row r="161" spans="1:18" ht="15" customHeight="1">
      <c r="A161" s="6">
        <v>155</v>
      </c>
      <c r="B161" s="4">
        <v>8</v>
      </c>
      <c r="C161" s="4" t="s">
        <v>34</v>
      </c>
      <c r="D161" s="4">
        <v>1406880</v>
      </c>
      <c r="E161" s="4">
        <v>9971942522</v>
      </c>
      <c r="F161" s="5" t="str">
        <f>'Penguji I'!F161</f>
        <v>Erin Bella Pratiwi</v>
      </c>
      <c r="G161" s="4" t="s">
        <v>10</v>
      </c>
      <c r="H161" s="4" t="s">
        <v>9</v>
      </c>
      <c r="I161" s="4">
        <f>IF(M161="","",'Pelaksanaan I'!I162)</f>
        <v>6</v>
      </c>
      <c r="J161" s="11" t="str">
        <f t="shared" si="13"/>
        <v>Transformator</v>
      </c>
      <c r="K161" s="4">
        <f t="shared" si="14"/>
        <v>22</v>
      </c>
      <c r="L161" s="4">
        <f t="shared" si="15"/>
        <v>5</v>
      </c>
      <c r="M161" s="14">
        <f>'Pelaksanaan I'!AC162</f>
        <v>40</v>
      </c>
      <c r="N161" s="4">
        <f t="shared" si="12"/>
        <v>5</v>
      </c>
      <c r="O161" s="3">
        <f t="shared" si="16"/>
        <v>50</v>
      </c>
      <c r="P161" s="15">
        <f>'Penguji I'!P161</f>
        <v>89.285714285714292</v>
      </c>
      <c r="Q161" s="13" t="str">
        <f>'Penguji II'!P49</f>
        <v/>
      </c>
      <c r="R161" s="13" t="str">
        <f t="shared" si="17"/>
        <v/>
      </c>
    </row>
    <row r="162" spans="1:18" ht="15" customHeight="1">
      <c r="A162" s="6">
        <v>156</v>
      </c>
      <c r="B162" s="4">
        <v>9</v>
      </c>
      <c r="C162" s="4" t="s">
        <v>34</v>
      </c>
      <c r="D162" s="4">
        <v>1406881</v>
      </c>
      <c r="E162" s="4">
        <v>9997532865</v>
      </c>
      <c r="F162" s="5" t="str">
        <f>'Penguji I'!F162</f>
        <v>Erlina Risqita Sari</v>
      </c>
      <c r="G162" s="4" t="s">
        <v>8</v>
      </c>
      <c r="H162" s="4" t="s">
        <v>35</v>
      </c>
      <c r="I162" s="4">
        <f>IF(M162="","",'Pelaksanaan I'!I163)</f>
        <v>2</v>
      </c>
      <c r="J162" s="11" t="str">
        <f t="shared" si="13"/>
        <v>Hukum Hooke/Elastisitas</v>
      </c>
      <c r="K162" s="4">
        <f t="shared" si="14"/>
        <v>28</v>
      </c>
      <c r="L162" s="4">
        <f t="shared" si="15"/>
        <v>5</v>
      </c>
      <c r="M162" s="14">
        <f>'Pelaksanaan I'!AC163</f>
        <v>43</v>
      </c>
      <c r="N162" s="4">
        <f t="shared" si="12"/>
        <v>5</v>
      </c>
      <c r="O162" s="3">
        <f t="shared" si="16"/>
        <v>53</v>
      </c>
      <c r="P162" s="15">
        <f>'Penguji I'!P162</f>
        <v>89.830508474576277</v>
      </c>
      <c r="Q162" s="13" t="str">
        <f>'Penguji II'!P50</f>
        <v/>
      </c>
      <c r="R162" s="13" t="str">
        <f t="shared" si="17"/>
        <v/>
      </c>
    </row>
    <row r="163" spans="1:18" ht="15" customHeight="1">
      <c r="A163" s="6">
        <v>157</v>
      </c>
      <c r="B163" s="4">
        <v>10</v>
      </c>
      <c r="C163" s="4" t="s">
        <v>34</v>
      </c>
      <c r="D163" s="4">
        <v>1406882</v>
      </c>
      <c r="E163" s="4" t="s">
        <v>36</v>
      </c>
      <c r="F163" s="5" t="str">
        <f>'Penguji I'!F163</f>
        <v>Ghanny Aulia Fernanda</v>
      </c>
      <c r="G163" s="4" t="s">
        <v>8</v>
      </c>
      <c r="H163" s="4" t="s">
        <v>35</v>
      </c>
      <c r="I163" s="4">
        <f>IF(M163="","",'Pelaksanaan I'!I164)</f>
        <v>1</v>
      </c>
      <c r="J163" s="11" t="str">
        <f t="shared" si="13"/>
        <v>Gerak Harmonis pada Ayunan Bandul</v>
      </c>
      <c r="K163" s="4">
        <f t="shared" si="14"/>
        <v>29</v>
      </c>
      <c r="L163" s="4">
        <f t="shared" si="15"/>
        <v>5</v>
      </c>
      <c r="M163" s="14">
        <f>'Pelaksanaan I'!AC164</f>
        <v>46</v>
      </c>
      <c r="N163" s="4">
        <f t="shared" si="12"/>
        <v>5</v>
      </c>
      <c r="O163" s="3">
        <f t="shared" si="16"/>
        <v>56</v>
      </c>
      <c r="P163" s="15">
        <f>'Penguji I'!P163</f>
        <v>90.322580645161281</v>
      </c>
      <c r="Q163" s="13" t="str">
        <f>'Penguji II'!P51</f>
        <v/>
      </c>
      <c r="R163" s="13" t="str">
        <f t="shared" si="17"/>
        <v/>
      </c>
    </row>
    <row r="164" spans="1:18" ht="15" customHeight="1">
      <c r="A164" s="6">
        <v>158</v>
      </c>
      <c r="B164" s="4">
        <v>11</v>
      </c>
      <c r="C164" s="4" t="s">
        <v>34</v>
      </c>
      <c r="D164" s="4">
        <v>1406883</v>
      </c>
      <c r="E164" s="4">
        <v>9992805130</v>
      </c>
      <c r="F164" s="5" t="str">
        <f>'Penguji I'!F164</f>
        <v>Isnaini Fatkhatul Jannah</v>
      </c>
      <c r="G164" s="4" t="s">
        <v>10</v>
      </c>
      <c r="H164" s="4" t="s">
        <v>35</v>
      </c>
      <c r="I164" s="4">
        <f>IF(M164="","",'Pelaksanaan I'!I165)</f>
        <v>5</v>
      </c>
      <c r="J164" s="11" t="str">
        <f t="shared" si="13"/>
        <v>Transformator</v>
      </c>
      <c r="K164" s="4">
        <f t="shared" si="14"/>
        <v>22</v>
      </c>
      <c r="L164" s="4">
        <f t="shared" si="15"/>
        <v>5</v>
      </c>
      <c r="M164" s="14">
        <f>'Pelaksanaan I'!AC165</f>
        <v>42</v>
      </c>
      <c r="N164" s="4">
        <f t="shared" si="12"/>
        <v>5</v>
      </c>
      <c r="O164" s="3">
        <f t="shared" si="16"/>
        <v>52</v>
      </c>
      <c r="P164" s="15">
        <f>'Penguji I'!P164</f>
        <v>89.65517241379311</v>
      </c>
      <c r="Q164" s="13" t="str">
        <f>'Penguji II'!P52</f>
        <v/>
      </c>
      <c r="R164" s="13" t="str">
        <f t="shared" si="17"/>
        <v/>
      </c>
    </row>
    <row r="165" spans="1:18" ht="15" customHeight="1">
      <c r="A165" s="6">
        <v>159</v>
      </c>
      <c r="B165" s="4">
        <v>12</v>
      </c>
      <c r="C165" s="4" t="s">
        <v>34</v>
      </c>
      <c r="D165" s="4">
        <v>1406885</v>
      </c>
      <c r="E165" s="4">
        <v>9991091171</v>
      </c>
      <c r="F165" s="5" t="str">
        <f>'Penguji I'!F165</f>
        <v>Karenina Ajeng Pramesti Azzahra</v>
      </c>
      <c r="G165" s="4" t="s">
        <v>8</v>
      </c>
      <c r="H165" s="4" t="s">
        <v>9</v>
      </c>
      <c r="I165" s="4">
        <f>IF(M165="","",'Pelaksanaan I'!I166)</f>
        <v>2</v>
      </c>
      <c r="J165" s="11" t="str">
        <f t="shared" si="13"/>
        <v>Hukum Hooke/Elastisitas</v>
      </c>
      <c r="K165" s="4">
        <f t="shared" si="14"/>
        <v>28</v>
      </c>
      <c r="L165" s="4">
        <f t="shared" si="15"/>
        <v>5</v>
      </c>
      <c r="M165" s="14">
        <f>'Pelaksanaan I'!AC166</f>
        <v>43</v>
      </c>
      <c r="N165" s="4">
        <f t="shared" si="12"/>
        <v>5</v>
      </c>
      <c r="O165" s="3">
        <f t="shared" si="16"/>
        <v>53</v>
      </c>
      <c r="P165" s="15">
        <f>'Penguji I'!P165</f>
        <v>89.830508474576277</v>
      </c>
      <c r="Q165" s="13" t="str">
        <f>'Penguji II'!P53</f>
        <v/>
      </c>
      <c r="R165" s="13" t="str">
        <f t="shared" si="17"/>
        <v/>
      </c>
    </row>
    <row r="166" spans="1:18" ht="15" customHeight="1">
      <c r="A166" s="6">
        <v>160</v>
      </c>
      <c r="B166" s="4">
        <v>13</v>
      </c>
      <c r="C166" s="4" t="s">
        <v>34</v>
      </c>
      <c r="D166" s="4">
        <v>1406886</v>
      </c>
      <c r="E166" s="4">
        <v>9983130604</v>
      </c>
      <c r="F166" s="5" t="str">
        <f>'Penguji I'!F166</f>
        <v>Krisna Albintar Ditama</v>
      </c>
      <c r="G166" s="4" t="s">
        <v>10</v>
      </c>
      <c r="H166" s="4" t="s">
        <v>9</v>
      </c>
      <c r="I166" s="4">
        <f>IF(M166="","",'Pelaksanaan I'!I167)</f>
        <v>4</v>
      </c>
      <c r="J166" s="11" t="str">
        <f t="shared" si="13"/>
        <v>Rangkaian Hambatan Seri dan Paralel</v>
      </c>
      <c r="K166" s="4">
        <f t="shared" si="14"/>
        <v>35</v>
      </c>
      <c r="L166" s="4">
        <f t="shared" si="15"/>
        <v>5</v>
      </c>
      <c r="M166" s="14">
        <f>'Pelaksanaan I'!AC167</f>
        <v>38</v>
      </c>
      <c r="N166" s="4">
        <f t="shared" si="12"/>
        <v>5</v>
      </c>
      <c r="O166" s="3">
        <f t="shared" si="16"/>
        <v>48</v>
      </c>
      <c r="P166" s="15">
        <f>'Penguji I'!P166</f>
        <v>88.888888888888886</v>
      </c>
      <c r="Q166" s="13" t="str">
        <f>'Penguji II'!P54</f>
        <v/>
      </c>
      <c r="R166" s="13" t="str">
        <f t="shared" si="17"/>
        <v/>
      </c>
    </row>
    <row r="167" spans="1:18" ht="15" customHeight="1">
      <c r="A167" s="6">
        <v>161</v>
      </c>
      <c r="B167" s="4">
        <v>14</v>
      </c>
      <c r="C167" s="4" t="s">
        <v>34</v>
      </c>
      <c r="D167" s="4">
        <v>1406887</v>
      </c>
      <c r="E167" s="4" t="s">
        <v>37</v>
      </c>
      <c r="F167" s="5" t="str">
        <f>'Penguji I'!F167</f>
        <v>Lidya Fara Deva Sukmana Dewi</v>
      </c>
      <c r="G167" s="4" t="s">
        <v>8</v>
      </c>
      <c r="H167" s="4" t="s">
        <v>9</v>
      </c>
      <c r="I167" s="4">
        <f>IF(M167="","",'Pelaksanaan I'!I168)</f>
        <v>6</v>
      </c>
      <c r="J167" s="11" t="str">
        <f t="shared" si="13"/>
        <v>Transformator</v>
      </c>
      <c r="K167" s="4">
        <f t="shared" si="14"/>
        <v>22</v>
      </c>
      <c r="L167" s="4">
        <f t="shared" si="15"/>
        <v>5</v>
      </c>
      <c r="M167" s="14">
        <f>'Pelaksanaan I'!AC168</f>
        <v>39</v>
      </c>
      <c r="N167" s="4">
        <f t="shared" si="12"/>
        <v>5</v>
      </c>
      <c r="O167" s="3">
        <f t="shared" si="16"/>
        <v>49</v>
      </c>
      <c r="P167" s="15">
        <f>'Penguji I'!P167</f>
        <v>87.5</v>
      </c>
      <c r="Q167" s="13" t="str">
        <f>'Penguji II'!P55</f>
        <v/>
      </c>
      <c r="R167" s="13" t="str">
        <f t="shared" si="17"/>
        <v/>
      </c>
    </row>
    <row r="168" spans="1:18" ht="15" customHeight="1">
      <c r="A168" s="6">
        <v>162</v>
      </c>
      <c r="B168" s="4">
        <v>15</v>
      </c>
      <c r="C168" s="4" t="s">
        <v>34</v>
      </c>
      <c r="D168" s="4">
        <v>1406888</v>
      </c>
      <c r="E168" s="4">
        <v>9997118669</v>
      </c>
      <c r="F168" s="5" t="str">
        <f>'Penguji I'!F168</f>
        <v>Mochammad Luqmanul Chakim</v>
      </c>
      <c r="G168" s="4" t="s">
        <v>8</v>
      </c>
      <c r="H168" s="4" t="s">
        <v>35</v>
      </c>
      <c r="I168" s="4">
        <f>IF(M168="","",'Pelaksanaan I'!I169)</f>
        <v>6</v>
      </c>
      <c r="J168" s="11" t="str">
        <f t="shared" si="13"/>
        <v>Transformator</v>
      </c>
      <c r="K168" s="4">
        <f t="shared" si="14"/>
        <v>22</v>
      </c>
      <c r="L168" s="4">
        <f t="shared" si="15"/>
        <v>5</v>
      </c>
      <c r="M168" s="14">
        <f>'Pelaksanaan I'!AC169</f>
        <v>39</v>
      </c>
      <c r="N168" s="4">
        <f t="shared" si="12"/>
        <v>5</v>
      </c>
      <c r="O168" s="3">
        <f t="shared" si="16"/>
        <v>49</v>
      </c>
      <c r="P168" s="15">
        <f>'Penguji I'!P168</f>
        <v>87.5</v>
      </c>
      <c r="Q168" s="13" t="str">
        <f>'Penguji II'!P56</f>
        <v/>
      </c>
      <c r="R168" s="13" t="str">
        <f t="shared" si="17"/>
        <v/>
      </c>
    </row>
    <row r="169" spans="1:18" ht="15" customHeight="1">
      <c r="A169" s="6">
        <v>163</v>
      </c>
      <c r="B169" s="4">
        <v>16</v>
      </c>
      <c r="C169" s="4" t="s">
        <v>34</v>
      </c>
      <c r="D169" s="4">
        <v>1406889</v>
      </c>
      <c r="E169" s="4" t="s">
        <v>38</v>
      </c>
      <c r="F169" s="5" t="str">
        <f>'Penguji I'!F169</f>
        <v>Muhammad Aflah Riza Perdana</v>
      </c>
      <c r="G169" s="4" t="s">
        <v>8</v>
      </c>
      <c r="H169" s="4" t="s">
        <v>9</v>
      </c>
      <c r="I169" s="4">
        <f>IF(M169="","",'Pelaksanaan I'!I170)</f>
        <v>3</v>
      </c>
      <c r="J169" s="11" t="str">
        <f t="shared" si="13"/>
        <v>Laju Aliran Fluida/Persamaan Kontinuitas</v>
      </c>
      <c r="K169" s="4">
        <f t="shared" si="14"/>
        <v>24</v>
      </c>
      <c r="L169" s="4">
        <f t="shared" si="15"/>
        <v>5</v>
      </c>
      <c r="M169" s="14">
        <f>'Pelaksanaan I'!AC170</f>
        <v>40</v>
      </c>
      <c r="N169" s="4">
        <f t="shared" si="12"/>
        <v>5</v>
      </c>
      <c r="O169" s="3">
        <f t="shared" si="16"/>
        <v>50</v>
      </c>
      <c r="P169" s="15">
        <f>'Penguji I'!P169</f>
        <v>90.909090909090907</v>
      </c>
      <c r="Q169" s="13" t="str">
        <f>'Penguji II'!P57</f>
        <v/>
      </c>
      <c r="R169" s="13" t="str">
        <f t="shared" si="17"/>
        <v/>
      </c>
    </row>
    <row r="170" spans="1:18" ht="15" customHeight="1">
      <c r="A170" s="6">
        <v>164</v>
      </c>
      <c r="B170" s="4">
        <v>17</v>
      </c>
      <c r="C170" s="4" t="s">
        <v>34</v>
      </c>
      <c r="D170" s="4">
        <v>1406890</v>
      </c>
      <c r="E170" s="4">
        <v>9983131870</v>
      </c>
      <c r="F170" s="5" t="str">
        <f>'Penguji I'!F170</f>
        <v>Muhammad Wahid Satrio Nugroho</v>
      </c>
      <c r="G170" s="4" t="s">
        <v>8</v>
      </c>
      <c r="H170" s="4" t="s">
        <v>9</v>
      </c>
      <c r="I170" s="4">
        <f>IF(M170="","",'Pelaksanaan I'!I171)</f>
        <v>3</v>
      </c>
      <c r="J170" s="11" t="str">
        <f t="shared" si="13"/>
        <v>Laju Aliran Fluida/Persamaan Kontinuitas</v>
      </c>
      <c r="K170" s="4">
        <f t="shared" si="14"/>
        <v>24</v>
      </c>
      <c r="L170" s="4">
        <f t="shared" si="15"/>
        <v>5</v>
      </c>
      <c r="M170" s="14">
        <f>'Pelaksanaan I'!AC171</f>
        <v>40</v>
      </c>
      <c r="N170" s="4">
        <f t="shared" si="12"/>
        <v>5</v>
      </c>
      <c r="O170" s="3">
        <f t="shared" si="16"/>
        <v>50</v>
      </c>
      <c r="P170" s="15">
        <f>'Penguji I'!P170</f>
        <v>90.909090909090907</v>
      </c>
      <c r="Q170" s="13" t="str">
        <f>'Penguji II'!P58</f>
        <v/>
      </c>
      <c r="R170" s="13" t="str">
        <f t="shared" si="17"/>
        <v/>
      </c>
    </row>
    <row r="171" spans="1:18" ht="15" customHeight="1">
      <c r="A171" s="6">
        <v>165</v>
      </c>
      <c r="B171" s="4">
        <v>18</v>
      </c>
      <c r="C171" s="4" t="s">
        <v>34</v>
      </c>
      <c r="D171" s="4">
        <v>1406891</v>
      </c>
      <c r="E171" s="4">
        <v>9988974857</v>
      </c>
      <c r="F171" s="5" t="str">
        <f>'Penguji I'!F171</f>
        <v>Nadia Ananingsyah Sekar Ayu</v>
      </c>
      <c r="G171" s="4" t="s">
        <v>10</v>
      </c>
      <c r="H171" s="4" t="s">
        <v>9</v>
      </c>
      <c r="I171" s="4">
        <f>IF(M171="","",'Pelaksanaan I'!I172)</f>
        <v>1</v>
      </c>
      <c r="J171" s="11" t="str">
        <f t="shared" si="13"/>
        <v>Gerak Harmonis pada Ayunan Bandul</v>
      </c>
      <c r="K171" s="4">
        <f t="shared" si="14"/>
        <v>29</v>
      </c>
      <c r="L171" s="4">
        <f t="shared" si="15"/>
        <v>5</v>
      </c>
      <c r="M171" s="14">
        <f>'Pelaksanaan I'!AC172</f>
        <v>46</v>
      </c>
      <c r="N171" s="4">
        <f t="shared" si="12"/>
        <v>5</v>
      </c>
      <c r="O171" s="3">
        <f t="shared" si="16"/>
        <v>56</v>
      </c>
      <c r="P171" s="15">
        <f>'Penguji I'!P171</f>
        <v>90.322580645161281</v>
      </c>
      <c r="Q171" s="13" t="str">
        <f>'Penguji II'!P59</f>
        <v/>
      </c>
      <c r="R171" s="13" t="str">
        <f t="shared" si="17"/>
        <v/>
      </c>
    </row>
    <row r="172" spans="1:18" ht="15" customHeight="1">
      <c r="A172" s="6">
        <v>166</v>
      </c>
      <c r="B172" s="4">
        <v>19</v>
      </c>
      <c r="C172" s="4" t="s">
        <v>34</v>
      </c>
      <c r="D172" s="4">
        <v>1406892</v>
      </c>
      <c r="E172" s="4">
        <v>9993171484</v>
      </c>
      <c r="F172" s="5" t="str">
        <f>'Penguji I'!F172</f>
        <v>Nanang Restu Adi Pratama</v>
      </c>
      <c r="G172" s="4" t="s">
        <v>10</v>
      </c>
      <c r="H172" s="4" t="s">
        <v>9</v>
      </c>
      <c r="I172" s="4">
        <f>IF(M172="","",'Pelaksanaan I'!I173)</f>
        <v>5</v>
      </c>
      <c r="J172" s="11" t="str">
        <f t="shared" si="13"/>
        <v>Transformator</v>
      </c>
      <c r="K172" s="4">
        <f t="shared" si="14"/>
        <v>22</v>
      </c>
      <c r="L172" s="4">
        <f t="shared" si="15"/>
        <v>5</v>
      </c>
      <c r="M172" s="14">
        <f>'Pelaksanaan I'!AC173</f>
        <v>42</v>
      </c>
      <c r="N172" s="4">
        <f t="shared" si="12"/>
        <v>5</v>
      </c>
      <c r="O172" s="3">
        <f t="shared" si="16"/>
        <v>52</v>
      </c>
      <c r="P172" s="15">
        <f>'Penguji I'!P172</f>
        <v>89.65517241379311</v>
      </c>
      <c r="Q172" s="13" t="str">
        <f>'Penguji II'!P60</f>
        <v/>
      </c>
      <c r="R172" s="13" t="str">
        <f t="shared" si="17"/>
        <v/>
      </c>
    </row>
    <row r="173" spans="1:18" ht="15" customHeight="1">
      <c r="A173" s="6">
        <v>167</v>
      </c>
      <c r="B173" s="4">
        <v>20</v>
      </c>
      <c r="C173" s="4" t="s">
        <v>34</v>
      </c>
      <c r="D173" s="4">
        <v>1406893</v>
      </c>
      <c r="E173" s="4">
        <v>9990891406</v>
      </c>
      <c r="F173" s="5" t="str">
        <f>'Penguji I'!F173</f>
        <v>Natasya Amalia Rismadhani</v>
      </c>
      <c r="G173" s="4" t="s">
        <v>10</v>
      </c>
      <c r="H173" s="4" t="s">
        <v>9</v>
      </c>
      <c r="I173" s="4">
        <f>IF(M173="","",'Pelaksanaan I'!I174)</f>
        <v>2</v>
      </c>
      <c r="J173" s="11" t="str">
        <f t="shared" si="13"/>
        <v>Hukum Hooke/Elastisitas</v>
      </c>
      <c r="K173" s="4">
        <f t="shared" si="14"/>
        <v>28</v>
      </c>
      <c r="L173" s="4">
        <f t="shared" si="15"/>
        <v>5</v>
      </c>
      <c r="M173" s="14">
        <f>'Pelaksanaan I'!AC174</f>
        <v>43</v>
      </c>
      <c r="N173" s="4">
        <f t="shared" si="12"/>
        <v>5</v>
      </c>
      <c r="O173" s="3">
        <f t="shared" si="16"/>
        <v>53</v>
      </c>
      <c r="P173" s="15">
        <f>'Penguji I'!P173</f>
        <v>89.830508474576277</v>
      </c>
      <c r="Q173" s="13" t="str">
        <f>'Penguji II'!P61</f>
        <v/>
      </c>
      <c r="R173" s="13" t="str">
        <f t="shared" si="17"/>
        <v/>
      </c>
    </row>
    <row r="174" spans="1:18" ht="15" customHeight="1">
      <c r="A174" s="6">
        <v>168</v>
      </c>
      <c r="B174" s="4">
        <v>21</v>
      </c>
      <c r="C174" s="4" t="s">
        <v>34</v>
      </c>
      <c r="D174" s="4">
        <v>1406894</v>
      </c>
      <c r="E174" s="4">
        <v>9997854472</v>
      </c>
      <c r="F174" s="5" t="str">
        <f>'Penguji I'!F174</f>
        <v>Nizam Priyanggo Harmonis</v>
      </c>
      <c r="G174" s="4" t="s">
        <v>10</v>
      </c>
      <c r="H174" s="4" t="s">
        <v>9</v>
      </c>
      <c r="I174" s="4">
        <f>IF(M174="","",'Pelaksanaan I'!I175)</f>
        <v>4</v>
      </c>
      <c r="J174" s="11" t="str">
        <f t="shared" si="13"/>
        <v>Rangkaian Hambatan Seri dan Paralel</v>
      </c>
      <c r="K174" s="4">
        <f t="shared" si="14"/>
        <v>35</v>
      </c>
      <c r="L174" s="4">
        <f t="shared" si="15"/>
        <v>5</v>
      </c>
      <c r="M174" s="14">
        <f>'Pelaksanaan I'!AC175</f>
        <v>38</v>
      </c>
      <c r="N174" s="4">
        <f t="shared" si="12"/>
        <v>5</v>
      </c>
      <c r="O174" s="3">
        <f t="shared" si="16"/>
        <v>48</v>
      </c>
      <c r="P174" s="15">
        <f>'Penguji I'!P174</f>
        <v>88.888888888888886</v>
      </c>
      <c r="Q174" s="13" t="str">
        <f>'Penguji II'!P62</f>
        <v/>
      </c>
      <c r="R174" s="13" t="str">
        <f t="shared" si="17"/>
        <v/>
      </c>
    </row>
    <row r="175" spans="1:18" ht="15" customHeight="1">
      <c r="A175" s="6">
        <v>169</v>
      </c>
      <c r="B175" s="4">
        <v>22</v>
      </c>
      <c r="C175" s="4" t="s">
        <v>34</v>
      </c>
      <c r="D175" s="4">
        <v>1406895</v>
      </c>
      <c r="E175" s="4">
        <v>9987535551</v>
      </c>
      <c r="F175" s="5" t="str">
        <f>'Penguji I'!F175</f>
        <v>Rico Anthony Leonardo Saragih</v>
      </c>
      <c r="G175" s="4" t="s">
        <v>10</v>
      </c>
      <c r="H175" s="4" t="s">
        <v>9</v>
      </c>
      <c r="I175" s="4">
        <f>IF(M175="","",'Pelaksanaan I'!I176)</f>
        <v>5</v>
      </c>
      <c r="J175" s="11" t="str">
        <f t="shared" si="13"/>
        <v>Transformator</v>
      </c>
      <c r="K175" s="4">
        <f t="shared" si="14"/>
        <v>22</v>
      </c>
      <c r="L175" s="4">
        <f t="shared" si="15"/>
        <v>5</v>
      </c>
      <c r="M175" s="14">
        <f>'Pelaksanaan I'!AC176</f>
        <v>42</v>
      </c>
      <c r="N175" s="4">
        <f t="shared" si="12"/>
        <v>5</v>
      </c>
      <c r="O175" s="3">
        <f t="shared" si="16"/>
        <v>52</v>
      </c>
      <c r="P175" s="15">
        <f>'Penguji I'!P175</f>
        <v>89.65517241379311</v>
      </c>
      <c r="Q175" s="13" t="str">
        <f>'Penguji II'!P63</f>
        <v/>
      </c>
      <c r="R175" s="13" t="str">
        <f t="shared" si="17"/>
        <v/>
      </c>
    </row>
    <row r="176" spans="1:18" ht="15" customHeight="1">
      <c r="A176" s="6">
        <v>170</v>
      </c>
      <c r="B176" s="4">
        <v>23</v>
      </c>
      <c r="C176" s="4" t="s">
        <v>34</v>
      </c>
      <c r="D176" s="4">
        <v>1406896</v>
      </c>
      <c r="E176" s="4">
        <v>9977637368</v>
      </c>
      <c r="F176" s="5" t="str">
        <f>'Penguji I'!F176</f>
        <v>Rico Kurniawan</v>
      </c>
      <c r="G176" s="4" t="s">
        <v>10</v>
      </c>
      <c r="H176" s="4" t="s">
        <v>9</v>
      </c>
      <c r="I176" s="4">
        <f>IF(M176="","",'Pelaksanaan I'!I177)</f>
        <v>2</v>
      </c>
      <c r="J176" s="11" t="str">
        <f t="shared" si="13"/>
        <v>Hukum Hooke/Elastisitas</v>
      </c>
      <c r="K176" s="4">
        <f t="shared" si="14"/>
        <v>28</v>
      </c>
      <c r="L176" s="4">
        <f t="shared" si="15"/>
        <v>5</v>
      </c>
      <c r="M176" s="14">
        <f>'Pelaksanaan I'!AC177</f>
        <v>43</v>
      </c>
      <c r="N176" s="4">
        <f t="shared" si="12"/>
        <v>5</v>
      </c>
      <c r="O176" s="3">
        <f t="shared" si="16"/>
        <v>53</v>
      </c>
      <c r="P176" s="15">
        <f>'Penguji I'!P176</f>
        <v>89.830508474576277</v>
      </c>
      <c r="Q176" s="13" t="str">
        <f>'Penguji II'!P64</f>
        <v/>
      </c>
      <c r="R176" s="13" t="str">
        <f t="shared" si="17"/>
        <v/>
      </c>
    </row>
    <row r="177" spans="1:18" ht="15" customHeight="1">
      <c r="A177" s="6">
        <v>171</v>
      </c>
      <c r="B177" s="4">
        <v>24</v>
      </c>
      <c r="C177" s="4" t="s">
        <v>34</v>
      </c>
      <c r="D177" s="4">
        <v>1406897</v>
      </c>
      <c r="E177" s="4">
        <v>9981151046</v>
      </c>
      <c r="F177" s="5" t="str">
        <f>'Penguji I'!F177</f>
        <v>Rizqia Intan Afrianti</v>
      </c>
      <c r="G177" s="4" t="s">
        <v>8</v>
      </c>
      <c r="H177" s="4" t="s">
        <v>9</v>
      </c>
      <c r="I177" s="4">
        <f>IF(M177="","",'Pelaksanaan I'!I178)</f>
        <v>6</v>
      </c>
      <c r="J177" s="11" t="str">
        <f t="shared" si="13"/>
        <v>Transformator</v>
      </c>
      <c r="K177" s="4">
        <f t="shared" si="14"/>
        <v>22</v>
      </c>
      <c r="L177" s="4">
        <f t="shared" si="15"/>
        <v>5</v>
      </c>
      <c r="M177" s="14">
        <f>'Pelaksanaan I'!AC178</f>
        <v>40</v>
      </c>
      <c r="N177" s="4">
        <f t="shared" si="12"/>
        <v>5</v>
      </c>
      <c r="O177" s="3">
        <f t="shared" si="16"/>
        <v>50</v>
      </c>
      <c r="P177" s="15">
        <f>'Penguji I'!P177</f>
        <v>89.285714285714292</v>
      </c>
      <c r="Q177" s="13" t="str">
        <f>'Penguji II'!P65</f>
        <v/>
      </c>
      <c r="R177" s="13" t="str">
        <f t="shared" si="17"/>
        <v/>
      </c>
    </row>
    <row r="178" spans="1:18" ht="15" customHeight="1">
      <c r="A178" s="6">
        <v>172</v>
      </c>
      <c r="B178" s="4">
        <v>25</v>
      </c>
      <c r="C178" s="4" t="s">
        <v>34</v>
      </c>
      <c r="D178" s="4">
        <v>1406898</v>
      </c>
      <c r="E178" s="4">
        <v>9991074167</v>
      </c>
      <c r="F178" s="5" t="str">
        <f>'Penguji I'!F178</f>
        <v>Robertus Verdian Adi Putra</v>
      </c>
      <c r="G178" s="4" t="s">
        <v>10</v>
      </c>
      <c r="H178" s="4" t="s">
        <v>9</v>
      </c>
      <c r="I178" s="4">
        <f>IF(M178="","",'Pelaksanaan I'!I179)</f>
        <v>1</v>
      </c>
      <c r="J178" s="11" t="str">
        <f t="shared" si="13"/>
        <v>Gerak Harmonis pada Ayunan Bandul</v>
      </c>
      <c r="K178" s="4">
        <f t="shared" si="14"/>
        <v>29</v>
      </c>
      <c r="L178" s="4">
        <f t="shared" si="15"/>
        <v>5</v>
      </c>
      <c r="M178" s="14">
        <f>'Pelaksanaan I'!AC179</f>
        <v>46</v>
      </c>
      <c r="N178" s="4">
        <f t="shared" si="12"/>
        <v>5</v>
      </c>
      <c r="O178" s="3">
        <f t="shared" si="16"/>
        <v>56</v>
      </c>
      <c r="P178" s="15">
        <f>'Penguji I'!P178</f>
        <v>90.322580645161281</v>
      </c>
      <c r="Q178" s="13" t="str">
        <f>'Penguji II'!P66</f>
        <v/>
      </c>
      <c r="R178" s="13" t="str">
        <f t="shared" si="17"/>
        <v/>
      </c>
    </row>
    <row r="179" spans="1:18" ht="15" customHeight="1">
      <c r="A179" s="6">
        <v>173</v>
      </c>
      <c r="B179" s="4">
        <v>26</v>
      </c>
      <c r="C179" s="4" t="s">
        <v>34</v>
      </c>
      <c r="D179" s="4">
        <v>1406899</v>
      </c>
      <c r="E179" s="4">
        <v>9997972034</v>
      </c>
      <c r="F179" s="5" t="str">
        <f>'Penguji I'!F179</f>
        <v>Rr. Epriliani Nur Susanti</v>
      </c>
      <c r="G179" s="4" t="s">
        <v>8</v>
      </c>
      <c r="H179" s="4" t="s">
        <v>9</v>
      </c>
      <c r="I179" s="4">
        <f>IF(M179="","",'Pelaksanaan I'!I180)</f>
        <v>4</v>
      </c>
      <c r="J179" s="11" t="str">
        <f t="shared" si="13"/>
        <v>Rangkaian Hambatan Seri dan Paralel</v>
      </c>
      <c r="K179" s="4">
        <f t="shared" si="14"/>
        <v>35</v>
      </c>
      <c r="L179" s="4">
        <f t="shared" si="15"/>
        <v>5</v>
      </c>
      <c r="M179" s="14">
        <f>'Pelaksanaan I'!AC180</f>
        <v>38</v>
      </c>
      <c r="N179" s="4">
        <f t="shared" si="12"/>
        <v>5</v>
      </c>
      <c r="O179" s="3">
        <f t="shared" si="16"/>
        <v>48</v>
      </c>
      <c r="P179" s="15">
        <f>'Penguji I'!P179</f>
        <v>88.888888888888886</v>
      </c>
      <c r="Q179" s="13" t="str">
        <f>'Penguji II'!P67</f>
        <v/>
      </c>
      <c r="R179" s="13" t="str">
        <f t="shared" si="17"/>
        <v/>
      </c>
    </row>
    <row r="180" spans="1:18" ht="15" customHeight="1">
      <c r="A180" s="6">
        <v>174</v>
      </c>
      <c r="B180" s="4">
        <v>27</v>
      </c>
      <c r="C180" s="4" t="s">
        <v>34</v>
      </c>
      <c r="D180" s="4">
        <v>1407041</v>
      </c>
      <c r="E180" s="4" t="s">
        <v>39</v>
      </c>
      <c r="F180" s="5" t="str">
        <f>'Penguji I'!F180</f>
        <v>Supraba Sekar Iswara Lungid</v>
      </c>
      <c r="G180" s="4" t="s">
        <v>10</v>
      </c>
      <c r="H180" s="4" t="s">
        <v>35</v>
      </c>
      <c r="I180" s="4">
        <f>IF(M180="","",'Pelaksanaan I'!I181)</f>
        <v>3</v>
      </c>
      <c r="J180" s="11" t="str">
        <f t="shared" si="13"/>
        <v>Laju Aliran Fluida/Persamaan Kontinuitas</v>
      </c>
      <c r="K180" s="4">
        <f t="shared" si="14"/>
        <v>24</v>
      </c>
      <c r="L180" s="4">
        <f t="shared" si="15"/>
        <v>5</v>
      </c>
      <c r="M180" s="14">
        <f>'Pelaksanaan I'!AC181</f>
        <v>39</v>
      </c>
      <c r="N180" s="4">
        <f t="shared" si="12"/>
        <v>5</v>
      </c>
      <c r="O180" s="3">
        <f t="shared" si="16"/>
        <v>49</v>
      </c>
      <c r="P180" s="15">
        <f>'Penguji I'!P180</f>
        <v>89.090909090909093</v>
      </c>
      <c r="Q180" s="13" t="str">
        <f>'Penguji II'!P68</f>
        <v/>
      </c>
      <c r="R180" s="13" t="str">
        <f t="shared" si="17"/>
        <v/>
      </c>
    </row>
    <row r="181" spans="1:18" ht="15" customHeight="1">
      <c r="A181" s="6">
        <v>175</v>
      </c>
      <c r="B181" s="4">
        <v>28</v>
      </c>
      <c r="C181" s="4" t="s">
        <v>34</v>
      </c>
      <c r="D181" s="4">
        <v>1406901</v>
      </c>
      <c r="E181" s="4">
        <v>9982256560</v>
      </c>
      <c r="F181" s="5" t="str">
        <f>'Penguji I'!F181</f>
        <v>Tegar Fahriansah</v>
      </c>
      <c r="G181" s="4" t="s">
        <v>10</v>
      </c>
      <c r="H181" s="4" t="s">
        <v>9</v>
      </c>
      <c r="I181" s="4">
        <f>IF(M181="","",'Pelaksanaan I'!I182)</f>
        <v>6</v>
      </c>
      <c r="J181" s="11" t="str">
        <f t="shared" si="13"/>
        <v>Transformator</v>
      </c>
      <c r="K181" s="4">
        <f t="shared" si="14"/>
        <v>22</v>
      </c>
      <c r="L181" s="4">
        <f t="shared" si="15"/>
        <v>5</v>
      </c>
      <c r="M181" s="14">
        <f>'Pelaksanaan I'!AC182</f>
        <v>40</v>
      </c>
      <c r="N181" s="4">
        <f t="shared" si="12"/>
        <v>5</v>
      </c>
      <c r="O181" s="3">
        <f t="shared" si="16"/>
        <v>50</v>
      </c>
      <c r="P181" s="15">
        <f>'Penguji I'!P181</f>
        <v>89.285714285714292</v>
      </c>
      <c r="Q181" s="13" t="str">
        <f>'Penguji II'!P69</f>
        <v/>
      </c>
      <c r="R181" s="13" t="str">
        <f t="shared" si="17"/>
        <v/>
      </c>
    </row>
    <row r="182" spans="1:18" ht="15" customHeight="1">
      <c r="A182" s="6">
        <v>176</v>
      </c>
      <c r="B182" s="4">
        <v>29</v>
      </c>
      <c r="C182" s="4" t="s">
        <v>34</v>
      </c>
      <c r="D182" s="4">
        <v>1406902</v>
      </c>
      <c r="E182" s="4">
        <v>9993170971</v>
      </c>
      <c r="F182" s="5" t="str">
        <f>'Penguji I'!F182</f>
        <v>Tiara Daffa Arsanda</v>
      </c>
      <c r="G182" s="4" t="s">
        <v>8</v>
      </c>
      <c r="H182" s="4" t="s">
        <v>9</v>
      </c>
      <c r="I182" s="4">
        <f>IF(M182="","",'Pelaksanaan I'!I183)</f>
        <v>5</v>
      </c>
      <c r="J182" s="11" t="str">
        <f t="shared" si="13"/>
        <v>Transformator</v>
      </c>
      <c r="K182" s="4">
        <f t="shared" si="14"/>
        <v>22</v>
      </c>
      <c r="L182" s="4">
        <f t="shared" si="15"/>
        <v>5</v>
      </c>
      <c r="M182" s="14">
        <f>'Pelaksanaan I'!AC183</f>
        <v>42</v>
      </c>
      <c r="N182" s="4">
        <f t="shared" si="12"/>
        <v>5</v>
      </c>
      <c r="O182" s="3">
        <f t="shared" si="16"/>
        <v>52</v>
      </c>
      <c r="P182" s="15">
        <f>'Penguji I'!P182</f>
        <v>89.65517241379311</v>
      </c>
      <c r="Q182" s="13" t="str">
        <f>'Penguji II'!P70</f>
        <v/>
      </c>
      <c r="R182" s="13" t="str">
        <f t="shared" si="17"/>
        <v/>
      </c>
    </row>
    <row r="183" spans="1:18" ht="15" customHeight="1">
      <c r="A183" s="6">
        <v>177</v>
      </c>
      <c r="B183" s="4">
        <v>30</v>
      </c>
      <c r="C183" s="4" t="s">
        <v>34</v>
      </c>
      <c r="D183" s="4">
        <v>1406903</v>
      </c>
      <c r="E183" s="4">
        <v>9997256371</v>
      </c>
      <c r="F183" s="5" t="str">
        <f>'Penguji I'!F183</f>
        <v>Vega Luluh Pratiwi</v>
      </c>
      <c r="G183" s="4" t="s">
        <v>8</v>
      </c>
      <c r="H183" s="4" t="s">
        <v>9</v>
      </c>
      <c r="I183" s="4">
        <f>IF(M183="","",'Pelaksanaan I'!I184)</f>
        <v>3</v>
      </c>
      <c r="J183" s="11" t="str">
        <f t="shared" si="13"/>
        <v>Laju Aliran Fluida/Persamaan Kontinuitas</v>
      </c>
      <c r="K183" s="4">
        <f t="shared" si="14"/>
        <v>24</v>
      </c>
      <c r="L183" s="4">
        <f t="shared" si="15"/>
        <v>5</v>
      </c>
      <c r="M183" s="14">
        <f>'Pelaksanaan I'!AC184</f>
        <v>39</v>
      </c>
      <c r="N183" s="4">
        <f t="shared" si="12"/>
        <v>5</v>
      </c>
      <c r="O183" s="3">
        <f t="shared" si="16"/>
        <v>49</v>
      </c>
      <c r="P183" s="15">
        <f>'Penguji I'!P183</f>
        <v>89.090909090909093</v>
      </c>
      <c r="Q183" s="13" t="str">
        <f>'Penguji II'!P71</f>
        <v/>
      </c>
      <c r="R183" s="13" t="str">
        <f t="shared" si="17"/>
        <v/>
      </c>
    </row>
    <row r="184" spans="1:18" ht="15" customHeight="1">
      <c r="A184" s="6">
        <v>178</v>
      </c>
      <c r="B184" s="4">
        <v>31</v>
      </c>
      <c r="C184" s="4" t="s">
        <v>34</v>
      </c>
      <c r="D184" s="4">
        <v>1406904</v>
      </c>
      <c r="E184" s="4">
        <v>9997256372</v>
      </c>
      <c r="F184" s="5" t="str">
        <f>'Penguji I'!F184</f>
        <v>Videla Putri Zahrahany</v>
      </c>
      <c r="G184" s="4" t="s">
        <v>8</v>
      </c>
      <c r="H184" s="4" t="s">
        <v>9</v>
      </c>
      <c r="I184" s="4">
        <f>IF(M184="","",'Pelaksanaan I'!I185)</f>
        <v>1</v>
      </c>
      <c r="J184" s="11" t="str">
        <f t="shared" si="13"/>
        <v>Gerak Harmonis pada Ayunan Bandul</v>
      </c>
      <c r="K184" s="4">
        <f t="shared" si="14"/>
        <v>29</v>
      </c>
      <c r="L184" s="4">
        <f t="shared" si="15"/>
        <v>5</v>
      </c>
      <c r="M184" s="14">
        <f>'Pelaksanaan I'!AC185</f>
        <v>44</v>
      </c>
      <c r="N184" s="4">
        <f t="shared" si="12"/>
        <v>5</v>
      </c>
      <c r="O184" s="3">
        <f t="shared" si="16"/>
        <v>54</v>
      </c>
      <c r="P184" s="15">
        <f>'Penguji I'!P184</f>
        <v>87.096774193548384</v>
      </c>
      <c r="Q184" s="13" t="str">
        <f>'Penguji II'!P72</f>
        <v/>
      </c>
      <c r="R184" s="13" t="str">
        <f t="shared" si="17"/>
        <v/>
      </c>
    </row>
    <row r="185" spans="1:18" ht="15" customHeight="1">
      <c r="A185" s="6">
        <v>179</v>
      </c>
      <c r="B185" s="4">
        <v>32</v>
      </c>
      <c r="C185" s="4" t="s">
        <v>34</v>
      </c>
      <c r="D185" s="4">
        <v>1406905</v>
      </c>
      <c r="E185" s="4">
        <v>9983131920</v>
      </c>
      <c r="F185" s="5" t="str">
        <f>'Penguji I'!F185</f>
        <v>Yoga Reginald Ainurridho Daffa</v>
      </c>
      <c r="G185" s="4" t="s">
        <v>8</v>
      </c>
      <c r="H185" s="4" t="s">
        <v>9</v>
      </c>
      <c r="I185" s="4">
        <f>IF(M185="","",'Pelaksanaan I'!I186)</f>
        <v>2</v>
      </c>
      <c r="J185" s="11" t="str">
        <f t="shared" si="13"/>
        <v>Hukum Hooke/Elastisitas</v>
      </c>
      <c r="K185" s="4">
        <f t="shared" si="14"/>
        <v>28</v>
      </c>
      <c r="L185" s="4">
        <f t="shared" si="15"/>
        <v>5</v>
      </c>
      <c r="M185" s="14">
        <f>'Pelaksanaan I'!AC186</f>
        <v>43</v>
      </c>
      <c r="N185" s="4">
        <f t="shared" si="12"/>
        <v>5</v>
      </c>
      <c r="O185" s="3">
        <f t="shared" si="16"/>
        <v>53</v>
      </c>
      <c r="P185" s="15">
        <f>'Penguji I'!P185</f>
        <v>89.830508474576277</v>
      </c>
      <c r="Q185" s="13" t="str">
        <f>'Penguji II'!P73</f>
        <v/>
      </c>
      <c r="R185" s="13" t="str">
        <f t="shared" si="17"/>
        <v/>
      </c>
    </row>
    <row r="186" spans="1:18" ht="15" customHeight="1">
      <c r="A186" s="6">
        <v>180</v>
      </c>
      <c r="B186" s="4">
        <v>33</v>
      </c>
      <c r="C186" s="4" t="s">
        <v>34</v>
      </c>
      <c r="D186" s="4">
        <v>1406906</v>
      </c>
      <c r="E186" s="4">
        <v>9997515004</v>
      </c>
      <c r="F186" s="5" t="str">
        <f>'Penguji I'!F186</f>
        <v>Yuniar Chairun Nisak</v>
      </c>
      <c r="G186" s="4" t="s">
        <v>10</v>
      </c>
      <c r="H186" s="4" t="s">
        <v>9</v>
      </c>
      <c r="I186" s="4">
        <f>IF(M186="","",'Pelaksanaan I'!I187)</f>
        <v>4</v>
      </c>
      <c r="J186" s="11" t="str">
        <f t="shared" si="13"/>
        <v>Rangkaian Hambatan Seri dan Paralel</v>
      </c>
      <c r="K186" s="4">
        <f t="shared" si="14"/>
        <v>35</v>
      </c>
      <c r="L186" s="4">
        <f t="shared" si="15"/>
        <v>5</v>
      </c>
      <c r="M186" s="14">
        <f>'Pelaksanaan I'!AC187</f>
        <v>38</v>
      </c>
      <c r="N186" s="4">
        <f t="shared" si="12"/>
        <v>5</v>
      </c>
      <c r="O186" s="3">
        <f t="shared" si="16"/>
        <v>48</v>
      </c>
      <c r="P186" s="15">
        <f>'Penguji I'!P186</f>
        <v>88.888888888888886</v>
      </c>
      <c r="Q186" s="13" t="str">
        <f>'Penguji II'!P74</f>
        <v/>
      </c>
      <c r="R186" s="13" t="str">
        <f t="shared" si="17"/>
        <v/>
      </c>
    </row>
    <row r="187" spans="1:18" ht="15" customHeight="1">
      <c r="A187" s="6"/>
      <c r="B187" s="4"/>
      <c r="C187" s="4"/>
      <c r="D187" s="4"/>
      <c r="E187" s="4"/>
      <c r="F187" s="5"/>
      <c r="G187" s="4"/>
      <c r="H187" s="4"/>
      <c r="I187" s="4"/>
      <c r="J187" s="11"/>
      <c r="K187" s="4"/>
      <c r="L187" s="4"/>
      <c r="M187" s="14"/>
      <c r="N187" s="4"/>
      <c r="O187" s="3"/>
      <c r="P187" s="15"/>
      <c r="Q187" s="13" t="str">
        <f>'Penguji II'!P75</f>
        <v/>
      </c>
      <c r="R187" s="13" t="str">
        <f t="shared" si="17"/>
        <v/>
      </c>
    </row>
    <row r="188" spans="1:18" ht="15" customHeight="1">
      <c r="A188" s="6"/>
      <c r="B188" s="4"/>
      <c r="C188" s="4"/>
      <c r="D188" s="4"/>
      <c r="E188" s="4"/>
      <c r="F188" s="5"/>
      <c r="G188" s="4"/>
      <c r="H188" s="4"/>
      <c r="I188" s="4"/>
      <c r="J188" s="11"/>
      <c r="K188" s="4"/>
      <c r="L188" s="4"/>
      <c r="M188" s="14"/>
      <c r="N188" s="4"/>
      <c r="O188" s="3"/>
      <c r="P188" s="15"/>
      <c r="Q188" s="13" t="str">
        <f>'Penguji II'!P76</f>
        <v/>
      </c>
      <c r="R188" s="13" t="str">
        <f t="shared" si="17"/>
        <v/>
      </c>
    </row>
    <row r="189" spans="1:18" ht="15" customHeight="1">
      <c r="A189" s="6"/>
      <c r="C189" s="4"/>
      <c r="F189" s="5"/>
      <c r="P189" s="15"/>
      <c r="Q189" s="13"/>
      <c r="R189" s="13"/>
    </row>
    <row r="190" spans="1:18" ht="15" customHeight="1">
      <c r="A190" s="6"/>
      <c r="C190" s="4"/>
      <c r="F190" s="5"/>
      <c r="P190" s="15"/>
      <c r="Q190" s="13"/>
      <c r="R190" s="13"/>
    </row>
    <row r="191" spans="1:18" ht="15" customHeight="1">
      <c r="F191" s="23"/>
    </row>
    <row r="192" spans="1:18" ht="15" customHeight="1">
      <c r="F192" s="23"/>
      <c r="Q192" s="1" t="s">
        <v>273</v>
      </c>
    </row>
    <row r="193" spans="3:17" ht="15" customHeight="1">
      <c r="F193" s="23"/>
      <c r="Q193" s="1" t="s">
        <v>274</v>
      </c>
    </row>
    <row r="194" spans="3:17" ht="15" customHeight="1">
      <c r="C194" s="1"/>
    </row>
    <row r="195" spans="3:17" ht="15" customHeight="1">
      <c r="C195" s="1"/>
    </row>
    <row r="196" spans="3:17" ht="15" customHeight="1">
      <c r="C196" s="1"/>
      <c r="N196" s="1" t="s">
        <v>54</v>
      </c>
    </row>
    <row r="197" spans="3:17" ht="15" customHeight="1">
      <c r="C197" s="1"/>
      <c r="N197" s="1" t="s">
        <v>55</v>
      </c>
      <c r="Q197" s="20" t="s">
        <v>56</v>
      </c>
    </row>
    <row r="198" spans="3:17" ht="15" customHeight="1">
      <c r="C198" s="1"/>
      <c r="Q198" s="20" t="s">
        <v>57</v>
      </c>
    </row>
    <row r="199" spans="3:17" ht="15" customHeight="1">
      <c r="C199" s="1"/>
    </row>
    <row r="200" spans="3:17" ht="15" customHeight="1">
      <c r="C200" s="1"/>
    </row>
    <row r="201" spans="3:17" ht="15" customHeight="1">
      <c r="N201" s="1" t="s">
        <v>56</v>
      </c>
    </row>
    <row r="202" spans="3:17" ht="15" customHeight="1">
      <c r="N202" s="1" t="s">
        <v>57</v>
      </c>
    </row>
    <row r="203" spans="3:17" ht="15" customHeight="1"/>
    <row r="204" spans="3:17" ht="15" customHeight="1"/>
    <row r="205" spans="3:17" ht="15" customHeight="1"/>
    <row r="206" spans="3:17" ht="15" customHeight="1"/>
    <row r="207" spans="3:17" ht="15" customHeight="1"/>
    <row r="208" spans="3:17" ht="15" customHeight="1"/>
    <row r="209" ht="15" customHeight="1"/>
  </sheetData>
  <pageMargins left="0.63" right="0.23622047244094499" top="0.39370078740157499" bottom="0.43307086614173201" header="0.31496062992126" footer="0.31496062992126"/>
  <pageSetup scale="95" orientation="portrait" r:id="rId1"/>
  <headerFooter>
    <oddFooter>&amp;LMengetahui :
Kepala Sekolah,
Dra. Lukita Yuniati, M.Kom
NIP. 19630610 199303 2 004&amp;RSemarang, 10 Nopember 2017
Guru Mapel Fisika,
Drs. Haryoto, M.Ed.
NIP. 19600129 198603 1 010</oddFooter>
  </headerFooter>
  <rowBreaks count="4" manualBreakCount="4">
    <brk id="44" max="16383" man="1"/>
    <brk id="80" max="16383" man="1"/>
    <brk id="116" max="16383" man="1"/>
    <brk id="15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Pelaksanaan I</vt:lpstr>
      <vt:lpstr>Pelaksanaan II</vt:lpstr>
      <vt:lpstr>Penguji II</vt:lpstr>
      <vt:lpstr>Penguji I</vt:lpstr>
      <vt:lpstr>Nilai Akhir</vt:lpstr>
      <vt:lpstr>Sheet2</vt:lpstr>
      <vt:lpstr>Sheet3</vt:lpstr>
      <vt:lpstr>'Pelaksanaan I'!Print_Area</vt:lpstr>
      <vt:lpstr>'Pelaksanaan II'!Print_Area</vt:lpstr>
      <vt:lpstr>'Penguji I'!Print_Area</vt:lpstr>
      <vt:lpstr>'Penguji II'!Print_Area</vt:lpstr>
      <vt:lpstr>'Nilai Akhir'!Print_Titles</vt:lpstr>
      <vt:lpstr>'Pelaksanaan I'!Print_Titles</vt:lpstr>
      <vt:lpstr>'Penguji I'!Print_Titles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uSEr</cp:lastModifiedBy>
  <cp:lastPrinted>2019-01-29T08:13:30Z</cp:lastPrinted>
  <dcterms:created xsi:type="dcterms:W3CDTF">2016-11-09T11:23:29Z</dcterms:created>
  <dcterms:modified xsi:type="dcterms:W3CDTF">2019-01-29T08:13:33Z</dcterms:modified>
</cp:coreProperties>
</file>