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sma 9 semarang\TP 2019-2020\NILAI 2019-2020\lain-lain\"/>
    </mc:Choice>
  </mc:AlternateContent>
  <bookViews>
    <workbookView xWindow="390" yWindow="555" windowWidth="19815" windowHeight="9405" activeTab="1"/>
  </bookViews>
  <sheets>
    <sheet name="XI-MIPA 1" sheetId="1" r:id="rId1"/>
    <sheet name="XI-MIPA 2" sheetId="2" r:id="rId2"/>
    <sheet name="XI-MIPA 3" sheetId="3" r:id="rId3"/>
  </sheets>
  <calcPr calcId="152511"/>
</workbook>
</file>

<file path=xl/calcChain.xml><?xml version="1.0" encoding="utf-8"?>
<calcChain xmlns="http://schemas.openxmlformats.org/spreadsheetml/2006/main">
  <c r="K55" i="3" l="1"/>
  <c r="P50" i="3"/>
  <c r="M50" i="3"/>
  <c r="N50" i="3" s="1"/>
  <c r="L50" i="3"/>
  <c r="K50" i="3"/>
  <c r="J50" i="3"/>
  <c r="G50" i="3"/>
  <c r="H50" i="3" s="1"/>
  <c r="E50" i="3"/>
  <c r="F50" i="3" s="1"/>
  <c r="P49" i="3"/>
  <c r="N49" i="3"/>
  <c r="M49" i="3"/>
  <c r="K49" i="3"/>
  <c r="L49" i="3" s="1"/>
  <c r="J49" i="3"/>
  <c r="H49" i="3"/>
  <c r="G49" i="3"/>
  <c r="F49" i="3"/>
  <c r="E49" i="3"/>
  <c r="P48" i="3"/>
  <c r="M48" i="3"/>
  <c r="N48" i="3" s="1"/>
  <c r="L48" i="3"/>
  <c r="K48" i="3"/>
  <c r="J48" i="3"/>
  <c r="G48" i="3"/>
  <c r="H48" i="3" s="1"/>
  <c r="F48" i="3"/>
  <c r="E48" i="3"/>
  <c r="P47" i="3"/>
  <c r="M47" i="3"/>
  <c r="N47" i="3" s="1"/>
  <c r="K47" i="3"/>
  <c r="L47" i="3" s="1"/>
  <c r="J47" i="3"/>
  <c r="G47" i="3"/>
  <c r="H47" i="3" s="1"/>
  <c r="E47" i="3"/>
  <c r="F47" i="3" s="1"/>
  <c r="P46" i="3"/>
  <c r="M46" i="3"/>
  <c r="N46" i="3" s="1"/>
  <c r="L46" i="3"/>
  <c r="K46" i="3"/>
  <c r="J46" i="3"/>
  <c r="G46" i="3"/>
  <c r="H46" i="3" s="1"/>
  <c r="E46" i="3"/>
  <c r="F46" i="3" s="1"/>
  <c r="P45" i="3"/>
  <c r="M45" i="3"/>
  <c r="N45" i="3" s="1"/>
  <c r="K45" i="3"/>
  <c r="L45" i="3" s="1"/>
  <c r="J45" i="3"/>
  <c r="G45" i="3"/>
  <c r="H45" i="3" s="1"/>
  <c r="E45" i="3"/>
  <c r="F45" i="3" s="1"/>
  <c r="P44" i="3"/>
  <c r="M44" i="3"/>
  <c r="N44" i="3" s="1"/>
  <c r="K44" i="3"/>
  <c r="L44" i="3" s="1"/>
  <c r="J44" i="3"/>
  <c r="G44" i="3"/>
  <c r="H44" i="3" s="1"/>
  <c r="E44" i="3"/>
  <c r="F44" i="3" s="1"/>
  <c r="P43" i="3"/>
  <c r="M43" i="3"/>
  <c r="N43" i="3" s="1"/>
  <c r="K43" i="3"/>
  <c r="L43" i="3" s="1"/>
  <c r="J43" i="3"/>
  <c r="G43" i="3"/>
  <c r="H43" i="3" s="1"/>
  <c r="E43" i="3"/>
  <c r="F43" i="3" s="1"/>
  <c r="P42" i="3"/>
  <c r="M42" i="3"/>
  <c r="N42" i="3" s="1"/>
  <c r="K42" i="3"/>
  <c r="L42" i="3" s="1"/>
  <c r="J42" i="3"/>
  <c r="G42" i="3"/>
  <c r="H42" i="3" s="1"/>
  <c r="E42" i="3"/>
  <c r="F42" i="3" s="1"/>
  <c r="P41" i="3"/>
  <c r="M41" i="3"/>
  <c r="N41" i="3" s="1"/>
  <c r="K41" i="3"/>
  <c r="L41" i="3" s="1"/>
  <c r="J41" i="3"/>
  <c r="G41" i="3"/>
  <c r="H41" i="3" s="1"/>
  <c r="E41" i="3"/>
  <c r="F41" i="3" s="1"/>
  <c r="P40" i="3"/>
  <c r="M40" i="3"/>
  <c r="N40" i="3" s="1"/>
  <c r="K40" i="3"/>
  <c r="L40" i="3" s="1"/>
  <c r="J40" i="3"/>
  <c r="G40" i="3"/>
  <c r="H40" i="3" s="1"/>
  <c r="E40" i="3"/>
  <c r="F40" i="3" s="1"/>
  <c r="P39" i="3"/>
  <c r="M39" i="3"/>
  <c r="N39" i="3" s="1"/>
  <c r="K39" i="3"/>
  <c r="L39" i="3" s="1"/>
  <c r="J39" i="3"/>
  <c r="G39" i="3"/>
  <c r="H39" i="3" s="1"/>
  <c r="E39" i="3"/>
  <c r="F39" i="3" s="1"/>
  <c r="P38" i="3"/>
  <c r="M38" i="3"/>
  <c r="N38" i="3" s="1"/>
  <c r="K38" i="3"/>
  <c r="L38" i="3" s="1"/>
  <c r="J38" i="3"/>
  <c r="G38" i="3"/>
  <c r="H38" i="3" s="1"/>
  <c r="E38" i="3"/>
  <c r="F38" i="3" s="1"/>
  <c r="P37" i="3"/>
  <c r="M37" i="3"/>
  <c r="N37" i="3" s="1"/>
  <c r="K37" i="3"/>
  <c r="L37" i="3" s="1"/>
  <c r="J37" i="3"/>
  <c r="G37" i="3"/>
  <c r="H37" i="3" s="1"/>
  <c r="E37" i="3"/>
  <c r="F37" i="3" s="1"/>
  <c r="P36" i="3"/>
  <c r="M36" i="3"/>
  <c r="N36" i="3" s="1"/>
  <c r="K36" i="3"/>
  <c r="L36" i="3" s="1"/>
  <c r="J36" i="3"/>
  <c r="G36" i="3"/>
  <c r="H36" i="3" s="1"/>
  <c r="E36" i="3"/>
  <c r="F36" i="3" s="1"/>
  <c r="P35" i="3"/>
  <c r="M35" i="3"/>
  <c r="N35" i="3" s="1"/>
  <c r="K35" i="3"/>
  <c r="L35" i="3" s="1"/>
  <c r="J35" i="3"/>
  <c r="G35" i="3"/>
  <c r="H35" i="3" s="1"/>
  <c r="E35" i="3"/>
  <c r="F35" i="3" s="1"/>
  <c r="P34" i="3"/>
  <c r="M34" i="3"/>
  <c r="N34" i="3" s="1"/>
  <c r="K34" i="3"/>
  <c r="L34" i="3" s="1"/>
  <c r="J34" i="3"/>
  <c r="G34" i="3"/>
  <c r="H34" i="3" s="1"/>
  <c r="E34" i="3"/>
  <c r="F34" i="3" s="1"/>
  <c r="P33" i="3"/>
  <c r="M33" i="3"/>
  <c r="N33" i="3" s="1"/>
  <c r="K33" i="3"/>
  <c r="L33" i="3" s="1"/>
  <c r="J33" i="3"/>
  <c r="G33" i="3"/>
  <c r="H33" i="3" s="1"/>
  <c r="E33" i="3"/>
  <c r="F33" i="3" s="1"/>
  <c r="P32" i="3"/>
  <c r="M32" i="3"/>
  <c r="N32" i="3" s="1"/>
  <c r="K32" i="3"/>
  <c r="L32" i="3" s="1"/>
  <c r="J32" i="3"/>
  <c r="G32" i="3"/>
  <c r="H32" i="3" s="1"/>
  <c r="E32" i="3"/>
  <c r="F32" i="3" s="1"/>
  <c r="P31" i="3"/>
  <c r="M31" i="3"/>
  <c r="N31" i="3" s="1"/>
  <c r="K31" i="3"/>
  <c r="L31" i="3" s="1"/>
  <c r="J31" i="3"/>
  <c r="G31" i="3"/>
  <c r="H31" i="3" s="1"/>
  <c r="E31" i="3"/>
  <c r="F31" i="3" s="1"/>
  <c r="P30" i="3"/>
  <c r="M30" i="3"/>
  <c r="N30" i="3" s="1"/>
  <c r="K30" i="3"/>
  <c r="L30" i="3" s="1"/>
  <c r="J30" i="3"/>
  <c r="G30" i="3"/>
  <c r="H30" i="3" s="1"/>
  <c r="E30" i="3"/>
  <c r="F30" i="3" s="1"/>
  <c r="P29" i="3"/>
  <c r="M29" i="3"/>
  <c r="N29" i="3" s="1"/>
  <c r="K29" i="3"/>
  <c r="L29" i="3" s="1"/>
  <c r="J29" i="3"/>
  <c r="G29" i="3"/>
  <c r="H29" i="3" s="1"/>
  <c r="E29" i="3"/>
  <c r="F29" i="3" s="1"/>
  <c r="P28" i="3"/>
  <c r="M28" i="3"/>
  <c r="N28" i="3" s="1"/>
  <c r="K28" i="3"/>
  <c r="L28" i="3" s="1"/>
  <c r="J28" i="3"/>
  <c r="G28" i="3"/>
  <c r="H28" i="3" s="1"/>
  <c r="E28" i="3"/>
  <c r="F28" i="3" s="1"/>
  <c r="P27" i="3"/>
  <c r="M27" i="3"/>
  <c r="N27" i="3" s="1"/>
  <c r="K27" i="3"/>
  <c r="L27" i="3" s="1"/>
  <c r="J27" i="3"/>
  <c r="G27" i="3"/>
  <c r="H27" i="3" s="1"/>
  <c r="E27" i="3"/>
  <c r="F27" i="3" s="1"/>
  <c r="P26" i="3"/>
  <c r="M26" i="3"/>
  <c r="N26" i="3" s="1"/>
  <c r="K26" i="3"/>
  <c r="L26" i="3" s="1"/>
  <c r="J26" i="3"/>
  <c r="G26" i="3"/>
  <c r="H26" i="3" s="1"/>
  <c r="E26" i="3"/>
  <c r="F26" i="3" s="1"/>
  <c r="P25" i="3"/>
  <c r="M25" i="3"/>
  <c r="N25" i="3" s="1"/>
  <c r="K25" i="3"/>
  <c r="L25" i="3" s="1"/>
  <c r="J25" i="3"/>
  <c r="G25" i="3"/>
  <c r="H25" i="3" s="1"/>
  <c r="E25" i="3"/>
  <c r="F25" i="3" s="1"/>
  <c r="P24" i="3"/>
  <c r="M24" i="3"/>
  <c r="N24" i="3" s="1"/>
  <c r="K24" i="3"/>
  <c r="L24" i="3" s="1"/>
  <c r="J24" i="3"/>
  <c r="G24" i="3"/>
  <c r="H24" i="3" s="1"/>
  <c r="E24" i="3"/>
  <c r="F24" i="3" s="1"/>
  <c r="P23" i="3"/>
  <c r="M23" i="3"/>
  <c r="N23" i="3" s="1"/>
  <c r="K23" i="3"/>
  <c r="L23" i="3" s="1"/>
  <c r="J23" i="3"/>
  <c r="G23" i="3"/>
  <c r="H23" i="3" s="1"/>
  <c r="E23" i="3"/>
  <c r="F23" i="3" s="1"/>
  <c r="P22" i="3"/>
  <c r="M22" i="3"/>
  <c r="N22" i="3" s="1"/>
  <c r="K22" i="3"/>
  <c r="L22" i="3" s="1"/>
  <c r="J22" i="3"/>
  <c r="G22" i="3"/>
  <c r="H22" i="3" s="1"/>
  <c r="E22" i="3"/>
  <c r="F22" i="3" s="1"/>
  <c r="P21" i="3"/>
  <c r="M21" i="3"/>
  <c r="N21" i="3" s="1"/>
  <c r="K21" i="3"/>
  <c r="L21" i="3" s="1"/>
  <c r="J21" i="3"/>
  <c r="G21" i="3"/>
  <c r="H21" i="3" s="1"/>
  <c r="E21" i="3"/>
  <c r="F21" i="3" s="1"/>
  <c r="P20" i="3"/>
  <c r="M20" i="3"/>
  <c r="N20" i="3" s="1"/>
  <c r="K20" i="3"/>
  <c r="L20" i="3" s="1"/>
  <c r="J20" i="3"/>
  <c r="G20" i="3"/>
  <c r="H20" i="3" s="1"/>
  <c r="E20" i="3"/>
  <c r="F20" i="3" s="1"/>
  <c r="P19" i="3"/>
  <c r="M19" i="3"/>
  <c r="N19" i="3" s="1"/>
  <c r="K19" i="3"/>
  <c r="L19" i="3" s="1"/>
  <c r="J19" i="3"/>
  <c r="G19" i="3"/>
  <c r="H19" i="3" s="1"/>
  <c r="E19" i="3"/>
  <c r="F19" i="3" s="1"/>
  <c r="P18" i="3"/>
  <c r="M18" i="3"/>
  <c r="N18" i="3" s="1"/>
  <c r="K18" i="3"/>
  <c r="L18" i="3" s="1"/>
  <c r="J18" i="3"/>
  <c r="G18" i="3"/>
  <c r="H18" i="3" s="1"/>
  <c r="E18" i="3"/>
  <c r="F18" i="3" s="1"/>
  <c r="P17" i="3"/>
  <c r="M17" i="3"/>
  <c r="N17" i="3" s="1"/>
  <c r="K17" i="3"/>
  <c r="L17" i="3" s="1"/>
  <c r="J17" i="3"/>
  <c r="G17" i="3"/>
  <c r="H17" i="3" s="1"/>
  <c r="E17" i="3"/>
  <c r="F17" i="3" s="1"/>
  <c r="P16" i="3"/>
  <c r="M16" i="3"/>
  <c r="N16" i="3" s="1"/>
  <c r="K16" i="3"/>
  <c r="L16" i="3" s="1"/>
  <c r="J16" i="3"/>
  <c r="G16" i="3"/>
  <c r="H16" i="3" s="1"/>
  <c r="E16" i="3"/>
  <c r="F16" i="3" s="1"/>
  <c r="P15" i="3"/>
  <c r="M15" i="3"/>
  <c r="N15" i="3" s="1"/>
  <c r="K15" i="3"/>
  <c r="L15" i="3" s="1"/>
  <c r="J15" i="3"/>
  <c r="G15" i="3"/>
  <c r="H15" i="3" s="1"/>
  <c r="E15" i="3"/>
  <c r="F15" i="3" s="1"/>
  <c r="P14" i="3"/>
  <c r="M14" i="3"/>
  <c r="N14" i="3" s="1"/>
  <c r="K14" i="3"/>
  <c r="L14" i="3" s="1"/>
  <c r="J14" i="3"/>
  <c r="G14" i="3"/>
  <c r="H14" i="3" s="1"/>
  <c r="E14" i="3"/>
  <c r="F14" i="3" s="1"/>
  <c r="P13" i="3"/>
  <c r="M13" i="3"/>
  <c r="N13" i="3" s="1"/>
  <c r="K13" i="3"/>
  <c r="L13" i="3" s="1"/>
  <c r="J13" i="3"/>
  <c r="G13" i="3"/>
  <c r="H13" i="3" s="1"/>
  <c r="E13" i="3"/>
  <c r="F13" i="3" s="1"/>
  <c r="P12" i="3"/>
  <c r="M12" i="3"/>
  <c r="N12" i="3" s="1"/>
  <c r="K12" i="3"/>
  <c r="L12" i="3" s="1"/>
  <c r="J12" i="3"/>
  <c r="G12" i="3"/>
  <c r="E12" i="3"/>
  <c r="F12" i="3" s="1"/>
  <c r="P11" i="3"/>
  <c r="M11" i="3"/>
  <c r="N11" i="3" s="1"/>
  <c r="K11" i="3"/>
  <c r="L11" i="3" s="1"/>
  <c r="J11" i="3"/>
  <c r="G11" i="3"/>
  <c r="H11" i="3" s="1"/>
  <c r="E11" i="3"/>
  <c r="F11" i="3" s="1"/>
  <c r="K55" i="2"/>
  <c r="P50" i="2"/>
  <c r="M50" i="2"/>
  <c r="N50" i="2" s="1"/>
  <c r="L50" i="2"/>
  <c r="K50" i="2"/>
  <c r="J50" i="2"/>
  <c r="G50" i="2"/>
  <c r="H50" i="2" s="1"/>
  <c r="E50" i="2"/>
  <c r="F50" i="2" s="1"/>
  <c r="P49" i="2"/>
  <c r="N49" i="2"/>
  <c r="M49" i="2"/>
  <c r="K49" i="2"/>
  <c r="L49" i="2" s="1"/>
  <c r="J49" i="2"/>
  <c r="H49" i="2"/>
  <c r="G49" i="2"/>
  <c r="E49" i="2"/>
  <c r="F49" i="2" s="1"/>
  <c r="P48" i="2"/>
  <c r="M48" i="2"/>
  <c r="N48" i="2" s="1"/>
  <c r="K48" i="2"/>
  <c r="L48" i="2" s="1"/>
  <c r="J48" i="2"/>
  <c r="G48" i="2"/>
  <c r="H48" i="2" s="1"/>
  <c r="E48" i="2"/>
  <c r="F48" i="2" s="1"/>
  <c r="P47" i="2"/>
  <c r="N47" i="2"/>
  <c r="M47" i="2"/>
  <c r="K47" i="2"/>
  <c r="L47" i="2" s="1"/>
  <c r="J47" i="2"/>
  <c r="H47" i="2"/>
  <c r="G47" i="2"/>
  <c r="E47" i="2"/>
  <c r="F47" i="2" s="1"/>
  <c r="P46" i="2"/>
  <c r="M46" i="2"/>
  <c r="N46" i="2" s="1"/>
  <c r="K46" i="2"/>
  <c r="L46" i="2" s="1"/>
  <c r="J46" i="2"/>
  <c r="G46" i="2"/>
  <c r="H46" i="2" s="1"/>
  <c r="E46" i="2"/>
  <c r="F46" i="2" s="1"/>
  <c r="P45" i="2"/>
  <c r="M45" i="2"/>
  <c r="N45" i="2" s="1"/>
  <c r="K45" i="2"/>
  <c r="L45" i="2" s="1"/>
  <c r="J45" i="2"/>
  <c r="G45" i="2"/>
  <c r="H45" i="2" s="1"/>
  <c r="E45" i="2"/>
  <c r="F45" i="2" s="1"/>
  <c r="P44" i="2"/>
  <c r="M44" i="2"/>
  <c r="N44" i="2" s="1"/>
  <c r="K44" i="2"/>
  <c r="L44" i="2" s="1"/>
  <c r="J44" i="2"/>
  <c r="G44" i="2"/>
  <c r="H44" i="2" s="1"/>
  <c r="E44" i="2"/>
  <c r="F44" i="2" s="1"/>
  <c r="P43" i="2"/>
  <c r="M43" i="2"/>
  <c r="N43" i="2" s="1"/>
  <c r="K43" i="2"/>
  <c r="L43" i="2" s="1"/>
  <c r="J43" i="2"/>
  <c r="G43" i="2"/>
  <c r="H43" i="2" s="1"/>
  <c r="E43" i="2"/>
  <c r="F43" i="2" s="1"/>
  <c r="P42" i="2"/>
  <c r="M42" i="2"/>
  <c r="N42" i="2" s="1"/>
  <c r="K42" i="2"/>
  <c r="L42" i="2" s="1"/>
  <c r="J42" i="2"/>
  <c r="G42" i="2"/>
  <c r="H42" i="2" s="1"/>
  <c r="E42" i="2"/>
  <c r="F42" i="2" s="1"/>
  <c r="P41" i="2"/>
  <c r="M41" i="2"/>
  <c r="N41" i="2" s="1"/>
  <c r="K41" i="2"/>
  <c r="L41" i="2" s="1"/>
  <c r="J41" i="2"/>
  <c r="G41" i="2"/>
  <c r="H41" i="2" s="1"/>
  <c r="E41" i="2"/>
  <c r="F41" i="2" s="1"/>
  <c r="P40" i="2"/>
  <c r="M40" i="2"/>
  <c r="N40" i="2" s="1"/>
  <c r="K40" i="2"/>
  <c r="L40" i="2" s="1"/>
  <c r="J40" i="2"/>
  <c r="G40" i="2"/>
  <c r="H40" i="2" s="1"/>
  <c r="E40" i="2"/>
  <c r="F40" i="2" s="1"/>
  <c r="P39" i="2"/>
  <c r="M39" i="2"/>
  <c r="N39" i="2" s="1"/>
  <c r="K39" i="2"/>
  <c r="L39" i="2" s="1"/>
  <c r="J39" i="2"/>
  <c r="G39" i="2"/>
  <c r="H39" i="2" s="1"/>
  <c r="E39" i="2"/>
  <c r="F39" i="2" s="1"/>
  <c r="P38" i="2"/>
  <c r="M38" i="2"/>
  <c r="N38" i="2" s="1"/>
  <c r="K38" i="2"/>
  <c r="L38" i="2" s="1"/>
  <c r="J38" i="2"/>
  <c r="G38" i="2"/>
  <c r="H38" i="2" s="1"/>
  <c r="E38" i="2"/>
  <c r="F38" i="2" s="1"/>
  <c r="P37" i="2"/>
  <c r="M37" i="2"/>
  <c r="N37" i="2" s="1"/>
  <c r="K37" i="2"/>
  <c r="L37" i="2" s="1"/>
  <c r="J37" i="2"/>
  <c r="G37" i="2"/>
  <c r="H37" i="2" s="1"/>
  <c r="E37" i="2"/>
  <c r="F37" i="2" s="1"/>
  <c r="P36" i="2"/>
  <c r="M36" i="2"/>
  <c r="N36" i="2" s="1"/>
  <c r="K36" i="2"/>
  <c r="L36" i="2" s="1"/>
  <c r="J36" i="2"/>
  <c r="G36" i="2"/>
  <c r="H36" i="2" s="1"/>
  <c r="E36" i="2"/>
  <c r="F36" i="2" s="1"/>
  <c r="P35" i="2"/>
  <c r="M35" i="2"/>
  <c r="N35" i="2" s="1"/>
  <c r="K35" i="2"/>
  <c r="L35" i="2" s="1"/>
  <c r="J35" i="2"/>
  <c r="G35" i="2"/>
  <c r="H35" i="2" s="1"/>
  <c r="E35" i="2"/>
  <c r="F35" i="2" s="1"/>
  <c r="P34" i="2"/>
  <c r="M34" i="2"/>
  <c r="N34" i="2" s="1"/>
  <c r="K34" i="2"/>
  <c r="L34" i="2" s="1"/>
  <c r="J34" i="2"/>
  <c r="G34" i="2"/>
  <c r="H34" i="2" s="1"/>
  <c r="E34" i="2"/>
  <c r="F34" i="2" s="1"/>
  <c r="P33" i="2"/>
  <c r="M33" i="2"/>
  <c r="N33" i="2" s="1"/>
  <c r="K33" i="2"/>
  <c r="L33" i="2" s="1"/>
  <c r="J33" i="2"/>
  <c r="G33" i="2"/>
  <c r="H33" i="2" s="1"/>
  <c r="E33" i="2"/>
  <c r="F33" i="2" s="1"/>
  <c r="P32" i="2"/>
  <c r="M32" i="2"/>
  <c r="N32" i="2" s="1"/>
  <c r="K32" i="2"/>
  <c r="L32" i="2" s="1"/>
  <c r="J32" i="2"/>
  <c r="G32" i="2"/>
  <c r="H32" i="2" s="1"/>
  <c r="E32" i="2"/>
  <c r="F32" i="2" s="1"/>
  <c r="P31" i="2"/>
  <c r="M31" i="2"/>
  <c r="N31" i="2" s="1"/>
  <c r="K31" i="2"/>
  <c r="L31" i="2" s="1"/>
  <c r="J31" i="2"/>
  <c r="G31" i="2"/>
  <c r="H31" i="2" s="1"/>
  <c r="E31" i="2"/>
  <c r="F31" i="2" s="1"/>
  <c r="P30" i="2"/>
  <c r="M30" i="2"/>
  <c r="N30" i="2" s="1"/>
  <c r="K30" i="2"/>
  <c r="L30" i="2" s="1"/>
  <c r="J30" i="2"/>
  <c r="G30" i="2"/>
  <c r="H30" i="2" s="1"/>
  <c r="E30" i="2"/>
  <c r="F30" i="2" s="1"/>
  <c r="P29" i="2"/>
  <c r="M29" i="2"/>
  <c r="N29" i="2" s="1"/>
  <c r="K29" i="2"/>
  <c r="L29" i="2" s="1"/>
  <c r="J29" i="2"/>
  <c r="G29" i="2"/>
  <c r="H29" i="2" s="1"/>
  <c r="E29" i="2"/>
  <c r="F29" i="2" s="1"/>
  <c r="P28" i="2"/>
  <c r="M28" i="2"/>
  <c r="N28" i="2" s="1"/>
  <c r="K28" i="2"/>
  <c r="L28" i="2" s="1"/>
  <c r="J28" i="2"/>
  <c r="G28" i="2"/>
  <c r="H28" i="2" s="1"/>
  <c r="E28" i="2"/>
  <c r="F28" i="2" s="1"/>
  <c r="P27" i="2"/>
  <c r="M27" i="2"/>
  <c r="N27" i="2" s="1"/>
  <c r="K27" i="2"/>
  <c r="L27" i="2" s="1"/>
  <c r="J27" i="2"/>
  <c r="G27" i="2"/>
  <c r="H27" i="2" s="1"/>
  <c r="E27" i="2"/>
  <c r="F27" i="2" s="1"/>
  <c r="P26" i="2"/>
  <c r="M26" i="2"/>
  <c r="N26" i="2" s="1"/>
  <c r="K26" i="2"/>
  <c r="L26" i="2" s="1"/>
  <c r="J26" i="2"/>
  <c r="G26" i="2"/>
  <c r="H26" i="2" s="1"/>
  <c r="E26" i="2"/>
  <c r="F26" i="2" s="1"/>
  <c r="P25" i="2"/>
  <c r="M25" i="2"/>
  <c r="N25" i="2" s="1"/>
  <c r="K25" i="2"/>
  <c r="L25" i="2" s="1"/>
  <c r="J25" i="2"/>
  <c r="G25" i="2"/>
  <c r="H25" i="2" s="1"/>
  <c r="E25" i="2"/>
  <c r="F25" i="2" s="1"/>
  <c r="P24" i="2"/>
  <c r="M24" i="2"/>
  <c r="N24" i="2" s="1"/>
  <c r="K24" i="2"/>
  <c r="L24" i="2" s="1"/>
  <c r="J24" i="2"/>
  <c r="G24" i="2"/>
  <c r="H24" i="2" s="1"/>
  <c r="E24" i="2"/>
  <c r="F24" i="2" s="1"/>
  <c r="P23" i="2"/>
  <c r="M23" i="2"/>
  <c r="N23" i="2" s="1"/>
  <c r="K23" i="2"/>
  <c r="L23" i="2" s="1"/>
  <c r="J23" i="2"/>
  <c r="G23" i="2"/>
  <c r="H23" i="2" s="1"/>
  <c r="E23" i="2"/>
  <c r="F23" i="2" s="1"/>
  <c r="P22" i="2"/>
  <c r="M22" i="2"/>
  <c r="N22" i="2" s="1"/>
  <c r="K22" i="2"/>
  <c r="L22" i="2" s="1"/>
  <c r="J22" i="2"/>
  <c r="G22" i="2"/>
  <c r="H22" i="2" s="1"/>
  <c r="E22" i="2"/>
  <c r="F22" i="2" s="1"/>
  <c r="P21" i="2"/>
  <c r="M21" i="2"/>
  <c r="N21" i="2" s="1"/>
  <c r="K21" i="2"/>
  <c r="L21" i="2" s="1"/>
  <c r="J21" i="2"/>
  <c r="G21" i="2"/>
  <c r="H21" i="2" s="1"/>
  <c r="E21" i="2"/>
  <c r="F21" i="2" s="1"/>
  <c r="P20" i="2"/>
  <c r="M20" i="2"/>
  <c r="N20" i="2" s="1"/>
  <c r="K20" i="2"/>
  <c r="L20" i="2" s="1"/>
  <c r="J20" i="2"/>
  <c r="G20" i="2"/>
  <c r="H20" i="2" s="1"/>
  <c r="E20" i="2"/>
  <c r="F20" i="2" s="1"/>
  <c r="P19" i="2"/>
  <c r="M19" i="2"/>
  <c r="N19" i="2" s="1"/>
  <c r="K19" i="2"/>
  <c r="L19" i="2" s="1"/>
  <c r="J19" i="2"/>
  <c r="G19" i="2"/>
  <c r="H19" i="2" s="1"/>
  <c r="E19" i="2"/>
  <c r="F19" i="2" s="1"/>
  <c r="P18" i="2"/>
  <c r="M18" i="2"/>
  <c r="N18" i="2" s="1"/>
  <c r="K18" i="2"/>
  <c r="L18" i="2" s="1"/>
  <c r="J18" i="2"/>
  <c r="G18" i="2"/>
  <c r="H18" i="2" s="1"/>
  <c r="E18" i="2"/>
  <c r="F18" i="2" s="1"/>
  <c r="P17" i="2"/>
  <c r="M17" i="2"/>
  <c r="N17" i="2" s="1"/>
  <c r="K17" i="2"/>
  <c r="L17" i="2" s="1"/>
  <c r="J17" i="2"/>
  <c r="G17" i="2"/>
  <c r="H17" i="2" s="1"/>
  <c r="E17" i="2"/>
  <c r="F17" i="2" s="1"/>
  <c r="P16" i="2"/>
  <c r="M16" i="2"/>
  <c r="N16" i="2" s="1"/>
  <c r="K16" i="2"/>
  <c r="L16" i="2" s="1"/>
  <c r="J16" i="2"/>
  <c r="G16" i="2"/>
  <c r="H16" i="2" s="1"/>
  <c r="E16" i="2"/>
  <c r="F16" i="2" s="1"/>
  <c r="P15" i="2"/>
  <c r="M15" i="2"/>
  <c r="N15" i="2" s="1"/>
  <c r="K15" i="2"/>
  <c r="L15" i="2" s="1"/>
  <c r="J15" i="2"/>
  <c r="G15" i="2"/>
  <c r="H15" i="2" s="1"/>
  <c r="E15" i="2"/>
  <c r="F15" i="2" s="1"/>
  <c r="P14" i="2"/>
  <c r="M14" i="2"/>
  <c r="N14" i="2" s="1"/>
  <c r="K14" i="2"/>
  <c r="L14" i="2" s="1"/>
  <c r="J14" i="2"/>
  <c r="G14" i="2"/>
  <c r="H14" i="2" s="1"/>
  <c r="E14" i="2"/>
  <c r="F14" i="2" s="1"/>
  <c r="P13" i="2"/>
  <c r="M13" i="2"/>
  <c r="N13" i="2" s="1"/>
  <c r="K13" i="2"/>
  <c r="L13" i="2" s="1"/>
  <c r="J13" i="2"/>
  <c r="G13" i="2"/>
  <c r="H13" i="2" s="1"/>
  <c r="E13" i="2"/>
  <c r="F13" i="2" s="1"/>
  <c r="P12" i="2"/>
  <c r="M12" i="2"/>
  <c r="N12" i="2" s="1"/>
  <c r="K12" i="2"/>
  <c r="L12" i="2" s="1"/>
  <c r="J12" i="2"/>
  <c r="G12" i="2"/>
  <c r="E12" i="2"/>
  <c r="F12" i="2" s="1"/>
  <c r="P11" i="2"/>
  <c r="M11" i="2"/>
  <c r="N11" i="2" s="1"/>
  <c r="K11" i="2"/>
  <c r="L11" i="2" s="1"/>
  <c r="J11" i="2"/>
  <c r="G11" i="2"/>
  <c r="H11" i="2" s="1"/>
  <c r="E11" i="2"/>
  <c r="F11" i="2" s="1"/>
  <c r="K55" i="1"/>
  <c r="P50" i="1"/>
  <c r="M50" i="1"/>
  <c r="N50" i="1" s="1"/>
  <c r="K50" i="1"/>
  <c r="L50" i="1" s="1"/>
  <c r="J50" i="1"/>
  <c r="G50" i="1"/>
  <c r="H50" i="1" s="1"/>
  <c r="E50" i="1"/>
  <c r="F50" i="1" s="1"/>
  <c r="P49" i="1"/>
  <c r="M49" i="1"/>
  <c r="N49" i="1" s="1"/>
  <c r="K49" i="1"/>
  <c r="L49" i="1" s="1"/>
  <c r="J49" i="1"/>
  <c r="G49" i="1"/>
  <c r="H49" i="1" s="1"/>
  <c r="F49" i="1"/>
  <c r="E49" i="1"/>
  <c r="P48" i="1"/>
  <c r="M48" i="1"/>
  <c r="N48" i="1" s="1"/>
  <c r="L48" i="1"/>
  <c r="K48" i="1"/>
  <c r="J48" i="1"/>
  <c r="G48" i="1"/>
  <c r="H48" i="1" s="1"/>
  <c r="E48" i="1"/>
  <c r="F48" i="1" s="1"/>
  <c r="P47" i="1"/>
  <c r="M47" i="1"/>
  <c r="N47" i="1" s="1"/>
  <c r="K47" i="1"/>
  <c r="L47" i="1" s="1"/>
  <c r="J47" i="1"/>
  <c r="G47" i="1"/>
  <c r="H47" i="1" s="1"/>
  <c r="E47" i="1"/>
  <c r="F47" i="1" s="1"/>
  <c r="P46" i="1"/>
  <c r="M46" i="1"/>
  <c r="N46" i="1" s="1"/>
  <c r="K46" i="1"/>
  <c r="L46" i="1" s="1"/>
  <c r="J46" i="1"/>
  <c r="G46" i="1"/>
  <c r="H46" i="1" s="1"/>
  <c r="E46" i="1"/>
  <c r="F46" i="1" s="1"/>
  <c r="P45" i="1"/>
  <c r="M45" i="1"/>
  <c r="N45" i="1" s="1"/>
  <c r="K45" i="1"/>
  <c r="L45" i="1" s="1"/>
  <c r="J45" i="1"/>
  <c r="G45" i="1"/>
  <c r="H45" i="1" s="1"/>
  <c r="E45" i="1"/>
  <c r="F45" i="1" s="1"/>
  <c r="P44" i="1"/>
  <c r="M44" i="1"/>
  <c r="N44" i="1" s="1"/>
  <c r="K44" i="1"/>
  <c r="L44" i="1" s="1"/>
  <c r="J44" i="1"/>
  <c r="G44" i="1"/>
  <c r="H44" i="1" s="1"/>
  <c r="E44" i="1"/>
  <c r="F44" i="1" s="1"/>
  <c r="P43" i="1"/>
  <c r="M43" i="1"/>
  <c r="N43" i="1" s="1"/>
  <c r="K43" i="1"/>
  <c r="L43" i="1" s="1"/>
  <c r="J43" i="1"/>
  <c r="G43" i="1"/>
  <c r="H43" i="1" s="1"/>
  <c r="E43" i="1"/>
  <c r="F43" i="1" s="1"/>
  <c r="P42" i="1"/>
  <c r="M42" i="1"/>
  <c r="N42" i="1" s="1"/>
  <c r="K42" i="1"/>
  <c r="L42" i="1" s="1"/>
  <c r="J42" i="1"/>
  <c r="G42" i="1"/>
  <c r="H42" i="1" s="1"/>
  <c r="E42" i="1"/>
  <c r="F42" i="1" s="1"/>
  <c r="P41" i="1"/>
  <c r="M41" i="1"/>
  <c r="N41" i="1" s="1"/>
  <c r="K41" i="1"/>
  <c r="L41" i="1" s="1"/>
  <c r="J41" i="1"/>
  <c r="G41" i="1"/>
  <c r="H41" i="1" s="1"/>
  <c r="E41" i="1"/>
  <c r="F41" i="1" s="1"/>
  <c r="P40" i="1"/>
  <c r="M40" i="1"/>
  <c r="N40" i="1" s="1"/>
  <c r="K40" i="1"/>
  <c r="L40" i="1" s="1"/>
  <c r="J40" i="1"/>
  <c r="G40" i="1"/>
  <c r="H40" i="1" s="1"/>
  <c r="E40" i="1"/>
  <c r="F40" i="1" s="1"/>
  <c r="P39" i="1"/>
  <c r="M39" i="1"/>
  <c r="N39" i="1" s="1"/>
  <c r="K39" i="1"/>
  <c r="L39" i="1" s="1"/>
  <c r="J39" i="1"/>
  <c r="G39" i="1"/>
  <c r="H39" i="1" s="1"/>
  <c r="E39" i="1"/>
  <c r="F39" i="1" s="1"/>
  <c r="P38" i="1"/>
  <c r="M38" i="1"/>
  <c r="N38" i="1" s="1"/>
  <c r="K38" i="1"/>
  <c r="L38" i="1" s="1"/>
  <c r="J38" i="1"/>
  <c r="G38" i="1"/>
  <c r="H38" i="1" s="1"/>
  <c r="E38" i="1"/>
  <c r="F38" i="1" s="1"/>
  <c r="P37" i="1"/>
  <c r="M37" i="1"/>
  <c r="N37" i="1" s="1"/>
  <c r="K37" i="1"/>
  <c r="L37" i="1" s="1"/>
  <c r="J37" i="1"/>
  <c r="G37" i="1"/>
  <c r="H37" i="1" s="1"/>
  <c r="E37" i="1"/>
  <c r="F37" i="1" s="1"/>
  <c r="P36" i="1"/>
  <c r="M36" i="1"/>
  <c r="N36" i="1" s="1"/>
  <c r="K36" i="1"/>
  <c r="L36" i="1" s="1"/>
  <c r="J36" i="1"/>
  <c r="G36" i="1"/>
  <c r="H36" i="1" s="1"/>
  <c r="E36" i="1"/>
  <c r="F36" i="1" s="1"/>
  <c r="P35" i="1"/>
  <c r="M35" i="1"/>
  <c r="N35" i="1" s="1"/>
  <c r="K35" i="1"/>
  <c r="L35" i="1" s="1"/>
  <c r="J35" i="1"/>
  <c r="G35" i="1"/>
  <c r="H35" i="1" s="1"/>
  <c r="E35" i="1"/>
  <c r="F35" i="1" s="1"/>
  <c r="P34" i="1"/>
  <c r="M34" i="1"/>
  <c r="N34" i="1" s="1"/>
  <c r="K34" i="1"/>
  <c r="L34" i="1" s="1"/>
  <c r="J34" i="1"/>
  <c r="G34" i="1"/>
  <c r="H34" i="1" s="1"/>
  <c r="E34" i="1"/>
  <c r="F34" i="1" s="1"/>
  <c r="P33" i="1"/>
  <c r="M33" i="1"/>
  <c r="N33" i="1" s="1"/>
  <c r="K33" i="1"/>
  <c r="L33" i="1" s="1"/>
  <c r="J33" i="1"/>
  <c r="G33" i="1"/>
  <c r="H33" i="1" s="1"/>
  <c r="E33" i="1"/>
  <c r="F33" i="1" s="1"/>
  <c r="P32" i="1"/>
  <c r="M32" i="1"/>
  <c r="N32" i="1" s="1"/>
  <c r="K32" i="1"/>
  <c r="L32" i="1" s="1"/>
  <c r="J32" i="1"/>
  <c r="G32" i="1"/>
  <c r="H32" i="1" s="1"/>
  <c r="E32" i="1"/>
  <c r="F32" i="1" s="1"/>
  <c r="P31" i="1"/>
  <c r="M31" i="1"/>
  <c r="N31" i="1" s="1"/>
  <c r="K31" i="1"/>
  <c r="L31" i="1" s="1"/>
  <c r="J31" i="1"/>
  <c r="G31" i="1"/>
  <c r="H31" i="1" s="1"/>
  <c r="E31" i="1"/>
  <c r="F31" i="1" s="1"/>
  <c r="P30" i="1"/>
  <c r="M30" i="1"/>
  <c r="N30" i="1" s="1"/>
  <c r="K30" i="1"/>
  <c r="L30" i="1" s="1"/>
  <c r="J30" i="1"/>
  <c r="G30" i="1"/>
  <c r="H30" i="1" s="1"/>
  <c r="E30" i="1"/>
  <c r="F30" i="1" s="1"/>
  <c r="P29" i="1"/>
  <c r="M29" i="1"/>
  <c r="N29" i="1" s="1"/>
  <c r="K29" i="1"/>
  <c r="L29" i="1" s="1"/>
  <c r="J29" i="1"/>
  <c r="G29" i="1"/>
  <c r="H29" i="1" s="1"/>
  <c r="E29" i="1"/>
  <c r="F29" i="1" s="1"/>
  <c r="P28" i="1"/>
  <c r="M28" i="1"/>
  <c r="N28" i="1" s="1"/>
  <c r="K28" i="1"/>
  <c r="L28" i="1" s="1"/>
  <c r="J28" i="1"/>
  <c r="G28" i="1"/>
  <c r="H28" i="1" s="1"/>
  <c r="E28" i="1"/>
  <c r="F28" i="1" s="1"/>
  <c r="P27" i="1"/>
  <c r="M27" i="1"/>
  <c r="N27" i="1" s="1"/>
  <c r="K27" i="1"/>
  <c r="L27" i="1" s="1"/>
  <c r="J27" i="1"/>
  <c r="G27" i="1"/>
  <c r="H27" i="1" s="1"/>
  <c r="E27" i="1"/>
  <c r="F27" i="1" s="1"/>
  <c r="P26" i="1"/>
  <c r="M26" i="1"/>
  <c r="N26" i="1" s="1"/>
  <c r="K26" i="1"/>
  <c r="L26" i="1" s="1"/>
  <c r="J26" i="1"/>
  <c r="G26" i="1"/>
  <c r="H26" i="1" s="1"/>
  <c r="E26" i="1"/>
  <c r="F26" i="1" s="1"/>
  <c r="P25" i="1"/>
  <c r="M25" i="1"/>
  <c r="N25" i="1" s="1"/>
  <c r="K25" i="1"/>
  <c r="L25" i="1" s="1"/>
  <c r="J25" i="1"/>
  <c r="G25" i="1"/>
  <c r="H25" i="1" s="1"/>
  <c r="E25" i="1"/>
  <c r="F25" i="1" s="1"/>
  <c r="P24" i="1"/>
  <c r="M24" i="1"/>
  <c r="N24" i="1" s="1"/>
  <c r="K24" i="1"/>
  <c r="L24" i="1" s="1"/>
  <c r="J24" i="1"/>
  <c r="G24" i="1"/>
  <c r="H24" i="1" s="1"/>
  <c r="E24" i="1"/>
  <c r="F24" i="1" s="1"/>
  <c r="P23" i="1"/>
  <c r="M23" i="1"/>
  <c r="N23" i="1" s="1"/>
  <c r="K23" i="1"/>
  <c r="L23" i="1" s="1"/>
  <c r="J23" i="1"/>
  <c r="G23" i="1"/>
  <c r="H23" i="1" s="1"/>
  <c r="E23" i="1"/>
  <c r="F23" i="1" s="1"/>
  <c r="P22" i="1"/>
  <c r="M22" i="1"/>
  <c r="N22" i="1" s="1"/>
  <c r="K22" i="1"/>
  <c r="L22" i="1" s="1"/>
  <c r="J22" i="1"/>
  <c r="G22" i="1"/>
  <c r="H22" i="1" s="1"/>
  <c r="E22" i="1"/>
  <c r="F22" i="1" s="1"/>
  <c r="P21" i="1"/>
  <c r="M21" i="1"/>
  <c r="N21" i="1" s="1"/>
  <c r="K21" i="1"/>
  <c r="L21" i="1" s="1"/>
  <c r="J21" i="1"/>
  <c r="G21" i="1"/>
  <c r="H21" i="1" s="1"/>
  <c r="E21" i="1"/>
  <c r="F21" i="1" s="1"/>
  <c r="P20" i="1"/>
  <c r="M20" i="1"/>
  <c r="N20" i="1" s="1"/>
  <c r="K20" i="1"/>
  <c r="L20" i="1" s="1"/>
  <c r="J20" i="1"/>
  <c r="G20" i="1"/>
  <c r="H20" i="1" s="1"/>
  <c r="E20" i="1"/>
  <c r="F20" i="1" s="1"/>
  <c r="P19" i="1"/>
  <c r="M19" i="1"/>
  <c r="N19" i="1" s="1"/>
  <c r="K19" i="1"/>
  <c r="L19" i="1" s="1"/>
  <c r="J19" i="1"/>
  <c r="G19" i="1"/>
  <c r="H19" i="1" s="1"/>
  <c r="E19" i="1"/>
  <c r="F19" i="1" s="1"/>
  <c r="P18" i="1"/>
  <c r="M18" i="1"/>
  <c r="N18" i="1" s="1"/>
  <c r="K18" i="1"/>
  <c r="L18" i="1" s="1"/>
  <c r="J18" i="1"/>
  <c r="G18" i="1"/>
  <c r="H18" i="1" s="1"/>
  <c r="E18" i="1"/>
  <c r="F18" i="1" s="1"/>
  <c r="P17" i="1"/>
  <c r="M17" i="1"/>
  <c r="N17" i="1" s="1"/>
  <c r="K17" i="1"/>
  <c r="L17" i="1" s="1"/>
  <c r="J17" i="1"/>
  <c r="G17" i="1"/>
  <c r="H17" i="1" s="1"/>
  <c r="E17" i="1"/>
  <c r="F17" i="1" s="1"/>
  <c r="P16" i="1"/>
  <c r="M16" i="1"/>
  <c r="N16" i="1" s="1"/>
  <c r="K16" i="1"/>
  <c r="L16" i="1" s="1"/>
  <c r="J16" i="1"/>
  <c r="G16" i="1"/>
  <c r="H16" i="1" s="1"/>
  <c r="E16" i="1"/>
  <c r="F16" i="1" s="1"/>
  <c r="P15" i="1"/>
  <c r="M15" i="1"/>
  <c r="N15" i="1" s="1"/>
  <c r="K15" i="1"/>
  <c r="L15" i="1" s="1"/>
  <c r="J15" i="1"/>
  <c r="G15" i="1"/>
  <c r="H15" i="1" s="1"/>
  <c r="E15" i="1"/>
  <c r="F15" i="1" s="1"/>
  <c r="P14" i="1"/>
  <c r="M14" i="1"/>
  <c r="N14" i="1" s="1"/>
  <c r="K14" i="1"/>
  <c r="L14" i="1" s="1"/>
  <c r="J14" i="1"/>
  <c r="G14" i="1"/>
  <c r="H14" i="1" s="1"/>
  <c r="E14" i="1"/>
  <c r="F14" i="1" s="1"/>
  <c r="P13" i="1"/>
  <c r="M13" i="1"/>
  <c r="N13" i="1" s="1"/>
  <c r="K13" i="1"/>
  <c r="L13" i="1" s="1"/>
  <c r="J13" i="1"/>
  <c r="G13" i="1"/>
  <c r="H13" i="1" s="1"/>
  <c r="E13" i="1"/>
  <c r="F13" i="1" s="1"/>
  <c r="P12" i="1"/>
  <c r="M12" i="1"/>
  <c r="N12" i="1" s="1"/>
  <c r="K12" i="1"/>
  <c r="L12" i="1" s="1"/>
  <c r="J12" i="1"/>
  <c r="G12" i="1"/>
  <c r="H12" i="1" s="1"/>
  <c r="E12" i="1"/>
  <c r="F12" i="1" s="1"/>
  <c r="P11" i="1"/>
  <c r="M11" i="1"/>
  <c r="N11" i="1" s="1"/>
  <c r="K11" i="1"/>
  <c r="L11" i="1" s="1"/>
  <c r="J11" i="1"/>
  <c r="G11" i="1"/>
  <c r="E11" i="1"/>
  <c r="F11" i="1" s="1"/>
  <c r="K53" i="2" l="1"/>
  <c r="H12" i="2"/>
  <c r="K54" i="1"/>
  <c r="K52" i="1"/>
  <c r="H11" i="1"/>
  <c r="K53" i="1"/>
  <c r="K52" i="3"/>
  <c r="H12" i="3"/>
  <c r="K53" i="3"/>
  <c r="K52" i="2"/>
  <c r="K54" i="3"/>
  <c r="K54" i="2"/>
</calcChain>
</file>

<file path=xl/sharedStrings.xml><?xml version="1.0" encoding="utf-8"?>
<sst xmlns="http://schemas.openxmlformats.org/spreadsheetml/2006/main" count="557" uniqueCount="194">
  <si>
    <t>DAFTAR NILAI SISWA SMAN 9 SEMARANG SEMESTER GENAP TAHUN PELAJARAN 2019/2020</t>
  </si>
  <si>
    <t>Guru :</t>
  </si>
  <si>
    <t>Dra. VDR Andri W M.Ed.</t>
  </si>
  <si>
    <t>Kelas XI-MIPA 1</t>
  </si>
  <si>
    <t>Mapel :</t>
  </si>
  <si>
    <t>Kimia [ Kelompok C (Peminatan) ]</t>
  </si>
  <si>
    <t>didownload 12/03/2020</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</si>
  <si>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</si>
  <si>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</si>
  <si>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</si>
  <si>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</si>
  <si>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</si>
  <si>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</si>
  <si>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</si>
  <si>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</si>
  <si>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</si>
  <si>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</si>
  <si>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</si>
  <si>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</si>
  <si>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</si>
  <si>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</si>
  <si>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</si>
  <si>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</si>
  <si>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</si>
  <si>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</si>
  <si>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</si>
  <si>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</si>
  <si>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</si>
  <si>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</si>
  <si>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</si>
  <si>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</si>
  <si>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</si>
  <si>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</si>
  <si>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</si>
  <si>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</si>
  <si>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</si>
  <si>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</si>
  <si>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</si>
  <si>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</si>
  <si>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</si>
  <si>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</si>
  <si>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</si>
  <si>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</si>
  <si>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</si>
  <si>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</si>
  <si>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</si>
  <si>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</si>
  <si>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</si>
  <si>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</si>
  <si>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</si>
  <si>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</si>
  <si>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</si>
  <si>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</si>
  <si>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</si>
  <si>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</si>
  <si>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ADITYA GEMA FAJARIANDI</t>
  </si>
  <si>
    <t>Predikat &amp; Deskripsi Pengetahuan</t>
  </si>
  <si>
    <t>ACUAN MENGISI DESKRIPSI</t>
  </si>
  <si>
    <t>ALIFIA SHOFY AFIFA</t>
  </si>
  <si>
    <t>Minimal</t>
  </si>
  <si>
    <t>Maximal</t>
  </si>
  <si>
    <t>Predikat</t>
  </si>
  <si>
    <t xml:space="preserve">KODE </t>
  </si>
  <si>
    <t>PENGETAHUAN (SILAHKAN DI GANTI)</t>
  </si>
  <si>
    <t>KETRERAMPILAN (SILAHKAN DI GANTI)</t>
  </si>
  <si>
    <t>ID TEORI</t>
  </si>
  <si>
    <t>ID PRAKTEK</t>
  </si>
  <si>
    <t>ALISHA RAFA NURMAULIA</t>
  </si>
  <si>
    <t>AURELLIA DEBY SALSABILA</t>
  </si>
  <si>
    <t>CUCU FEBRY ASTRIYANI</t>
  </si>
  <si>
    <t>DANNU WAHYU KURNIAWAN</t>
  </si>
  <si>
    <t>DELLA HIKMATUL MAULA</t>
  </si>
  <si>
    <t>DIVA REGINA AL GHIBTHAH</t>
  </si>
  <si>
    <t>EKO NUR AHMAD BAEHAQI</t>
  </si>
  <si>
    <t>FILIH AYU PUTRI NURKARIMAH</t>
  </si>
  <si>
    <t>FIRDA AYU DWI ARYANTI</t>
  </si>
  <si>
    <t>GIANCA NASYA MAHARANI</t>
  </si>
  <si>
    <t>HEADLIN NATASYA URBA</t>
  </si>
  <si>
    <t>ILHAM AJI PRATAMA</t>
  </si>
  <si>
    <t>ILHAM HUSEIN SUDRAJAD</t>
  </si>
  <si>
    <t>Predikat &amp; Deskripsi Keterampilan</t>
  </si>
  <si>
    <t>JOEFANI ADHI PRATAMA</t>
  </si>
  <si>
    <t>JULIANA PRATIWI PUTRI ARDIANSYAH</t>
  </si>
  <si>
    <t>LINTANG DAHAYU</t>
  </si>
  <si>
    <t>MAHESWARA RIFKY PASOPATI</t>
  </si>
  <si>
    <t>MARSHA ISAURA ERMANSYAH</t>
  </si>
  <si>
    <t>MARSHANDA ANINDYA PUTRI PAMUNGKAS</t>
  </si>
  <si>
    <t>MELANIE WULANDARI</t>
  </si>
  <si>
    <t>MUHAMMAD AKBAR SETIAWAN SARAGIH</t>
  </si>
  <si>
    <t>MUHAMMAD WAHYU NIZAR</t>
  </si>
  <si>
    <t>MUTIARA SALSABILLA WIBAWA</t>
  </si>
  <si>
    <t>NAUFAL ADITRESNA PRATAMA</t>
  </si>
  <si>
    <t>NESYA ADE SAPUTRI</t>
  </si>
  <si>
    <t>PUTRI PARAMITA AZ ZAHRA</t>
  </si>
  <si>
    <t>RAFLI RIDHA KALAMULLAH</t>
  </si>
  <si>
    <t>RAMADHAN FARIZ URZAIZ</t>
  </si>
  <si>
    <t>RIZQIKA NURUL &amp;#039;AINI</t>
  </si>
  <si>
    <t>ROJABSYAH SETYO SAPUTRA</t>
  </si>
  <si>
    <t>ROSNITA PUTRI WIDYANI</t>
  </si>
  <si>
    <t>SUNU SUKMA PRADANA HS</t>
  </si>
  <si>
    <t>TIFFANI JATI IZZAH ZABRINA</t>
  </si>
  <si>
    <t>VINI VEBRIANO ANTOXIDA</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</si>
  <si>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</si>
  <si>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</si>
  <si>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</si>
  <si>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</si>
  <si>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</si>
  <si>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</si>
  <si>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</si>
  <si>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</si>
  <si>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</si>
  <si>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</si>
  <si>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</si>
  <si>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</si>
  <si>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19621121 199412 2 001</t>
  </si>
  <si>
    <t>Kelas XI-MIPA 2</t>
  </si>
  <si>
    <t>ADRIAN SINDHU KUSUMA PUTRA</t>
  </si>
  <si>
    <t>AFRIZA MEIDIO ANDHANA</t>
  </si>
  <si>
    <t>ALFONSUS GEMA PRAHARDIKA</t>
  </si>
  <si>
    <t>ALYA KUSUMA FADHILA</t>
  </si>
  <si>
    <t>AMARANGGANA VERVIAN WINDYARTORO</t>
  </si>
  <si>
    <t>ANDREAS NOVENT KARUNIA</t>
  </si>
  <si>
    <t>ANGELINA LISTY DARA DINANTI</t>
  </si>
  <si>
    <t>ANNA MARIA CITRA DWIYANTI</t>
  </si>
  <si>
    <t>ARTANTI WIDOWATI</t>
  </si>
  <si>
    <t>BERNARDUS DICK BRAMANTIO</t>
  </si>
  <si>
    <t>BUNGA PUJA SABRINA</t>
  </si>
  <si>
    <t>CORNELIA RATRI WIJAYA KRISTANTO</t>
  </si>
  <si>
    <t>DIAN SAPUTRI</t>
  </si>
  <si>
    <t>DOMINICA ARDHINIA SEKAR WIDYA WIROTTAMA PUTRI</t>
  </si>
  <si>
    <t>FAIZ HANAN KAUTSAR</t>
  </si>
  <si>
    <t>GABRIELA VANIA ADHIE ERSALINA</t>
  </si>
  <si>
    <t>HAFIDZ ARDAN KAIZAR</t>
  </si>
  <si>
    <t>HAFIZ RADITYA DARMAWAN</t>
  </si>
  <si>
    <t>LUKMAN MUSTAQIM</t>
  </si>
  <si>
    <t>MUHAMMAD IQBAL RASYID LAZIALE</t>
  </si>
  <si>
    <t>MUHAMMAD TAUFIQ AULIANDRA SYAHADENI</t>
  </si>
  <si>
    <t>NADIA ARDIANA NURFADILLA</t>
  </si>
  <si>
    <t>NATHANAEL DIVA LISTIYAWAN</t>
  </si>
  <si>
    <t>NINDI RIZKI ARNANTI</t>
  </si>
  <si>
    <t>NURUL FARIKHA</t>
  </si>
  <si>
    <t>PASCA MUTIARA WIDIA</t>
  </si>
  <si>
    <t>PINGKY YOGI NOVITASARI</t>
  </si>
  <si>
    <t>PRAMESYA MUTIA SALSABILA</t>
  </si>
  <si>
    <t>RISHA FAHEEMA</t>
  </si>
  <si>
    <t>RISKI GUNAWAN</t>
  </si>
  <si>
    <t>RIVAN ERSYAD FARANDY</t>
  </si>
  <si>
    <t>RIZKY FATIYA RAMADHANI</t>
  </si>
  <si>
    <t>SABINA SYAHARANI NURSEHA</t>
  </si>
  <si>
    <t>SALFAN KUSTRIANO</t>
  </si>
  <si>
    <t>SITI WAHYU RETNO HANA PERTIWI</t>
  </si>
  <si>
    <t>Kelas XI-MIPA 3</t>
  </si>
  <si>
    <t>ABDULLOH AHMAD HANIFAN</t>
  </si>
  <si>
    <t>AMADEUS BINTANG KSATRIA ALJUDU</t>
  </si>
  <si>
    <t>ARYA WISNU SATYA</t>
  </si>
  <si>
    <t>CAESAR LINDU WINDU TAMBORAVIO</t>
  </si>
  <si>
    <t>CHELSEA EVANES ARYUNAS</t>
  </si>
  <si>
    <t>CYNTIA INDANA ZULVA</t>
  </si>
  <si>
    <t>DIANDRA MAHARANI ARDELIA DEWI</t>
  </si>
  <si>
    <t>DITA SENDI ARISTIANI</t>
  </si>
  <si>
    <t>DWI RIYANTI ANDINI RAMADHITA</t>
  </si>
  <si>
    <t>ELANG RINJANI UTARA</t>
  </si>
  <si>
    <t>EMILIA RIZQIKA MUMPUNI</t>
  </si>
  <si>
    <t>FA&amp;#039;IQ HARDIYAN FARID GUNARTO</t>
  </si>
  <si>
    <t>FATHIYAH DHIYA &amp;#039;ULHAQ</t>
  </si>
  <si>
    <t>FREESTA BUDI SABRINA</t>
  </si>
  <si>
    <t>HARLY RAKHMADI HADRIAN</t>
  </si>
  <si>
    <t>HESTI DIAN PRASTIWI</t>
  </si>
  <si>
    <t>JIHAN DIANA SALSABILA</t>
  </si>
  <si>
    <t>KHAFITA NILA ANGGRAENI</t>
  </si>
  <si>
    <t>LAELA NUR&amp;#039;AINI</t>
  </si>
  <si>
    <t>MAULAND ANGGARA DHARMAYUDHA</t>
  </si>
  <si>
    <t>MUCHAMAD IRZA MAHENDRA</t>
  </si>
  <si>
    <t>MUHAMMAD RIFQI DHARMA RACANA</t>
  </si>
  <si>
    <t>NABILA PUTRI SETIAWAN</t>
  </si>
  <si>
    <t>NABILAH MAHARANI</t>
  </si>
  <si>
    <t>NAUFAL ALI FAKHRIKO</t>
  </si>
  <si>
    <t>NUR REZKI ILVIANA</t>
  </si>
  <si>
    <t>RAIHANALDY ASH-SHAFA</t>
  </si>
  <si>
    <t>RANGGA NIBRAS AUFA</t>
  </si>
  <si>
    <t>RHAMA ALVI WANANDI</t>
  </si>
  <si>
    <t>SABRINA HUWAYNA SUPOMO</t>
  </si>
  <si>
    <t>SAHID DWI NUGROHO</t>
  </si>
  <si>
    <t>SYELLA PRASETYA ARDANINGTYAS</t>
  </si>
  <si>
    <t>YUAN CHINTYA APRIANTI</t>
  </si>
  <si>
    <t>YULIA PUTRI WARDANI</t>
  </si>
  <si>
    <t>YUSUF WAHIYA LENGGANA</t>
  </si>
  <si>
    <t xml:space="preserve">memiliki kemampuan menganalisis lart. Asam basa, titrasi asam basa , sifat lart. Garam, Ksp serta koloid namun perlu peningkatan pemahaman tentang reaksi kesetimbangan ion </t>
  </si>
  <si>
    <t>memiliki kemampuan menganalisis lart. Asam basa, reaksi kesetimbangan ion , sifat lart. Garam, Ksp serta koloid namun perlu peningkatan pemahaman tentang titrasi asam basa</t>
  </si>
  <si>
    <t>memiliki kemampuan menganalisis lart. Asam basa, titrasi asam basa, Ksp serta koloid namun perlu peningkatan pemahaman tentang reaksi kesetimbangan ion dan sifat lart. Garam</t>
  </si>
  <si>
    <t>memiliki kemampuan menganalisis lart. Asam basa,  serta koloid namun perlu peningkatan pemahaman tentang reaksi kesetimbangan ion, titrasi asam basa, Ksp dan sifat lart. Garam</t>
  </si>
  <si>
    <t>sangat terampil mengidentifikasi lart. Asam basa dan menentukan pH asam basa dgn menggunakan indikator asam basa,  menentukan vol lart. Basa dengan titrasi asam basa serta pembuatan koloid</t>
  </si>
  <si>
    <t>sangat terampil mengidentifikasi lart. Asam basa, menentukan pH asam basa dgn menggunakan indikator asam bas serta pembuatan koloid, namun ketrampilan  menentukan vol lart. Basa dengan titrasi asam basa perlu ditingkatkan.</t>
  </si>
  <si>
    <t>sangat terampil mengidentifikasi lart. Asam basa dan menentukan pH asam basa dgn menggunakan indikator asam basa serta pembuatan koloid namun ketrampilan  menentukan vol lart. Basa dengan titrasi asam basa perlu ditingkatkan.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</si>
</sst>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amily val="2"/>
    </font>
    <font>
      <b/>
      <sz val="11"/>
      <color rgb="FF000000"/>
      <name val="Calibri"/>
      <family val="2"/>
    </font>
    <font>
      <sz val="10"/>
      <color rgb="FFFF0000"/>
      <name val="Times New Roman"/>
      <family val="1"/>
    </font>
    <font>
      <b/>
      <sz val="11"/>
      <color rgb="FF000000"/>
      <name val="Times New Roman"/>
      <family val="1"/>
    </font>
    <font>
      <b/>
      <sz val="14"/>
      <color rgb="FF000000"/>
      <name val="Times New Roman"/>
      <family val="1"/>
    </font>
    <font>
      <b/>
      <sz val="10"/>
      <color rgb="FF000000"/>
      <name val="Calibri"/>
      <family val="2"/>
    </font>
    <font>
      <b/>
      <sz val="12"/>
      <color rgb="FF000000"/>
      <name val="Arial"/>
      <family val="2"/>
    </font>
    <font>
      <b/>
      <sz val="10"/>
      <color rgb="FF000000"/>
      <name val="Arial"/>
      <family val="2"/>
    </font>
    <font>
      <sz val="11"/>
      <color rgb="FF000000"/>
      <name val="Arial"/>
      <family val="2"/>
    </font>
    <font>
      <sz val="10"/>
      <color rgb="FF000000"/>
      <name val="Arial"/>
      <family val="2"/>
    </font>
    <font>
      <b/>
      <sz val="9"/>
      <color rgb="FF000000"/>
      <name val="Times New Roman"/>
      <family val="1"/>
    </font>
    <font>
      <sz val="9"/>
      <color rgb="FF000000"/>
      <name val="Calibri"/>
      <family val="2"/>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1">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9">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0" borderId="10" xfId="0" applyBorder="1" applyProtection="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33" activePane="bottomRight" state="frozen"/>
      <selection pane="topRight"/>
      <selection pane="bottomLeft"/>
      <selection pane="bottomRight" activeCell="E46" sqref="E4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8.855468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1210</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1210</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258</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139033</v>
      </c>
      <c r="C11" s="19" t="s">
        <v>55</v>
      </c>
      <c r="D11" s="18"/>
      <c r="E11" s="28">
        <f t="shared" ref="E11:E50" si="0">IF((COUNTA(T11:AC11)&gt;0),(ROUND((AVERAGE(T11:AC11)),0)),"")</f>
        <v>69</v>
      </c>
      <c r="F11" s="28" t="str">
        <f t="shared" ref="F11:F50" si="1">IF(AND(ISNUMBER(E11),E11&gt;=1),IF(E11&lt;=$FD$13,$FE$13,IF(E11&lt;=$FD$14,$FE$14,IF(E11&lt;=$FD$15,$FE$15,IF(E11&lt;=$FD$16,$FE$16,)))), "")</f>
        <v>D</v>
      </c>
      <c r="G11" s="28">
        <f t="shared" ref="G11:G50" si="2">IF((COUNTA(T11:AD11)&gt;0),(ROUND((AVERAGE(T11:AD11)),0)),"")</f>
        <v>69</v>
      </c>
      <c r="H11" s="28" t="str">
        <f t="shared" ref="H11:H50" si="3">IF(AND(ISNUMBER(G11),G11&gt;=1),IF(G11&lt;=$FD$13,$FE$13,IF(G11&lt;=$FD$14,$FE$14,IF(G11&lt;=$FD$15,$FE$15,IF(G11&lt;=$FD$16,$FE$16,)))), "")</f>
        <v>D</v>
      </c>
      <c r="I11" s="36">
        <v>4</v>
      </c>
      <c r="J11" s="28" t="str">
        <f t="shared" ref="J11:J50" si="4">IF(I11=$FG$13,$FH$13,IF(I11=$FG$15,$FH$15,IF(I11=$FG$17,$FH$17,IF(I11=$FG$19,$FH$19,IF(I11=$FG$21,$FH$21,IF(I11=$FG$23,$FH$23,IF(I11=$FG$25,$FH$25,IF(I11=$FG$27,$FH$27,IF(I11=$FG$29,$FH$29,IF(I11=$FG$31,$FH$31,""))))))))))</f>
        <v>memiliki kemampuan menganalisis lart. Asam basa,  serta koloid namun perlu peningkatan pemahaman tentang reaksi kesetimbangan ion, titrasi asam basa, Ksp dan sifat lart. Garam</v>
      </c>
      <c r="K11" s="28">
        <f t="shared" ref="K11:K50" si="5">IF((COUNTA(AF11:AO11)&gt;0),AVERAGE(AF11:AO11),"")</f>
        <v>75</v>
      </c>
      <c r="L11" s="28" t="str">
        <f t="shared" ref="L11:L50" si="6">IF(AND(ISNUMBER(K11),K11&gt;=1), IF(K11&lt;=$FD$27,$FE$27,IF(K11&lt;=$FD$28,$FE$28,IF(K11&lt;=$FD$29,$FE$29,IF(K11&lt;=$FD$30,$FE$30,)))), "")</f>
        <v>C</v>
      </c>
      <c r="M11" s="28">
        <f t="shared" ref="M11:M50" si="7">IF((COUNTA(AF11:AO11)&gt;0),AVERAGE(AF11:AO11),"")</f>
        <v>75</v>
      </c>
      <c r="N11" s="28" t="str">
        <f t="shared" ref="N11:N50" si="8">IF(AND(ISNUMBER(M11),M11&gt;=1), IF(M11&lt;=$FD$27,$FE$27,IF(M11&lt;=$FD$28,$FE$28,IF(M11&lt;=$FD$29,$FE$29,IF(M11&lt;=$FD$30,$FE$30,)))), "")</f>
        <v>C</v>
      </c>
      <c r="O11" s="36">
        <v>3</v>
      </c>
      <c r="P11" s="28" t="str">
        <f t="shared" ref="P11:P50" si="9">IF(O11=$FG$13,$FI$13,IF(O11=$FG$15,$FI$15,IF(O11=$FG$17,$FI$17,IF(O11=$FG$19,$FI$19,IF(O11=$FG$21,$FI$21,IF(O11=$FG$23,$FI$23,IF(O11=$FG$25,$FI$25,IF(O11=$FG$27,$FI$27,IF(O11=$FG$29,$FI$29,IF(O11=$FG$31,$FI$31,""))))))))))</f>
        <v>sangat terampil mengidentifikasi lart. Asam basa dan menentukan pH asam basa dgn menggunakan indikator asam basa serta pembuatan koloid namun ketrampilan  menentukan vol lart. Basa dengan titrasi asam basa perlu ditingkatkan.</v>
      </c>
      <c r="Q11" s="39"/>
      <c r="R11" s="39" t="s">
        <v>9</v>
      </c>
      <c r="S11" s="18"/>
      <c r="T11" s="1">
        <v>70</v>
      </c>
      <c r="U11" s="1">
        <v>73</v>
      </c>
      <c r="V11" s="41">
        <v>71</v>
      </c>
      <c r="W11" s="1">
        <v>65</v>
      </c>
      <c r="X11" s="1">
        <v>70</v>
      </c>
      <c r="Y11" s="1">
        <v>65</v>
      </c>
      <c r="Z11" s="1"/>
      <c r="AA11" s="1"/>
      <c r="AB11" s="1"/>
      <c r="AC11" s="1"/>
      <c r="AD11" s="1"/>
      <c r="AE11" s="18"/>
      <c r="AF11" s="1">
        <v>90</v>
      </c>
      <c r="AG11" s="1">
        <v>90</v>
      </c>
      <c r="AH11" s="1">
        <v>70</v>
      </c>
      <c r="AI11" s="1">
        <v>70</v>
      </c>
      <c r="AJ11" s="1">
        <v>65</v>
      </c>
      <c r="AK11" s="1">
        <v>65</v>
      </c>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139048</v>
      </c>
      <c r="C12" s="19" t="s">
        <v>58</v>
      </c>
      <c r="D12" s="18"/>
      <c r="E12" s="28">
        <f t="shared" si="0"/>
        <v>94</v>
      </c>
      <c r="F12" s="28" t="str">
        <f t="shared" si="1"/>
        <v>A</v>
      </c>
      <c r="G12" s="28">
        <f t="shared" si="2"/>
        <v>94</v>
      </c>
      <c r="H12" s="28" t="str">
        <f t="shared" si="3"/>
        <v>A</v>
      </c>
      <c r="I12" s="36">
        <v>1</v>
      </c>
      <c r="J12" s="28" t="str">
        <f t="shared" si="4"/>
        <v xml:space="preserve">memiliki kemampuan menganalisis lart. Asam basa, titrasi asam basa , sifat lart. Garam, Ksp serta koloid namun perlu peningkatan pemahaman tentang reaksi kesetimbangan ion </v>
      </c>
      <c r="K12" s="28">
        <f t="shared" si="5"/>
        <v>91.5</v>
      </c>
      <c r="L12" s="28" t="str">
        <f t="shared" si="6"/>
        <v>A</v>
      </c>
      <c r="M12" s="28">
        <f t="shared" si="7"/>
        <v>91.5</v>
      </c>
      <c r="N12" s="28" t="str">
        <f t="shared" si="8"/>
        <v>A</v>
      </c>
      <c r="O12" s="36">
        <v>1</v>
      </c>
      <c r="P12" s="28" t="str">
        <f t="shared" si="9"/>
        <v>sangat terampil mengidentifikasi lart. Asam basa dan menentukan pH asam basa dgn menggunakan indikator asam basa,  menentukan vol lart. Basa dengan titrasi asam basa serta pembuatan koloid</v>
      </c>
      <c r="Q12" s="39"/>
      <c r="R12" s="39" t="s">
        <v>8</v>
      </c>
      <c r="S12" s="18"/>
      <c r="T12" s="1">
        <v>100</v>
      </c>
      <c r="U12" s="1">
        <v>90</v>
      </c>
      <c r="V12" s="41">
        <v>89</v>
      </c>
      <c r="W12" s="1">
        <v>90</v>
      </c>
      <c r="X12" s="1">
        <v>92</v>
      </c>
      <c r="Y12" s="1">
        <v>100</v>
      </c>
      <c r="Z12" s="1"/>
      <c r="AA12" s="1"/>
      <c r="AB12" s="1"/>
      <c r="AC12" s="1"/>
      <c r="AD12" s="1"/>
      <c r="AE12" s="18"/>
      <c r="AF12" s="1">
        <v>90</v>
      </c>
      <c r="AG12" s="1">
        <v>92</v>
      </c>
      <c r="AH12" s="1">
        <v>90</v>
      </c>
      <c r="AI12" s="1">
        <v>90</v>
      </c>
      <c r="AJ12" s="1">
        <v>92</v>
      </c>
      <c r="AK12" s="1">
        <v>95</v>
      </c>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139063</v>
      </c>
      <c r="C13" s="19" t="s">
        <v>67</v>
      </c>
      <c r="D13" s="18"/>
      <c r="E13" s="28">
        <f t="shared" si="0"/>
        <v>87</v>
      </c>
      <c r="F13" s="28" t="str">
        <f t="shared" si="1"/>
        <v>A</v>
      </c>
      <c r="G13" s="28">
        <f t="shared" si="2"/>
        <v>87</v>
      </c>
      <c r="H13" s="28" t="str">
        <f t="shared" si="3"/>
        <v>A</v>
      </c>
      <c r="I13" s="36">
        <v>1</v>
      </c>
      <c r="J13" s="28" t="str">
        <f t="shared" si="4"/>
        <v xml:space="preserve">memiliki kemampuan menganalisis lart. Asam basa, titrasi asam basa , sifat lart. Garam, Ksp serta koloid namun perlu peningkatan pemahaman tentang reaksi kesetimbangan ion </v>
      </c>
      <c r="K13" s="28">
        <f t="shared" si="5"/>
        <v>88.833333333333329</v>
      </c>
      <c r="L13" s="28" t="str">
        <f t="shared" si="6"/>
        <v>A</v>
      </c>
      <c r="M13" s="28">
        <f t="shared" si="7"/>
        <v>88.833333333333329</v>
      </c>
      <c r="N13" s="28" t="str">
        <f t="shared" si="8"/>
        <v>A</v>
      </c>
      <c r="O13" s="36">
        <v>1</v>
      </c>
      <c r="P13" s="28" t="str">
        <f t="shared" si="9"/>
        <v>sangat terampil mengidentifikasi lart. Asam basa dan menentukan pH asam basa dgn menggunakan indikator asam basa,  menentukan vol lart. Basa dengan titrasi asam basa serta pembuatan koloid</v>
      </c>
      <c r="Q13" s="39"/>
      <c r="R13" s="39" t="s">
        <v>8</v>
      </c>
      <c r="S13" s="18"/>
      <c r="T13" s="1">
        <v>85</v>
      </c>
      <c r="U13" s="1">
        <v>86</v>
      </c>
      <c r="V13" s="41">
        <v>88</v>
      </c>
      <c r="W13" s="1">
        <v>90</v>
      </c>
      <c r="X13" s="1">
        <v>70</v>
      </c>
      <c r="Y13" s="1">
        <v>100</v>
      </c>
      <c r="Z13" s="1"/>
      <c r="AA13" s="1"/>
      <c r="AB13" s="1"/>
      <c r="AC13" s="1"/>
      <c r="AD13" s="1"/>
      <c r="AE13" s="18"/>
      <c r="AF13" s="1">
        <v>90</v>
      </c>
      <c r="AG13" s="1">
        <v>92</v>
      </c>
      <c r="AH13" s="1">
        <v>88</v>
      </c>
      <c r="AI13" s="1">
        <v>90</v>
      </c>
      <c r="AJ13" s="1">
        <v>88</v>
      </c>
      <c r="AK13" s="1">
        <v>85</v>
      </c>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7" t="s">
        <v>187</v>
      </c>
      <c r="FI13" s="77" t="s">
        <v>191</v>
      </c>
      <c r="FJ13" s="78">
        <v>59041</v>
      </c>
      <c r="FK13" s="78">
        <v>59051</v>
      </c>
    </row>
    <row r="14" spans="1:167" x14ac:dyDescent="0.25">
      <c r="A14" s="19">
        <v>4</v>
      </c>
      <c r="B14" s="19">
        <v>139078</v>
      </c>
      <c r="C14" s="19" t="s">
        <v>68</v>
      </c>
      <c r="D14" s="18"/>
      <c r="E14" s="28">
        <f t="shared" si="0"/>
        <v>91</v>
      </c>
      <c r="F14" s="28" t="str">
        <f t="shared" si="1"/>
        <v>A</v>
      </c>
      <c r="G14" s="28">
        <f t="shared" si="2"/>
        <v>91</v>
      </c>
      <c r="H14" s="28" t="str">
        <f t="shared" si="3"/>
        <v>A</v>
      </c>
      <c r="I14" s="36">
        <v>1</v>
      </c>
      <c r="J14" s="28" t="str">
        <f t="shared" si="4"/>
        <v xml:space="preserve">memiliki kemampuan menganalisis lart. Asam basa, titrasi asam basa , sifat lart. Garam, Ksp serta koloid namun perlu peningkatan pemahaman tentang reaksi kesetimbangan ion </v>
      </c>
      <c r="K14" s="28">
        <f t="shared" si="5"/>
        <v>87.833333333333329</v>
      </c>
      <c r="L14" s="28" t="str">
        <f t="shared" si="6"/>
        <v>A</v>
      </c>
      <c r="M14" s="28">
        <f t="shared" si="7"/>
        <v>87.833333333333329</v>
      </c>
      <c r="N14" s="28" t="str">
        <f t="shared" si="8"/>
        <v>A</v>
      </c>
      <c r="O14" s="36">
        <v>1</v>
      </c>
      <c r="P14" s="28" t="str">
        <f t="shared" si="9"/>
        <v>sangat terampil mengidentifikasi lart. Asam basa dan menentukan pH asam basa dgn menggunakan indikator asam basa,  menentukan vol lart. Basa dengan titrasi asam basa serta pembuatan koloid</v>
      </c>
      <c r="Q14" s="39"/>
      <c r="R14" s="39" t="s">
        <v>8</v>
      </c>
      <c r="S14" s="18"/>
      <c r="T14" s="1">
        <v>90</v>
      </c>
      <c r="U14" s="1">
        <v>86</v>
      </c>
      <c r="V14" s="41">
        <v>82</v>
      </c>
      <c r="W14" s="1">
        <v>100</v>
      </c>
      <c r="X14" s="1">
        <v>85</v>
      </c>
      <c r="Y14" s="1">
        <v>100</v>
      </c>
      <c r="Z14" s="1"/>
      <c r="AA14" s="1"/>
      <c r="AB14" s="1"/>
      <c r="AC14" s="1"/>
      <c r="AD14" s="1"/>
      <c r="AE14" s="18"/>
      <c r="AF14" s="1">
        <v>88</v>
      </c>
      <c r="AG14" s="1">
        <v>90</v>
      </c>
      <c r="AH14" s="1">
        <v>86</v>
      </c>
      <c r="AI14" s="1">
        <v>90</v>
      </c>
      <c r="AJ14" s="1">
        <v>88</v>
      </c>
      <c r="AK14" s="1">
        <v>85</v>
      </c>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7"/>
      <c r="FI14" s="77"/>
      <c r="FJ14" s="78"/>
      <c r="FK14" s="78"/>
    </row>
    <row r="15" spans="1:167" x14ac:dyDescent="0.25">
      <c r="A15" s="19">
        <v>5</v>
      </c>
      <c r="B15" s="19">
        <v>139093</v>
      </c>
      <c r="C15" s="19" t="s">
        <v>69</v>
      </c>
      <c r="D15" s="18"/>
      <c r="E15" s="28">
        <f t="shared" si="0"/>
        <v>88</v>
      </c>
      <c r="F15" s="28" t="str">
        <f t="shared" si="1"/>
        <v>A</v>
      </c>
      <c r="G15" s="28">
        <f t="shared" si="2"/>
        <v>88</v>
      </c>
      <c r="H15" s="28" t="str">
        <f t="shared" si="3"/>
        <v>A</v>
      </c>
      <c r="I15" s="36">
        <v>1</v>
      </c>
      <c r="J15" s="28" t="str">
        <f t="shared" si="4"/>
        <v xml:space="preserve">memiliki kemampuan menganalisis lart. Asam basa, titrasi asam basa , sifat lart. Garam, Ksp serta koloid namun perlu peningkatan pemahaman tentang reaksi kesetimbangan ion </v>
      </c>
      <c r="K15" s="28">
        <f t="shared" si="5"/>
        <v>86.166666666666671</v>
      </c>
      <c r="L15" s="28" t="str">
        <f t="shared" si="6"/>
        <v>A</v>
      </c>
      <c r="M15" s="28">
        <f t="shared" si="7"/>
        <v>86.166666666666671</v>
      </c>
      <c r="N15" s="28" t="str">
        <f t="shared" si="8"/>
        <v>A</v>
      </c>
      <c r="O15" s="36">
        <v>1</v>
      </c>
      <c r="P15" s="28" t="str">
        <f t="shared" si="9"/>
        <v>sangat terampil mengidentifikasi lart. Asam basa dan menentukan pH asam basa dgn menggunakan indikator asam basa,  menentukan vol lart. Basa dengan titrasi asam basa serta pembuatan koloid</v>
      </c>
      <c r="Q15" s="39"/>
      <c r="R15" s="39" t="s">
        <v>8</v>
      </c>
      <c r="S15" s="18"/>
      <c r="T15" s="1">
        <v>100</v>
      </c>
      <c r="U15" s="1">
        <v>90</v>
      </c>
      <c r="V15" s="41">
        <v>79</v>
      </c>
      <c r="W15" s="1">
        <v>80</v>
      </c>
      <c r="X15" s="1">
        <v>80</v>
      </c>
      <c r="Y15" s="1">
        <v>100</v>
      </c>
      <c r="Z15" s="1"/>
      <c r="AA15" s="1"/>
      <c r="AB15" s="1"/>
      <c r="AC15" s="1"/>
      <c r="AD15" s="1"/>
      <c r="AE15" s="18"/>
      <c r="AF15" s="1">
        <v>90</v>
      </c>
      <c r="AG15" s="1">
        <v>92</v>
      </c>
      <c r="AH15" s="1">
        <v>90</v>
      </c>
      <c r="AI15" s="1">
        <v>90</v>
      </c>
      <c r="AJ15" s="1">
        <v>70</v>
      </c>
      <c r="AK15" s="1">
        <v>85</v>
      </c>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7" t="s">
        <v>188</v>
      </c>
      <c r="FI15" s="77" t="s">
        <v>192</v>
      </c>
      <c r="FJ15" s="78">
        <v>59042</v>
      </c>
      <c r="FK15" s="78">
        <v>59052</v>
      </c>
    </row>
    <row r="16" spans="1:167" x14ac:dyDescent="0.25">
      <c r="A16" s="19">
        <v>6</v>
      </c>
      <c r="B16" s="19">
        <v>139108</v>
      </c>
      <c r="C16" s="19" t="s">
        <v>70</v>
      </c>
      <c r="D16" s="18"/>
      <c r="E16" s="28">
        <f t="shared" si="0"/>
        <v>90</v>
      </c>
      <c r="F16" s="28" t="str">
        <f t="shared" si="1"/>
        <v>A</v>
      </c>
      <c r="G16" s="28">
        <f t="shared" si="2"/>
        <v>90</v>
      </c>
      <c r="H16" s="28" t="str">
        <f t="shared" si="3"/>
        <v>A</v>
      </c>
      <c r="I16" s="36">
        <v>1</v>
      </c>
      <c r="J16" s="28" t="str">
        <f t="shared" si="4"/>
        <v xml:space="preserve">memiliki kemampuan menganalisis lart. Asam basa, titrasi asam basa , sifat lart. Garam, Ksp serta koloid namun perlu peningkatan pemahaman tentang reaksi kesetimbangan ion </v>
      </c>
      <c r="K16" s="28">
        <f t="shared" si="5"/>
        <v>89.166666666666671</v>
      </c>
      <c r="L16" s="28" t="str">
        <f t="shared" si="6"/>
        <v>A</v>
      </c>
      <c r="M16" s="28">
        <f t="shared" si="7"/>
        <v>89.166666666666671</v>
      </c>
      <c r="N16" s="28" t="str">
        <f t="shared" si="8"/>
        <v>A</v>
      </c>
      <c r="O16" s="36">
        <v>1</v>
      </c>
      <c r="P16" s="28" t="str">
        <f t="shared" si="9"/>
        <v>sangat terampil mengidentifikasi lart. Asam basa dan menentukan pH asam basa dgn menggunakan indikator asam basa,  menentukan vol lart. Basa dengan titrasi asam basa serta pembuatan koloid</v>
      </c>
      <c r="Q16" s="39"/>
      <c r="R16" s="39" t="s">
        <v>8</v>
      </c>
      <c r="S16" s="18"/>
      <c r="T16" s="1">
        <v>100</v>
      </c>
      <c r="U16" s="1">
        <v>89</v>
      </c>
      <c r="V16" s="41">
        <v>81</v>
      </c>
      <c r="W16" s="1">
        <v>90</v>
      </c>
      <c r="X16" s="1">
        <v>80</v>
      </c>
      <c r="Y16" s="1">
        <v>100</v>
      </c>
      <c r="Z16" s="1"/>
      <c r="AA16" s="1"/>
      <c r="AB16" s="1"/>
      <c r="AC16" s="1"/>
      <c r="AD16" s="1"/>
      <c r="AE16" s="18"/>
      <c r="AF16" s="1">
        <v>90</v>
      </c>
      <c r="AG16" s="1">
        <v>92</v>
      </c>
      <c r="AH16" s="1">
        <v>88</v>
      </c>
      <c r="AI16" s="1">
        <v>90</v>
      </c>
      <c r="AJ16" s="1">
        <v>90</v>
      </c>
      <c r="AK16" s="1">
        <v>85</v>
      </c>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7"/>
      <c r="FI16" s="77"/>
      <c r="FJ16" s="78"/>
      <c r="FK16" s="78"/>
    </row>
    <row r="17" spans="1:167" x14ac:dyDescent="0.25">
      <c r="A17" s="19">
        <v>7</v>
      </c>
      <c r="B17" s="19">
        <v>139123</v>
      </c>
      <c r="C17" s="19" t="s">
        <v>71</v>
      </c>
      <c r="D17" s="18"/>
      <c r="E17" s="28">
        <f t="shared" si="0"/>
        <v>90</v>
      </c>
      <c r="F17" s="28" t="str">
        <f t="shared" si="1"/>
        <v>A</v>
      </c>
      <c r="G17" s="28">
        <f t="shared" si="2"/>
        <v>90</v>
      </c>
      <c r="H17" s="28" t="str">
        <f t="shared" si="3"/>
        <v>A</v>
      </c>
      <c r="I17" s="36">
        <v>1</v>
      </c>
      <c r="J17" s="28" t="str">
        <f t="shared" si="4"/>
        <v xml:space="preserve">memiliki kemampuan menganalisis lart. Asam basa, titrasi asam basa , sifat lart. Garam, Ksp serta koloid namun perlu peningkatan pemahaman tentang reaksi kesetimbangan ion </v>
      </c>
      <c r="K17" s="28">
        <f t="shared" si="5"/>
        <v>85.166666666666671</v>
      </c>
      <c r="L17" s="28" t="str">
        <f t="shared" si="6"/>
        <v>A</v>
      </c>
      <c r="M17" s="28">
        <f t="shared" si="7"/>
        <v>85.166666666666671</v>
      </c>
      <c r="N17" s="28" t="str">
        <f t="shared" si="8"/>
        <v>A</v>
      </c>
      <c r="O17" s="36">
        <v>1</v>
      </c>
      <c r="P17" s="28" t="str">
        <f t="shared" si="9"/>
        <v>sangat terampil mengidentifikasi lart. Asam basa dan menentukan pH asam basa dgn menggunakan indikator asam basa,  menentukan vol lart. Basa dengan titrasi asam basa serta pembuatan koloid</v>
      </c>
      <c r="Q17" s="39"/>
      <c r="R17" s="39" t="s">
        <v>8</v>
      </c>
      <c r="S17" s="18"/>
      <c r="T17" s="1">
        <v>100</v>
      </c>
      <c r="U17" s="1">
        <v>86</v>
      </c>
      <c r="V17" s="41">
        <v>81</v>
      </c>
      <c r="W17" s="1">
        <v>90</v>
      </c>
      <c r="X17" s="1">
        <v>80</v>
      </c>
      <c r="Y17" s="1">
        <v>100</v>
      </c>
      <c r="Z17" s="1"/>
      <c r="AA17" s="1"/>
      <c r="AB17" s="1"/>
      <c r="AC17" s="1"/>
      <c r="AD17" s="1"/>
      <c r="AE17" s="18"/>
      <c r="AF17" s="1">
        <v>90</v>
      </c>
      <c r="AG17" s="1">
        <v>92</v>
      </c>
      <c r="AH17" s="1">
        <v>86</v>
      </c>
      <c r="AI17" s="1">
        <v>88</v>
      </c>
      <c r="AJ17" s="1">
        <v>90</v>
      </c>
      <c r="AK17" s="1">
        <v>65</v>
      </c>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7" t="s">
        <v>189</v>
      </c>
      <c r="FI17" s="77" t="s">
        <v>193</v>
      </c>
      <c r="FJ17" s="78">
        <v>59043</v>
      </c>
      <c r="FK17" s="78">
        <v>59053</v>
      </c>
    </row>
    <row r="18" spans="1:167" x14ac:dyDescent="0.25">
      <c r="A18" s="19">
        <v>8</v>
      </c>
      <c r="B18" s="19">
        <v>139138</v>
      </c>
      <c r="C18" s="19" t="s">
        <v>72</v>
      </c>
      <c r="D18" s="18"/>
      <c r="E18" s="28">
        <f t="shared" si="0"/>
        <v>91</v>
      </c>
      <c r="F18" s="28" t="str">
        <f t="shared" si="1"/>
        <v>A</v>
      </c>
      <c r="G18" s="28">
        <f t="shared" si="2"/>
        <v>91</v>
      </c>
      <c r="H18" s="28" t="str">
        <f t="shared" si="3"/>
        <v>A</v>
      </c>
      <c r="I18" s="36">
        <v>1</v>
      </c>
      <c r="J18" s="28" t="str">
        <f t="shared" si="4"/>
        <v xml:space="preserve">memiliki kemampuan menganalisis lart. Asam basa, titrasi asam basa , sifat lart. Garam, Ksp serta koloid namun perlu peningkatan pemahaman tentang reaksi kesetimbangan ion </v>
      </c>
      <c r="K18" s="28">
        <f t="shared" si="5"/>
        <v>90</v>
      </c>
      <c r="L18" s="28" t="str">
        <f t="shared" si="6"/>
        <v>A</v>
      </c>
      <c r="M18" s="28">
        <f t="shared" si="7"/>
        <v>90</v>
      </c>
      <c r="N18" s="28" t="str">
        <f t="shared" si="8"/>
        <v>A</v>
      </c>
      <c r="O18" s="36">
        <v>1</v>
      </c>
      <c r="P18" s="28" t="str">
        <f t="shared" si="9"/>
        <v>sangat terampil mengidentifikasi lart. Asam basa dan menentukan pH asam basa dgn menggunakan indikator asam basa,  menentukan vol lart. Basa dengan titrasi asam basa serta pembuatan koloid</v>
      </c>
      <c r="Q18" s="39"/>
      <c r="R18" s="39" t="s">
        <v>8</v>
      </c>
      <c r="S18" s="18"/>
      <c r="T18" s="1">
        <v>100</v>
      </c>
      <c r="U18" s="1">
        <v>92</v>
      </c>
      <c r="V18" s="41">
        <v>88</v>
      </c>
      <c r="W18" s="1">
        <v>85</v>
      </c>
      <c r="X18" s="1">
        <v>80</v>
      </c>
      <c r="Y18" s="1">
        <v>100</v>
      </c>
      <c r="Z18" s="1"/>
      <c r="AA18" s="1"/>
      <c r="AB18" s="1"/>
      <c r="AC18" s="1"/>
      <c r="AD18" s="1"/>
      <c r="AE18" s="18"/>
      <c r="AF18" s="1">
        <v>90</v>
      </c>
      <c r="AG18" s="1">
        <v>92</v>
      </c>
      <c r="AH18" s="1">
        <v>90</v>
      </c>
      <c r="AI18" s="1">
        <v>90</v>
      </c>
      <c r="AJ18" s="1">
        <v>88</v>
      </c>
      <c r="AK18" s="1">
        <v>90</v>
      </c>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7"/>
      <c r="FI18" s="77"/>
      <c r="FJ18" s="78"/>
      <c r="FK18" s="78"/>
    </row>
    <row r="19" spans="1:167" x14ac:dyDescent="0.25">
      <c r="A19" s="19">
        <v>9</v>
      </c>
      <c r="B19" s="19">
        <v>139153</v>
      </c>
      <c r="C19" s="19" t="s">
        <v>73</v>
      </c>
      <c r="D19" s="18"/>
      <c r="E19" s="28">
        <f t="shared" si="0"/>
        <v>88</v>
      </c>
      <c r="F19" s="28" t="str">
        <f t="shared" si="1"/>
        <v>A</v>
      </c>
      <c r="G19" s="28">
        <f t="shared" si="2"/>
        <v>88</v>
      </c>
      <c r="H19" s="28" t="str">
        <f t="shared" si="3"/>
        <v>A</v>
      </c>
      <c r="I19" s="36">
        <v>1</v>
      </c>
      <c r="J19" s="28" t="str">
        <f t="shared" si="4"/>
        <v xml:space="preserve">memiliki kemampuan menganalisis lart. Asam basa, titrasi asam basa , sifat lart. Garam, Ksp serta koloid namun perlu peningkatan pemahaman tentang reaksi kesetimbangan ion </v>
      </c>
      <c r="K19" s="28">
        <f t="shared" si="5"/>
        <v>85</v>
      </c>
      <c r="L19" s="28" t="str">
        <f t="shared" si="6"/>
        <v>A</v>
      </c>
      <c r="M19" s="28">
        <f t="shared" si="7"/>
        <v>85</v>
      </c>
      <c r="N19" s="28" t="str">
        <f t="shared" si="8"/>
        <v>A</v>
      </c>
      <c r="O19" s="36">
        <v>1</v>
      </c>
      <c r="P19" s="28" t="str">
        <f t="shared" si="9"/>
        <v>sangat terampil mengidentifikasi lart. Asam basa dan menentukan pH asam basa dgn menggunakan indikator asam basa,  menentukan vol lart. Basa dengan titrasi asam basa serta pembuatan koloid</v>
      </c>
      <c r="Q19" s="39"/>
      <c r="R19" s="39" t="s">
        <v>8</v>
      </c>
      <c r="S19" s="18"/>
      <c r="T19" s="1">
        <v>85</v>
      </c>
      <c r="U19" s="1">
        <v>82</v>
      </c>
      <c r="V19" s="41">
        <v>86</v>
      </c>
      <c r="W19" s="1">
        <v>90</v>
      </c>
      <c r="X19" s="1">
        <v>85</v>
      </c>
      <c r="Y19" s="1">
        <v>100</v>
      </c>
      <c r="Z19" s="1"/>
      <c r="AA19" s="1"/>
      <c r="AB19" s="1"/>
      <c r="AC19" s="1"/>
      <c r="AD19" s="1"/>
      <c r="AE19" s="18"/>
      <c r="AF19" s="1">
        <v>90</v>
      </c>
      <c r="AG19" s="1">
        <v>92</v>
      </c>
      <c r="AH19" s="1">
        <v>88</v>
      </c>
      <c r="AI19" s="1">
        <v>85</v>
      </c>
      <c r="AJ19" s="1">
        <v>70</v>
      </c>
      <c r="AK19" s="1">
        <v>85</v>
      </c>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7" t="s">
        <v>190</v>
      </c>
      <c r="FI19" s="77" t="s">
        <v>193</v>
      </c>
      <c r="FJ19" s="78">
        <v>59044</v>
      </c>
      <c r="FK19" s="78">
        <v>59054</v>
      </c>
    </row>
    <row r="20" spans="1:167" x14ac:dyDescent="0.25">
      <c r="A20" s="19">
        <v>10</v>
      </c>
      <c r="B20" s="19">
        <v>139168</v>
      </c>
      <c r="C20" s="19" t="s">
        <v>74</v>
      </c>
      <c r="D20" s="18"/>
      <c r="E20" s="28">
        <f t="shared" si="0"/>
        <v>79</v>
      </c>
      <c r="F20" s="28" t="str">
        <f t="shared" si="1"/>
        <v>B</v>
      </c>
      <c r="G20" s="28">
        <f t="shared" si="2"/>
        <v>79</v>
      </c>
      <c r="H20" s="28" t="str">
        <f t="shared" si="3"/>
        <v>B</v>
      </c>
      <c r="I20" s="36">
        <v>2</v>
      </c>
      <c r="J20" s="28" t="str">
        <f t="shared" si="4"/>
        <v>memiliki kemampuan menganalisis lart. Asam basa, reaksi kesetimbangan ion , sifat lart. Garam, Ksp serta koloid namun perlu peningkatan pemahaman tentang titrasi asam basa</v>
      </c>
      <c r="K20" s="28">
        <f t="shared" si="5"/>
        <v>84.833333333333329</v>
      </c>
      <c r="L20" s="28" t="str">
        <f t="shared" si="6"/>
        <v>A</v>
      </c>
      <c r="M20" s="28">
        <f t="shared" si="7"/>
        <v>84.833333333333329</v>
      </c>
      <c r="N20" s="28" t="str">
        <f t="shared" si="8"/>
        <v>A</v>
      </c>
      <c r="O20" s="36">
        <v>2</v>
      </c>
      <c r="P20" s="28" t="str">
        <f t="shared" si="9"/>
        <v>sangat terampil mengidentifikasi lart. Asam basa, menentukan pH asam basa dgn menggunakan indikator asam bas serta pembuatan koloid, namun ketrampilan  menentukan vol lart. Basa dengan titrasi asam basa perlu ditingkatkan.</v>
      </c>
      <c r="Q20" s="39"/>
      <c r="R20" s="39" t="s">
        <v>8</v>
      </c>
      <c r="S20" s="18"/>
      <c r="T20" s="1">
        <v>75</v>
      </c>
      <c r="U20" s="1">
        <v>77</v>
      </c>
      <c r="V20" s="41">
        <v>79</v>
      </c>
      <c r="W20" s="1">
        <v>85</v>
      </c>
      <c r="X20" s="1">
        <v>75</v>
      </c>
      <c r="Y20" s="1">
        <v>83</v>
      </c>
      <c r="Z20" s="1"/>
      <c r="AA20" s="1"/>
      <c r="AB20" s="1"/>
      <c r="AC20" s="1"/>
      <c r="AD20" s="1"/>
      <c r="AE20" s="18"/>
      <c r="AF20" s="1">
        <v>90</v>
      </c>
      <c r="AG20" s="1">
        <v>92</v>
      </c>
      <c r="AH20" s="1">
        <v>87</v>
      </c>
      <c r="AI20" s="1">
        <v>85</v>
      </c>
      <c r="AJ20" s="1">
        <v>70</v>
      </c>
      <c r="AK20" s="1">
        <v>85</v>
      </c>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7"/>
      <c r="FI20" s="77"/>
      <c r="FJ20" s="78"/>
      <c r="FK20" s="78"/>
    </row>
    <row r="21" spans="1:167" x14ac:dyDescent="0.25">
      <c r="A21" s="19">
        <v>11</v>
      </c>
      <c r="B21" s="19">
        <v>139183</v>
      </c>
      <c r="C21" s="19" t="s">
        <v>75</v>
      </c>
      <c r="D21" s="18"/>
      <c r="E21" s="28">
        <f t="shared" si="0"/>
        <v>83</v>
      </c>
      <c r="F21" s="28" t="str">
        <f t="shared" si="1"/>
        <v>B</v>
      </c>
      <c r="G21" s="28">
        <f t="shared" si="2"/>
        <v>83</v>
      </c>
      <c r="H21" s="28" t="str">
        <f t="shared" si="3"/>
        <v>B</v>
      </c>
      <c r="I21" s="36">
        <v>2</v>
      </c>
      <c r="J21" s="28" t="str">
        <f t="shared" si="4"/>
        <v>memiliki kemampuan menganalisis lart. Asam basa, reaksi kesetimbangan ion , sifat lart. Garam, Ksp serta koloid namun perlu peningkatan pemahaman tentang titrasi asam basa</v>
      </c>
      <c r="K21" s="28">
        <f t="shared" si="5"/>
        <v>88.166666666666671</v>
      </c>
      <c r="L21" s="28" t="str">
        <f t="shared" si="6"/>
        <v>A</v>
      </c>
      <c r="M21" s="28">
        <f t="shared" si="7"/>
        <v>88.166666666666671</v>
      </c>
      <c r="N21" s="28" t="str">
        <f t="shared" si="8"/>
        <v>A</v>
      </c>
      <c r="O21" s="36">
        <v>1</v>
      </c>
      <c r="P21" s="28" t="str">
        <f t="shared" si="9"/>
        <v>sangat terampil mengidentifikasi lart. Asam basa dan menentukan pH asam basa dgn menggunakan indikator asam basa,  menentukan vol lart. Basa dengan titrasi asam basa serta pembuatan koloid</v>
      </c>
      <c r="Q21" s="39"/>
      <c r="R21" s="39" t="s">
        <v>8</v>
      </c>
      <c r="S21" s="18"/>
      <c r="T21" s="1">
        <v>80</v>
      </c>
      <c r="U21" s="1">
        <v>78</v>
      </c>
      <c r="V21" s="41">
        <v>76</v>
      </c>
      <c r="W21" s="1">
        <v>90</v>
      </c>
      <c r="X21" s="1">
        <v>75</v>
      </c>
      <c r="Y21" s="1">
        <v>100</v>
      </c>
      <c r="Z21" s="1"/>
      <c r="AA21" s="1"/>
      <c r="AB21" s="1"/>
      <c r="AC21" s="1"/>
      <c r="AD21" s="1"/>
      <c r="AE21" s="18"/>
      <c r="AF21" s="1">
        <v>90</v>
      </c>
      <c r="AG21" s="1">
        <v>90</v>
      </c>
      <c r="AH21" s="1">
        <v>86</v>
      </c>
      <c r="AI21" s="1">
        <v>90</v>
      </c>
      <c r="AJ21" s="1">
        <v>88</v>
      </c>
      <c r="AK21" s="1">
        <v>85</v>
      </c>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7"/>
      <c r="FI21" s="77"/>
      <c r="FJ21" s="78">
        <v>59045</v>
      </c>
      <c r="FK21" s="78">
        <v>59055</v>
      </c>
    </row>
    <row r="22" spans="1:167" x14ac:dyDescent="0.25">
      <c r="A22" s="19">
        <v>12</v>
      </c>
      <c r="B22" s="19">
        <v>139198</v>
      </c>
      <c r="C22" s="19" t="s">
        <v>76</v>
      </c>
      <c r="D22" s="18"/>
      <c r="E22" s="28">
        <f t="shared" si="0"/>
        <v>90</v>
      </c>
      <c r="F22" s="28" t="str">
        <f t="shared" si="1"/>
        <v>A</v>
      </c>
      <c r="G22" s="28">
        <f t="shared" si="2"/>
        <v>90</v>
      </c>
      <c r="H22" s="28" t="str">
        <f t="shared" si="3"/>
        <v>A</v>
      </c>
      <c r="I22" s="36">
        <v>1</v>
      </c>
      <c r="J22" s="28" t="str">
        <f t="shared" si="4"/>
        <v xml:space="preserve">memiliki kemampuan menganalisis lart. Asam basa, titrasi asam basa , sifat lart. Garam, Ksp serta koloid namun perlu peningkatan pemahaman tentang reaksi kesetimbangan ion </v>
      </c>
      <c r="K22" s="28">
        <f t="shared" si="5"/>
        <v>90.333333333333329</v>
      </c>
      <c r="L22" s="28" t="str">
        <f t="shared" si="6"/>
        <v>A</v>
      </c>
      <c r="M22" s="28">
        <f t="shared" si="7"/>
        <v>90.333333333333329</v>
      </c>
      <c r="N22" s="28" t="str">
        <f t="shared" si="8"/>
        <v>A</v>
      </c>
      <c r="O22" s="36">
        <v>1</v>
      </c>
      <c r="P22" s="28" t="str">
        <f t="shared" si="9"/>
        <v>sangat terampil mengidentifikasi lart. Asam basa dan menentukan pH asam basa dgn menggunakan indikator asam basa,  menentukan vol lart. Basa dengan titrasi asam basa serta pembuatan koloid</v>
      </c>
      <c r="Q22" s="39"/>
      <c r="R22" s="39" t="s">
        <v>8</v>
      </c>
      <c r="S22" s="18"/>
      <c r="T22" s="1">
        <v>100</v>
      </c>
      <c r="U22" s="1">
        <v>90</v>
      </c>
      <c r="V22" s="41">
        <v>81</v>
      </c>
      <c r="W22" s="1">
        <v>85</v>
      </c>
      <c r="X22" s="1">
        <v>85</v>
      </c>
      <c r="Y22" s="1">
        <v>100</v>
      </c>
      <c r="Z22" s="1"/>
      <c r="AA22" s="1"/>
      <c r="AB22" s="1"/>
      <c r="AC22" s="1"/>
      <c r="AD22" s="1"/>
      <c r="AE22" s="18"/>
      <c r="AF22" s="1">
        <v>90</v>
      </c>
      <c r="AG22" s="1">
        <v>92</v>
      </c>
      <c r="AH22" s="1">
        <v>90</v>
      </c>
      <c r="AI22" s="1">
        <v>90</v>
      </c>
      <c r="AJ22" s="1">
        <v>90</v>
      </c>
      <c r="AK22" s="1">
        <v>90</v>
      </c>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7"/>
      <c r="FI22" s="77"/>
      <c r="FJ22" s="78"/>
      <c r="FK22" s="78"/>
    </row>
    <row r="23" spans="1:167" x14ac:dyDescent="0.25">
      <c r="A23" s="19">
        <v>13</v>
      </c>
      <c r="B23" s="19">
        <v>139213</v>
      </c>
      <c r="C23" s="19" t="s">
        <v>77</v>
      </c>
      <c r="D23" s="18"/>
      <c r="E23" s="28">
        <f t="shared" si="0"/>
        <v>95</v>
      </c>
      <c r="F23" s="28" t="str">
        <f t="shared" si="1"/>
        <v>A</v>
      </c>
      <c r="G23" s="28">
        <f t="shared" si="2"/>
        <v>95</v>
      </c>
      <c r="H23" s="28" t="str">
        <f t="shared" si="3"/>
        <v>A</v>
      </c>
      <c r="I23" s="36">
        <v>1</v>
      </c>
      <c r="J23" s="28" t="str">
        <f t="shared" si="4"/>
        <v xml:space="preserve">memiliki kemampuan menganalisis lart. Asam basa, titrasi asam basa , sifat lart. Garam, Ksp serta koloid namun perlu peningkatan pemahaman tentang reaksi kesetimbangan ion </v>
      </c>
      <c r="K23" s="28">
        <f t="shared" si="5"/>
        <v>90.666666666666671</v>
      </c>
      <c r="L23" s="28" t="str">
        <f t="shared" si="6"/>
        <v>A</v>
      </c>
      <c r="M23" s="28">
        <f t="shared" si="7"/>
        <v>90.666666666666671</v>
      </c>
      <c r="N23" s="28" t="str">
        <f t="shared" si="8"/>
        <v>A</v>
      </c>
      <c r="O23" s="36">
        <v>1</v>
      </c>
      <c r="P23" s="28" t="str">
        <f t="shared" si="9"/>
        <v>sangat terampil mengidentifikasi lart. Asam basa dan menentukan pH asam basa dgn menggunakan indikator asam basa,  menentukan vol lart. Basa dengan titrasi asam basa serta pembuatan koloid</v>
      </c>
      <c r="Q23" s="39"/>
      <c r="R23" s="39" t="s">
        <v>8</v>
      </c>
      <c r="S23" s="18"/>
      <c r="T23" s="1">
        <v>100</v>
      </c>
      <c r="U23" s="1">
        <v>90</v>
      </c>
      <c r="V23" s="41">
        <v>95</v>
      </c>
      <c r="W23" s="1">
        <v>92</v>
      </c>
      <c r="X23" s="1">
        <v>95</v>
      </c>
      <c r="Y23" s="1">
        <v>100</v>
      </c>
      <c r="Z23" s="1"/>
      <c r="AA23" s="1"/>
      <c r="AB23" s="1"/>
      <c r="AC23" s="1"/>
      <c r="AD23" s="1"/>
      <c r="AE23" s="18"/>
      <c r="AF23" s="1">
        <v>90</v>
      </c>
      <c r="AG23" s="1">
        <v>92</v>
      </c>
      <c r="AH23" s="1">
        <v>95</v>
      </c>
      <c r="AI23" s="1">
        <v>90</v>
      </c>
      <c r="AJ23" s="1">
        <v>92</v>
      </c>
      <c r="AK23" s="1">
        <v>85</v>
      </c>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7"/>
      <c r="FI23" s="77"/>
      <c r="FJ23" s="78">
        <v>59046</v>
      </c>
      <c r="FK23" s="78">
        <v>59056</v>
      </c>
    </row>
    <row r="24" spans="1:167" x14ac:dyDescent="0.25">
      <c r="A24" s="19">
        <v>14</v>
      </c>
      <c r="B24" s="19">
        <v>139228</v>
      </c>
      <c r="C24" s="19" t="s">
        <v>78</v>
      </c>
      <c r="D24" s="18"/>
      <c r="E24" s="28">
        <f t="shared" si="0"/>
        <v>80</v>
      </c>
      <c r="F24" s="28" t="str">
        <f t="shared" si="1"/>
        <v>B</v>
      </c>
      <c r="G24" s="28">
        <f t="shared" si="2"/>
        <v>80</v>
      </c>
      <c r="H24" s="28" t="str">
        <f t="shared" si="3"/>
        <v>B</v>
      </c>
      <c r="I24" s="36">
        <v>2</v>
      </c>
      <c r="J24" s="28" t="str">
        <f t="shared" si="4"/>
        <v>memiliki kemampuan menganalisis lart. Asam basa, reaksi kesetimbangan ion , sifat lart. Garam, Ksp serta koloid namun perlu peningkatan pemahaman tentang titrasi asam basa</v>
      </c>
      <c r="K24" s="28">
        <f t="shared" si="5"/>
        <v>80.5</v>
      </c>
      <c r="L24" s="28" t="str">
        <f t="shared" si="6"/>
        <v>B</v>
      </c>
      <c r="M24" s="28">
        <f t="shared" si="7"/>
        <v>80.5</v>
      </c>
      <c r="N24" s="28" t="str">
        <f t="shared" si="8"/>
        <v>B</v>
      </c>
      <c r="O24" s="36">
        <v>2</v>
      </c>
      <c r="P24" s="28" t="str">
        <f t="shared" si="9"/>
        <v>sangat terampil mengidentifikasi lart. Asam basa, menentukan pH asam basa dgn menggunakan indikator asam bas serta pembuatan koloid, namun ketrampilan  menentukan vol lart. Basa dengan titrasi asam basa perlu ditingkatkan.</v>
      </c>
      <c r="Q24" s="39"/>
      <c r="R24" s="39" t="s">
        <v>9</v>
      </c>
      <c r="S24" s="18"/>
      <c r="T24" s="1">
        <v>90</v>
      </c>
      <c r="U24" s="1">
        <v>83</v>
      </c>
      <c r="V24" s="41">
        <v>79</v>
      </c>
      <c r="W24" s="1">
        <v>65</v>
      </c>
      <c r="X24" s="1">
        <v>70</v>
      </c>
      <c r="Y24" s="1">
        <v>90</v>
      </c>
      <c r="Z24" s="1"/>
      <c r="AA24" s="1"/>
      <c r="AB24" s="1"/>
      <c r="AC24" s="1"/>
      <c r="AD24" s="1"/>
      <c r="AE24" s="18"/>
      <c r="AF24" s="1">
        <v>88</v>
      </c>
      <c r="AG24" s="1">
        <v>90</v>
      </c>
      <c r="AH24" s="1">
        <v>80</v>
      </c>
      <c r="AI24" s="1">
        <v>80</v>
      </c>
      <c r="AJ24" s="1">
        <v>65</v>
      </c>
      <c r="AK24" s="1">
        <v>80</v>
      </c>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7"/>
      <c r="FI24" s="77"/>
      <c r="FJ24" s="78"/>
      <c r="FK24" s="78"/>
    </row>
    <row r="25" spans="1:167" x14ac:dyDescent="0.25">
      <c r="A25" s="19">
        <v>15</v>
      </c>
      <c r="B25" s="19">
        <v>139243</v>
      </c>
      <c r="C25" s="19" t="s">
        <v>79</v>
      </c>
      <c r="D25" s="18"/>
      <c r="E25" s="28">
        <f t="shared" si="0"/>
        <v>85</v>
      </c>
      <c r="F25" s="28" t="str">
        <f t="shared" si="1"/>
        <v>A</v>
      </c>
      <c r="G25" s="28">
        <f t="shared" si="2"/>
        <v>85</v>
      </c>
      <c r="H25" s="28" t="str">
        <f t="shared" si="3"/>
        <v>A</v>
      </c>
      <c r="I25" s="36">
        <v>1</v>
      </c>
      <c r="J25" s="28" t="str">
        <f t="shared" si="4"/>
        <v xml:space="preserve">memiliki kemampuan menganalisis lart. Asam basa, titrasi asam basa , sifat lart. Garam, Ksp serta koloid namun perlu peningkatan pemahaman tentang reaksi kesetimbangan ion </v>
      </c>
      <c r="K25" s="28">
        <f t="shared" si="5"/>
        <v>86.333333333333329</v>
      </c>
      <c r="L25" s="28" t="str">
        <f t="shared" si="6"/>
        <v>A</v>
      </c>
      <c r="M25" s="28">
        <f t="shared" si="7"/>
        <v>86.333333333333329</v>
      </c>
      <c r="N25" s="28" t="str">
        <f t="shared" si="8"/>
        <v>A</v>
      </c>
      <c r="O25" s="36">
        <v>2</v>
      </c>
      <c r="P25" s="28" t="str">
        <f t="shared" si="9"/>
        <v>sangat terampil mengidentifikasi lart. Asam basa, menentukan pH asam basa dgn menggunakan indikator asam bas serta pembuatan koloid, namun ketrampilan  menentukan vol lart. Basa dengan titrasi asam basa perlu ditingkatkan.</v>
      </c>
      <c r="Q25" s="39"/>
      <c r="R25" s="39" t="s">
        <v>8</v>
      </c>
      <c r="S25" s="18"/>
      <c r="T25" s="1">
        <v>80</v>
      </c>
      <c r="U25" s="1">
        <v>88</v>
      </c>
      <c r="V25" s="41">
        <v>83</v>
      </c>
      <c r="W25" s="1">
        <v>85</v>
      </c>
      <c r="X25" s="1">
        <v>75</v>
      </c>
      <c r="Y25" s="1">
        <v>100</v>
      </c>
      <c r="Z25" s="1"/>
      <c r="AA25" s="1"/>
      <c r="AB25" s="1"/>
      <c r="AC25" s="1"/>
      <c r="AD25" s="1"/>
      <c r="AE25" s="18"/>
      <c r="AF25" s="1">
        <v>88</v>
      </c>
      <c r="AG25" s="1">
        <v>80</v>
      </c>
      <c r="AH25" s="1">
        <v>85</v>
      </c>
      <c r="AI25" s="1">
        <v>90</v>
      </c>
      <c r="AJ25" s="1">
        <v>90</v>
      </c>
      <c r="AK25" s="1">
        <v>85</v>
      </c>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7"/>
      <c r="FI25" s="77"/>
      <c r="FJ25" s="78">
        <v>59047</v>
      </c>
      <c r="FK25" s="78">
        <v>59057</v>
      </c>
    </row>
    <row r="26" spans="1:167" x14ac:dyDescent="0.25">
      <c r="A26" s="19">
        <v>16</v>
      </c>
      <c r="B26" s="19">
        <v>139258</v>
      </c>
      <c r="C26" s="19" t="s">
        <v>81</v>
      </c>
      <c r="D26" s="18"/>
      <c r="E26" s="28">
        <f t="shared" si="0"/>
        <v>82</v>
      </c>
      <c r="F26" s="28" t="str">
        <f t="shared" si="1"/>
        <v>B</v>
      </c>
      <c r="G26" s="28">
        <f t="shared" si="2"/>
        <v>82</v>
      </c>
      <c r="H26" s="28" t="str">
        <f t="shared" si="3"/>
        <v>B</v>
      </c>
      <c r="I26" s="36">
        <v>2</v>
      </c>
      <c r="J26" s="28" t="str">
        <f t="shared" si="4"/>
        <v>memiliki kemampuan menganalisis lart. Asam basa, reaksi kesetimbangan ion , sifat lart. Garam, Ksp serta koloid namun perlu peningkatan pemahaman tentang titrasi asam basa</v>
      </c>
      <c r="K26" s="28">
        <f t="shared" si="5"/>
        <v>88</v>
      </c>
      <c r="L26" s="28" t="str">
        <f t="shared" si="6"/>
        <v>A</v>
      </c>
      <c r="M26" s="28">
        <f t="shared" si="7"/>
        <v>88</v>
      </c>
      <c r="N26" s="28" t="str">
        <f t="shared" si="8"/>
        <v>A</v>
      </c>
      <c r="O26" s="36">
        <v>1</v>
      </c>
      <c r="P26" s="28" t="str">
        <f t="shared" si="9"/>
        <v>sangat terampil mengidentifikasi lart. Asam basa dan menentukan pH asam basa dgn menggunakan indikator asam basa,  menentukan vol lart. Basa dengan titrasi asam basa serta pembuatan koloid</v>
      </c>
      <c r="Q26" s="39"/>
      <c r="R26" s="39" t="s">
        <v>9</v>
      </c>
      <c r="S26" s="18"/>
      <c r="T26" s="1">
        <v>90</v>
      </c>
      <c r="U26" s="1">
        <v>76</v>
      </c>
      <c r="V26" s="41">
        <v>80</v>
      </c>
      <c r="W26" s="1">
        <v>70</v>
      </c>
      <c r="X26" s="1">
        <v>75</v>
      </c>
      <c r="Y26" s="1">
        <v>100</v>
      </c>
      <c r="Z26" s="1"/>
      <c r="AA26" s="1"/>
      <c r="AB26" s="1"/>
      <c r="AC26" s="1"/>
      <c r="AD26" s="1"/>
      <c r="AE26" s="18"/>
      <c r="AF26" s="1">
        <v>90</v>
      </c>
      <c r="AG26" s="1">
        <v>92</v>
      </c>
      <c r="AH26" s="1">
        <v>88</v>
      </c>
      <c r="AI26" s="1">
        <v>90</v>
      </c>
      <c r="AJ26" s="1">
        <v>88</v>
      </c>
      <c r="AK26" s="1">
        <v>80</v>
      </c>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7"/>
      <c r="FI26" s="77"/>
      <c r="FJ26" s="78"/>
      <c r="FK26" s="78"/>
    </row>
    <row r="27" spans="1:167" x14ac:dyDescent="0.25">
      <c r="A27" s="19">
        <v>17</v>
      </c>
      <c r="B27" s="19">
        <v>139273</v>
      </c>
      <c r="C27" s="19" t="s">
        <v>82</v>
      </c>
      <c r="D27" s="18"/>
      <c r="E27" s="28">
        <f t="shared" si="0"/>
        <v>84</v>
      </c>
      <c r="F27" s="28" t="str">
        <f t="shared" si="1"/>
        <v>B</v>
      </c>
      <c r="G27" s="28">
        <f t="shared" si="2"/>
        <v>84</v>
      </c>
      <c r="H27" s="28" t="str">
        <f t="shared" si="3"/>
        <v>B</v>
      </c>
      <c r="I27" s="36">
        <v>2</v>
      </c>
      <c r="J27" s="28" t="str">
        <f t="shared" si="4"/>
        <v>memiliki kemampuan menganalisis lart. Asam basa, reaksi kesetimbangan ion , sifat lart. Garam, Ksp serta koloid namun perlu peningkatan pemahaman tentang titrasi asam basa</v>
      </c>
      <c r="K27" s="28">
        <f t="shared" si="5"/>
        <v>88.833333333333329</v>
      </c>
      <c r="L27" s="28" t="str">
        <f t="shared" si="6"/>
        <v>A</v>
      </c>
      <c r="M27" s="28">
        <f t="shared" si="7"/>
        <v>88.833333333333329</v>
      </c>
      <c r="N27" s="28" t="str">
        <f t="shared" si="8"/>
        <v>A</v>
      </c>
      <c r="O27" s="36">
        <v>1</v>
      </c>
      <c r="P27" s="28" t="str">
        <f t="shared" si="9"/>
        <v>sangat terampil mengidentifikasi lart. Asam basa dan menentukan pH asam basa dgn menggunakan indikator asam basa,  menentukan vol lart. Basa dengan titrasi asam basa serta pembuatan koloid</v>
      </c>
      <c r="Q27" s="39"/>
      <c r="R27" s="39" t="s">
        <v>8</v>
      </c>
      <c r="S27" s="18"/>
      <c r="T27" s="1">
        <v>90</v>
      </c>
      <c r="U27" s="1">
        <v>78</v>
      </c>
      <c r="V27" s="41">
        <v>81</v>
      </c>
      <c r="W27" s="1">
        <v>80</v>
      </c>
      <c r="X27" s="1">
        <v>75</v>
      </c>
      <c r="Y27" s="1">
        <v>100</v>
      </c>
      <c r="Z27" s="1"/>
      <c r="AA27" s="1"/>
      <c r="AB27" s="1"/>
      <c r="AC27" s="1"/>
      <c r="AD27" s="1"/>
      <c r="AE27" s="18"/>
      <c r="AF27" s="1">
        <v>90</v>
      </c>
      <c r="AG27" s="1">
        <v>92</v>
      </c>
      <c r="AH27" s="1">
        <v>88</v>
      </c>
      <c r="AI27" s="1">
        <v>90</v>
      </c>
      <c r="AJ27" s="1">
        <v>88</v>
      </c>
      <c r="AK27" s="1">
        <v>85</v>
      </c>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7"/>
      <c r="FI27" s="77"/>
      <c r="FJ27" s="78">
        <v>59048</v>
      </c>
      <c r="FK27" s="78">
        <v>59058</v>
      </c>
    </row>
    <row r="28" spans="1:167" x14ac:dyDescent="0.25">
      <c r="A28" s="19">
        <v>18</v>
      </c>
      <c r="B28" s="19">
        <v>139288</v>
      </c>
      <c r="C28" s="19" t="s">
        <v>83</v>
      </c>
      <c r="D28" s="18"/>
      <c r="E28" s="28">
        <f t="shared" si="0"/>
        <v>81</v>
      </c>
      <c r="F28" s="28" t="str">
        <f t="shared" si="1"/>
        <v>B</v>
      </c>
      <c r="G28" s="28">
        <f t="shared" si="2"/>
        <v>81</v>
      </c>
      <c r="H28" s="28" t="str">
        <f t="shared" si="3"/>
        <v>B</v>
      </c>
      <c r="I28" s="36">
        <v>2</v>
      </c>
      <c r="J28" s="28" t="str">
        <f t="shared" si="4"/>
        <v>memiliki kemampuan menganalisis lart. Asam basa, reaksi kesetimbangan ion , sifat lart. Garam, Ksp serta koloid namun perlu peningkatan pemahaman tentang titrasi asam basa</v>
      </c>
      <c r="K28" s="28">
        <f t="shared" si="5"/>
        <v>89.166666666666671</v>
      </c>
      <c r="L28" s="28" t="str">
        <f t="shared" si="6"/>
        <v>A</v>
      </c>
      <c r="M28" s="28">
        <f t="shared" si="7"/>
        <v>89.166666666666671</v>
      </c>
      <c r="N28" s="28" t="str">
        <f t="shared" si="8"/>
        <v>A</v>
      </c>
      <c r="O28" s="36">
        <v>1</v>
      </c>
      <c r="P28" s="28" t="str">
        <f t="shared" si="9"/>
        <v>sangat terampil mengidentifikasi lart. Asam basa dan menentukan pH asam basa dgn menggunakan indikator asam basa,  menentukan vol lart. Basa dengan titrasi asam basa serta pembuatan koloid</v>
      </c>
      <c r="Q28" s="39"/>
      <c r="R28" s="39" t="s">
        <v>8</v>
      </c>
      <c r="S28" s="18"/>
      <c r="T28" s="1">
        <v>75</v>
      </c>
      <c r="U28" s="1">
        <v>73</v>
      </c>
      <c r="V28" s="41">
        <v>70</v>
      </c>
      <c r="W28" s="1">
        <v>85</v>
      </c>
      <c r="X28" s="1">
        <v>80</v>
      </c>
      <c r="Y28" s="1">
        <v>100</v>
      </c>
      <c r="Z28" s="1"/>
      <c r="AA28" s="1"/>
      <c r="AB28" s="1"/>
      <c r="AC28" s="1"/>
      <c r="AD28" s="1"/>
      <c r="AE28" s="18"/>
      <c r="AF28" s="1">
        <v>90</v>
      </c>
      <c r="AG28" s="1">
        <v>92</v>
      </c>
      <c r="AH28" s="1">
        <v>88</v>
      </c>
      <c r="AI28" s="1">
        <v>90</v>
      </c>
      <c r="AJ28" s="1">
        <v>90</v>
      </c>
      <c r="AK28" s="1">
        <v>85</v>
      </c>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7"/>
      <c r="FI28" s="77"/>
      <c r="FJ28" s="78"/>
      <c r="FK28" s="78"/>
    </row>
    <row r="29" spans="1:167" x14ac:dyDescent="0.25">
      <c r="A29" s="19">
        <v>19</v>
      </c>
      <c r="B29" s="19">
        <v>139303</v>
      </c>
      <c r="C29" s="19" t="s">
        <v>84</v>
      </c>
      <c r="D29" s="18"/>
      <c r="E29" s="28">
        <f t="shared" si="0"/>
        <v>96</v>
      </c>
      <c r="F29" s="28" t="str">
        <f t="shared" si="1"/>
        <v>A</v>
      </c>
      <c r="G29" s="28">
        <f t="shared" si="2"/>
        <v>96</v>
      </c>
      <c r="H29" s="28" t="str">
        <f t="shared" si="3"/>
        <v>A</v>
      </c>
      <c r="I29" s="36">
        <v>1</v>
      </c>
      <c r="J29" s="28" t="str">
        <f t="shared" si="4"/>
        <v xml:space="preserve">memiliki kemampuan menganalisis lart. Asam basa, titrasi asam basa , sifat lart. Garam, Ksp serta koloid namun perlu peningkatan pemahaman tentang reaksi kesetimbangan ion </v>
      </c>
      <c r="K29" s="28">
        <f t="shared" si="5"/>
        <v>91.166666666666671</v>
      </c>
      <c r="L29" s="28" t="str">
        <f t="shared" si="6"/>
        <v>A</v>
      </c>
      <c r="M29" s="28">
        <f t="shared" si="7"/>
        <v>91.166666666666671</v>
      </c>
      <c r="N29" s="28" t="str">
        <f t="shared" si="8"/>
        <v>A</v>
      </c>
      <c r="O29" s="36">
        <v>1</v>
      </c>
      <c r="P29" s="28" t="str">
        <f t="shared" si="9"/>
        <v>sangat terampil mengidentifikasi lart. Asam basa dan menentukan pH asam basa dgn menggunakan indikator asam basa,  menentukan vol lart. Basa dengan titrasi asam basa serta pembuatan koloid</v>
      </c>
      <c r="Q29" s="39"/>
      <c r="R29" s="39" t="s">
        <v>8</v>
      </c>
      <c r="S29" s="18"/>
      <c r="T29" s="1">
        <v>95</v>
      </c>
      <c r="U29" s="1">
        <v>96</v>
      </c>
      <c r="V29" s="41">
        <v>100</v>
      </c>
      <c r="W29" s="1">
        <v>92</v>
      </c>
      <c r="X29" s="1">
        <v>90</v>
      </c>
      <c r="Y29" s="1">
        <v>100</v>
      </c>
      <c r="Z29" s="1"/>
      <c r="AA29" s="1"/>
      <c r="AB29" s="1"/>
      <c r="AC29" s="1"/>
      <c r="AD29" s="1"/>
      <c r="AE29" s="18"/>
      <c r="AF29" s="1">
        <v>88</v>
      </c>
      <c r="AG29" s="1">
        <v>90</v>
      </c>
      <c r="AH29" s="1">
        <v>95</v>
      </c>
      <c r="AI29" s="1">
        <v>92</v>
      </c>
      <c r="AJ29" s="1">
        <v>92</v>
      </c>
      <c r="AK29" s="1">
        <v>90</v>
      </c>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7"/>
      <c r="FI29" s="77"/>
      <c r="FJ29" s="78">
        <v>59049</v>
      </c>
      <c r="FK29" s="78">
        <v>59059</v>
      </c>
    </row>
    <row r="30" spans="1:167" x14ac:dyDescent="0.25">
      <c r="A30" s="19">
        <v>20</v>
      </c>
      <c r="B30" s="19">
        <v>139318</v>
      </c>
      <c r="C30" s="19" t="s">
        <v>85</v>
      </c>
      <c r="D30" s="18"/>
      <c r="E30" s="28">
        <f t="shared" si="0"/>
        <v>82</v>
      </c>
      <c r="F30" s="28" t="str">
        <f t="shared" si="1"/>
        <v>B</v>
      </c>
      <c r="G30" s="28">
        <f t="shared" si="2"/>
        <v>82</v>
      </c>
      <c r="H30" s="28" t="str">
        <f t="shared" si="3"/>
        <v>B</v>
      </c>
      <c r="I30" s="36">
        <v>2</v>
      </c>
      <c r="J30" s="28" t="str">
        <f t="shared" si="4"/>
        <v>memiliki kemampuan menganalisis lart. Asam basa, reaksi kesetimbangan ion , sifat lart. Garam, Ksp serta koloid namun perlu peningkatan pemahaman tentang titrasi asam basa</v>
      </c>
      <c r="K30" s="28">
        <f t="shared" si="5"/>
        <v>89.333333333333329</v>
      </c>
      <c r="L30" s="28" t="str">
        <f t="shared" si="6"/>
        <v>A</v>
      </c>
      <c r="M30" s="28">
        <f t="shared" si="7"/>
        <v>89.333333333333329</v>
      </c>
      <c r="N30" s="28" t="str">
        <f t="shared" si="8"/>
        <v>A</v>
      </c>
      <c r="O30" s="36">
        <v>1</v>
      </c>
      <c r="P30" s="28" t="str">
        <f t="shared" si="9"/>
        <v>sangat terampil mengidentifikasi lart. Asam basa dan menentukan pH asam basa dgn menggunakan indikator asam basa,  menentukan vol lart. Basa dengan titrasi asam basa serta pembuatan koloid</v>
      </c>
      <c r="Q30" s="39"/>
      <c r="R30" s="39" t="s">
        <v>8</v>
      </c>
      <c r="S30" s="18"/>
      <c r="T30" s="1">
        <v>80</v>
      </c>
      <c r="U30" s="1">
        <v>79</v>
      </c>
      <c r="V30" s="41">
        <v>82</v>
      </c>
      <c r="W30" s="1">
        <v>80</v>
      </c>
      <c r="X30" s="1">
        <v>75</v>
      </c>
      <c r="Y30" s="1">
        <v>97</v>
      </c>
      <c r="Z30" s="1"/>
      <c r="AA30" s="1"/>
      <c r="AB30" s="1"/>
      <c r="AC30" s="1"/>
      <c r="AD30" s="1"/>
      <c r="AE30" s="18"/>
      <c r="AF30" s="1">
        <v>92</v>
      </c>
      <c r="AG30" s="1">
        <v>92</v>
      </c>
      <c r="AH30" s="1">
        <v>86</v>
      </c>
      <c r="AI30" s="1">
        <v>88</v>
      </c>
      <c r="AJ30" s="1">
        <v>88</v>
      </c>
      <c r="AK30" s="1">
        <v>90</v>
      </c>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7"/>
      <c r="FI30" s="77"/>
      <c r="FJ30" s="78"/>
      <c r="FK30" s="78"/>
    </row>
    <row r="31" spans="1:167" x14ac:dyDescent="0.25">
      <c r="A31" s="19">
        <v>21</v>
      </c>
      <c r="B31" s="19">
        <v>139333</v>
      </c>
      <c r="C31" s="19" t="s">
        <v>86</v>
      </c>
      <c r="D31" s="18"/>
      <c r="E31" s="28">
        <f t="shared" si="0"/>
        <v>93</v>
      </c>
      <c r="F31" s="28" t="str">
        <f t="shared" si="1"/>
        <v>A</v>
      </c>
      <c r="G31" s="28">
        <f t="shared" si="2"/>
        <v>93</v>
      </c>
      <c r="H31" s="28" t="str">
        <f t="shared" si="3"/>
        <v>A</v>
      </c>
      <c r="I31" s="36">
        <v>1</v>
      </c>
      <c r="J31" s="28" t="str">
        <f t="shared" si="4"/>
        <v xml:space="preserve">memiliki kemampuan menganalisis lart. Asam basa, titrasi asam basa , sifat lart. Garam, Ksp serta koloid namun perlu peningkatan pemahaman tentang reaksi kesetimbangan ion </v>
      </c>
      <c r="K31" s="28">
        <f t="shared" si="5"/>
        <v>89.166666666666671</v>
      </c>
      <c r="L31" s="28" t="str">
        <f t="shared" si="6"/>
        <v>A</v>
      </c>
      <c r="M31" s="28">
        <f t="shared" si="7"/>
        <v>89.166666666666671</v>
      </c>
      <c r="N31" s="28" t="str">
        <f t="shared" si="8"/>
        <v>A</v>
      </c>
      <c r="O31" s="36">
        <v>1</v>
      </c>
      <c r="P31" s="28" t="str">
        <f t="shared" si="9"/>
        <v>sangat terampil mengidentifikasi lart. Asam basa dan menentukan pH asam basa dgn menggunakan indikator asam basa,  menentukan vol lart. Basa dengan titrasi asam basa serta pembuatan koloid</v>
      </c>
      <c r="Q31" s="39"/>
      <c r="R31" s="39" t="s">
        <v>8</v>
      </c>
      <c r="S31" s="18"/>
      <c r="T31" s="1">
        <v>100</v>
      </c>
      <c r="U31" s="1">
        <v>88</v>
      </c>
      <c r="V31" s="41">
        <v>92</v>
      </c>
      <c r="W31" s="1">
        <v>95</v>
      </c>
      <c r="X31" s="1">
        <v>80</v>
      </c>
      <c r="Y31" s="1">
        <v>100</v>
      </c>
      <c r="Z31" s="1"/>
      <c r="AA31" s="1"/>
      <c r="AB31" s="1"/>
      <c r="AC31" s="1"/>
      <c r="AD31" s="1"/>
      <c r="AE31" s="18"/>
      <c r="AF31" s="1">
        <v>90</v>
      </c>
      <c r="AG31" s="1">
        <v>92</v>
      </c>
      <c r="AH31" s="1">
        <v>88</v>
      </c>
      <c r="AI31" s="1">
        <v>90</v>
      </c>
      <c r="AJ31" s="1">
        <v>90</v>
      </c>
      <c r="AK31" s="1">
        <v>85</v>
      </c>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7"/>
      <c r="FI31" s="77"/>
      <c r="FJ31" s="78">
        <v>59050</v>
      </c>
      <c r="FK31" s="78">
        <v>59060</v>
      </c>
    </row>
    <row r="32" spans="1:167" x14ac:dyDescent="0.25">
      <c r="A32" s="19">
        <v>22</v>
      </c>
      <c r="B32" s="19">
        <v>139348</v>
      </c>
      <c r="C32" s="19" t="s">
        <v>87</v>
      </c>
      <c r="D32" s="18"/>
      <c r="E32" s="28">
        <f t="shared" si="0"/>
        <v>84</v>
      </c>
      <c r="F32" s="28" t="str">
        <f t="shared" si="1"/>
        <v>B</v>
      </c>
      <c r="G32" s="28">
        <f t="shared" si="2"/>
        <v>84</v>
      </c>
      <c r="H32" s="28" t="str">
        <f t="shared" si="3"/>
        <v>B</v>
      </c>
      <c r="I32" s="36">
        <v>2</v>
      </c>
      <c r="J32" s="28" t="str">
        <f t="shared" si="4"/>
        <v>memiliki kemampuan menganalisis lart. Asam basa, reaksi kesetimbangan ion , sifat lart. Garam, Ksp serta koloid namun perlu peningkatan pemahaman tentang titrasi asam basa</v>
      </c>
      <c r="K32" s="28">
        <f t="shared" si="5"/>
        <v>83.666666666666671</v>
      </c>
      <c r="L32" s="28" t="str">
        <f t="shared" si="6"/>
        <v>B</v>
      </c>
      <c r="M32" s="28">
        <f t="shared" si="7"/>
        <v>83.666666666666671</v>
      </c>
      <c r="N32" s="28" t="str">
        <f t="shared" si="8"/>
        <v>B</v>
      </c>
      <c r="O32" s="36">
        <v>1</v>
      </c>
      <c r="P32" s="28" t="str">
        <f t="shared" si="9"/>
        <v>sangat terampil mengidentifikasi lart. Asam basa dan menentukan pH asam basa dgn menggunakan indikator asam basa,  menentukan vol lart. Basa dengan titrasi asam basa serta pembuatan koloid</v>
      </c>
      <c r="Q32" s="39"/>
      <c r="R32" s="39" t="s">
        <v>8</v>
      </c>
      <c r="S32" s="18"/>
      <c r="T32" s="1">
        <v>80</v>
      </c>
      <c r="U32" s="1">
        <v>80</v>
      </c>
      <c r="V32" s="41">
        <v>83</v>
      </c>
      <c r="W32" s="1">
        <v>90</v>
      </c>
      <c r="X32" s="1">
        <v>80</v>
      </c>
      <c r="Y32" s="1">
        <v>90</v>
      </c>
      <c r="Z32" s="1"/>
      <c r="AA32" s="1"/>
      <c r="AB32" s="1"/>
      <c r="AC32" s="1"/>
      <c r="AD32" s="1"/>
      <c r="AE32" s="18"/>
      <c r="AF32" s="1">
        <v>88</v>
      </c>
      <c r="AG32" s="1">
        <v>90</v>
      </c>
      <c r="AH32" s="1">
        <v>86</v>
      </c>
      <c r="AI32" s="1">
        <v>88</v>
      </c>
      <c r="AJ32" s="1">
        <v>70</v>
      </c>
      <c r="AK32" s="1">
        <v>80</v>
      </c>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8"/>
      <c r="FI32" s="78"/>
      <c r="FJ32" s="78"/>
      <c r="FK32" s="78"/>
    </row>
    <row r="33" spans="1:157" x14ac:dyDescent="0.25">
      <c r="A33" s="19">
        <v>23</v>
      </c>
      <c r="B33" s="19">
        <v>139363</v>
      </c>
      <c r="C33" s="19" t="s">
        <v>88</v>
      </c>
      <c r="D33" s="18"/>
      <c r="E33" s="28">
        <f t="shared" si="0"/>
        <v>82</v>
      </c>
      <c r="F33" s="28" t="str">
        <f t="shared" si="1"/>
        <v>B</v>
      </c>
      <c r="G33" s="28">
        <f t="shared" si="2"/>
        <v>82</v>
      </c>
      <c r="H33" s="28" t="str">
        <f t="shared" si="3"/>
        <v>B</v>
      </c>
      <c r="I33" s="36">
        <v>2</v>
      </c>
      <c r="J33" s="28" t="str">
        <f t="shared" si="4"/>
        <v>memiliki kemampuan menganalisis lart. Asam basa, reaksi kesetimbangan ion , sifat lart. Garam, Ksp serta koloid namun perlu peningkatan pemahaman tentang titrasi asam basa</v>
      </c>
      <c r="K33" s="28">
        <f t="shared" si="5"/>
        <v>87.5</v>
      </c>
      <c r="L33" s="28" t="str">
        <f t="shared" si="6"/>
        <v>A</v>
      </c>
      <c r="M33" s="28">
        <f t="shared" si="7"/>
        <v>87.5</v>
      </c>
      <c r="N33" s="28" t="str">
        <f t="shared" si="8"/>
        <v>A</v>
      </c>
      <c r="O33" s="36">
        <v>1</v>
      </c>
      <c r="P33" s="28" t="str">
        <f t="shared" si="9"/>
        <v>sangat terampil mengidentifikasi lart. Asam basa dan menentukan pH asam basa dgn menggunakan indikator asam basa,  menentukan vol lart. Basa dengan titrasi asam basa serta pembuatan koloid</v>
      </c>
      <c r="Q33" s="39"/>
      <c r="R33" s="39" t="s">
        <v>8</v>
      </c>
      <c r="S33" s="18"/>
      <c r="T33" s="1">
        <v>70</v>
      </c>
      <c r="U33" s="1">
        <v>78</v>
      </c>
      <c r="V33" s="41">
        <v>82</v>
      </c>
      <c r="W33" s="1">
        <v>80</v>
      </c>
      <c r="X33" s="1">
        <v>80</v>
      </c>
      <c r="Y33" s="1">
        <v>100</v>
      </c>
      <c r="Z33" s="1"/>
      <c r="AA33" s="1"/>
      <c r="AB33" s="1"/>
      <c r="AC33" s="1"/>
      <c r="AD33" s="1"/>
      <c r="AE33" s="18"/>
      <c r="AF33" s="1">
        <v>88</v>
      </c>
      <c r="AG33" s="1">
        <v>90</v>
      </c>
      <c r="AH33" s="1">
        <v>86</v>
      </c>
      <c r="AI33" s="1">
        <v>90</v>
      </c>
      <c r="AJ33" s="1">
        <v>86</v>
      </c>
      <c r="AK33" s="1">
        <v>85</v>
      </c>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139378</v>
      </c>
      <c r="C34" s="19" t="s">
        <v>89</v>
      </c>
      <c r="D34" s="18"/>
      <c r="E34" s="28">
        <f t="shared" si="0"/>
        <v>79</v>
      </c>
      <c r="F34" s="28" t="str">
        <f t="shared" si="1"/>
        <v>B</v>
      </c>
      <c r="G34" s="28">
        <f t="shared" si="2"/>
        <v>79</v>
      </c>
      <c r="H34" s="28" t="str">
        <f t="shared" si="3"/>
        <v>B</v>
      </c>
      <c r="I34" s="36">
        <v>2</v>
      </c>
      <c r="J34" s="28" t="str">
        <f t="shared" si="4"/>
        <v>memiliki kemampuan menganalisis lart. Asam basa, reaksi kesetimbangan ion , sifat lart. Garam, Ksp serta koloid namun perlu peningkatan pemahaman tentang titrasi asam basa</v>
      </c>
      <c r="K34" s="28">
        <f t="shared" si="5"/>
        <v>80.5</v>
      </c>
      <c r="L34" s="28" t="str">
        <f t="shared" si="6"/>
        <v>B</v>
      </c>
      <c r="M34" s="28">
        <f t="shared" si="7"/>
        <v>80.5</v>
      </c>
      <c r="N34" s="28" t="str">
        <f t="shared" si="8"/>
        <v>B</v>
      </c>
      <c r="O34" s="36">
        <v>2</v>
      </c>
      <c r="P34" s="28" t="str">
        <f t="shared" si="9"/>
        <v>sangat terampil mengidentifikasi lart. Asam basa, menentukan pH asam basa dgn menggunakan indikator asam bas serta pembuatan koloid, namun ketrampilan  menentukan vol lart. Basa dengan titrasi asam basa perlu ditingkatkan.</v>
      </c>
      <c r="Q34" s="39"/>
      <c r="R34" s="39" t="s">
        <v>9</v>
      </c>
      <c r="S34" s="18"/>
      <c r="T34" s="1">
        <v>80</v>
      </c>
      <c r="U34" s="1">
        <v>80</v>
      </c>
      <c r="V34" s="41">
        <v>78</v>
      </c>
      <c r="W34" s="1">
        <v>65</v>
      </c>
      <c r="X34" s="1">
        <v>70</v>
      </c>
      <c r="Y34" s="1">
        <v>100</v>
      </c>
      <c r="Z34" s="1"/>
      <c r="AA34" s="1"/>
      <c r="AB34" s="1"/>
      <c r="AC34" s="1"/>
      <c r="AD34" s="1"/>
      <c r="AE34" s="18"/>
      <c r="AF34" s="1">
        <v>88</v>
      </c>
      <c r="AG34" s="1">
        <v>90</v>
      </c>
      <c r="AH34" s="1">
        <v>80</v>
      </c>
      <c r="AI34" s="1">
        <v>80</v>
      </c>
      <c r="AJ34" s="1">
        <v>65</v>
      </c>
      <c r="AK34" s="1">
        <v>80</v>
      </c>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139393</v>
      </c>
      <c r="C35" s="19" t="s">
        <v>90</v>
      </c>
      <c r="D35" s="18"/>
      <c r="E35" s="28">
        <f t="shared" si="0"/>
        <v>88</v>
      </c>
      <c r="F35" s="28" t="str">
        <f t="shared" si="1"/>
        <v>A</v>
      </c>
      <c r="G35" s="28">
        <f t="shared" si="2"/>
        <v>88</v>
      </c>
      <c r="H35" s="28" t="str">
        <f t="shared" si="3"/>
        <v>A</v>
      </c>
      <c r="I35" s="36">
        <v>1</v>
      </c>
      <c r="J35" s="28" t="str">
        <f t="shared" si="4"/>
        <v xml:space="preserve">memiliki kemampuan menganalisis lart. Asam basa, titrasi asam basa , sifat lart. Garam, Ksp serta koloid namun perlu peningkatan pemahaman tentang reaksi kesetimbangan ion </v>
      </c>
      <c r="K35" s="28">
        <f t="shared" si="5"/>
        <v>89.333333333333329</v>
      </c>
      <c r="L35" s="28" t="str">
        <f t="shared" si="6"/>
        <v>A</v>
      </c>
      <c r="M35" s="28">
        <f t="shared" si="7"/>
        <v>89.333333333333329</v>
      </c>
      <c r="N35" s="28" t="str">
        <f t="shared" si="8"/>
        <v>A</v>
      </c>
      <c r="O35" s="36">
        <v>1</v>
      </c>
      <c r="P35" s="28" t="str">
        <f t="shared" si="9"/>
        <v>sangat terampil mengidentifikasi lart. Asam basa dan menentukan pH asam basa dgn menggunakan indikator asam basa,  menentukan vol lart. Basa dengan titrasi asam basa serta pembuatan koloid</v>
      </c>
      <c r="Q35" s="39"/>
      <c r="R35" s="39" t="s">
        <v>8</v>
      </c>
      <c r="S35" s="18"/>
      <c r="T35" s="1">
        <v>100</v>
      </c>
      <c r="U35" s="1">
        <v>86</v>
      </c>
      <c r="V35" s="41">
        <v>80</v>
      </c>
      <c r="W35" s="1">
        <v>85</v>
      </c>
      <c r="X35" s="1">
        <v>80</v>
      </c>
      <c r="Y35" s="1">
        <v>97</v>
      </c>
      <c r="Z35" s="1"/>
      <c r="AA35" s="1"/>
      <c r="AB35" s="1"/>
      <c r="AC35" s="1"/>
      <c r="AD35" s="1"/>
      <c r="AE35" s="18"/>
      <c r="AF35" s="1">
        <v>90</v>
      </c>
      <c r="AG35" s="1">
        <v>92</v>
      </c>
      <c r="AH35" s="1">
        <v>90</v>
      </c>
      <c r="AI35" s="1">
        <v>90</v>
      </c>
      <c r="AJ35" s="1">
        <v>89</v>
      </c>
      <c r="AK35" s="1">
        <v>85</v>
      </c>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139408</v>
      </c>
      <c r="C36" s="19" t="s">
        <v>91</v>
      </c>
      <c r="D36" s="18"/>
      <c r="E36" s="28">
        <f t="shared" si="0"/>
        <v>88</v>
      </c>
      <c r="F36" s="28" t="str">
        <f t="shared" si="1"/>
        <v>A</v>
      </c>
      <c r="G36" s="28">
        <f t="shared" si="2"/>
        <v>88</v>
      </c>
      <c r="H36" s="28" t="str">
        <f t="shared" si="3"/>
        <v>A</v>
      </c>
      <c r="I36" s="36">
        <v>1</v>
      </c>
      <c r="J36" s="28" t="str">
        <f t="shared" si="4"/>
        <v xml:space="preserve">memiliki kemampuan menganalisis lart. Asam basa, titrasi asam basa , sifat lart. Garam, Ksp serta koloid namun perlu peningkatan pemahaman tentang reaksi kesetimbangan ion </v>
      </c>
      <c r="K36" s="28">
        <f t="shared" si="5"/>
        <v>83</v>
      </c>
      <c r="L36" s="28" t="str">
        <f t="shared" si="6"/>
        <v>B</v>
      </c>
      <c r="M36" s="28">
        <f t="shared" si="7"/>
        <v>83</v>
      </c>
      <c r="N36" s="28" t="str">
        <f t="shared" si="8"/>
        <v>B</v>
      </c>
      <c r="O36" s="36">
        <v>2</v>
      </c>
      <c r="P36" s="28" t="str">
        <f t="shared" si="9"/>
        <v>sangat terampil mengidentifikasi lart. Asam basa, menentukan pH asam basa dgn menggunakan indikator asam bas serta pembuatan koloid, namun ketrampilan  menentukan vol lart. Basa dengan titrasi asam basa perlu ditingkatkan.</v>
      </c>
      <c r="Q36" s="39"/>
      <c r="R36" s="39" t="s">
        <v>8</v>
      </c>
      <c r="S36" s="18"/>
      <c r="T36" s="1">
        <v>100</v>
      </c>
      <c r="U36" s="1">
        <v>87</v>
      </c>
      <c r="V36" s="41">
        <v>79</v>
      </c>
      <c r="W36" s="1">
        <v>80</v>
      </c>
      <c r="X36" s="1">
        <v>80</v>
      </c>
      <c r="Y36" s="1">
        <v>100</v>
      </c>
      <c r="Z36" s="1"/>
      <c r="AA36" s="1"/>
      <c r="AB36" s="1"/>
      <c r="AC36" s="1"/>
      <c r="AD36" s="1"/>
      <c r="AE36" s="18"/>
      <c r="AF36" s="1">
        <v>88</v>
      </c>
      <c r="AG36" s="1">
        <v>90</v>
      </c>
      <c r="AH36" s="1">
        <v>80</v>
      </c>
      <c r="AI36" s="1">
        <v>85</v>
      </c>
      <c r="AJ36" s="1">
        <v>70</v>
      </c>
      <c r="AK36" s="1">
        <v>85</v>
      </c>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139423</v>
      </c>
      <c r="C37" s="19" t="s">
        <v>92</v>
      </c>
      <c r="D37" s="18"/>
      <c r="E37" s="28">
        <f t="shared" si="0"/>
        <v>88</v>
      </c>
      <c r="F37" s="28" t="str">
        <f t="shared" si="1"/>
        <v>A</v>
      </c>
      <c r="G37" s="28">
        <f t="shared" si="2"/>
        <v>88</v>
      </c>
      <c r="H37" s="28" t="str">
        <f t="shared" si="3"/>
        <v>A</v>
      </c>
      <c r="I37" s="36">
        <v>1</v>
      </c>
      <c r="J37" s="28" t="str">
        <f t="shared" si="4"/>
        <v xml:space="preserve">memiliki kemampuan menganalisis lart. Asam basa, titrasi asam basa , sifat lart. Garam, Ksp serta koloid namun perlu peningkatan pemahaman tentang reaksi kesetimbangan ion </v>
      </c>
      <c r="K37" s="28">
        <f t="shared" si="5"/>
        <v>89.166666666666671</v>
      </c>
      <c r="L37" s="28" t="str">
        <f t="shared" si="6"/>
        <v>A</v>
      </c>
      <c r="M37" s="28">
        <f t="shared" si="7"/>
        <v>89.166666666666671</v>
      </c>
      <c r="N37" s="28" t="str">
        <f t="shared" si="8"/>
        <v>A</v>
      </c>
      <c r="O37" s="36">
        <v>1</v>
      </c>
      <c r="P37" s="28" t="str">
        <f t="shared" si="9"/>
        <v>sangat terampil mengidentifikasi lart. Asam basa dan menentukan pH asam basa dgn menggunakan indikator asam basa,  menentukan vol lart. Basa dengan titrasi asam basa serta pembuatan koloid</v>
      </c>
      <c r="Q37" s="39"/>
      <c r="R37" s="39" t="s">
        <v>8</v>
      </c>
      <c r="S37" s="18"/>
      <c r="T37" s="1">
        <v>100</v>
      </c>
      <c r="U37" s="1">
        <v>85</v>
      </c>
      <c r="V37" s="41">
        <v>78</v>
      </c>
      <c r="W37" s="1">
        <v>90</v>
      </c>
      <c r="X37" s="1">
        <v>80</v>
      </c>
      <c r="Y37" s="1">
        <v>97</v>
      </c>
      <c r="Z37" s="1"/>
      <c r="AA37" s="1"/>
      <c r="AB37" s="1"/>
      <c r="AC37" s="1"/>
      <c r="AD37" s="1"/>
      <c r="AE37" s="18"/>
      <c r="AF37" s="1">
        <v>90</v>
      </c>
      <c r="AG37" s="1">
        <v>92</v>
      </c>
      <c r="AH37" s="1">
        <v>88</v>
      </c>
      <c r="AI37" s="1">
        <v>90</v>
      </c>
      <c r="AJ37" s="1">
        <v>90</v>
      </c>
      <c r="AK37" s="1">
        <v>85</v>
      </c>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139438</v>
      </c>
      <c r="C38" s="19" t="s">
        <v>93</v>
      </c>
      <c r="D38" s="18"/>
      <c r="E38" s="28">
        <f t="shared" si="0"/>
        <v>93</v>
      </c>
      <c r="F38" s="28" t="str">
        <f t="shared" si="1"/>
        <v>A</v>
      </c>
      <c r="G38" s="28">
        <f t="shared" si="2"/>
        <v>93</v>
      </c>
      <c r="H38" s="28" t="str">
        <f t="shared" si="3"/>
        <v>A</v>
      </c>
      <c r="I38" s="36">
        <v>1</v>
      </c>
      <c r="J38" s="28" t="str">
        <f t="shared" si="4"/>
        <v xml:space="preserve">memiliki kemampuan menganalisis lart. Asam basa, titrasi asam basa , sifat lart. Garam, Ksp serta koloid namun perlu peningkatan pemahaman tentang reaksi kesetimbangan ion </v>
      </c>
      <c r="K38" s="28">
        <f t="shared" si="5"/>
        <v>90.666666666666671</v>
      </c>
      <c r="L38" s="28" t="str">
        <f t="shared" si="6"/>
        <v>A</v>
      </c>
      <c r="M38" s="28">
        <f t="shared" si="7"/>
        <v>90.666666666666671</v>
      </c>
      <c r="N38" s="28" t="str">
        <f t="shared" si="8"/>
        <v>A</v>
      </c>
      <c r="O38" s="36">
        <v>1</v>
      </c>
      <c r="P38" s="28" t="str">
        <f t="shared" si="9"/>
        <v>sangat terampil mengidentifikasi lart. Asam basa dan menentukan pH asam basa dgn menggunakan indikator asam basa,  menentukan vol lart. Basa dengan titrasi asam basa serta pembuatan koloid</v>
      </c>
      <c r="Q38" s="39"/>
      <c r="R38" s="39" t="s">
        <v>8</v>
      </c>
      <c r="S38" s="18"/>
      <c r="T38" s="1">
        <v>90</v>
      </c>
      <c r="U38" s="1">
        <v>88</v>
      </c>
      <c r="V38" s="41">
        <v>95</v>
      </c>
      <c r="W38" s="1">
        <v>95</v>
      </c>
      <c r="X38" s="1">
        <v>90</v>
      </c>
      <c r="Y38" s="1">
        <v>100</v>
      </c>
      <c r="Z38" s="1"/>
      <c r="AA38" s="1"/>
      <c r="AB38" s="1"/>
      <c r="AC38" s="1"/>
      <c r="AD38" s="1"/>
      <c r="AE38" s="18"/>
      <c r="AF38" s="1">
        <v>90</v>
      </c>
      <c r="AG38" s="1">
        <v>92</v>
      </c>
      <c r="AH38" s="1">
        <v>90</v>
      </c>
      <c r="AI38" s="1">
        <v>90</v>
      </c>
      <c r="AJ38" s="1">
        <v>92</v>
      </c>
      <c r="AK38" s="1">
        <v>90</v>
      </c>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139453</v>
      </c>
      <c r="C39" s="19" t="s">
        <v>94</v>
      </c>
      <c r="D39" s="18"/>
      <c r="E39" s="28">
        <f t="shared" si="0"/>
        <v>96</v>
      </c>
      <c r="F39" s="28" t="str">
        <f t="shared" si="1"/>
        <v>A</v>
      </c>
      <c r="G39" s="28">
        <f t="shared" si="2"/>
        <v>96</v>
      </c>
      <c r="H39" s="28" t="str">
        <f t="shared" si="3"/>
        <v>A</v>
      </c>
      <c r="I39" s="36">
        <v>1</v>
      </c>
      <c r="J39" s="28" t="str">
        <f t="shared" si="4"/>
        <v xml:space="preserve">memiliki kemampuan menganalisis lart. Asam basa, titrasi asam basa , sifat lart. Garam, Ksp serta koloid namun perlu peningkatan pemahaman tentang reaksi kesetimbangan ion </v>
      </c>
      <c r="K39" s="28">
        <f t="shared" si="5"/>
        <v>88.833333333333329</v>
      </c>
      <c r="L39" s="28" t="str">
        <f t="shared" si="6"/>
        <v>A</v>
      </c>
      <c r="M39" s="28">
        <f t="shared" si="7"/>
        <v>88.833333333333329</v>
      </c>
      <c r="N39" s="28" t="str">
        <f t="shared" si="8"/>
        <v>A</v>
      </c>
      <c r="O39" s="36">
        <v>1</v>
      </c>
      <c r="P39" s="28" t="str">
        <f t="shared" si="9"/>
        <v>sangat terampil mengidentifikasi lart. Asam basa dan menentukan pH asam basa dgn menggunakan indikator asam basa,  menentukan vol lart. Basa dengan titrasi asam basa serta pembuatan koloid</v>
      </c>
      <c r="Q39" s="39"/>
      <c r="R39" s="39" t="s">
        <v>8</v>
      </c>
      <c r="S39" s="18"/>
      <c r="T39" s="1">
        <v>100</v>
      </c>
      <c r="U39" s="1">
        <v>95</v>
      </c>
      <c r="V39" s="41">
        <v>100</v>
      </c>
      <c r="W39" s="1">
        <v>90</v>
      </c>
      <c r="X39" s="1">
        <v>90</v>
      </c>
      <c r="Y39" s="1">
        <v>100</v>
      </c>
      <c r="Z39" s="1"/>
      <c r="AA39" s="1"/>
      <c r="AB39" s="1"/>
      <c r="AC39" s="1"/>
      <c r="AD39" s="1"/>
      <c r="AE39" s="18"/>
      <c r="AF39" s="1">
        <v>88</v>
      </c>
      <c r="AG39" s="1">
        <v>92</v>
      </c>
      <c r="AH39" s="1">
        <v>90</v>
      </c>
      <c r="AI39" s="1">
        <v>90</v>
      </c>
      <c r="AJ39" s="1">
        <v>88</v>
      </c>
      <c r="AK39" s="1">
        <v>85</v>
      </c>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139468</v>
      </c>
      <c r="C40" s="19" t="s">
        <v>95</v>
      </c>
      <c r="D40" s="18"/>
      <c r="E40" s="28">
        <f t="shared" si="0"/>
        <v>88</v>
      </c>
      <c r="F40" s="28" t="str">
        <f t="shared" si="1"/>
        <v>A</v>
      </c>
      <c r="G40" s="28">
        <f t="shared" si="2"/>
        <v>88</v>
      </c>
      <c r="H40" s="28" t="str">
        <f t="shared" si="3"/>
        <v>A</v>
      </c>
      <c r="I40" s="36">
        <v>1</v>
      </c>
      <c r="J40" s="28" t="str">
        <f t="shared" si="4"/>
        <v xml:space="preserve">memiliki kemampuan menganalisis lart. Asam basa, titrasi asam basa , sifat lart. Garam, Ksp serta koloid namun perlu peningkatan pemahaman tentang reaksi kesetimbangan ion </v>
      </c>
      <c r="K40" s="28">
        <f t="shared" si="5"/>
        <v>88.666666666666671</v>
      </c>
      <c r="L40" s="28" t="str">
        <f t="shared" si="6"/>
        <v>A</v>
      </c>
      <c r="M40" s="28">
        <f t="shared" si="7"/>
        <v>88.666666666666671</v>
      </c>
      <c r="N40" s="28" t="str">
        <f t="shared" si="8"/>
        <v>A</v>
      </c>
      <c r="O40" s="36">
        <v>1</v>
      </c>
      <c r="P40" s="28" t="str">
        <f t="shared" si="9"/>
        <v>sangat terampil mengidentifikasi lart. Asam basa dan menentukan pH asam basa dgn menggunakan indikator asam basa,  menentukan vol lart. Basa dengan titrasi asam basa serta pembuatan koloid</v>
      </c>
      <c r="Q40" s="39"/>
      <c r="R40" s="39" t="s">
        <v>8</v>
      </c>
      <c r="S40" s="18"/>
      <c r="T40" s="1">
        <v>88</v>
      </c>
      <c r="U40" s="1">
        <v>78</v>
      </c>
      <c r="V40" s="41">
        <v>84</v>
      </c>
      <c r="W40" s="1">
        <v>85</v>
      </c>
      <c r="X40" s="1">
        <v>90</v>
      </c>
      <c r="Y40" s="1">
        <v>100</v>
      </c>
      <c r="Z40" s="1"/>
      <c r="AA40" s="1"/>
      <c r="AB40" s="1"/>
      <c r="AC40" s="1"/>
      <c r="AD40" s="1"/>
      <c r="AE40" s="18"/>
      <c r="AF40" s="1">
        <v>88</v>
      </c>
      <c r="AG40" s="1">
        <v>90</v>
      </c>
      <c r="AH40" s="1">
        <v>86</v>
      </c>
      <c r="AI40" s="1">
        <v>90</v>
      </c>
      <c r="AJ40" s="1">
        <v>88</v>
      </c>
      <c r="AK40" s="1">
        <v>90</v>
      </c>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139483</v>
      </c>
      <c r="C41" s="19" t="s">
        <v>96</v>
      </c>
      <c r="D41" s="18"/>
      <c r="E41" s="28">
        <f t="shared" si="0"/>
        <v>91</v>
      </c>
      <c r="F41" s="28" t="str">
        <f t="shared" si="1"/>
        <v>A</v>
      </c>
      <c r="G41" s="28">
        <f t="shared" si="2"/>
        <v>91</v>
      </c>
      <c r="H41" s="28" t="str">
        <f t="shared" si="3"/>
        <v>A</v>
      </c>
      <c r="I41" s="36">
        <v>1</v>
      </c>
      <c r="J41" s="28" t="str">
        <f t="shared" si="4"/>
        <v xml:space="preserve">memiliki kemampuan menganalisis lart. Asam basa, titrasi asam basa , sifat lart. Garam, Ksp serta koloid namun perlu peningkatan pemahaman tentang reaksi kesetimbangan ion </v>
      </c>
      <c r="K41" s="28">
        <f t="shared" si="5"/>
        <v>89.166666666666671</v>
      </c>
      <c r="L41" s="28" t="str">
        <f t="shared" si="6"/>
        <v>A</v>
      </c>
      <c r="M41" s="28">
        <f t="shared" si="7"/>
        <v>89.166666666666671</v>
      </c>
      <c r="N41" s="28" t="str">
        <f t="shared" si="8"/>
        <v>A</v>
      </c>
      <c r="O41" s="36">
        <v>1</v>
      </c>
      <c r="P41" s="28" t="str">
        <f t="shared" si="9"/>
        <v>sangat terampil mengidentifikasi lart. Asam basa dan menentukan pH asam basa dgn menggunakan indikator asam basa,  menentukan vol lart. Basa dengan titrasi asam basa serta pembuatan koloid</v>
      </c>
      <c r="Q41" s="39"/>
      <c r="R41" s="39" t="s">
        <v>8</v>
      </c>
      <c r="S41" s="18"/>
      <c r="T41" s="1">
        <v>98</v>
      </c>
      <c r="U41" s="1">
        <v>88</v>
      </c>
      <c r="V41" s="41">
        <v>99</v>
      </c>
      <c r="W41" s="1">
        <v>85</v>
      </c>
      <c r="X41" s="1">
        <v>86</v>
      </c>
      <c r="Y41" s="1">
        <v>87</v>
      </c>
      <c r="Z41" s="1"/>
      <c r="AA41" s="1"/>
      <c r="AB41" s="1"/>
      <c r="AC41" s="1"/>
      <c r="AD41" s="1"/>
      <c r="AE41" s="18"/>
      <c r="AF41" s="1">
        <v>90</v>
      </c>
      <c r="AG41" s="1">
        <v>92</v>
      </c>
      <c r="AH41" s="1">
        <v>88</v>
      </c>
      <c r="AI41" s="1">
        <v>90</v>
      </c>
      <c r="AJ41" s="1">
        <v>90</v>
      </c>
      <c r="AK41" s="1">
        <v>85</v>
      </c>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139498</v>
      </c>
      <c r="C42" s="19" t="s">
        <v>97</v>
      </c>
      <c r="D42" s="18"/>
      <c r="E42" s="28">
        <f t="shared" si="0"/>
        <v>90</v>
      </c>
      <c r="F42" s="28" t="str">
        <f t="shared" si="1"/>
        <v>A</v>
      </c>
      <c r="G42" s="28">
        <f t="shared" si="2"/>
        <v>90</v>
      </c>
      <c r="H42" s="28" t="str">
        <f t="shared" si="3"/>
        <v>A</v>
      </c>
      <c r="I42" s="36">
        <v>1</v>
      </c>
      <c r="J42" s="28" t="str">
        <f t="shared" si="4"/>
        <v xml:space="preserve">memiliki kemampuan menganalisis lart. Asam basa, titrasi asam basa , sifat lart. Garam, Ksp serta koloid namun perlu peningkatan pemahaman tentang reaksi kesetimbangan ion </v>
      </c>
      <c r="K42" s="28">
        <f t="shared" si="5"/>
        <v>89.5</v>
      </c>
      <c r="L42" s="28" t="str">
        <f t="shared" si="6"/>
        <v>A</v>
      </c>
      <c r="M42" s="28">
        <f t="shared" si="7"/>
        <v>89.5</v>
      </c>
      <c r="N42" s="28" t="str">
        <f t="shared" si="8"/>
        <v>A</v>
      </c>
      <c r="O42" s="36">
        <v>1</v>
      </c>
      <c r="P42" s="28" t="str">
        <f t="shared" si="9"/>
        <v>sangat terampil mengidentifikasi lart. Asam basa dan menentukan pH asam basa dgn menggunakan indikator asam basa,  menentukan vol lart. Basa dengan titrasi asam basa serta pembuatan koloid</v>
      </c>
      <c r="Q42" s="39"/>
      <c r="R42" s="39" t="s">
        <v>8</v>
      </c>
      <c r="S42" s="18"/>
      <c r="T42" s="1">
        <v>90</v>
      </c>
      <c r="U42" s="1">
        <v>90</v>
      </c>
      <c r="V42" s="41">
        <v>83</v>
      </c>
      <c r="W42" s="1">
        <v>90</v>
      </c>
      <c r="X42" s="1">
        <v>88</v>
      </c>
      <c r="Y42" s="1">
        <v>100</v>
      </c>
      <c r="Z42" s="1"/>
      <c r="AA42" s="1"/>
      <c r="AB42" s="1"/>
      <c r="AC42" s="1"/>
      <c r="AD42" s="1"/>
      <c r="AE42" s="18"/>
      <c r="AF42" s="1">
        <v>90</v>
      </c>
      <c r="AG42" s="1">
        <v>92</v>
      </c>
      <c r="AH42" s="1">
        <v>90</v>
      </c>
      <c r="AI42" s="1">
        <v>90</v>
      </c>
      <c r="AJ42" s="1">
        <v>90</v>
      </c>
      <c r="AK42" s="1">
        <v>85</v>
      </c>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139513</v>
      </c>
      <c r="C43" s="19" t="s">
        <v>98</v>
      </c>
      <c r="D43" s="18"/>
      <c r="E43" s="28">
        <f t="shared" si="0"/>
        <v>90</v>
      </c>
      <c r="F43" s="28" t="str">
        <f t="shared" si="1"/>
        <v>A</v>
      </c>
      <c r="G43" s="28">
        <f t="shared" si="2"/>
        <v>90</v>
      </c>
      <c r="H43" s="28" t="str">
        <f t="shared" si="3"/>
        <v>A</v>
      </c>
      <c r="I43" s="36">
        <v>1</v>
      </c>
      <c r="J43" s="28" t="str">
        <f t="shared" si="4"/>
        <v xml:space="preserve">memiliki kemampuan menganalisis lart. Asam basa, titrasi asam basa , sifat lart. Garam, Ksp serta koloid namun perlu peningkatan pemahaman tentang reaksi kesetimbangan ion </v>
      </c>
      <c r="K43" s="28">
        <f t="shared" si="5"/>
        <v>90.333333333333329</v>
      </c>
      <c r="L43" s="28" t="str">
        <f t="shared" si="6"/>
        <v>A</v>
      </c>
      <c r="M43" s="28">
        <f t="shared" si="7"/>
        <v>90.333333333333329</v>
      </c>
      <c r="N43" s="28" t="str">
        <f t="shared" si="8"/>
        <v>A</v>
      </c>
      <c r="O43" s="36">
        <v>1</v>
      </c>
      <c r="P43" s="28" t="str">
        <f t="shared" si="9"/>
        <v>sangat terampil mengidentifikasi lart. Asam basa dan menentukan pH asam basa dgn menggunakan indikator asam basa,  menentukan vol lart. Basa dengan titrasi asam basa serta pembuatan koloid</v>
      </c>
      <c r="Q43" s="39"/>
      <c r="R43" s="39" t="s">
        <v>8</v>
      </c>
      <c r="S43" s="18"/>
      <c r="T43" s="1">
        <v>95</v>
      </c>
      <c r="U43" s="1">
        <v>80</v>
      </c>
      <c r="V43" s="41">
        <v>84</v>
      </c>
      <c r="W43" s="1">
        <v>95</v>
      </c>
      <c r="X43" s="1">
        <v>85</v>
      </c>
      <c r="Y43" s="1">
        <v>100</v>
      </c>
      <c r="Z43" s="1"/>
      <c r="AA43" s="1"/>
      <c r="AB43" s="1"/>
      <c r="AC43" s="1"/>
      <c r="AD43" s="1"/>
      <c r="AE43" s="18"/>
      <c r="AF43" s="1">
        <v>90</v>
      </c>
      <c r="AG43" s="1">
        <v>92</v>
      </c>
      <c r="AH43" s="1">
        <v>90</v>
      </c>
      <c r="AI43" s="1">
        <v>90</v>
      </c>
      <c r="AJ43" s="1">
        <v>90</v>
      </c>
      <c r="AK43" s="1">
        <v>90</v>
      </c>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139528</v>
      </c>
      <c r="C44" s="19" t="s">
        <v>99</v>
      </c>
      <c r="D44" s="18"/>
      <c r="E44" s="28">
        <f t="shared" si="0"/>
        <v>82</v>
      </c>
      <c r="F44" s="28" t="str">
        <f t="shared" si="1"/>
        <v>B</v>
      </c>
      <c r="G44" s="28">
        <f t="shared" si="2"/>
        <v>82</v>
      </c>
      <c r="H44" s="28" t="str">
        <f t="shared" si="3"/>
        <v>B</v>
      </c>
      <c r="I44" s="36">
        <v>2</v>
      </c>
      <c r="J44" s="28" t="str">
        <f t="shared" si="4"/>
        <v>memiliki kemampuan menganalisis lart. Asam basa, reaksi kesetimbangan ion , sifat lart. Garam, Ksp serta koloid namun perlu peningkatan pemahaman tentang titrasi asam basa</v>
      </c>
      <c r="K44" s="28">
        <f t="shared" si="5"/>
        <v>76.333333333333329</v>
      </c>
      <c r="L44" s="28" t="str">
        <f t="shared" si="6"/>
        <v>B</v>
      </c>
      <c r="M44" s="28">
        <f t="shared" si="7"/>
        <v>76.333333333333329</v>
      </c>
      <c r="N44" s="28" t="str">
        <f t="shared" si="8"/>
        <v>B</v>
      </c>
      <c r="O44" s="36">
        <v>2</v>
      </c>
      <c r="P44" s="28" t="str">
        <f t="shared" si="9"/>
        <v>sangat terampil mengidentifikasi lart. Asam basa, menentukan pH asam basa dgn menggunakan indikator asam bas serta pembuatan koloid, namun ketrampilan  menentukan vol lart. Basa dengan titrasi asam basa perlu ditingkatkan.</v>
      </c>
      <c r="Q44" s="39"/>
      <c r="R44" s="39" t="s">
        <v>9</v>
      </c>
      <c r="S44" s="18"/>
      <c r="T44" s="1">
        <v>90</v>
      </c>
      <c r="U44" s="1">
        <v>88</v>
      </c>
      <c r="V44" s="41">
        <v>84</v>
      </c>
      <c r="W44" s="1">
        <v>65</v>
      </c>
      <c r="X44" s="1">
        <v>70</v>
      </c>
      <c r="Y44" s="1">
        <v>97</v>
      </c>
      <c r="Z44" s="1"/>
      <c r="AA44" s="1"/>
      <c r="AB44" s="1"/>
      <c r="AC44" s="1"/>
      <c r="AD44" s="1"/>
      <c r="AE44" s="18"/>
      <c r="AF44" s="1">
        <v>88</v>
      </c>
      <c r="AG44" s="1">
        <v>80</v>
      </c>
      <c r="AH44" s="1">
        <v>80</v>
      </c>
      <c r="AI44" s="1">
        <v>80</v>
      </c>
      <c r="AJ44" s="1">
        <v>65</v>
      </c>
      <c r="AK44" s="1">
        <v>65</v>
      </c>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139543</v>
      </c>
      <c r="C45" s="19" t="s">
        <v>100</v>
      </c>
      <c r="D45" s="18"/>
      <c r="E45" s="28">
        <f t="shared" si="0"/>
        <v>83</v>
      </c>
      <c r="F45" s="28" t="str">
        <f t="shared" si="1"/>
        <v>B</v>
      </c>
      <c r="G45" s="28">
        <f t="shared" si="2"/>
        <v>83</v>
      </c>
      <c r="H45" s="28" t="str">
        <f t="shared" si="3"/>
        <v>B</v>
      </c>
      <c r="I45" s="36">
        <v>2</v>
      </c>
      <c r="J45" s="28" t="str">
        <f t="shared" si="4"/>
        <v>memiliki kemampuan menganalisis lart. Asam basa, reaksi kesetimbangan ion , sifat lart. Garam, Ksp serta koloid namun perlu peningkatan pemahaman tentang titrasi asam basa</v>
      </c>
      <c r="K45" s="28">
        <f t="shared" si="5"/>
        <v>89.166666666666671</v>
      </c>
      <c r="L45" s="28" t="str">
        <f t="shared" si="6"/>
        <v>A</v>
      </c>
      <c r="M45" s="28">
        <f t="shared" si="7"/>
        <v>89.166666666666671</v>
      </c>
      <c r="N45" s="28" t="str">
        <f t="shared" si="8"/>
        <v>A</v>
      </c>
      <c r="O45" s="36">
        <v>1</v>
      </c>
      <c r="P45" s="28" t="str">
        <f t="shared" si="9"/>
        <v>sangat terampil mengidentifikasi lart. Asam basa dan menentukan pH asam basa dgn menggunakan indikator asam basa,  menentukan vol lart. Basa dengan titrasi asam basa serta pembuatan koloid</v>
      </c>
      <c r="Q45" s="39"/>
      <c r="R45" s="39" t="s">
        <v>8</v>
      </c>
      <c r="S45" s="18"/>
      <c r="T45" s="1">
        <v>75</v>
      </c>
      <c r="U45" s="1">
        <v>80</v>
      </c>
      <c r="V45" s="41">
        <v>78</v>
      </c>
      <c r="W45" s="1">
        <v>85</v>
      </c>
      <c r="X45" s="1">
        <v>80</v>
      </c>
      <c r="Y45" s="1">
        <v>100</v>
      </c>
      <c r="Z45" s="1"/>
      <c r="AA45" s="1"/>
      <c r="AB45" s="1"/>
      <c r="AC45" s="1"/>
      <c r="AD45" s="1"/>
      <c r="AE45" s="18"/>
      <c r="AF45" s="1">
        <v>90</v>
      </c>
      <c r="AG45" s="1">
        <v>92</v>
      </c>
      <c r="AH45" s="1">
        <v>88</v>
      </c>
      <c r="AI45" s="1">
        <v>90</v>
      </c>
      <c r="AJ45" s="1">
        <v>90</v>
      </c>
      <c r="AK45" s="1">
        <v>85</v>
      </c>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139558</v>
      </c>
      <c r="C46" s="19" t="s">
        <v>101</v>
      </c>
      <c r="D46" s="18"/>
      <c r="E46" s="28">
        <f t="shared" si="0"/>
        <v>80</v>
      </c>
      <c r="F46" s="28" t="str">
        <f t="shared" si="1"/>
        <v>B</v>
      </c>
      <c r="G46" s="28">
        <f t="shared" si="2"/>
        <v>80</v>
      </c>
      <c r="H46" s="28" t="str">
        <f t="shared" si="3"/>
        <v>B</v>
      </c>
      <c r="I46" s="36">
        <v>2</v>
      </c>
      <c r="J46" s="28" t="str">
        <f t="shared" si="4"/>
        <v>memiliki kemampuan menganalisis lart. Asam basa, reaksi kesetimbangan ion , sifat lart. Garam, Ksp serta koloid namun perlu peningkatan pemahaman tentang titrasi asam basa</v>
      </c>
      <c r="K46" s="28">
        <f t="shared" si="5"/>
        <v>84.333333333333329</v>
      </c>
      <c r="L46" s="28" t="str">
        <f t="shared" si="6"/>
        <v>A</v>
      </c>
      <c r="M46" s="28">
        <f t="shared" si="7"/>
        <v>84.333333333333329</v>
      </c>
      <c r="N46" s="28" t="str">
        <f t="shared" si="8"/>
        <v>A</v>
      </c>
      <c r="O46" s="36">
        <v>2</v>
      </c>
      <c r="P46" s="28" t="str">
        <f t="shared" si="9"/>
        <v>sangat terampil mengidentifikasi lart. Asam basa, menentukan pH asam basa dgn menggunakan indikator asam bas serta pembuatan koloid, namun ketrampilan  menentukan vol lart. Basa dengan titrasi asam basa perlu ditingkatkan.</v>
      </c>
      <c r="Q46" s="39"/>
      <c r="R46" s="39" t="s">
        <v>8</v>
      </c>
      <c r="S46" s="18"/>
      <c r="T46" s="1">
        <v>75</v>
      </c>
      <c r="U46" s="1">
        <v>75</v>
      </c>
      <c r="V46" s="41">
        <v>75</v>
      </c>
      <c r="W46" s="1">
        <v>80</v>
      </c>
      <c r="X46" s="1">
        <v>80</v>
      </c>
      <c r="Y46" s="1">
        <v>97</v>
      </c>
      <c r="Z46" s="1"/>
      <c r="AA46" s="1"/>
      <c r="AB46" s="1"/>
      <c r="AC46" s="1"/>
      <c r="AD46" s="1"/>
      <c r="AE46" s="18"/>
      <c r="AF46" s="1">
        <v>90</v>
      </c>
      <c r="AG46" s="1">
        <v>90</v>
      </c>
      <c r="AH46" s="1">
        <v>86</v>
      </c>
      <c r="AI46" s="1">
        <v>85</v>
      </c>
      <c r="AJ46" s="1">
        <v>70</v>
      </c>
      <c r="AK46" s="1">
        <v>85</v>
      </c>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96</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69</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86.666666666666671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xWindow="1144" yWindow="168"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D36" activePane="bottomRight" state="frozen"/>
      <selection pane="topRight"/>
      <selection pane="bottomLeft"/>
      <selection pane="bottomRight" activeCell="E49" sqref="E49"/>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8.1406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1210</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1210</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259</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139573</v>
      </c>
      <c r="C11" s="19" t="s">
        <v>116</v>
      </c>
      <c r="D11" s="18"/>
      <c r="E11" s="28">
        <f t="shared" ref="E11:E50" si="0">IF((COUNTA(T11:AC11)&gt;0),(ROUND((AVERAGE(T11:AC11)),0)),"")</f>
        <v>81</v>
      </c>
      <c r="F11" s="28" t="str">
        <f t="shared" ref="F11:F50" si="1">IF(AND(ISNUMBER(E11),E11&gt;=1),IF(E11&lt;=$FD$13,$FE$13,IF(E11&lt;=$FD$14,$FE$14,IF(E11&lt;=$FD$15,$FE$15,IF(E11&lt;=$FD$16,$FE$16,)))), "")</f>
        <v>B</v>
      </c>
      <c r="G11" s="28">
        <f t="shared" ref="G11:G50" si="2">IF((COUNTA(T11:AD11)&gt;0),(ROUND((AVERAGE(T11:AD11)),0)),"")</f>
        <v>81</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menganalisis lart. Asam basa, reaksi kesetimbangan ion , sifat lart. Garam, Ksp serta koloid namun perlu peningkatan pemahaman tentang titrasi asam basa</v>
      </c>
      <c r="K11" s="28">
        <f t="shared" ref="K11:K50" si="5">IF((COUNTA(AF11:AO11)&gt;0),AVERAGE(AF11:AO11),"")</f>
        <v>87.833333333333329</v>
      </c>
      <c r="L11" s="28" t="str">
        <f t="shared" ref="L11:L50" si="6">IF(AND(ISNUMBER(K11),K11&gt;=1), IF(K11&lt;=$FD$27,$FE$27,IF(K11&lt;=$FD$28,$FE$28,IF(K11&lt;=$FD$29,$FE$29,IF(K11&lt;=$FD$30,$FE$30,)))), "")</f>
        <v>A</v>
      </c>
      <c r="M11" s="28">
        <f t="shared" ref="M11:M50" si="7">IF((COUNTA(AF11:AO11)&gt;0),AVERAGE(AF11:AO11),"")</f>
        <v>87.833333333333329</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mengidentifikasi lart. Asam basa dan menentukan pH asam basa dgn menggunakan indikator asam basa,  menentukan vol lart. Basa dengan titrasi asam basa serta pembuatan koloid</v>
      </c>
      <c r="Q11" s="39"/>
      <c r="R11" s="39" t="s">
        <v>9</v>
      </c>
      <c r="S11" s="18"/>
      <c r="T11" s="41">
        <v>82</v>
      </c>
      <c r="U11" s="1">
        <v>80</v>
      </c>
      <c r="V11" s="41">
        <v>83</v>
      </c>
      <c r="W11" s="1">
        <v>80</v>
      </c>
      <c r="X11" s="1">
        <v>85</v>
      </c>
      <c r="Y11" s="1">
        <v>74</v>
      </c>
      <c r="Z11" s="1"/>
      <c r="AA11" s="1"/>
      <c r="AB11" s="1"/>
      <c r="AC11" s="1"/>
      <c r="AD11" s="1"/>
      <c r="AE11" s="18"/>
      <c r="AF11" s="1">
        <v>88</v>
      </c>
      <c r="AG11" s="1">
        <v>88</v>
      </c>
      <c r="AH11" s="1">
        <v>90</v>
      </c>
      <c r="AI11" s="1">
        <v>86</v>
      </c>
      <c r="AJ11" s="1">
        <v>90</v>
      </c>
      <c r="AK11" s="1">
        <v>85</v>
      </c>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139588</v>
      </c>
      <c r="C12" s="19" t="s">
        <v>117</v>
      </c>
      <c r="D12" s="18"/>
      <c r="E12" s="28">
        <f t="shared" si="0"/>
        <v>95</v>
      </c>
      <c r="F12" s="28" t="str">
        <f t="shared" si="1"/>
        <v>A</v>
      </c>
      <c r="G12" s="28">
        <f t="shared" si="2"/>
        <v>95</v>
      </c>
      <c r="H12" s="28" t="str">
        <f t="shared" si="3"/>
        <v>A</v>
      </c>
      <c r="I12" s="36">
        <v>1</v>
      </c>
      <c r="J12" s="28" t="str">
        <f t="shared" si="4"/>
        <v xml:space="preserve">memiliki kemampuan menganalisis lart. Asam basa, titrasi asam basa , sifat lart. Garam, Ksp serta koloid namun perlu peningkatan pemahaman tentang reaksi kesetimbangan ion </v>
      </c>
      <c r="K12" s="28">
        <f t="shared" si="5"/>
        <v>89.833333333333329</v>
      </c>
      <c r="L12" s="28" t="str">
        <f t="shared" si="6"/>
        <v>A</v>
      </c>
      <c r="M12" s="28">
        <f t="shared" si="7"/>
        <v>89.833333333333329</v>
      </c>
      <c r="N12" s="28" t="str">
        <f t="shared" si="8"/>
        <v>A</v>
      </c>
      <c r="O12" s="36">
        <v>1</v>
      </c>
      <c r="P12" s="28" t="str">
        <f t="shared" si="9"/>
        <v>sangat terampil mengidentifikasi lart. Asam basa dan menentukan pH asam basa dgn menggunakan indikator asam basa,  menentukan vol lart. Basa dengan titrasi asam basa serta pembuatan koloid</v>
      </c>
      <c r="Q12" s="39"/>
      <c r="R12" s="39" t="s">
        <v>8</v>
      </c>
      <c r="S12" s="18"/>
      <c r="T12" s="41">
        <v>100</v>
      </c>
      <c r="U12" s="1">
        <v>96</v>
      </c>
      <c r="V12" s="41">
        <v>100</v>
      </c>
      <c r="W12" s="1">
        <v>88</v>
      </c>
      <c r="X12" s="1">
        <v>88</v>
      </c>
      <c r="Y12" s="1">
        <v>100</v>
      </c>
      <c r="Z12" s="1"/>
      <c r="AA12" s="1"/>
      <c r="AB12" s="1"/>
      <c r="AC12" s="1"/>
      <c r="AD12" s="1"/>
      <c r="AE12" s="18"/>
      <c r="AF12" s="1">
        <v>92</v>
      </c>
      <c r="AG12" s="1">
        <v>92</v>
      </c>
      <c r="AH12" s="1">
        <v>88</v>
      </c>
      <c r="AI12" s="1">
        <v>90</v>
      </c>
      <c r="AJ12" s="1">
        <v>92</v>
      </c>
      <c r="AK12" s="1">
        <v>85</v>
      </c>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139603</v>
      </c>
      <c r="C13" s="19" t="s">
        <v>118</v>
      </c>
      <c r="D13" s="18"/>
      <c r="E13" s="28">
        <f t="shared" si="0"/>
        <v>70</v>
      </c>
      <c r="F13" s="28" t="str">
        <f t="shared" si="1"/>
        <v>C</v>
      </c>
      <c r="G13" s="28">
        <f t="shared" si="2"/>
        <v>70</v>
      </c>
      <c r="H13" s="28" t="str">
        <f t="shared" si="3"/>
        <v>C</v>
      </c>
      <c r="I13" s="36">
        <v>3</v>
      </c>
      <c r="J13" s="28" t="str">
        <f t="shared" si="4"/>
        <v>memiliki kemampuan menganalisis lart. Asam basa, titrasi asam basa, Ksp serta koloid namun perlu peningkatan pemahaman tentang reaksi kesetimbangan ion dan sifat lart. Garam</v>
      </c>
      <c r="K13" s="28">
        <f t="shared" si="5"/>
        <v>72</v>
      </c>
      <c r="L13" s="28" t="str">
        <f t="shared" si="6"/>
        <v>C</v>
      </c>
      <c r="M13" s="28">
        <f t="shared" si="7"/>
        <v>72</v>
      </c>
      <c r="N13" s="28" t="str">
        <f t="shared" si="8"/>
        <v>C</v>
      </c>
      <c r="O13" s="36">
        <v>3</v>
      </c>
      <c r="P13" s="28" t="str">
        <f t="shared" si="9"/>
        <v>sangat terampil mengidentifikasi lart. Asam basa dan menentukan pH asam basa dgn menggunakan indikator asam basa serta pembuatan koloid namun ketrampilan  menentukan vol lart. Basa dengan titrasi asam basa perlu ditingkatkan.</v>
      </c>
      <c r="Q13" s="39"/>
      <c r="R13" s="39" t="s">
        <v>8</v>
      </c>
      <c r="S13" s="18"/>
      <c r="T13" s="41">
        <v>70</v>
      </c>
      <c r="U13" s="1">
        <v>78</v>
      </c>
      <c r="V13" s="41">
        <v>78</v>
      </c>
      <c r="W13" s="1">
        <v>60</v>
      </c>
      <c r="X13" s="1">
        <v>60</v>
      </c>
      <c r="Y13" s="1">
        <v>73</v>
      </c>
      <c r="Z13" s="1"/>
      <c r="AA13" s="1"/>
      <c r="AB13" s="1"/>
      <c r="AC13" s="1"/>
      <c r="AD13" s="1"/>
      <c r="AE13" s="18"/>
      <c r="AF13" s="1">
        <v>90</v>
      </c>
      <c r="AG13" s="1">
        <v>92</v>
      </c>
      <c r="AH13" s="1">
        <v>70</v>
      </c>
      <c r="AI13" s="1">
        <v>60</v>
      </c>
      <c r="AJ13" s="1">
        <v>60</v>
      </c>
      <c r="AK13" s="1">
        <v>60</v>
      </c>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7" t="s">
        <v>187</v>
      </c>
      <c r="FI13" s="77" t="s">
        <v>191</v>
      </c>
      <c r="FJ13" s="78">
        <v>59061</v>
      </c>
      <c r="FK13" s="78">
        <v>59071</v>
      </c>
    </row>
    <row r="14" spans="1:167" x14ac:dyDescent="0.25">
      <c r="A14" s="19">
        <v>4</v>
      </c>
      <c r="B14" s="19">
        <v>139618</v>
      </c>
      <c r="C14" s="19" t="s">
        <v>119</v>
      </c>
      <c r="D14" s="18"/>
      <c r="E14" s="28">
        <f t="shared" si="0"/>
        <v>85</v>
      </c>
      <c r="F14" s="28" t="str">
        <f t="shared" si="1"/>
        <v>A</v>
      </c>
      <c r="G14" s="28">
        <f t="shared" si="2"/>
        <v>85</v>
      </c>
      <c r="H14" s="28" t="str">
        <f t="shared" si="3"/>
        <v>A</v>
      </c>
      <c r="I14" s="36">
        <v>1</v>
      </c>
      <c r="J14" s="28" t="str">
        <f t="shared" si="4"/>
        <v xml:space="preserve">memiliki kemampuan menganalisis lart. Asam basa, titrasi asam basa , sifat lart. Garam, Ksp serta koloid namun perlu peningkatan pemahaman tentang reaksi kesetimbangan ion </v>
      </c>
      <c r="K14" s="28">
        <f t="shared" si="5"/>
        <v>89.5</v>
      </c>
      <c r="L14" s="28" t="str">
        <f t="shared" si="6"/>
        <v>A</v>
      </c>
      <c r="M14" s="28">
        <f t="shared" si="7"/>
        <v>89.5</v>
      </c>
      <c r="N14" s="28" t="str">
        <f t="shared" si="8"/>
        <v>A</v>
      </c>
      <c r="O14" s="36">
        <v>1</v>
      </c>
      <c r="P14" s="28" t="str">
        <f t="shared" si="9"/>
        <v>sangat terampil mengidentifikasi lart. Asam basa dan menentukan pH asam basa dgn menggunakan indikator asam basa,  menentukan vol lart. Basa dengan titrasi asam basa serta pembuatan koloid</v>
      </c>
      <c r="Q14" s="39"/>
      <c r="R14" s="39" t="s">
        <v>8</v>
      </c>
      <c r="S14" s="18"/>
      <c r="T14" s="41">
        <v>88</v>
      </c>
      <c r="U14" s="1">
        <v>87</v>
      </c>
      <c r="V14" s="41">
        <v>80</v>
      </c>
      <c r="W14" s="1">
        <v>75</v>
      </c>
      <c r="X14" s="1">
        <v>80</v>
      </c>
      <c r="Y14" s="1">
        <v>100</v>
      </c>
      <c r="Z14" s="1"/>
      <c r="AA14" s="1"/>
      <c r="AB14" s="1"/>
      <c r="AC14" s="1"/>
      <c r="AD14" s="1"/>
      <c r="AE14" s="18"/>
      <c r="AF14" s="1">
        <v>92</v>
      </c>
      <c r="AG14" s="1">
        <v>92</v>
      </c>
      <c r="AH14" s="1">
        <v>90</v>
      </c>
      <c r="AI14" s="1">
        <v>88</v>
      </c>
      <c r="AJ14" s="1">
        <v>90</v>
      </c>
      <c r="AK14" s="1">
        <v>85</v>
      </c>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7"/>
      <c r="FI14" s="77"/>
      <c r="FJ14" s="78"/>
      <c r="FK14" s="78"/>
    </row>
    <row r="15" spans="1:167" x14ac:dyDescent="0.25">
      <c r="A15" s="19">
        <v>5</v>
      </c>
      <c r="B15" s="19">
        <v>139633</v>
      </c>
      <c r="C15" s="19" t="s">
        <v>120</v>
      </c>
      <c r="D15" s="18"/>
      <c r="E15" s="28">
        <f t="shared" si="0"/>
        <v>80</v>
      </c>
      <c r="F15" s="28" t="str">
        <f t="shared" si="1"/>
        <v>B</v>
      </c>
      <c r="G15" s="28">
        <f t="shared" si="2"/>
        <v>80</v>
      </c>
      <c r="H15" s="28" t="str">
        <f t="shared" si="3"/>
        <v>B</v>
      </c>
      <c r="I15" s="36">
        <v>2</v>
      </c>
      <c r="J15" s="28" t="str">
        <f t="shared" si="4"/>
        <v>memiliki kemampuan menganalisis lart. Asam basa, reaksi kesetimbangan ion , sifat lart. Garam, Ksp serta koloid namun perlu peningkatan pemahaman tentang titrasi asam basa</v>
      </c>
      <c r="K15" s="28">
        <f t="shared" si="5"/>
        <v>89.166666666666671</v>
      </c>
      <c r="L15" s="28" t="str">
        <f t="shared" si="6"/>
        <v>A</v>
      </c>
      <c r="M15" s="28">
        <f t="shared" si="7"/>
        <v>89.166666666666671</v>
      </c>
      <c r="N15" s="28" t="str">
        <f t="shared" si="8"/>
        <v>A</v>
      </c>
      <c r="O15" s="36">
        <v>1</v>
      </c>
      <c r="P15" s="28" t="str">
        <f t="shared" si="9"/>
        <v>sangat terampil mengidentifikasi lart. Asam basa dan menentukan pH asam basa dgn menggunakan indikator asam basa,  menentukan vol lart. Basa dengan titrasi asam basa serta pembuatan koloid</v>
      </c>
      <c r="Q15" s="39"/>
      <c r="R15" s="39" t="s">
        <v>8</v>
      </c>
      <c r="S15" s="18"/>
      <c r="T15" s="41">
        <v>72</v>
      </c>
      <c r="U15" s="1">
        <v>78</v>
      </c>
      <c r="V15" s="41">
        <v>77</v>
      </c>
      <c r="W15" s="1">
        <v>75</v>
      </c>
      <c r="X15" s="1">
        <v>80</v>
      </c>
      <c r="Y15" s="1">
        <v>100</v>
      </c>
      <c r="Z15" s="1"/>
      <c r="AA15" s="1"/>
      <c r="AB15" s="1"/>
      <c r="AC15" s="1"/>
      <c r="AD15" s="1"/>
      <c r="AE15" s="18"/>
      <c r="AF15" s="1">
        <v>90</v>
      </c>
      <c r="AG15" s="1">
        <v>90</v>
      </c>
      <c r="AH15" s="1">
        <v>92</v>
      </c>
      <c r="AI15" s="1">
        <v>90</v>
      </c>
      <c r="AJ15" s="1">
        <v>88</v>
      </c>
      <c r="AK15" s="1">
        <v>85</v>
      </c>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7" t="s">
        <v>188</v>
      </c>
      <c r="FI15" s="77" t="s">
        <v>192</v>
      </c>
      <c r="FJ15" s="78">
        <v>59062</v>
      </c>
      <c r="FK15" s="78">
        <v>59072</v>
      </c>
    </row>
    <row r="16" spans="1:167" x14ac:dyDescent="0.25">
      <c r="A16" s="19">
        <v>6</v>
      </c>
      <c r="B16" s="19">
        <v>139648</v>
      </c>
      <c r="C16" s="19" t="s">
        <v>121</v>
      </c>
      <c r="D16" s="18"/>
      <c r="E16" s="28">
        <f t="shared" si="0"/>
        <v>94</v>
      </c>
      <c r="F16" s="28" t="str">
        <f t="shared" si="1"/>
        <v>A</v>
      </c>
      <c r="G16" s="28">
        <f t="shared" si="2"/>
        <v>94</v>
      </c>
      <c r="H16" s="28" t="str">
        <f t="shared" si="3"/>
        <v>A</v>
      </c>
      <c r="I16" s="36">
        <v>1</v>
      </c>
      <c r="J16" s="28" t="str">
        <f t="shared" si="4"/>
        <v xml:space="preserve">memiliki kemampuan menganalisis lart. Asam basa, titrasi asam basa , sifat lart. Garam, Ksp serta koloid namun perlu peningkatan pemahaman tentang reaksi kesetimbangan ion </v>
      </c>
      <c r="K16" s="28">
        <f t="shared" si="5"/>
        <v>92.666666666666671</v>
      </c>
      <c r="L16" s="28" t="str">
        <f t="shared" si="6"/>
        <v>A</v>
      </c>
      <c r="M16" s="28">
        <f t="shared" si="7"/>
        <v>92.666666666666671</v>
      </c>
      <c r="N16" s="28" t="str">
        <f t="shared" si="8"/>
        <v>A</v>
      </c>
      <c r="O16" s="36">
        <v>1</v>
      </c>
      <c r="P16" s="28" t="str">
        <f t="shared" si="9"/>
        <v>sangat terampil mengidentifikasi lart. Asam basa dan menentukan pH asam basa dgn menggunakan indikator asam basa,  menentukan vol lart. Basa dengan titrasi asam basa serta pembuatan koloid</v>
      </c>
      <c r="Q16" s="39"/>
      <c r="R16" s="39" t="s">
        <v>8</v>
      </c>
      <c r="S16" s="18"/>
      <c r="T16" s="41">
        <v>88</v>
      </c>
      <c r="U16" s="1">
        <v>88</v>
      </c>
      <c r="V16" s="41">
        <v>95</v>
      </c>
      <c r="W16" s="1">
        <v>95</v>
      </c>
      <c r="X16" s="1">
        <v>95</v>
      </c>
      <c r="Y16" s="1">
        <v>100</v>
      </c>
      <c r="Z16" s="1"/>
      <c r="AA16" s="1"/>
      <c r="AB16" s="1"/>
      <c r="AC16" s="1"/>
      <c r="AD16" s="1"/>
      <c r="AE16" s="18"/>
      <c r="AF16" s="1">
        <v>92</v>
      </c>
      <c r="AG16" s="1">
        <v>92</v>
      </c>
      <c r="AH16" s="1">
        <v>90</v>
      </c>
      <c r="AI16" s="1">
        <v>92</v>
      </c>
      <c r="AJ16" s="1">
        <v>95</v>
      </c>
      <c r="AK16" s="1">
        <v>95</v>
      </c>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7"/>
      <c r="FI16" s="77"/>
      <c r="FJ16" s="78"/>
      <c r="FK16" s="78"/>
    </row>
    <row r="17" spans="1:167" x14ac:dyDescent="0.25">
      <c r="A17" s="19">
        <v>7</v>
      </c>
      <c r="B17" s="19">
        <v>139663</v>
      </c>
      <c r="C17" s="19" t="s">
        <v>122</v>
      </c>
      <c r="D17" s="18"/>
      <c r="E17" s="28">
        <f t="shared" si="0"/>
        <v>88</v>
      </c>
      <c r="F17" s="28" t="str">
        <f t="shared" si="1"/>
        <v>A</v>
      </c>
      <c r="G17" s="28">
        <f t="shared" si="2"/>
        <v>88</v>
      </c>
      <c r="H17" s="28" t="str">
        <f t="shared" si="3"/>
        <v>A</v>
      </c>
      <c r="I17" s="36">
        <v>1</v>
      </c>
      <c r="J17" s="28" t="str">
        <f t="shared" si="4"/>
        <v xml:space="preserve">memiliki kemampuan menganalisis lart. Asam basa, titrasi asam basa , sifat lart. Garam, Ksp serta koloid namun perlu peningkatan pemahaman tentang reaksi kesetimbangan ion </v>
      </c>
      <c r="K17" s="28">
        <f t="shared" si="5"/>
        <v>88.833333333333329</v>
      </c>
      <c r="L17" s="28" t="str">
        <f t="shared" si="6"/>
        <v>A</v>
      </c>
      <c r="M17" s="28">
        <f t="shared" si="7"/>
        <v>88.833333333333329</v>
      </c>
      <c r="N17" s="28" t="str">
        <f t="shared" si="8"/>
        <v>A</v>
      </c>
      <c r="O17" s="36">
        <v>1</v>
      </c>
      <c r="P17" s="28" t="str">
        <f t="shared" si="9"/>
        <v>sangat terampil mengidentifikasi lart. Asam basa dan menentukan pH asam basa dgn menggunakan indikator asam basa,  menentukan vol lart. Basa dengan titrasi asam basa serta pembuatan koloid</v>
      </c>
      <c r="Q17" s="39"/>
      <c r="R17" s="39" t="s">
        <v>8</v>
      </c>
      <c r="S17" s="18"/>
      <c r="T17" s="41">
        <v>93</v>
      </c>
      <c r="U17" s="1">
        <v>89</v>
      </c>
      <c r="V17" s="41">
        <v>99</v>
      </c>
      <c r="W17" s="1">
        <v>70</v>
      </c>
      <c r="X17" s="1">
        <v>75</v>
      </c>
      <c r="Y17" s="1">
        <v>100</v>
      </c>
      <c r="Z17" s="1"/>
      <c r="AA17" s="1"/>
      <c r="AB17" s="1"/>
      <c r="AC17" s="1"/>
      <c r="AD17" s="1"/>
      <c r="AE17" s="18"/>
      <c r="AF17" s="1">
        <v>92</v>
      </c>
      <c r="AG17" s="1">
        <v>92</v>
      </c>
      <c r="AH17" s="1">
        <v>90</v>
      </c>
      <c r="AI17" s="1">
        <v>86</v>
      </c>
      <c r="AJ17" s="1">
        <v>88</v>
      </c>
      <c r="AK17" s="1">
        <v>85</v>
      </c>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7" t="s">
        <v>189</v>
      </c>
      <c r="FI17" s="77" t="s">
        <v>193</v>
      </c>
      <c r="FJ17" s="78">
        <v>59063</v>
      </c>
      <c r="FK17" s="78">
        <v>59073</v>
      </c>
    </row>
    <row r="18" spans="1:167" x14ac:dyDescent="0.25">
      <c r="A18" s="19">
        <v>8</v>
      </c>
      <c r="B18" s="19">
        <v>139678</v>
      </c>
      <c r="C18" s="19" t="s">
        <v>123</v>
      </c>
      <c r="D18" s="18"/>
      <c r="E18" s="28">
        <f t="shared" si="0"/>
        <v>83</v>
      </c>
      <c r="F18" s="28" t="str">
        <f t="shared" si="1"/>
        <v>B</v>
      </c>
      <c r="G18" s="28">
        <f t="shared" si="2"/>
        <v>83</v>
      </c>
      <c r="H18" s="28" t="str">
        <f t="shared" si="3"/>
        <v>B</v>
      </c>
      <c r="I18" s="36">
        <v>2</v>
      </c>
      <c r="J18" s="28" t="str">
        <f t="shared" si="4"/>
        <v>memiliki kemampuan menganalisis lart. Asam basa, reaksi kesetimbangan ion , sifat lart. Garam, Ksp serta koloid namun perlu peningkatan pemahaman tentang titrasi asam basa</v>
      </c>
      <c r="K18" s="28">
        <f t="shared" si="5"/>
        <v>88.833333333333329</v>
      </c>
      <c r="L18" s="28" t="str">
        <f t="shared" si="6"/>
        <v>A</v>
      </c>
      <c r="M18" s="28">
        <f t="shared" si="7"/>
        <v>88.833333333333329</v>
      </c>
      <c r="N18" s="28" t="str">
        <f t="shared" si="8"/>
        <v>A</v>
      </c>
      <c r="O18" s="36">
        <v>1</v>
      </c>
      <c r="P18" s="28" t="str">
        <f t="shared" si="9"/>
        <v>sangat terampil mengidentifikasi lart. Asam basa dan menentukan pH asam basa dgn menggunakan indikator asam basa,  menentukan vol lart. Basa dengan titrasi asam basa serta pembuatan koloid</v>
      </c>
      <c r="Q18" s="39"/>
      <c r="R18" s="39" t="s">
        <v>8</v>
      </c>
      <c r="S18" s="18"/>
      <c r="T18" s="41">
        <v>82</v>
      </c>
      <c r="U18" s="1">
        <v>79</v>
      </c>
      <c r="V18" s="41">
        <v>80</v>
      </c>
      <c r="W18" s="1">
        <v>75</v>
      </c>
      <c r="X18" s="1">
        <v>80</v>
      </c>
      <c r="Y18" s="1">
        <v>100</v>
      </c>
      <c r="Z18" s="1"/>
      <c r="AA18" s="1"/>
      <c r="AB18" s="1"/>
      <c r="AC18" s="1"/>
      <c r="AD18" s="1"/>
      <c r="AE18" s="18"/>
      <c r="AF18" s="1">
        <v>92</v>
      </c>
      <c r="AG18" s="1">
        <v>92</v>
      </c>
      <c r="AH18" s="1">
        <v>90</v>
      </c>
      <c r="AI18" s="1">
        <v>88</v>
      </c>
      <c r="AJ18" s="1">
        <v>86</v>
      </c>
      <c r="AK18" s="1">
        <v>85</v>
      </c>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7"/>
      <c r="FI18" s="77"/>
      <c r="FJ18" s="78"/>
      <c r="FK18" s="78"/>
    </row>
    <row r="19" spans="1:167" x14ac:dyDescent="0.25">
      <c r="A19" s="19">
        <v>9</v>
      </c>
      <c r="B19" s="19">
        <v>139693</v>
      </c>
      <c r="C19" s="19" t="s">
        <v>124</v>
      </c>
      <c r="D19" s="18"/>
      <c r="E19" s="28">
        <f t="shared" si="0"/>
        <v>93</v>
      </c>
      <c r="F19" s="28" t="str">
        <f t="shared" si="1"/>
        <v>A</v>
      </c>
      <c r="G19" s="28">
        <f t="shared" si="2"/>
        <v>93</v>
      </c>
      <c r="H19" s="28" t="str">
        <f t="shared" si="3"/>
        <v>A</v>
      </c>
      <c r="I19" s="36">
        <v>2</v>
      </c>
      <c r="J19" s="28" t="str">
        <f t="shared" si="4"/>
        <v>memiliki kemampuan menganalisis lart. Asam basa, reaksi kesetimbangan ion , sifat lart. Garam, Ksp serta koloid namun perlu peningkatan pemahaman tentang titrasi asam basa</v>
      </c>
      <c r="K19" s="28">
        <f t="shared" si="5"/>
        <v>89.5</v>
      </c>
      <c r="L19" s="28" t="str">
        <f t="shared" si="6"/>
        <v>A</v>
      </c>
      <c r="M19" s="28">
        <f t="shared" si="7"/>
        <v>89.5</v>
      </c>
      <c r="N19" s="28" t="str">
        <f t="shared" si="8"/>
        <v>A</v>
      </c>
      <c r="O19" s="36">
        <v>1</v>
      </c>
      <c r="P19" s="28" t="str">
        <f t="shared" si="9"/>
        <v>sangat terampil mengidentifikasi lart. Asam basa dan menentukan pH asam basa dgn menggunakan indikator asam basa,  menentukan vol lart. Basa dengan titrasi asam basa serta pembuatan koloid</v>
      </c>
      <c r="Q19" s="39"/>
      <c r="R19" s="39" t="s">
        <v>8</v>
      </c>
      <c r="S19" s="18"/>
      <c r="T19" s="41">
        <v>98</v>
      </c>
      <c r="U19" s="1">
        <v>79</v>
      </c>
      <c r="V19" s="41">
        <v>92</v>
      </c>
      <c r="W19" s="1">
        <v>92</v>
      </c>
      <c r="X19" s="1">
        <v>95</v>
      </c>
      <c r="Y19" s="1">
        <v>100</v>
      </c>
      <c r="Z19" s="1"/>
      <c r="AA19" s="1"/>
      <c r="AB19" s="1"/>
      <c r="AC19" s="1"/>
      <c r="AD19" s="1"/>
      <c r="AE19" s="18"/>
      <c r="AF19" s="1">
        <v>92</v>
      </c>
      <c r="AG19" s="1">
        <v>92</v>
      </c>
      <c r="AH19" s="1">
        <v>90</v>
      </c>
      <c r="AI19" s="1">
        <v>88</v>
      </c>
      <c r="AJ19" s="1">
        <v>90</v>
      </c>
      <c r="AK19" s="1">
        <v>85</v>
      </c>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7" t="s">
        <v>190</v>
      </c>
      <c r="FI19" s="77" t="s">
        <v>193</v>
      </c>
      <c r="FJ19" s="78">
        <v>59064</v>
      </c>
      <c r="FK19" s="78">
        <v>59074</v>
      </c>
    </row>
    <row r="20" spans="1:167" x14ac:dyDescent="0.25">
      <c r="A20" s="19">
        <v>10</v>
      </c>
      <c r="B20" s="19">
        <v>139708</v>
      </c>
      <c r="C20" s="19" t="s">
        <v>125</v>
      </c>
      <c r="D20" s="18"/>
      <c r="E20" s="28">
        <f t="shared" si="0"/>
        <v>92</v>
      </c>
      <c r="F20" s="28" t="str">
        <f t="shared" si="1"/>
        <v>A</v>
      </c>
      <c r="G20" s="28">
        <f t="shared" si="2"/>
        <v>92</v>
      </c>
      <c r="H20" s="28" t="str">
        <f t="shared" si="3"/>
        <v>A</v>
      </c>
      <c r="I20" s="36">
        <v>1</v>
      </c>
      <c r="J20" s="28" t="str">
        <f t="shared" si="4"/>
        <v xml:space="preserve">memiliki kemampuan menganalisis lart. Asam basa, titrasi asam basa , sifat lart. Garam, Ksp serta koloid namun perlu peningkatan pemahaman tentang reaksi kesetimbangan ion </v>
      </c>
      <c r="K20" s="28">
        <f t="shared" si="5"/>
        <v>90.166666666666671</v>
      </c>
      <c r="L20" s="28" t="str">
        <f t="shared" si="6"/>
        <v>A</v>
      </c>
      <c r="M20" s="28">
        <f t="shared" si="7"/>
        <v>90.166666666666671</v>
      </c>
      <c r="N20" s="28" t="str">
        <f t="shared" si="8"/>
        <v>A</v>
      </c>
      <c r="O20" s="36">
        <v>1</v>
      </c>
      <c r="P20" s="28" t="str">
        <f t="shared" si="9"/>
        <v>sangat terampil mengidentifikasi lart. Asam basa dan menentukan pH asam basa dgn menggunakan indikator asam basa,  menentukan vol lart. Basa dengan titrasi asam basa serta pembuatan koloid</v>
      </c>
      <c r="Q20" s="39"/>
      <c r="R20" s="39" t="s">
        <v>8</v>
      </c>
      <c r="S20" s="18"/>
      <c r="T20" s="41">
        <v>88</v>
      </c>
      <c r="U20" s="1">
        <v>84</v>
      </c>
      <c r="V20" s="41">
        <v>80</v>
      </c>
      <c r="W20" s="1">
        <v>98</v>
      </c>
      <c r="X20" s="1">
        <v>100</v>
      </c>
      <c r="Y20" s="1">
        <v>100</v>
      </c>
      <c r="Z20" s="1"/>
      <c r="AA20" s="1"/>
      <c r="AB20" s="1"/>
      <c r="AC20" s="1"/>
      <c r="AD20" s="1"/>
      <c r="AE20" s="18"/>
      <c r="AF20" s="1">
        <v>92</v>
      </c>
      <c r="AG20" s="1">
        <v>92</v>
      </c>
      <c r="AH20" s="1">
        <v>92</v>
      </c>
      <c r="AI20" s="1">
        <v>90</v>
      </c>
      <c r="AJ20" s="1">
        <v>90</v>
      </c>
      <c r="AK20" s="1">
        <v>85</v>
      </c>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7"/>
      <c r="FI20" s="77"/>
      <c r="FJ20" s="78"/>
      <c r="FK20" s="78"/>
    </row>
    <row r="21" spans="1:167" x14ac:dyDescent="0.25">
      <c r="A21" s="19">
        <v>11</v>
      </c>
      <c r="B21" s="19">
        <v>139723</v>
      </c>
      <c r="C21" s="19" t="s">
        <v>126</v>
      </c>
      <c r="D21" s="18"/>
      <c r="E21" s="28">
        <f t="shared" si="0"/>
        <v>94</v>
      </c>
      <c r="F21" s="28" t="str">
        <f t="shared" si="1"/>
        <v>A</v>
      </c>
      <c r="G21" s="28">
        <f t="shared" si="2"/>
        <v>94</v>
      </c>
      <c r="H21" s="28" t="str">
        <f t="shared" si="3"/>
        <v>A</v>
      </c>
      <c r="I21" s="36">
        <v>2</v>
      </c>
      <c r="J21" s="28" t="str">
        <f t="shared" si="4"/>
        <v>memiliki kemampuan menganalisis lart. Asam basa, reaksi kesetimbangan ion , sifat lart. Garam, Ksp serta koloid namun perlu peningkatan pemahaman tentang titrasi asam basa</v>
      </c>
      <c r="K21" s="28">
        <f t="shared" si="5"/>
        <v>88.333333333333329</v>
      </c>
      <c r="L21" s="28" t="str">
        <f t="shared" si="6"/>
        <v>A</v>
      </c>
      <c r="M21" s="28">
        <f t="shared" si="7"/>
        <v>88.333333333333329</v>
      </c>
      <c r="N21" s="28" t="str">
        <f t="shared" si="8"/>
        <v>A</v>
      </c>
      <c r="O21" s="36">
        <v>1</v>
      </c>
      <c r="P21" s="28" t="str">
        <f t="shared" si="9"/>
        <v>sangat terampil mengidentifikasi lart. Asam basa dan menentukan pH asam basa dgn menggunakan indikator asam basa,  menentukan vol lart. Basa dengan titrasi asam basa serta pembuatan koloid</v>
      </c>
      <c r="Q21" s="39"/>
      <c r="R21" s="39" t="s">
        <v>8</v>
      </c>
      <c r="S21" s="18"/>
      <c r="T21" s="41">
        <v>98</v>
      </c>
      <c r="U21" s="1">
        <v>92</v>
      </c>
      <c r="V21" s="41">
        <v>85</v>
      </c>
      <c r="W21" s="1">
        <v>95</v>
      </c>
      <c r="X21" s="1">
        <v>95</v>
      </c>
      <c r="Y21" s="1">
        <v>100</v>
      </c>
      <c r="Z21" s="1"/>
      <c r="AA21" s="1"/>
      <c r="AB21" s="1"/>
      <c r="AC21" s="1"/>
      <c r="AD21" s="1"/>
      <c r="AE21" s="18"/>
      <c r="AF21" s="1">
        <v>92</v>
      </c>
      <c r="AG21" s="1">
        <v>92</v>
      </c>
      <c r="AH21" s="1">
        <v>88</v>
      </c>
      <c r="AI21" s="1">
        <v>90</v>
      </c>
      <c r="AJ21" s="1">
        <v>88</v>
      </c>
      <c r="AK21" s="1">
        <v>80</v>
      </c>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7"/>
      <c r="FI21" s="77"/>
      <c r="FJ21" s="78">
        <v>59065</v>
      </c>
      <c r="FK21" s="78">
        <v>59075</v>
      </c>
    </row>
    <row r="22" spans="1:167" x14ac:dyDescent="0.25">
      <c r="A22" s="19">
        <v>12</v>
      </c>
      <c r="B22" s="19">
        <v>139738</v>
      </c>
      <c r="C22" s="19" t="s">
        <v>127</v>
      </c>
      <c r="D22" s="18"/>
      <c r="E22" s="28">
        <f t="shared" si="0"/>
        <v>93</v>
      </c>
      <c r="F22" s="28" t="str">
        <f t="shared" si="1"/>
        <v>A</v>
      </c>
      <c r="G22" s="28">
        <f t="shared" si="2"/>
        <v>93</v>
      </c>
      <c r="H22" s="28" t="str">
        <f t="shared" si="3"/>
        <v>A</v>
      </c>
      <c r="I22" s="36">
        <v>1</v>
      </c>
      <c r="J22" s="28" t="str">
        <f t="shared" si="4"/>
        <v xml:space="preserve">memiliki kemampuan menganalisis lart. Asam basa, titrasi asam basa , sifat lart. Garam, Ksp serta koloid namun perlu peningkatan pemahaman tentang reaksi kesetimbangan ion </v>
      </c>
      <c r="K22" s="28">
        <f t="shared" si="5"/>
        <v>88.666666666666671</v>
      </c>
      <c r="L22" s="28" t="str">
        <f t="shared" si="6"/>
        <v>A</v>
      </c>
      <c r="M22" s="28">
        <f t="shared" si="7"/>
        <v>88.666666666666671</v>
      </c>
      <c r="N22" s="28" t="str">
        <f t="shared" si="8"/>
        <v>A</v>
      </c>
      <c r="O22" s="36">
        <v>1</v>
      </c>
      <c r="P22" s="28" t="str">
        <f t="shared" si="9"/>
        <v>sangat terampil mengidentifikasi lart. Asam basa dan menentukan pH asam basa dgn menggunakan indikator asam basa,  menentukan vol lart. Basa dengan titrasi asam basa serta pembuatan koloid</v>
      </c>
      <c r="Q22" s="39"/>
      <c r="R22" s="39" t="s">
        <v>8</v>
      </c>
      <c r="S22" s="18"/>
      <c r="T22" s="41">
        <v>98</v>
      </c>
      <c r="U22" s="1">
        <v>96</v>
      </c>
      <c r="V22" s="41">
        <v>88</v>
      </c>
      <c r="W22" s="1">
        <v>86</v>
      </c>
      <c r="X22" s="1">
        <v>88</v>
      </c>
      <c r="Y22" s="1">
        <v>100</v>
      </c>
      <c r="Z22" s="1"/>
      <c r="AA22" s="1"/>
      <c r="AB22" s="1"/>
      <c r="AC22" s="1"/>
      <c r="AD22" s="1"/>
      <c r="AE22" s="18"/>
      <c r="AF22" s="1">
        <v>92</v>
      </c>
      <c r="AG22" s="1">
        <v>92</v>
      </c>
      <c r="AH22" s="1">
        <v>90</v>
      </c>
      <c r="AI22" s="1">
        <v>90</v>
      </c>
      <c r="AJ22" s="1">
        <v>88</v>
      </c>
      <c r="AK22" s="1">
        <v>80</v>
      </c>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7"/>
      <c r="FI22" s="77"/>
      <c r="FJ22" s="78"/>
      <c r="FK22" s="78"/>
    </row>
    <row r="23" spans="1:167" x14ac:dyDescent="0.25">
      <c r="A23" s="19">
        <v>13</v>
      </c>
      <c r="B23" s="19">
        <v>139753</v>
      </c>
      <c r="C23" s="19" t="s">
        <v>128</v>
      </c>
      <c r="D23" s="18"/>
      <c r="E23" s="28">
        <f t="shared" si="0"/>
        <v>91</v>
      </c>
      <c r="F23" s="28" t="str">
        <f t="shared" si="1"/>
        <v>A</v>
      </c>
      <c r="G23" s="28">
        <f t="shared" si="2"/>
        <v>91</v>
      </c>
      <c r="H23" s="28" t="str">
        <f t="shared" si="3"/>
        <v>A</v>
      </c>
      <c r="I23" s="36">
        <v>1</v>
      </c>
      <c r="J23" s="28" t="str">
        <f t="shared" si="4"/>
        <v xml:space="preserve">memiliki kemampuan menganalisis lart. Asam basa, titrasi asam basa , sifat lart. Garam, Ksp serta koloid namun perlu peningkatan pemahaman tentang reaksi kesetimbangan ion </v>
      </c>
      <c r="K23" s="28">
        <f t="shared" si="5"/>
        <v>91</v>
      </c>
      <c r="L23" s="28" t="str">
        <f t="shared" si="6"/>
        <v>A</v>
      </c>
      <c r="M23" s="28">
        <f t="shared" si="7"/>
        <v>91</v>
      </c>
      <c r="N23" s="28" t="str">
        <f t="shared" si="8"/>
        <v>A</v>
      </c>
      <c r="O23" s="36">
        <v>1</v>
      </c>
      <c r="P23" s="28" t="str">
        <f t="shared" si="9"/>
        <v>sangat terampil mengidentifikasi lart. Asam basa dan menentukan pH asam basa dgn menggunakan indikator asam basa,  menentukan vol lart. Basa dengan titrasi asam basa serta pembuatan koloid</v>
      </c>
      <c r="Q23" s="39"/>
      <c r="R23" s="39" t="s">
        <v>8</v>
      </c>
      <c r="S23" s="18"/>
      <c r="T23" s="41">
        <v>92</v>
      </c>
      <c r="U23" s="1">
        <v>90</v>
      </c>
      <c r="V23" s="41">
        <v>90</v>
      </c>
      <c r="W23" s="1">
        <v>90</v>
      </c>
      <c r="X23" s="1">
        <v>85</v>
      </c>
      <c r="Y23" s="1">
        <v>100</v>
      </c>
      <c r="Z23" s="1"/>
      <c r="AA23" s="1"/>
      <c r="AB23" s="1"/>
      <c r="AC23" s="1"/>
      <c r="AD23" s="1"/>
      <c r="AE23" s="18"/>
      <c r="AF23" s="1">
        <v>92</v>
      </c>
      <c r="AG23" s="1">
        <v>92</v>
      </c>
      <c r="AH23" s="1">
        <v>90</v>
      </c>
      <c r="AI23" s="1">
        <v>92</v>
      </c>
      <c r="AJ23" s="1">
        <v>90</v>
      </c>
      <c r="AK23" s="1">
        <v>90</v>
      </c>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7"/>
      <c r="FI23" s="77"/>
      <c r="FJ23" s="78">
        <v>59066</v>
      </c>
      <c r="FK23" s="78">
        <v>59076</v>
      </c>
    </row>
    <row r="24" spans="1:167" x14ac:dyDescent="0.25">
      <c r="A24" s="19">
        <v>14</v>
      </c>
      <c r="B24" s="19">
        <v>139768</v>
      </c>
      <c r="C24" s="19" t="s">
        <v>129</v>
      </c>
      <c r="D24" s="18"/>
      <c r="E24" s="28">
        <f t="shared" si="0"/>
        <v>87</v>
      </c>
      <c r="F24" s="28" t="str">
        <f t="shared" si="1"/>
        <v>A</v>
      </c>
      <c r="G24" s="28">
        <f t="shared" si="2"/>
        <v>87</v>
      </c>
      <c r="H24" s="28" t="str">
        <f t="shared" si="3"/>
        <v>A</v>
      </c>
      <c r="I24" s="36">
        <v>1</v>
      </c>
      <c r="J24" s="28" t="str">
        <f t="shared" si="4"/>
        <v xml:space="preserve">memiliki kemampuan menganalisis lart. Asam basa, titrasi asam basa , sifat lart. Garam, Ksp serta koloid namun perlu peningkatan pemahaman tentang reaksi kesetimbangan ion </v>
      </c>
      <c r="K24" s="28">
        <f t="shared" si="5"/>
        <v>89.166666666666671</v>
      </c>
      <c r="L24" s="28" t="str">
        <f t="shared" si="6"/>
        <v>A</v>
      </c>
      <c r="M24" s="28">
        <f t="shared" si="7"/>
        <v>89.166666666666671</v>
      </c>
      <c r="N24" s="28" t="str">
        <f t="shared" si="8"/>
        <v>A</v>
      </c>
      <c r="O24" s="36">
        <v>1</v>
      </c>
      <c r="P24" s="28" t="str">
        <f t="shared" si="9"/>
        <v>sangat terampil mengidentifikasi lart. Asam basa dan menentukan pH asam basa dgn menggunakan indikator asam basa,  menentukan vol lart. Basa dengan titrasi asam basa serta pembuatan koloid</v>
      </c>
      <c r="Q24" s="39"/>
      <c r="R24" s="39" t="s">
        <v>8</v>
      </c>
      <c r="S24" s="18"/>
      <c r="T24" s="41">
        <v>92</v>
      </c>
      <c r="U24" s="1">
        <v>88</v>
      </c>
      <c r="V24" s="41">
        <v>76</v>
      </c>
      <c r="W24" s="1">
        <v>80</v>
      </c>
      <c r="X24" s="1">
        <v>85</v>
      </c>
      <c r="Y24" s="1">
        <v>100</v>
      </c>
      <c r="Z24" s="1"/>
      <c r="AA24" s="1"/>
      <c r="AB24" s="1"/>
      <c r="AC24" s="1"/>
      <c r="AD24" s="1"/>
      <c r="AE24" s="18"/>
      <c r="AF24" s="1">
        <v>92</v>
      </c>
      <c r="AG24" s="1">
        <v>92</v>
      </c>
      <c r="AH24" s="1">
        <v>88</v>
      </c>
      <c r="AI24" s="1">
        <v>88</v>
      </c>
      <c r="AJ24" s="1">
        <v>90</v>
      </c>
      <c r="AK24" s="1">
        <v>85</v>
      </c>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7"/>
      <c r="FI24" s="77"/>
      <c r="FJ24" s="78"/>
      <c r="FK24" s="78"/>
    </row>
    <row r="25" spans="1:167" x14ac:dyDescent="0.25">
      <c r="A25" s="19">
        <v>15</v>
      </c>
      <c r="B25" s="19">
        <v>139783</v>
      </c>
      <c r="C25" s="19" t="s">
        <v>130</v>
      </c>
      <c r="D25" s="18"/>
      <c r="E25" s="28">
        <f t="shared" si="0"/>
        <v>92</v>
      </c>
      <c r="F25" s="28" t="str">
        <f t="shared" si="1"/>
        <v>A</v>
      </c>
      <c r="G25" s="28">
        <f t="shared" si="2"/>
        <v>92</v>
      </c>
      <c r="H25" s="28" t="str">
        <f t="shared" si="3"/>
        <v>A</v>
      </c>
      <c r="I25" s="36">
        <v>1</v>
      </c>
      <c r="J25" s="28" t="str">
        <f t="shared" si="4"/>
        <v xml:space="preserve">memiliki kemampuan menganalisis lart. Asam basa, titrasi asam basa , sifat lart. Garam, Ksp serta koloid namun perlu peningkatan pemahaman tentang reaksi kesetimbangan ion </v>
      </c>
      <c r="K25" s="28">
        <f t="shared" si="5"/>
        <v>88.5</v>
      </c>
      <c r="L25" s="28" t="str">
        <f t="shared" si="6"/>
        <v>A</v>
      </c>
      <c r="M25" s="28">
        <f t="shared" si="7"/>
        <v>88.5</v>
      </c>
      <c r="N25" s="28" t="str">
        <f t="shared" si="8"/>
        <v>A</v>
      </c>
      <c r="O25" s="36">
        <v>1</v>
      </c>
      <c r="P25" s="28" t="str">
        <f t="shared" si="9"/>
        <v>sangat terampil mengidentifikasi lart. Asam basa dan menentukan pH asam basa dgn menggunakan indikator asam basa,  menentukan vol lart. Basa dengan titrasi asam basa serta pembuatan koloid</v>
      </c>
      <c r="Q25" s="39"/>
      <c r="R25" s="39" t="s">
        <v>8</v>
      </c>
      <c r="S25" s="18"/>
      <c r="T25" s="41">
        <v>95</v>
      </c>
      <c r="U25" s="1">
        <v>90</v>
      </c>
      <c r="V25" s="41">
        <v>86</v>
      </c>
      <c r="W25" s="1">
        <v>92</v>
      </c>
      <c r="X25" s="1">
        <v>90</v>
      </c>
      <c r="Y25" s="1">
        <v>100</v>
      </c>
      <c r="Z25" s="1"/>
      <c r="AA25" s="1"/>
      <c r="AB25" s="1"/>
      <c r="AC25" s="1"/>
      <c r="AD25" s="1"/>
      <c r="AE25" s="18"/>
      <c r="AF25" s="1">
        <v>92</v>
      </c>
      <c r="AG25" s="1">
        <v>92</v>
      </c>
      <c r="AH25" s="1">
        <v>88</v>
      </c>
      <c r="AI25" s="1">
        <v>86</v>
      </c>
      <c r="AJ25" s="1">
        <v>88</v>
      </c>
      <c r="AK25" s="1">
        <v>85</v>
      </c>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7"/>
      <c r="FI25" s="77"/>
      <c r="FJ25" s="78">
        <v>59067</v>
      </c>
      <c r="FK25" s="78">
        <v>59077</v>
      </c>
    </row>
    <row r="26" spans="1:167" x14ac:dyDescent="0.25">
      <c r="A26" s="19">
        <v>16</v>
      </c>
      <c r="B26" s="19">
        <v>139798</v>
      </c>
      <c r="C26" s="19" t="s">
        <v>131</v>
      </c>
      <c r="D26" s="18"/>
      <c r="E26" s="28">
        <f t="shared" si="0"/>
        <v>83</v>
      </c>
      <c r="F26" s="28" t="str">
        <f t="shared" si="1"/>
        <v>B</v>
      </c>
      <c r="G26" s="28">
        <f t="shared" si="2"/>
        <v>83</v>
      </c>
      <c r="H26" s="28" t="str">
        <f t="shared" si="3"/>
        <v>B</v>
      </c>
      <c r="I26" s="36">
        <v>2</v>
      </c>
      <c r="J26" s="28" t="str">
        <f t="shared" si="4"/>
        <v>memiliki kemampuan menganalisis lart. Asam basa, reaksi kesetimbangan ion , sifat lart. Garam, Ksp serta koloid namun perlu peningkatan pemahaman tentang titrasi asam basa</v>
      </c>
      <c r="K26" s="28">
        <f t="shared" si="5"/>
        <v>89.166666666666671</v>
      </c>
      <c r="L26" s="28" t="str">
        <f t="shared" si="6"/>
        <v>A</v>
      </c>
      <c r="M26" s="28">
        <f t="shared" si="7"/>
        <v>89.166666666666671</v>
      </c>
      <c r="N26" s="28" t="str">
        <f t="shared" si="8"/>
        <v>A</v>
      </c>
      <c r="O26" s="36">
        <v>1</v>
      </c>
      <c r="P26" s="28" t="str">
        <f t="shared" si="9"/>
        <v>sangat terampil mengidentifikasi lart. Asam basa dan menentukan pH asam basa dgn menggunakan indikator asam basa,  menentukan vol lart. Basa dengan titrasi asam basa serta pembuatan koloid</v>
      </c>
      <c r="Q26" s="39"/>
      <c r="R26" s="39" t="s">
        <v>8</v>
      </c>
      <c r="S26" s="18"/>
      <c r="T26" s="41">
        <v>77</v>
      </c>
      <c r="U26" s="1">
        <v>78</v>
      </c>
      <c r="V26" s="41">
        <v>76</v>
      </c>
      <c r="W26" s="1">
        <v>80</v>
      </c>
      <c r="X26" s="1">
        <v>85</v>
      </c>
      <c r="Y26" s="1">
        <v>100</v>
      </c>
      <c r="Z26" s="1"/>
      <c r="AA26" s="1"/>
      <c r="AB26" s="1"/>
      <c r="AC26" s="1"/>
      <c r="AD26" s="1"/>
      <c r="AE26" s="18"/>
      <c r="AF26" s="1">
        <v>92</v>
      </c>
      <c r="AG26" s="1">
        <v>92</v>
      </c>
      <c r="AH26" s="1">
        <v>90</v>
      </c>
      <c r="AI26" s="1">
        <v>88</v>
      </c>
      <c r="AJ26" s="1">
        <v>88</v>
      </c>
      <c r="AK26" s="1">
        <v>85</v>
      </c>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7"/>
      <c r="FI26" s="77"/>
      <c r="FJ26" s="78"/>
      <c r="FK26" s="78"/>
    </row>
    <row r="27" spans="1:167" x14ac:dyDescent="0.25">
      <c r="A27" s="19">
        <v>17</v>
      </c>
      <c r="B27" s="19">
        <v>139813</v>
      </c>
      <c r="C27" s="19" t="s">
        <v>132</v>
      </c>
      <c r="D27" s="18"/>
      <c r="E27" s="28">
        <f t="shared" si="0"/>
        <v>94</v>
      </c>
      <c r="F27" s="28" t="str">
        <f t="shared" si="1"/>
        <v>A</v>
      </c>
      <c r="G27" s="28">
        <f t="shared" si="2"/>
        <v>94</v>
      </c>
      <c r="H27" s="28" t="str">
        <f t="shared" si="3"/>
        <v>A</v>
      </c>
      <c r="I27" s="36">
        <v>1</v>
      </c>
      <c r="J27" s="28" t="str">
        <f t="shared" si="4"/>
        <v xml:space="preserve">memiliki kemampuan menganalisis lart. Asam basa, titrasi asam basa , sifat lart. Garam, Ksp serta koloid namun perlu peningkatan pemahaman tentang reaksi kesetimbangan ion </v>
      </c>
      <c r="K27" s="28">
        <f t="shared" si="5"/>
        <v>89.5</v>
      </c>
      <c r="L27" s="28" t="str">
        <f t="shared" si="6"/>
        <v>A</v>
      </c>
      <c r="M27" s="28">
        <f t="shared" si="7"/>
        <v>89.5</v>
      </c>
      <c r="N27" s="28" t="str">
        <f t="shared" si="8"/>
        <v>A</v>
      </c>
      <c r="O27" s="36">
        <v>1</v>
      </c>
      <c r="P27" s="28" t="str">
        <f t="shared" si="9"/>
        <v>sangat terampil mengidentifikasi lart. Asam basa dan menentukan pH asam basa dgn menggunakan indikator asam basa,  menentukan vol lart. Basa dengan titrasi asam basa serta pembuatan koloid</v>
      </c>
      <c r="Q27" s="39"/>
      <c r="R27" s="39" t="s">
        <v>8</v>
      </c>
      <c r="S27" s="18"/>
      <c r="T27" s="41">
        <v>91</v>
      </c>
      <c r="U27" s="1">
        <v>90</v>
      </c>
      <c r="V27" s="41">
        <v>92</v>
      </c>
      <c r="W27" s="1">
        <v>95</v>
      </c>
      <c r="X27" s="1">
        <v>96</v>
      </c>
      <c r="Y27" s="1">
        <v>100</v>
      </c>
      <c r="Z27" s="1"/>
      <c r="AA27" s="1"/>
      <c r="AB27" s="1"/>
      <c r="AC27" s="1"/>
      <c r="AD27" s="1"/>
      <c r="AE27" s="18"/>
      <c r="AF27" s="1">
        <v>92</v>
      </c>
      <c r="AG27" s="1">
        <v>92</v>
      </c>
      <c r="AH27" s="1">
        <v>90</v>
      </c>
      <c r="AI27" s="1">
        <v>88</v>
      </c>
      <c r="AJ27" s="1">
        <v>90</v>
      </c>
      <c r="AK27" s="1">
        <v>85</v>
      </c>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7"/>
      <c r="FI27" s="77"/>
      <c r="FJ27" s="78">
        <v>59068</v>
      </c>
      <c r="FK27" s="78">
        <v>59078</v>
      </c>
    </row>
    <row r="28" spans="1:167" x14ac:dyDescent="0.25">
      <c r="A28" s="19">
        <v>18</v>
      </c>
      <c r="B28" s="19">
        <v>139828</v>
      </c>
      <c r="C28" s="19" t="s">
        <v>133</v>
      </c>
      <c r="D28" s="18"/>
      <c r="E28" s="28">
        <f t="shared" si="0"/>
        <v>86</v>
      </c>
      <c r="F28" s="28" t="str">
        <f t="shared" si="1"/>
        <v>A</v>
      </c>
      <c r="G28" s="28">
        <f t="shared" si="2"/>
        <v>86</v>
      </c>
      <c r="H28" s="28" t="str">
        <f t="shared" si="3"/>
        <v>A</v>
      </c>
      <c r="I28" s="36">
        <v>1</v>
      </c>
      <c r="J28" s="28" t="str">
        <f t="shared" si="4"/>
        <v xml:space="preserve">memiliki kemampuan menganalisis lart. Asam basa, titrasi asam basa , sifat lart. Garam, Ksp serta koloid namun perlu peningkatan pemahaman tentang reaksi kesetimbangan ion </v>
      </c>
      <c r="K28" s="28">
        <f t="shared" si="5"/>
        <v>87.333333333333329</v>
      </c>
      <c r="L28" s="28" t="str">
        <f t="shared" si="6"/>
        <v>A</v>
      </c>
      <c r="M28" s="28">
        <f t="shared" si="7"/>
        <v>87.333333333333329</v>
      </c>
      <c r="N28" s="28" t="str">
        <f t="shared" si="8"/>
        <v>A</v>
      </c>
      <c r="O28" s="36">
        <v>1</v>
      </c>
      <c r="P28" s="28" t="str">
        <f t="shared" si="9"/>
        <v>sangat terampil mengidentifikasi lart. Asam basa dan menentukan pH asam basa dgn menggunakan indikator asam basa,  menentukan vol lart. Basa dengan titrasi asam basa serta pembuatan koloid</v>
      </c>
      <c r="Q28" s="39"/>
      <c r="R28" s="39" t="s">
        <v>8</v>
      </c>
      <c r="S28" s="18"/>
      <c r="T28" s="41">
        <v>95</v>
      </c>
      <c r="U28" s="1">
        <v>88</v>
      </c>
      <c r="V28" s="41">
        <v>78</v>
      </c>
      <c r="W28" s="1">
        <v>75</v>
      </c>
      <c r="X28" s="1">
        <v>80</v>
      </c>
      <c r="Y28" s="1">
        <v>100</v>
      </c>
      <c r="Z28" s="1"/>
      <c r="AA28" s="1"/>
      <c r="AB28" s="1"/>
      <c r="AC28" s="1"/>
      <c r="AD28" s="1"/>
      <c r="AE28" s="18"/>
      <c r="AF28" s="1">
        <v>90</v>
      </c>
      <c r="AG28" s="1">
        <v>92</v>
      </c>
      <c r="AH28" s="1">
        <v>88</v>
      </c>
      <c r="AI28" s="1">
        <v>86</v>
      </c>
      <c r="AJ28" s="1">
        <v>88</v>
      </c>
      <c r="AK28" s="1">
        <v>80</v>
      </c>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7"/>
      <c r="FI28" s="77"/>
      <c r="FJ28" s="78"/>
      <c r="FK28" s="78"/>
    </row>
    <row r="29" spans="1:167" x14ac:dyDescent="0.25">
      <c r="A29" s="19">
        <v>19</v>
      </c>
      <c r="B29" s="19">
        <v>139843</v>
      </c>
      <c r="C29" s="19" t="s">
        <v>134</v>
      </c>
      <c r="D29" s="18"/>
      <c r="E29" s="28">
        <f t="shared" si="0"/>
        <v>91</v>
      </c>
      <c r="F29" s="28" t="str">
        <f t="shared" si="1"/>
        <v>A</v>
      </c>
      <c r="G29" s="28">
        <f t="shared" si="2"/>
        <v>91</v>
      </c>
      <c r="H29" s="28" t="str">
        <f t="shared" si="3"/>
        <v>A</v>
      </c>
      <c r="I29" s="36">
        <v>1</v>
      </c>
      <c r="J29" s="28" t="str">
        <f t="shared" si="4"/>
        <v xml:space="preserve">memiliki kemampuan menganalisis lart. Asam basa, titrasi asam basa , sifat lart. Garam, Ksp serta koloid namun perlu peningkatan pemahaman tentang reaksi kesetimbangan ion </v>
      </c>
      <c r="K29" s="28">
        <f t="shared" si="5"/>
        <v>89.833333333333329</v>
      </c>
      <c r="L29" s="28" t="str">
        <f t="shared" si="6"/>
        <v>A</v>
      </c>
      <c r="M29" s="28">
        <f t="shared" si="7"/>
        <v>89.833333333333329</v>
      </c>
      <c r="N29" s="28" t="str">
        <f t="shared" si="8"/>
        <v>A</v>
      </c>
      <c r="O29" s="36">
        <v>1</v>
      </c>
      <c r="P29" s="28" t="str">
        <f t="shared" si="9"/>
        <v>sangat terampil mengidentifikasi lart. Asam basa dan menentukan pH asam basa dgn menggunakan indikator asam basa,  menentukan vol lart. Basa dengan titrasi asam basa serta pembuatan koloid</v>
      </c>
      <c r="Q29" s="39"/>
      <c r="R29" s="39" t="s">
        <v>8</v>
      </c>
      <c r="S29" s="18"/>
      <c r="T29" s="41">
        <v>95</v>
      </c>
      <c r="U29" s="1">
        <v>86</v>
      </c>
      <c r="V29" s="41">
        <v>90</v>
      </c>
      <c r="W29" s="1">
        <v>85</v>
      </c>
      <c r="X29" s="1">
        <v>90</v>
      </c>
      <c r="Y29" s="1">
        <v>100</v>
      </c>
      <c r="Z29" s="1"/>
      <c r="AA29" s="1"/>
      <c r="AB29" s="1"/>
      <c r="AC29" s="1"/>
      <c r="AD29" s="1"/>
      <c r="AE29" s="18"/>
      <c r="AF29" s="1">
        <v>92</v>
      </c>
      <c r="AG29" s="1">
        <v>92</v>
      </c>
      <c r="AH29" s="1">
        <v>90</v>
      </c>
      <c r="AI29" s="1">
        <v>90</v>
      </c>
      <c r="AJ29" s="1">
        <v>90</v>
      </c>
      <c r="AK29" s="1">
        <v>85</v>
      </c>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7"/>
      <c r="FI29" s="77"/>
      <c r="FJ29" s="78">
        <v>59069</v>
      </c>
      <c r="FK29" s="78">
        <v>59079</v>
      </c>
    </row>
    <row r="30" spans="1:167" x14ac:dyDescent="0.25">
      <c r="A30" s="19">
        <v>20</v>
      </c>
      <c r="B30" s="19">
        <v>139858</v>
      </c>
      <c r="C30" s="19" t="s">
        <v>135</v>
      </c>
      <c r="D30" s="18"/>
      <c r="E30" s="28">
        <f t="shared" si="0"/>
        <v>74</v>
      </c>
      <c r="F30" s="28" t="str">
        <f t="shared" si="1"/>
        <v>C</v>
      </c>
      <c r="G30" s="28">
        <f t="shared" si="2"/>
        <v>74</v>
      </c>
      <c r="H30" s="28" t="str">
        <f t="shared" si="3"/>
        <v>C</v>
      </c>
      <c r="I30" s="36">
        <v>3</v>
      </c>
      <c r="J30" s="28" t="str">
        <f t="shared" si="4"/>
        <v>memiliki kemampuan menganalisis lart. Asam basa, titrasi asam basa, Ksp serta koloid namun perlu peningkatan pemahaman tentang reaksi kesetimbangan ion dan sifat lart. Garam</v>
      </c>
      <c r="K30" s="28">
        <f t="shared" si="5"/>
        <v>88.166666666666671</v>
      </c>
      <c r="L30" s="28" t="str">
        <f t="shared" si="6"/>
        <v>A</v>
      </c>
      <c r="M30" s="28">
        <f t="shared" si="7"/>
        <v>88.166666666666671</v>
      </c>
      <c r="N30" s="28" t="str">
        <f t="shared" si="8"/>
        <v>A</v>
      </c>
      <c r="O30" s="36">
        <v>1</v>
      </c>
      <c r="P30" s="28" t="str">
        <f t="shared" si="9"/>
        <v>sangat terampil mengidentifikasi lart. Asam basa dan menentukan pH asam basa dgn menggunakan indikator asam basa,  menentukan vol lart. Basa dengan titrasi asam basa serta pembuatan koloid</v>
      </c>
      <c r="Q30" s="39"/>
      <c r="R30" s="39" t="s">
        <v>8</v>
      </c>
      <c r="S30" s="18"/>
      <c r="T30" s="41">
        <v>70</v>
      </c>
      <c r="U30" s="1">
        <v>76</v>
      </c>
      <c r="V30" s="41">
        <v>78</v>
      </c>
      <c r="W30" s="1">
        <v>75</v>
      </c>
      <c r="X30" s="1">
        <v>80</v>
      </c>
      <c r="Y30" s="1">
        <v>65</v>
      </c>
      <c r="Z30" s="1"/>
      <c r="AA30" s="1"/>
      <c r="AB30" s="1"/>
      <c r="AC30" s="1"/>
      <c r="AD30" s="1"/>
      <c r="AE30" s="18"/>
      <c r="AF30" s="1">
        <v>90</v>
      </c>
      <c r="AG30" s="1">
        <v>90</v>
      </c>
      <c r="AH30" s="1">
        <v>88</v>
      </c>
      <c r="AI30" s="1">
        <v>88</v>
      </c>
      <c r="AJ30" s="1">
        <v>88</v>
      </c>
      <c r="AK30" s="1">
        <v>85</v>
      </c>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7"/>
      <c r="FI30" s="77"/>
      <c r="FJ30" s="78"/>
      <c r="FK30" s="78"/>
    </row>
    <row r="31" spans="1:167" x14ac:dyDescent="0.25">
      <c r="A31" s="19">
        <v>21</v>
      </c>
      <c r="B31" s="19">
        <v>139873</v>
      </c>
      <c r="C31" s="19" t="s">
        <v>136</v>
      </c>
      <c r="D31" s="18"/>
      <c r="E31" s="28">
        <f t="shared" si="0"/>
        <v>86</v>
      </c>
      <c r="F31" s="28" t="str">
        <f t="shared" si="1"/>
        <v>A</v>
      </c>
      <c r="G31" s="28">
        <f t="shared" si="2"/>
        <v>86</v>
      </c>
      <c r="H31" s="28" t="str">
        <f t="shared" si="3"/>
        <v>A</v>
      </c>
      <c r="I31" s="36">
        <v>1</v>
      </c>
      <c r="J31" s="28" t="str">
        <f t="shared" si="4"/>
        <v xml:space="preserve">memiliki kemampuan menganalisis lart. Asam basa, titrasi asam basa , sifat lart. Garam, Ksp serta koloid namun perlu peningkatan pemahaman tentang reaksi kesetimbangan ion </v>
      </c>
      <c r="K31" s="28">
        <f t="shared" si="5"/>
        <v>88.833333333333329</v>
      </c>
      <c r="L31" s="28" t="str">
        <f t="shared" si="6"/>
        <v>A</v>
      </c>
      <c r="M31" s="28">
        <f t="shared" si="7"/>
        <v>88.833333333333329</v>
      </c>
      <c r="N31" s="28" t="str">
        <f t="shared" si="8"/>
        <v>A</v>
      </c>
      <c r="O31" s="36">
        <v>1</v>
      </c>
      <c r="P31" s="28" t="str">
        <f t="shared" si="9"/>
        <v>sangat terampil mengidentifikasi lart. Asam basa dan menentukan pH asam basa dgn menggunakan indikator asam basa,  menentukan vol lart. Basa dengan titrasi asam basa serta pembuatan koloid</v>
      </c>
      <c r="Q31" s="39"/>
      <c r="R31" s="39" t="s">
        <v>8</v>
      </c>
      <c r="S31" s="18"/>
      <c r="T31" s="41">
        <v>100</v>
      </c>
      <c r="U31" s="1">
        <v>90</v>
      </c>
      <c r="V31" s="41">
        <v>83</v>
      </c>
      <c r="W31" s="1">
        <v>70</v>
      </c>
      <c r="X31" s="1">
        <v>75</v>
      </c>
      <c r="Y31" s="1">
        <v>100</v>
      </c>
      <c r="Z31" s="1"/>
      <c r="AA31" s="1"/>
      <c r="AB31" s="1"/>
      <c r="AC31" s="1"/>
      <c r="AD31" s="1"/>
      <c r="AE31" s="18"/>
      <c r="AF31" s="1">
        <v>92</v>
      </c>
      <c r="AG31" s="1">
        <v>92</v>
      </c>
      <c r="AH31" s="1">
        <v>90</v>
      </c>
      <c r="AI31" s="1">
        <v>86</v>
      </c>
      <c r="AJ31" s="1">
        <v>88</v>
      </c>
      <c r="AK31" s="1">
        <v>85</v>
      </c>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7"/>
      <c r="FI31" s="77"/>
      <c r="FJ31" s="78">
        <v>59070</v>
      </c>
      <c r="FK31" s="78">
        <v>59080</v>
      </c>
    </row>
    <row r="32" spans="1:167" x14ac:dyDescent="0.25">
      <c r="A32" s="19">
        <v>22</v>
      </c>
      <c r="B32" s="19">
        <v>139888</v>
      </c>
      <c r="C32" s="19" t="s">
        <v>137</v>
      </c>
      <c r="D32" s="18"/>
      <c r="E32" s="28">
        <f t="shared" si="0"/>
        <v>88</v>
      </c>
      <c r="F32" s="28" t="str">
        <f t="shared" si="1"/>
        <v>A</v>
      </c>
      <c r="G32" s="28">
        <f t="shared" si="2"/>
        <v>88</v>
      </c>
      <c r="H32" s="28" t="str">
        <f t="shared" si="3"/>
        <v>A</v>
      </c>
      <c r="I32" s="36">
        <v>1</v>
      </c>
      <c r="J32" s="28" t="str">
        <f t="shared" si="4"/>
        <v xml:space="preserve">memiliki kemampuan menganalisis lart. Asam basa, titrasi asam basa , sifat lart. Garam, Ksp serta koloid namun perlu peningkatan pemahaman tentang reaksi kesetimbangan ion </v>
      </c>
      <c r="K32" s="28">
        <f t="shared" si="5"/>
        <v>91</v>
      </c>
      <c r="L32" s="28" t="str">
        <f t="shared" si="6"/>
        <v>A</v>
      </c>
      <c r="M32" s="28">
        <f t="shared" si="7"/>
        <v>91</v>
      </c>
      <c r="N32" s="28" t="str">
        <f t="shared" si="8"/>
        <v>A</v>
      </c>
      <c r="O32" s="36">
        <v>1</v>
      </c>
      <c r="P32" s="28" t="str">
        <f t="shared" si="9"/>
        <v>sangat terampil mengidentifikasi lart. Asam basa dan menentukan pH asam basa dgn menggunakan indikator asam basa,  menentukan vol lart. Basa dengan titrasi asam basa serta pembuatan koloid</v>
      </c>
      <c r="Q32" s="39"/>
      <c r="R32" s="39" t="s">
        <v>8</v>
      </c>
      <c r="S32" s="18"/>
      <c r="T32" s="41">
        <v>91</v>
      </c>
      <c r="U32" s="1">
        <v>88</v>
      </c>
      <c r="V32" s="41">
        <v>79</v>
      </c>
      <c r="W32" s="1">
        <v>86</v>
      </c>
      <c r="X32" s="1">
        <v>91</v>
      </c>
      <c r="Y32" s="1">
        <v>90</v>
      </c>
      <c r="Z32" s="1"/>
      <c r="AA32" s="1"/>
      <c r="AB32" s="1"/>
      <c r="AC32" s="1"/>
      <c r="AD32" s="1"/>
      <c r="AE32" s="18"/>
      <c r="AF32" s="1">
        <v>92</v>
      </c>
      <c r="AG32" s="1">
        <v>92</v>
      </c>
      <c r="AH32" s="1">
        <v>90</v>
      </c>
      <c r="AI32" s="1">
        <v>92</v>
      </c>
      <c r="AJ32" s="1">
        <v>90</v>
      </c>
      <c r="AK32" s="1">
        <v>90</v>
      </c>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8"/>
      <c r="FI32" s="78"/>
      <c r="FJ32" s="78"/>
      <c r="FK32" s="78"/>
    </row>
    <row r="33" spans="1:157" x14ac:dyDescent="0.25">
      <c r="A33" s="19">
        <v>23</v>
      </c>
      <c r="B33" s="19">
        <v>139903</v>
      </c>
      <c r="C33" s="19" t="s">
        <v>138</v>
      </c>
      <c r="D33" s="18"/>
      <c r="E33" s="28">
        <f t="shared" si="0"/>
        <v>71</v>
      </c>
      <c r="F33" s="28" t="str">
        <f t="shared" si="1"/>
        <v>C</v>
      </c>
      <c r="G33" s="28">
        <f t="shared" si="2"/>
        <v>71</v>
      </c>
      <c r="H33" s="28" t="str">
        <f t="shared" si="3"/>
        <v>C</v>
      </c>
      <c r="I33" s="36">
        <v>2</v>
      </c>
      <c r="J33" s="28" t="str">
        <f t="shared" si="4"/>
        <v>memiliki kemampuan menganalisis lart. Asam basa, reaksi kesetimbangan ion , sifat lart. Garam, Ksp serta koloid namun perlu peningkatan pemahaman tentang titrasi asam basa</v>
      </c>
      <c r="K33" s="28">
        <f t="shared" si="5"/>
        <v>71.666666666666671</v>
      </c>
      <c r="L33" s="28" t="str">
        <f t="shared" si="6"/>
        <v>C</v>
      </c>
      <c r="M33" s="28">
        <f t="shared" si="7"/>
        <v>71.666666666666671</v>
      </c>
      <c r="N33" s="28" t="str">
        <f t="shared" si="8"/>
        <v>C</v>
      </c>
      <c r="O33" s="36">
        <v>3</v>
      </c>
      <c r="P33" s="28" t="str">
        <f t="shared" si="9"/>
        <v>sangat terampil mengidentifikasi lart. Asam basa dan menentukan pH asam basa dgn menggunakan indikator asam basa serta pembuatan koloid namun ketrampilan  menentukan vol lart. Basa dengan titrasi asam basa perlu ditingkatkan.</v>
      </c>
      <c r="Q33" s="39"/>
      <c r="R33" s="39" t="s">
        <v>8</v>
      </c>
      <c r="S33" s="18"/>
      <c r="T33" s="41">
        <v>84</v>
      </c>
      <c r="U33" s="1">
        <v>78</v>
      </c>
      <c r="V33" s="41">
        <v>74</v>
      </c>
      <c r="W33" s="1">
        <v>60</v>
      </c>
      <c r="X33" s="1">
        <v>60</v>
      </c>
      <c r="Y33" s="1">
        <v>70</v>
      </c>
      <c r="Z33" s="1"/>
      <c r="AA33" s="1"/>
      <c r="AB33" s="1"/>
      <c r="AC33" s="1"/>
      <c r="AD33" s="1"/>
      <c r="AE33" s="18"/>
      <c r="AF33" s="1">
        <v>90</v>
      </c>
      <c r="AG33" s="1">
        <v>90</v>
      </c>
      <c r="AH33" s="1">
        <v>70</v>
      </c>
      <c r="AI33" s="1">
        <v>60</v>
      </c>
      <c r="AJ33" s="1">
        <v>60</v>
      </c>
      <c r="AK33" s="1">
        <v>60</v>
      </c>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139918</v>
      </c>
      <c r="C34" s="19" t="s">
        <v>139</v>
      </c>
      <c r="D34" s="18"/>
      <c r="E34" s="28">
        <f t="shared" si="0"/>
        <v>86</v>
      </c>
      <c r="F34" s="28" t="str">
        <f t="shared" si="1"/>
        <v>A</v>
      </c>
      <c r="G34" s="28">
        <f t="shared" si="2"/>
        <v>86</v>
      </c>
      <c r="H34" s="28" t="str">
        <f t="shared" si="3"/>
        <v>A</v>
      </c>
      <c r="I34" s="36">
        <v>1</v>
      </c>
      <c r="J34" s="28" t="str">
        <f t="shared" si="4"/>
        <v xml:space="preserve">memiliki kemampuan menganalisis lart. Asam basa, titrasi asam basa , sifat lart. Garam, Ksp serta koloid namun perlu peningkatan pemahaman tentang reaksi kesetimbangan ion </v>
      </c>
      <c r="K34" s="28">
        <f t="shared" si="5"/>
        <v>89.5</v>
      </c>
      <c r="L34" s="28" t="str">
        <f t="shared" si="6"/>
        <v>A</v>
      </c>
      <c r="M34" s="28">
        <f t="shared" si="7"/>
        <v>89.5</v>
      </c>
      <c r="N34" s="28" t="str">
        <f t="shared" si="8"/>
        <v>A</v>
      </c>
      <c r="O34" s="36">
        <v>1</v>
      </c>
      <c r="P34" s="28" t="str">
        <f t="shared" si="9"/>
        <v>sangat terampil mengidentifikasi lart. Asam basa dan menentukan pH asam basa dgn menggunakan indikator asam basa,  menentukan vol lart. Basa dengan titrasi asam basa serta pembuatan koloid</v>
      </c>
      <c r="Q34" s="39"/>
      <c r="R34" s="39" t="s">
        <v>8</v>
      </c>
      <c r="S34" s="18"/>
      <c r="T34" s="41">
        <v>70</v>
      </c>
      <c r="U34" s="1">
        <v>79</v>
      </c>
      <c r="V34" s="41">
        <v>74</v>
      </c>
      <c r="W34" s="1">
        <v>95</v>
      </c>
      <c r="X34" s="1">
        <v>98</v>
      </c>
      <c r="Y34" s="1">
        <v>100</v>
      </c>
      <c r="Z34" s="1"/>
      <c r="AA34" s="1"/>
      <c r="AB34" s="1"/>
      <c r="AC34" s="1"/>
      <c r="AD34" s="1"/>
      <c r="AE34" s="18"/>
      <c r="AF34" s="1">
        <v>92</v>
      </c>
      <c r="AG34" s="1">
        <v>92</v>
      </c>
      <c r="AH34" s="1">
        <v>90</v>
      </c>
      <c r="AI34" s="1">
        <v>90</v>
      </c>
      <c r="AJ34" s="1">
        <v>88</v>
      </c>
      <c r="AK34" s="1">
        <v>85</v>
      </c>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139933</v>
      </c>
      <c r="C35" s="19" t="s">
        <v>140</v>
      </c>
      <c r="D35" s="18"/>
      <c r="E35" s="28">
        <f t="shared" si="0"/>
        <v>86</v>
      </c>
      <c r="F35" s="28" t="str">
        <f t="shared" si="1"/>
        <v>A</v>
      </c>
      <c r="G35" s="28">
        <f t="shared" si="2"/>
        <v>86</v>
      </c>
      <c r="H35" s="28" t="str">
        <f t="shared" si="3"/>
        <v>A</v>
      </c>
      <c r="I35" s="36">
        <v>2</v>
      </c>
      <c r="J35" s="28" t="str">
        <f t="shared" si="4"/>
        <v>memiliki kemampuan menganalisis lart. Asam basa, reaksi kesetimbangan ion , sifat lart. Garam, Ksp serta koloid namun perlu peningkatan pemahaman tentang titrasi asam basa</v>
      </c>
      <c r="K35" s="28">
        <f t="shared" si="5"/>
        <v>89.833333333333329</v>
      </c>
      <c r="L35" s="28" t="str">
        <f t="shared" si="6"/>
        <v>A</v>
      </c>
      <c r="M35" s="28">
        <f t="shared" si="7"/>
        <v>89.833333333333329</v>
      </c>
      <c r="N35" s="28" t="str">
        <f t="shared" si="8"/>
        <v>A</v>
      </c>
      <c r="O35" s="36">
        <v>1</v>
      </c>
      <c r="P35" s="28" t="str">
        <f t="shared" si="9"/>
        <v>sangat terampil mengidentifikasi lart. Asam basa dan menentukan pH asam basa dgn menggunakan indikator asam basa,  menentukan vol lart. Basa dengan titrasi asam basa serta pembuatan koloid</v>
      </c>
      <c r="Q35" s="39"/>
      <c r="R35" s="39" t="s">
        <v>8</v>
      </c>
      <c r="S35" s="18"/>
      <c r="T35" s="41">
        <v>77</v>
      </c>
      <c r="U35" s="1">
        <v>77</v>
      </c>
      <c r="V35" s="41">
        <v>89</v>
      </c>
      <c r="W35" s="1">
        <v>88</v>
      </c>
      <c r="X35" s="1">
        <v>85</v>
      </c>
      <c r="Y35" s="1">
        <v>97</v>
      </c>
      <c r="Z35" s="1"/>
      <c r="AA35" s="1"/>
      <c r="AB35" s="1"/>
      <c r="AC35" s="1"/>
      <c r="AD35" s="1"/>
      <c r="AE35" s="18"/>
      <c r="AF35" s="1">
        <v>92</v>
      </c>
      <c r="AG35" s="1">
        <v>92</v>
      </c>
      <c r="AH35" s="1">
        <v>90</v>
      </c>
      <c r="AI35" s="1">
        <v>90</v>
      </c>
      <c r="AJ35" s="1">
        <v>90</v>
      </c>
      <c r="AK35" s="1">
        <v>85</v>
      </c>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139948</v>
      </c>
      <c r="C36" s="19" t="s">
        <v>141</v>
      </c>
      <c r="D36" s="18"/>
      <c r="E36" s="28">
        <f t="shared" si="0"/>
        <v>88</v>
      </c>
      <c r="F36" s="28" t="str">
        <f t="shared" si="1"/>
        <v>A</v>
      </c>
      <c r="G36" s="28">
        <f t="shared" si="2"/>
        <v>88</v>
      </c>
      <c r="H36" s="28" t="str">
        <f t="shared" si="3"/>
        <v>A</v>
      </c>
      <c r="I36" s="36">
        <v>2</v>
      </c>
      <c r="J36" s="28" t="str">
        <f t="shared" si="4"/>
        <v>memiliki kemampuan menganalisis lart. Asam basa, reaksi kesetimbangan ion , sifat lart. Garam, Ksp serta koloid namun perlu peningkatan pemahaman tentang titrasi asam basa</v>
      </c>
      <c r="K36" s="28">
        <f t="shared" si="5"/>
        <v>90.333333333333329</v>
      </c>
      <c r="L36" s="28" t="str">
        <f t="shared" si="6"/>
        <v>A</v>
      </c>
      <c r="M36" s="28">
        <f t="shared" si="7"/>
        <v>90.333333333333329</v>
      </c>
      <c r="N36" s="28" t="str">
        <f t="shared" si="8"/>
        <v>A</v>
      </c>
      <c r="O36" s="36">
        <v>1</v>
      </c>
      <c r="P36" s="28" t="str">
        <f t="shared" si="9"/>
        <v>sangat terampil mengidentifikasi lart. Asam basa dan menentukan pH asam basa dgn menggunakan indikator asam basa,  menentukan vol lart. Basa dengan titrasi asam basa serta pembuatan koloid</v>
      </c>
      <c r="Q36" s="39"/>
      <c r="R36" s="39" t="s">
        <v>8</v>
      </c>
      <c r="S36" s="18"/>
      <c r="T36" s="41">
        <v>92</v>
      </c>
      <c r="U36" s="1">
        <v>91</v>
      </c>
      <c r="V36" s="41">
        <v>75</v>
      </c>
      <c r="W36" s="1">
        <v>95</v>
      </c>
      <c r="X36" s="1">
        <v>90</v>
      </c>
      <c r="Y36" s="1">
        <v>85</v>
      </c>
      <c r="Z36" s="1"/>
      <c r="AA36" s="1"/>
      <c r="AB36" s="1"/>
      <c r="AC36" s="1"/>
      <c r="AD36" s="1"/>
      <c r="AE36" s="18"/>
      <c r="AF36" s="1">
        <v>92</v>
      </c>
      <c r="AG36" s="1">
        <v>92</v>
      </c>
      <c r="AH36" s="1">
        <v>90</v>
      </c>
      <c r="AI36" s="1">
        <v>90</v>
      </c>
      <c r="AJ36" s="1">
        <v>88</v>
      </c>
      <c r="AK36" s="1">
        <v>90</v>
      </c>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139963</v>
      </c>
      <c r="C37" s="19" t="s">
        <v>142</v>
      </c>
      <c r="D37" s="18"/>
      <c r="E37" s="28">
        <f t="shared" si="0"/>
        <v>93</v>
      </c>
      <c r="F37" s="28" t="str">
        <f t="shared" si="1"/>
        <v>A</v>
      </c>
      <c r="G37" s="28">
        <f t="shared" si="2"/>
        <v>93</v>
      </c>
      <c r="H37" s="28" t="str">
        <f t="shared" si="3"/>
        <v>A</v>
      </c>
      <c r="I37" s="36">
        <v>1</v>
      </c>
      <c r="J37" s="28" t="str">
        <f t="shared" si="4"/>
        <v xml:space="preserve">memiliki kemampuan menganalisis lart. Asam basa, titrasi asam basa , sifat lart. Garam, Ksp serta koloid namun perlu peningkatan pemahaman tentang reaksi kesetimbangan ion </v>
      </c>
      <c r="K37" s="28">
        <f t="shared" si="5"/>
        <v>90.166666666666671</v>
      </c>
      <c r="L37" s="28" t="str">
        <f t="shared" si="6"/>
        <v>A</v>
      </c>
      <c r="M37" s="28">
        <f t="shared" si="7"/>
        <v>90.166666666666671</v>
      </c>
      <c r="N37" s="28" t="str">
        <f t="shared" si="8"/>
        <v>A</v>
      </c>
      <c r="O37" s="36">
        <v>1</v>
      </c>
      <c r="P37" s="28" t="str">
        <f t="shared" si="9"/>
        <v>sangat terampil mengidentifikasi lart. Asam basa dan menentukan pH asam basa dgn menggunakan indikator asam basa,  menentukan vol lart. Basa dengan titrasi asam basa serta pembuatan koloid</v>
      </c>
      <c r="Q37" s="39"/>
      <c r="R37" s="39" t="s">
        <v>8</v>
      </c>
      <c r="S37" s="18"/>
      <c r="T37" s="41">
        <v>98</v>
      </c>
      <c r="U37" s="1">
        <v>96</v>
      </c>
      <c r="V37" s="41">
        <v>98</v>
      </c>
      <c r="W37" s="1">
        <v>80</v>
      </c>
      <c r="X37" s="1">
        <v>85</v>
      </c>
      <c r="Y37" s="1">
        <v>100</v>
      </c>
      <c r="Z37" s="1"/>
      <c r="AA37" s="1"/>
      <c r="AB37" s="1"/>
      <c r="AC37" s="1"/>
      <c r="AD37" s="1"/>
      <c r="AE37" s="18"/>
      <c r="AF37" s="1">
        <v>92</v>
      </c>
      <c r="AG37" s="1">
        <v>92</v>
      </c>
      <c r="AH37" s="1">
        <v>90</v>
      </c>
      <c r="AI37" s="1">
        <v>92</v>
      </c>
      <c r="AJ37" s="1">
        <v>90</v>
      </c>
      <c r="AK37" s="1">
        <v>85</v>
      </c>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139978</v>
      </c>
      <c r="C38" s="19" t="s">
        <v>143</v>
      </c>
      <c r="D38" s="18"/>
      <c r="E38" s="28">
        <f t="shared" si="0"/>
        <v>84</v>
      </c>
      <c r="F38" s="28" t="str">
        <f t="shared" si="1"/>
        <v>B</v>
      </c>
      <c r="G38" s="28">
        <f t="shared" si="2"/>
        <v>84</v>
      </c>
      <c r="H38" s="28" t="str">
        <f t="shared" si="3"/>
        <v>B</v>
      </c>
      <c r="I38" s="36">
        <v>1</v>
      </c>
      <c r="J38" s="28" t="str">
        <f t="shared" si="4"/>
        <v xml:space="preserve">memiliki kemampuan menganalisis lart. Asam basa, titrasi asam basa , sifat lart. Garam, Ksp serta koloid namun perlu peningkatan pemahaman tentang reaksi kesetimbangan ion </v>
      </c>
      <c r="K38" s="28">
        <f t="shared" si="5"/>
        <v>89.166666666666671</v>
      </c>
      <c r="L38" s="28" t="str">
        <f t="shared" si="6"/>
        <v>A</v>
      </c>
      <c r="M38" s="28">
        <f t="shared" si="7"/>
        <v>89.166666666666671</v>
      </c>
      <c r="N38" s="28" t="str">
        <f t="shared" si="8"/>
        <v>A</v>
      </c>
      <c r="O38" s="36">
        <v>1</v>
      </c>
      <c r="P38" s="28" t="str">
        <f t="shared" si="9"/>
        <v>sangat terampil mengidentifikasi lart. Asam basa dan menentukan pH asam basa dgn menggunakan indikator asam basa,  menentukan vol lart. Basa dengan titrasi asam basa serta pembuatan koloid</v>
      </c>
      <c r="Q38" s="39"/>
      <c r="R38" s="39" t="s">
        <v>8</v>
      </c>
      <c r="S38" s="18"/>
      <c r="T38" s="41">
        <v>95</v>
      </c>
      <c r="U38" s="1">
        <v>86</v>
      </c>
      <c r="V38" s="41">
        <v>78</v>
      </c>
      <c r="W38" s="1">
        <v>70</v>
      </c>
      <c r="X38" s="1">
        <v>75</v>
      </c>
      <c r="Y38" s="1">
        <v>100</v>
      </c>
      <c r="Z38" s="1"/>
      <c r="AA38" s="1"/>
      <c r="AB38" s="1"/>
      <c r="AC38" s="1"/>
      <c r="AD38" s="1"/>
      <c r="AE38" s="18"/>
      <c r="AF38" s="1">
        <v>92</v>
      </c>
      <c r="AG38" s="1">
        <v>92</v>
      </c>
      <c r="AH38" s="1">
        <v>88</v>
      </c>
      <c r="AI38" s="1">
        <v>90</v>
      </c>
      <c r="AJ38" s="1">
        <v>88</v>
      </c>
      <c r="AK38" s="1">
        <v>85</v>
      </c>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139993</v>
      </c>
      <c r="C39" s="19" t="s">
        <v>144</v>
      </c>
      <c r="D39" s="18"/>
      <c r="E39" s="28">
        <f t="shared" si="0"/>
        <v>82</v>
      </c>
      <c r="F39" s="28" t="str">
        <f t="shared" si="1"/>
        <v>B</v>
      </c>
      <c r="G39" s="28">
        <f t="shared" si="2"/>
        <v>82</v>
      </c>
      <c r="H39" s="28" t="str">
        <f t="shared" si="3"/>
        <v>B</v>
      </c>
      <c r="I39" s="36">
        <v>2</v>
      </c>
      <c r="J39" s="28" t="str">
        <f t="shared" si="4"/>
        <v>memiliki kemampuan menganalisis lart. Asam basa, reaksi kesetimbangan ion , sifat lart. Garam, Ksp serta koloid namun perlu peningkatan pemahaman tentang titrasi asam basa</v>
      </c>
      <c r="K39" s="28">
        <f t="shared" si="5"/>
        <v>88.5</v>
      </c>
      <c r="L39" s="28" t="str">
        <f t="shared" si="6"/>
        <v>A</v>
      </c>
      <c r="M39" s="28">
        <f t="shared" si="7"/>
        <v>88.5</v>
      </c>
      <c r="N39" s="28" t="str">
        <f t="shared" si="8"/>
        <v>A</v>
      </c>
      <c r="O39" s="36">
        <v>1</v>
      </c>
      <c r="P39" s="28" t="str">
        <f t="shared" si="9"/>
        <v>sangat terampil mengidentifikasi lart. Asam basa dan menentukan pH asam basa dgn menggunakan indikator asam basa,  menentukan vol lart. Basa dengan titrasi asam basa serta pembuatan koloid</v>
      </c>
      <c r="Q39" s="39"/>
      <c r="R39" s="39" t="s">
        <v>8</v>
      </c>
      <c r="S39" s="18"/>
      <c r="T39" s="41">
        <v>86</v>
      </c>
      <c r="U39" s="1">
        <v>80</v>
      </c>
      <c r="V39" s="41">
        <v>73</v>
      </c>
      <c r="W39" s="1">
        <v>75</v>
      </c>
      <c r="X39" s="1">
        <v>80</v>
      </c>
      <c r="Y39" s="1">
        <v>100</v>
      </c>
      <c r="Z39" s="1"/>
      <c r="AA39" s="1"/>
      <c r="AB39" s="1"/>
      <c r="AC39" s="1"/>
      <c r="AD39" s="1"/>
      <c r="AE39" s="18"/>
      <c r="AF39" s="1">
        <v>92</v>
      </c>
      <c r="AG39" s="1">
        <v>92</v>
      </c>
      <c r="AH39" s="1">
        <v>88</v>
      </c>
      <c r="AI39" s="1">
        <v>86</v>
      </c>
      <c r="AJ39" s="1">
        <v>88</v>
      </c>
      <c r="AK39" s="1">
        <v>85</v>
      </c>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140008</v>
      </c>
      <c r="C40" s="19" t="s">
        <v>145</v>
      </c>
      <c r="D40" s="18"/>
      <c r="E40" s="28">
        <f t="shared" si="0"/>
        <v>80</v>
      </c>
      <c r="F40" s="28" t="str">
        <f t="shared" si="1"/>
        <v>B</v>
      </c>
      <c r="G40" s="28">
        <f t="shared" si="2"/>
        <v>80</v>
      </c>
      <c r="H40" s="28" t="str">
        <f t="shared" si="3"/>
        <v>B</v>
      </c>
      <c r="I40" s="36">
        <v>2</v>
      </c>
      <c r="J40" s="28" t="str">
        <f t="shared" si="4"/>
        <v>memiliki kemampuan menganalisis lart. Asam basa, reaksi kesetimbangan ion , sifat lart. Garam, Ksp serta koloid namun perlu peningkatan pemahaman tentang titrasi asam basa</v>
      </c>
      <c r="K40" s="28">
        <f t="shared" si="5"/>
        <v>87.666666666666671</v>
      </c>
      <c r="L40" s="28" t="str">
        <f t="shared" si="6"/>
        <v>A</v>
      </c>
      <c r="M40" s="28">
        <f t="shared" si="7"/>
        <v>87.666666666666671</v>
      </c>
      <c r="N40" s="28" t="str">
        <f t="shared" si="8"/>
        <v>A</v>
      </c>
      <c r="O40" s="36">
        <v>1</v>
      </c>
      <c r="P40" s="28" t="str">
        <f t="shared" si="9"/>
        <v>sangat terampil mengidentifikasi lart. Asam basa dan menentukan pH asam basa dgn menggunakan indikator asam basa,  menentukan vol lart. Basa dengan titrasi asam basa serta pembuatan koloid</v>
      </c>
      <c r="Q40" s="39"/>
      <c r="R40" s="39" t="s">
        <v>8</v>
      </c>
      <c r="S40" s="18"/>
      <c r="T40" s="41">
        <v>79</v>
      </c>
      <c r="U40" s="1">
        <v>78</v>
      </c>
      <c r="V40" s="41">
        <v>81</v>
      </c>
      <c r="W40" s="1">
        <v>70</v>
      </c>
      <c r="X40" s="1">
        <v>75</v>
      </c>
      <c r="Y40" s="1">
        <v>97</v>
      </c>
      <c r="Z40" s="1"/>
      <c r="AA40" s="1"/>
      <c r="AB40" s="1"/>
      <c r="AC40" s="1"/>
      <c r="AD40" s="1"/>
      <c r="AE40" s="18"/>
      <c r="AF40" s="1">
        <v>92</v>
      </c>
      <c r="AG40" s="1">
        <v>92</v>
      </c>
      <c r="AH40" s="1">
        <v>88</v>
      </c>
      <c r="AI40" s="1">
        <v>88</v>
      </c>
      <c r="AJ40" s="1">
        <v>86</v>
      </c>
      <c r="AK40" s="1">
        <v>80</v>
      </c>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140023</v>
      </c>
      <c r="C41" s="19" t="s">
        <v>146</v>
      </c>
      <c r="D41" s="18"/>
      <c r="E41" s="28">
        <f t="shared" si="0"/>
        <v>77</v>
      </c>
      <c r="F41" s="28" t="str">
        <f t="shared" si="1"/>
        <v>B</v>
      </c>
      <c r="G41" s="28">
        <f t="shared" si="2"/>
        <v>77</v>
      </c>
      <c r="H41" s="28" t="str">
        <f t="shared" si="3"/>
        <v>B</v>
      </c>
      <c r="I41" s="36">
        <v>2</v>
      </c>
      <c r="J41" s="28" t="str">
        <f t="shared" si="4"/>
        <v>memiliki kemampuan menganalisis lart. Asam basa, reaksi kesetimbangan ion , sifat lart. Garam, Ksp serta koloid namun perlu peningkatan pemahaman tentang titrasi asam basa</v>
      </c>
      <c r="K41" s="28">
        <f t="shared" si="5"/>
        <v>88.166666666666671</v>
      </c>
      <c r="L41" s="28" t="str">
        <f t="shared" si="6"/>
        <v>A</v>
      </c>
      <c r="M41" s="28">
        <f t="shared" si="7"/>
        <v>88.166666666666671</v>
      </c>
      <c r="N41" s="28" t="str">
        <f t="shared" si="8"/>
        <v>A</v>
      </c>
      <c r="O41" s="36">
        <v>1</v>
      </c>
      <c r="P41" s="28" t="str">
        <f t="shared" si="9"/>
        <v>sangat terampil mengidentifikasi lart. Asam basa dan menentukan pH asam basa dgn menggunakan indikator asam basa,  menentukan vol lart. Basa dengan titrasi asam basa serta pembuatan koloid</v>
      </c>
      <c r="Q41" s="39"/>
      <c r="R41" s="39" t="s">
        <v>8</v>
      </c>
      <c r="S41" s="18"/>
      <c r="T41" s="41">
        <v>79</v>
      </c>
      <c r="U41" s="1">
        <v>76</v>
      </c>
      <c r="V41" s="41">
        <v>73</v>
      </c>
      <c r="W41" s="1">
        <v>65</v>
      </c>
      <c r="X41" s="1">
        <v>70</v>
      </c>
      <c r="Y41" s="1">
        <v>100</v>
      </c>
      <c r="Z41" s="1"/>
      <c r="AA41" s="1"/>
      <c r="AB41" s="1"/>
      <c r="AC41" s="1"/>
      <c r="AD41" s="1"/>
      <c r="AE41" s="18"/>
      <c r="AF41" s="1">
        <v>92</v>
      </c>
      <c r="AG41" s="1">
        <v>92</v>
      </c>
      <c r="AH41" s="1">
        <v>88</v>
      </c>
      <c r="AI41" s="1">
        <v>86</v>
      </c>
      <c r="AJ41" s="1">
        <v>86</v>
      </c>
      <c r="AK41" s="1">
        <v>85</v>
      </c>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140038</v>
      </c>
      <c r="C42" s="19" t="s">
        <v>147</v>
      </c>
      <c r="D42" s="18"/>
      <c r="E42" s="28">
        <f t="shared" si="0"/>
        <v>78</v>
      </c>
      <c r="F42" s="28" t="str">
        <f t="shared" si="1"/>
        <v>B</v>
      </c>
      <c r="G42" s="28">
        <f t="shared" si="2"/>
        <v>78</v>
      </c>
      <c r="H42" s="28" t="str">
        <f t="shared" si="3"/>
        <v>B</v>
      </c>
      <c r="I42" s="36">
        <v>2</v>
      </c>
      <c r="J42" s="28" t="str">
        <f t="shared" si="4"/>
        <v>memiliki kemampuan menganalisis lart. Asam basa, reaksi kesetimbangan ion , sifat lart. Garam, Ksp serta koloid namun perlu peningkatan pemahaman tentang titrasi asam basa</v>
      </c>
      <c r="K42" s="28">
        <f t="shared" si="5"/>
        <v>85.166666666666671</v>
      </c>
      <c r="L42" s="28" t="str">
        <f t="shared" si="6"/>
        <v>A</v>
      </c>
      <c r="M42" s="28">
        <f t="shared" si="7"/>
        <v>85.166666666666671</v>
      </c>
      <c r="N42" s="28" t="str">
        <f t="shared" si="8"/>
        <v>A</v>
      </c>
      <c r="O42" s="36">
        <v>1</v>
      </c>
      <c r="P42" s="28" t="str">
        <f t="shared" si="9"/>
        <v>sangat terampil mengidentifikasi lart. Asam basa dan menentukan pH asam basa dgn menggunakan indikator asam basa,  menentukan vol lart. Basa dengan titrasi asam basa serta pembuatan koloid</v>
      </c>
      <c r="Q42" s="39"/>
      <c r="R42" s="39" t="s">
        <v>8</v>
      </c>
      <c r="S42" s="18"/>
      <c r="T42" s="41">
        <v>77</v>
      </c>
      <c r="U42" s="1">
        <v>79</v>
      </c>
      <c r="V42" s="41">
        <v>81</v>
      </c>
      <c r="W42" s="1">
        <v>70</v>
      </c>
      <c r="X42" s="1">
        <v>75</v>
      </c>
      <c r="Y42" s="1">
        <v>84</v>
      </c>
      <c r="Z42" s="1"/>
      <c r="AA42" s="1"/>
      <c r="AB42" s="1"/>
      <c r="AC42" s="1"/>
      <c r="AD42" s="1"/>
      <c r="AE42" s="18"/>
      <c r="AF42" s="1">
        <v>92</v>
      </c>
      <c r="AG42" s="1">
        <v>92</v>
      </c>
      <c r="AH42" s="1">
        <v>88</v>
      </c>
      <c r="AI42" s="1">
        <v>88</v>
      </c>
      <c r="AJ42" s="1">
        <v>86</v>
      </c>
      <c r="AK42" s="1">
        <v>65</v>
      </c>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140053</v>
      </c>
      <c r="C43" s="19" t="s">
        <v>148</v>
      </c>
      <c r="D43" s="18"/>
      <c r="E43" s="28">
        <f t="shared" si="0"/>
        <v>88</v>
      </c>
      <c r="F43" s="28" t="str">
        <f t="shared" si="1"/>
        <v>A</v>
      </c>
      <c r="G43" s="28">
        <f t="shared" si="2"/>
        <v>88</v>
      </c>
      <c r="H43" s="28" t="str">
        <f t="shared" si="3"/>
        <v>A</v>
      </c>
      <c r="I43" s="36">
        <v>1</v>
      </c>
      <c r="J43" s="28" t="str">
        <f t="shared" si="4"/>
        <v xml:space="preserve">memiliki kemampuan menganalisis lart. Asam basa, titrasi asam basa , sifat lart. Garam, Ksp serta koloid namun perlu peningkatan pemahaman tentang reaksi kesetimbangan ion </v>
      </c>
      <c r="K43" s="28">
        <f t="shared" si="5"/>
        <v>90.166666666666671</v>
      </c>
      <c r="L43" s="28" t="str">
        <f t="shared" si="6"/>
        <v>A</v>
      </c>
      <c r="M43" s="28">
        <f t="shared" si="7"/>
        <v>90.166666666666671</v>
      </c>
      <c r="N43" s="28" t="str">
        <f t="shared" si="8"/>
        <v>A</v>
      </c>
      <c r="O43" s="36">
        <v>1</v>
      </c>
      <c r="P43" s="28" t="str">
        <f t="shared" si="9"/>
        <v>sangat terampil mengidentifikasi lart. Asam basa dan menentukan pH asam basa dgn menggunakan indikator asam basa,  menentukan vol lart. Basa dengan titrasi asam basa serta pembuatan koloid</v>
      </c>
      <c r="Q43" s="39"/>
      <c r="R43" s="39" t="s">
        <v>8</v>
      </c>
      <c r="S43" s="18"/>
      <c r="T43" s="41">
        <v>80</v>
      </c>
      <c r="U43" s="1">
        <v>82</v>
      </c>
      <c r="V43" s="41">
        <v>85</v>
      </c>
      <c r="W43" s="1">
        <v>90</v>
      </c>
      <c r="X43" s="1">
        <v>95</v>
      </c>
      <c r="Y43" s="1">
        <v>95</v>
      </c>
      <c r="Z43" s="1"/>
      <c r="AA43" s="1"/>
      <c r="AB43" s="1"/>
      <c r="AC43" s="1"/>
      <c r="AD43" s="1"/>
      <c r="AE43" s="18"/>
      <c r="AF43" s="1">
        <v>92</v>
      </c>
      <c r="AG43" s="1">
        <v>92</v>
      </c>
      <c r="AH43" s="1">
        <v>90</v>
      </c>
      <c r="AI43" s="1">
        <v>92</v>
      </c>
      <c r="AJ43" s="1">
        <v>90</v>
      </c>
      <c r="AK43" s="1">
        <v>85</v>
      </c>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140068</v>
      </c>
      <c r="C44" s="19" t="s">
        <v>149</v>
      </c>
      <c r="D44" s="18"/>
      <c r="E44" s="28">
        <f t="shared" si="0"/>
        <v>68</v>
      </c>
      <c r="F44" s="28" t="str">
        <f t="shared" si="1"/>
        <v>D</v>
      </c>
      <c r="G44" s="28">
        <f t="shared" si="2"/>
        <v>68</v>
      </c>
      <c r="H44" s="28" t="str">
        <f t="shared" si="3"/>
        <v>D</v>
      </c>
      <c r="I44" s="36">
        <v>4</v>
      </c>
      <c r="J44" s="28" t="str">
        <f t="shared" si="4"/>
        <v>memiliki kemampuan menganalisis lart. Asam basa,  serta koloid namun perlu peningkatan pemahaman tentang reaksi kesetimbangan ion, titrasi asam basa, Ksp dan sifat lart. Garam</v>
      </c>
      <c r="K44" s="28">
        <f t="shared" si="5"/>
        <v>72</v>
      </c>
      <c r="L44" s="28" t="str">
        <f t="shared" si="6"/>
        <v>C</v>
      </c>
      <c r="M44" s="28">
        <f t="shared" si="7"/>
        <v>72</v>
      </c>
      <c r="N44" s="28" t="str">
        <f t="shared" si="8"/>
        <v>C</v>
      </c>
      <c r="O44" s="36">
        <v>3</v>
      </c>
      <c r="P44" s="28" t="str">
        <f t="shared" si="9"/>
        <v>sangat terampil mengidentifikasi lart. Asam basa dan menentukan pH asam basa dgn menggunakan indikator asam basa serta pembuatan koloid namun ketrampilan  menentukan vol lart. Basa dengan titrasi asam basa perlu ditingkatkan.</v>
      </c>
      <c r="Q44" s="39"/>
      <c r="R44" s="39" t="s">
        <v>9</v>
      </c>
      <c r="S44" s="18"/>
      <c r="T44" s="41">
        <v>75</v>
      </c>
      <c r="U44" s="1">
        <v>76</v>
      </c>
      <c r="V44" s="41">
        <v>77</v>
      </c>
      <c r="W44" s="1">
        <v>60</v>
      </c>
      <c r="X44" s="1">
        <v>60</v>
      </c>
      <c r="Y44" s="1">
        <v>60</v>
      </c>
      <c r="Z44" s="1"/>
      <c r="AA44" s="1"/>
      <c r="AB44" s="1"/>
      <c r="AC44" s="1"/>
      <c r="AD44" s="1"/>
      <c r="AE44" s="18"/>
      <c r="AF44" s="1">
        <v>90</v>
      </c>
      <c r="AG44" s="1">
        <v>92</v>
      </c>
      <c r="AH44" s="1">
        <v>70</v>
      </c>
      <c r="AI44" s="1">
        <v>60</v>
      </c>
      <c r="AJ44" s="1">
        <v>60</v>
      </c>
      <c r="AK44" s="1">
        <v>60</v>
      </c>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140083</v>
      </c>
      <c r="C45" s="19" t="s">
        <v>150</v>
      </c>
      <c r="D45" s="18"/>
      <c r="E45" s="28">
        <f t="shared" si="0"/>
        <v>88</v>
      </c>
      <c r="F45" s="28" t="str">
        <f t="shared" si="1"/>
        <v>A</v>
      </c>
      <c r="G45" s="28">
        <f t="shared" si="2"/>
        <v>88</v>
      </c>
      <c r="H45" s="28" t="str">
        <f t="shared" si="3"/>
        <v>A</v>
      </c>
      <c r="I45" s="36">
        <v>1</v>
      </c>
      <c r="J45" s="28" t="str">
        <f t="shared" si="4"/>
        <v xml:space="preserve">memiliki kemampuan menganalisis lart. Asam basa, titrasi asam basa , sifat lart. Garam, Ksp serta koloid namun perlu peningkatan pemahaman tentang reaksi kesetimbangan ion </v>
      </c>
      <c r="K45" s="28">
        <f t="shared" si="5"/>
        <v>89.833333333333329</v>
      </c>
      <c r="L45" s="28" t="str">
        <f t="shared" si="6"/>
        <v>A</v>
      </c>
      <c r="M45" s="28">
        <f t="shared" si="7"/>
        <v>89.833333333333329</v>
      </c>
      <c r="N45" s="28" t="str">
        <f t="shared" si="8"/>
        <v>A</v>
      </c>
      <c r="O45" s="36">
        <v>1</v>
      </c>
      <c r="P45" s="28" t="str">
        <f t="shared" si="9"/>
        <v>sangat terampil mengidentifikasi lart. Asam basa dan menentukan pH asam basa dgn menggunakan indikator asam basa,  menentukan vol lart. Basa dengan titrasi asam basa serta pembuatan koloid</v>
      </c>
      <c r="Q45" s="39"/>
      <c r="R45" s="39" t="s">
        <v>8</v>
      </c>
      <c r="S45" s="18"/>
      <c r="T45" s="41">
        <v>82</v>
      </c>
      <c r="U45" s="1">
        <v>80</v>
      </c>
      <c r="V45" s="41">
        <v>78</v>
      </c>
      <c r="W45" s="1">
        <v>90</v>
      </c>
      <c r="X45" s="1">
        <v>95</v>
      </c>
      <c r="Y45" s="1">
        <v>100</v>
      </c>
      <c r="Z45" s="1"/>
      <c r="AA45" s="1"/>
      <c r="AB45" s="1"/>
      <c r="AC45" s="1"/>
      <c r="AD45" s="1"/>
      <c r="AE45" s="18"/>
      <c r="AF45" s="1">
        <v>92</v>
      </c>
      <c r="AG45" s="1">
        <v>92</v>
      </c>
      <c r="AH45" s="1">
        <v>90</v>
      </c>
      <c r="AI45" s="1">
        <v>90</v>
      </c>
      <c r="AJ45" s="1">
        <v>90</v>
      </c>
      <c r="AK45" s="1">
        <v>85</v>
      </c>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95</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68</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85.4</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xWindow="1096" yWindow="168"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D18" sqref="D18"/>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7.7109375" hidden="1" customWidth="1"/>
    <col min="18" max="18" width="6.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1210</v>
      </c>
      <c r="B1" s="20"/>
      <c r="C1" s="56" t="s">
        <v>0</v>
      </c>
      <c r="D1" s="56"/>
      <c r="E1" s="56"/>
      <c r="F1" s="56"/>
      <c r="G1" s="56"/>
      <c r="H1" s="56"/>
      <c r="I1" s="56"/>
      <c r="J1" s="56"/>
      <c r="K1" s="56"/>
      <c r="L1" s="56"/>
      <c r="M1" s="56"/>
      <c r="N1" s="56"/>
      <c r="O1" s="56"/>
      <c r="P1" s="56"/>
      <c r="Q1" s="56"/>
      <c r="R1" s="56"/>
      <c r="S1" s="56"/>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151</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1210</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260</v>
      </c>
      <c r="C7" s="18"/>
      <c r="D7" s="18"/>
      <c r="E7" s="57" t="s">
        <v>13</v>
      </c>
      <c r="F7" s="57"/>
      <c r="G7" s="57"/>
      <c r="H7" s="57"/>
      <c r="I7" s="57"/>
      <c r="J7" s="57"/>
      <c r="K7" s="57"/>
      <c r="L7" s="57"/>
      <c r="M7" s="57"/>
      <c r="N7" s="57"/>
      <c r="O7" s="57"/>
      <c r="P7" s="57"/>
      <c r="Q7" s="57"/>
      <c r="R7" s="57"/>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4" t="s">
        <v>14</v>
      </c>
      <c r="B8" s="55" t="s">
        <v>15</v>
      </c>
      <c r="C8" s="54" t="s">
        <v>16</v>
      </c>
      <c r="D8" s="18"/>
      <c r="E8" s="65" t="s">
        <v>17</v>
      </c>
      <c r="F8" s="66"/>
      <c r="G8" s="66"/>
      <c r="H8" s="66"/>
      <c r="I8" s="66"/>
      <c r="J8" s="67"/>
      <c r="K8" s="62" t="s">
        <v>18</v>
      </c>
      <c r="L8" s="63"/>
      <c r="M8" s="63"/>
      <c r="N8" s="63"/>
      <c r="O8" s="63"/>
      <c r="P8" s="64"/>
      <c r="Q8" s="44" t="s">
        <v>19</v>
      </c>
      <c r="R8" s="44"/>
      <c r="S8" s="18"/>
      <c r="T8" s="43" t="s">
        <v>20</v>
      </c>
      <c r="U8" s="43"/>
      <c r="V8" s="43"/>
      <c r="W8" s="43"/>
      <c r="X8" s="43"/>
      <c r="Y8" s="43"/>
      <c r="Z8" s="43"/>
      <c r="AA8" s="43"/>
      <c r="AB8" s="43"/>
      <c r="AC8" s="43"/>
      <c r="AD8" s="43"/>
      <c r="AE8" s="34"/>
      <c r="AF8" s="48" t="s">
        <v>21</v>
      </c>
      <c r="AG8" s="48"/>
      <c r="AH8" s="48"/>
      <c r="AI8" s="48"/>
      <c r="AJ8" s="48"/>
      <c r="AK8" s="48"/>
      <c r="AL8" s="48"/>
      <c r="AM8" s="48"/>
      <c r="AN8" s="48"/>
      <c r="AO8" s="48"/>
      <c r="AP8" s="34"/>
      <c r="AQ8" s="50" t="s">
        <v>19</v>
      </c>
      <c r="AR8" s="50"/>
      <c r="AS8" s="50"/>
      <c r="AT8" s="50"/>
      <c r="AU8" s="50"/>
      <c r="AV8" s="50"/>
      <c r="AW8" s="50"/>
      <c r="AX8" s="50"/>
      <c r="AY8" s="50"/>
      <c r="AZ8" s="50"/>
      <c r="BA8" s="51"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4"/>
      <c r="B9" s="55"/>
      <c r="C9" s="54"/>
      <c r="D9" s="18"/>
      <c r="E9" s="43" t="s">
        <v>23</v>
      </c>
      <c r="F9" s="43"/>
      <c r="G9" s="68" t="s">
        <v>24</v>
      </c>
      <c r="H9" s="69"/>
      <c r="I9" s="69"/>
      <c r="J9" s="70"/>
      <c r="K9" s="58" t="s">
        <v>23</v>
      </c>
      <c r="L9" s="59"/>
      <c r="M9" s="71" t="s">
        <v>24</v>
      </c>
      <c r="N9" s="72"/>
      <c r="O9" s="72"/>
      <c r="P9" s="73"/>
      <c r="Q9" s="60" t="s">
        <v>23</v>
      </c>
      <c r="R9" s="60" t="s">
        <v>24</v>
      </c>
      <c r="S9" s="18"/>
      <c r="T9" s="45" t="s">
        <v>25</v>
      </c>
      <c r="U9" s="45" t="s">
        <v>26</v>
      </c>
      <c r="V9" s="45" t="s">
        <v>27</v>
      </c>
      <c r="W9" s="45" t="s">
        <v>28</v>
      </c>
      <c r="X9" s="45" t="s">
        <v>29</v>
      </c>
      <c r="Y9" s="45" t="s">
        <v>30</v>
      </c>
      <c r="Z9" s="45" t="s">
        <v>31</v>
      </c>
      <c r="AA9" s="45" t="s">
        <v>32</v>
      </c>
      <c r="AB9" s="45" t="s">
        <v>33</v>
      </c>
      <c r="AC9" s="45" t="s">
        <v>34</v>
      </c>
      <c r="AD9" s="42" t="s">
        <v>35</v>
      </c>
      <c r="AE9" s="34"/>
      <c r="AF9" s="52" t="s">
        <v>36</v>
      </c>
      <c r="AG9" s="52" t="s">
        <v>37</v>
      </c>
      <c r="AH9" s="52" t="s">
        <v>38</v>
      </c>
      <c r="AI9" s="52" t="s">
        <v>39</v>
      </c>
      <c r="AJ9" s="52" t="s">
        <v>40</v>
      </c>
      <c r="AK9" s="52" t="s">
        <v>41</v>
      </c>
      <c r="AL9" s="52" t="s">
        <v>42</v>
      </c>
      <c r="AM9" s="52" t="s">
        <v>43</v>
      </c>
      <c r="AN9" s="52" t="s">
        <v>44</v>
      </c>
      <c r="AO9" s="52" t="s">
        <v>45</v>
      </c>
      <c r="AP9" s="34"/>
      <c r="AQ9" s="49" t="s">
        <v>46</v>
      </c>
      <c r="AR9" s="49"/>
      <c r="AS9" s="49" t="s">
        <v>47</v>
      </c>
      <c r="AT9" s="49"/>
      <c r="AU9" s="49" t="s">
        <v>48</v>
      </c>
      <c r="AV9" s="49"/>
      <c r="AW9" s="49"/>
      <c r="AX9" s="49" t="s">
        <v>49</v>
      </c>
      <c r="AY9" s="49"/>
      <c r="AZ9" s="49"/>
      <c r="BA9" s="51"/>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4"/>
      <c r="B10" s="55"/>
      <c r="C10" s="54"/>
      <c r="D10" s="18"/>
      <c r="E10" s="27" t="s">
        <v>50</v>
      </c>
      <c r="F10" s="27" t="s">
        <v>51</v>
      </c>
      <c r="G10" s="27" t="s">
        <v>50</v>
      </c>
      <c r="H10" s="27" t="s">
        <v>51</v>
      </c>
      <c r="I10" s="29" t="s">
        <v>52</v>
      </c>
      <c r="J10" s="27" t="s">
        <v>53</v>
      </c>
      <c r="K10" s="31" t="s">
        <v>50</v>
      </c>
      <c r="L10" s="31" t="s">
        <v>51</v>
      </c>
      <c r="M10" s="31" t="s">
        <v>50</v>
      </c>
      <c r="N10" s="31" t="s">
        <v>51</v>
      </c>
      <c r="O10" s="29" t="s">
        <v>52</v>
      </c>
      <c r="P10" s="31" t="s">
        <v>53</v>
      </c>
      <c r="Q10" s="61"/>
      <c r="R10" s="61"/>
      <c r="S10" s="18"/>
      <c r="T10" s="46"/>
      <c r="U10" s="46"/>
      <c r="V10" s="46"/>
      <c r="W10" s="46"/>
      <c r="X10" s="46"/>
      <c r="Y10" s="46"/>
      <c r="Z10" s="46"/>
      <c r="AA10" s="46"/>
      <c r="AB10" s="46"/>
      <c r="AC10" s="46"/>
      <c r="AD10" s="42"/>
      <c r="AE10" s="34"/>
      <c r="AF10" s="53"/>
      <c r="AG10" s="53"/>
      <c r="AH10" s="53"/>
      <c r="AI10" s="53"/>
      <c r="AJ10" s="53"/>
      <c r="AK10" s="53"/>
      <c r="AL10" s="53"/>
      <c r="AM10" s="53"/>
      <c r="AN10" s="53"/>
      <c r="AO10" s="53"/>
      <c r="AP10" s="34"/>
      <c r="AQ10" s="35" t="s">
        <v>54</v>
      </c>
      <c r="AR10" s="35" t="s">
        <v>24</v>
      </c>
      <c r="AS10" s="35" t="s">
        <v>54</v>
      </c>
      <c r="AT10" s="35" t="s">
        <v>24</v>
      </c>
      <c r="AU10" s="35">
        <v>1</v>
      </c>
      <c r="AV10" s="35">
        <v>2</v>
      </c>
      <c r="AW10" s="35">
        <v>3</v>
      </c>
      <c r="AX10" s="35">
        <v>1</v>
      </c>
      <c r="AY10" s="35">
        <v>2</v>
      </c>
      <c r="AZ10" s="35">
        <v>3</v>
      </c>
      <c r="BA10" s="51"/>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140098</v>
      </c>
      <c r="C11" s="19" t="s">
        <v>152</v>
      </c>
      <c r="D11" s="18"/>
      <c r="E11" s="28">
        <f t="shared" ref="E11:E50" si="0">IF((COUNTA(T11:AC11)&gt;0),(ROUND((AVERAGE(T11:AC11)),0)),"")</f>
        <v>93</v>
      </c>
      <c r="F11" s="28" t="str">
        <f t="shared" ref="F11:F50" si="1">IF(AND(ISNUMBER(E11),E11&gt;=1),IF(E11&lt;=$FD$13,$FE$13,IF(E11&lt;=$FD$14,$FE$14,IF(E11&lt;=$FD$15,$FE$15,IF(E11&lt;=$FD$16,$FE$16,)))), "")</f>
        <v>A</v>
      </c>
      <c r="G11" s="28">
        <f t="shared" ref="G11:G50" si="2">IF((COUNTA(T11:AD11)&gt;0),(ROUND((AVERAGE(T11:AD11)),0)),"")</f>
        <v>93</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 xml:space="preserve">memiliki kemampuan menganalisis lart. Asam basa, titrasi asam basa , sifat lart. Garam, Ksp serta koloid namun perlu peningkatan pemahaman tentang reaksi kesetimbangan ion </v>
      </c>
      <c r="K11" s="28">
        <f t="shared" ref="K11:K50" si="5">IF((COUNTA(AF11:AO11)&gt;0),AVERAGE(AF11:AO11),"")</f>
        <v>90.833333333333329</v>
      </c>
      <c r="L11" s="28" t="str">
        <f t="shared" ref="L11:L50" si="6">IF(AND(ISNUMBER(K11),K11&gt;=1), IF(K11&lt;=$FD$27,$FE$27,IF(K11&lt;=$FD$28,$FE$28,IF(K11&lt;=$FD$29,$FE$29,IF(K11&lt;=$FD$30,$FE$30,)))), "")</f>
        <v>A</v>
      </c>
      <c r="M11" s="28">
        <f t="shared" ref="M11:M50" si="7">IF((COUNTA(AF11:AO11)&gt;0),AVERAGE(AF11:AO11),"")</f>
        <v>90.833333333333329</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mengidentifikasi lart. Asam basa dan menentukan pH asam basa dgn menggunakan indikator asam basa,  menentukan vol lart. Basa dengan titrasi asam basa serta pembuatan koloid</v>
      </c>
      <c r="Q11" s="39"/>
      <c r="R11" s="39" t="s">
        <v>8</v>
      </c>
      <c r="S11" s="18"/>
      <c r="T11" s="1">
        <v>95</v>
      </c>
      <c r="U11" s="1">
        <v>98</v>
      </c>
      <c r="V11" s="41">
        <v>100</v>
      </c>
      <c r="W11" s="1">
        <v>85</v>
      </c>
      <c r="X11" s="1">
        <v>92</v>
      </c>
      <c r="Y11" s="1">
        <v>90</v>
      </c>
      <c r="Z11" s="1"/>
      <c r="AA11" s="1"/>
      <c r="AB11" s="1"/>
      <c r="AC11" s="1"/>
      <c r="AD11" s="1"/>
      <c r="AE11" s="18"/>
      <c r="AF11" s="1">
        <v>90</v>
      </c>
      <c r="AG11" s="1">
        <v>92</v>
      </c>
      <c r="AH11" s="1">
        <v>91</v>
      </c>
      <c r="AI11" s="1">
        <v>90</v>
      </c>
      <c r="AJ11" s="1">
        <v>92</v>
      </c>
      <c r="AK11" s="1">
        <v>90</v>
      </c>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6" t="s">
        <v>56</v>
      </c>
      <c r="FD11" s="76"/>
      <c r="FE11" s="76"/>
      <c r="FG11" s="74" t="s">
        <v>57</v>
      </c>
      <c r="FH11" s="74"/>
      <c r="FI11" s="74"/>
    </row>
    <row r="12" spans="1:167" x14ac:dyDescent="0.25">
      <c r="A12" s="19">
        <v>2</v>
      </c>
      <c r="B12" s="19">
        <v>140113</v>
      </c>
      <c r="C12" s="19" t="s">
        <v>153</v>
      </c>
      <c r="D12" s="18"/>
      <c r="E12" s="28">
        <f t="shared" si="0"/>
        <v>81</v>
      </c>
      <c r="F12" s="28" t="str">
        <f t="shared" si="1"/>
        <v>B</v>
      </c>
      <c r="G12" s="28">
        <f t="shared" si="2"/>
        <v>81</v>
      </c>
      <c r="H12" s="28" t="str">
        <f t="shared" si="3"/>
        <v>B</v>
      </c>
      <c r="I12" s="36">
        <v>2</v>
      </c>
      <c r="J12" s="28" t="str">
        <f t="shared" si="4"/>
        <v>memiliki kemampuan menganalisis lart. Asam basa, reaksi kesetimbangan ion , sifat lart. Garam, Ksp serta koloid namun perlu peningkatan pemahaman tentang titrasi asam basa</v>
      </c>
      <c r="K12" s="28">
        <f t="shared" si="5"/>
        <v>71.666666666666671</v>
      </c>
      <c r="L12" s="28" t="str">
        <f t="shared" si="6"/>
        <v>C</v>
      </c>
      <c r="M12" s="28">
        <f t="shared" si="7"/>
        <v>71.666666666666671</v>
      </c>
      <c r="N12" s="28" t="str">
        <f t="shared" si="8"/>
        <v>C</v>
      </c>
      <c r="O12" s="36">
        <v>3</v>
      </c>
      <c r="P12" s="28" t="str">
        <f t="shared" si="9"/>
        <v>sangat terampil mengidentifikasi lart. Asam basa dan menentukan pH asam basa dgn menggunakan indikator asam basa serta pembuatan koloid namun ketrampilan  menentukan vol lart. Basa dengan titrasi asam basa perlu ditingkatkan.</v>
      </c>
      <c r="Q12" s="39"/>
      <c r="R12" s="39" t="s">
        <v>8</v>
      </c>
      <c r="S12" s="18"/>
      <c r="T12" s="1">
        <v>80</v>
      </c>
      <c r="U12" s="1">
        <v>78</v>
      </c>
      <c r="V12" s="41">
        <v>81</v>
      </c>
      <c r="W12" s="1">
        <v>85</v>
      </c>
      <c r="X12" s="1">
        <v>60</v>
      </c>
      <c r="Y12" s="1">
        <v>100</v>
      </c>
      <c r="Z12" s="1"/>
      <c r="AA12" s="1"/>
      <c r="AB12" s="1"/>
      <c r="AC12" s="1"/>
      <c r="AD12" s="1"/>
      <c r="AE12" s="18"/>
      <c r="AF12" s="1">
        <v>90</v>
      </c>
      <c r="AG12" s="1">
        <v>90</v>
      </c>
      <c r="AH12" s="1">
        <v>70</v>
      </c>
      <c r="AI12" s="1">
        <v>60</v>
      </c>
      <c r="AJ12" s="1">
        <v>60</v>
      </c>
      <c r="AK12" s="1">
        <v>60</v>
      </c>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140128</v>
      </c>
      <c r="C13" s="19" t="s">
        <v>154</v>
      </c>
      <c r="D13" s="18"/>
      <c r="E13" s="28">
        <f t="shared" si="0"/>
        <v>85</v>
      </c>
      <c r="F13" s="28" t="str">
        <f t="shared" si="1"/>
        <v>A</v>
      </c>
      <c r="G13" s="28">
        <f t="shared" si="2"/>
        <v>85</v>
      </c>
      <c r="H13" s="28" t="str">
        <f t="shared" si="3"/>
        <v>A</v>
      </c>
      <c r="I13" s="36">
        <v>1</v>
      </c>
      <c r="J13" s="28" t="str">
        <f t="shared" si="4"/>
        <v xml:space="preserve">memiliki kemampuan menganalisis lart. Asam basa, titrasi asam basa , sifat lart. Garam, Ksp serta koloid namun perlu peningkatan pemahaman tentang reaksi kesetimbangan ion </v>
      </c>
      <c r="K13" s="28">
        <f t="shared" si="5"/>
        <v>81.333333333333329</v>
      </c>
      <c r="L13" s="28" t="str">
        <f t="shared" si="6"/>
        <v>B</v>
      </c>
      <c r="M13" s="28">
        <f t="shared" si="7"/>
        <v>81.333333333333329</v>
      </c>
      <c r="N13" s="28" t="str">
        <f t="shared" si="8"/>
        <v>B</v>
      </c>
      <c r="O13" s="36">
        <v>2</v>
      </c>
      <c r="P13" s="28" t="str">
        <f t="shared" si="9"/>
        <v>sangat terampil mengidentifikasi lart. Asam basa, menentukan pH asam basa dgn menggunakan indikator asam bas serta pembuatan koloid, namun ketrampilan  menentukan vol lart. Basa dengan titrasi asam basa perlu ditingkatkan.</v>
      </c>
      <c r="Q13" s="39"/>
      <c r="R13" s="39" t="s">
        <v>8</v>
      </c>
      <c r="S13" s="18"/>
      <c r="T13" s="1">
        <v>100</v>
      </c>
      <c r="U13" s="1">
        <v>92</v>
      </c>
      <c r="V13" s="41">
        <v>85</v>
      </c>
      <c r="W13" s="1">
        <v>75</v>
      </c>
      <c r="X13" s="1">
        <v>87</v>
      </c>
      <c r="Y13" s="1">
        <v>70</v>
      </c>
      <c r="Z13" s="1"/>
      <c r="AA13" s="1"/>
      <c r="AB13" s="1"/>
      <c r="AC13" s="1"/>
      <c r="AD13" s="1"/>
      <c r="AE13" s="18"/>
      <c r="AF13" s="1">
        <v>90</v>
      </c>
      <c r="AG13" s="1">
        <v>90</v>
      </c>
      <c r="AH13" s="1">
        <v>88</v>
      </c>
      <c r="AI13" s="1">
        <v>70</v>
      </c>
      <c r="AJ13" s="1">
        <v>60</v>
      </c>
      <c r="AK13" s="1">
        <v>90</v>
      </c>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5">
        <v>1</v>
      </c>
      <c r="FH13" s="77" t="s">
        <v>187</v>
      </c>
      <c r="FI13" s="77" t="s">
        <v>191</v>
      </c>
      <c r="FJ13" s="78">
        <v>59081</v>
      </c>
      <c r="FK13" s="78">
        <v>59091</v>
      </c>
    </row>
    <row r="14" spans="1:167" x14ac:dyDescent="0.25">
      <c r="A14" s="19">
        <v>4</v>
      </c>
      <c r="B14" s="19">
        <v>140143</v>
      </c>
      <c r="C14" s="19" t="s">
        <v>155</v>
      </c>
      <c r="D14" s="18"/>
      <c r="E14" s="28">
        <f t="shared" si="0"/>
        <v>75</v>
      </c>
      <c r="F14" s="28" t="str">
        <f t="shared" si="1"/>
        <v>C</v>
      </c>
      <c r="G14" s="28">
        <f t="shared" si="2"/>
        <v>75</v>
      </c>
      <c r="H14" s="28" t="str">
        <f t="shared" si="3"/>
        <v>C</v>
      </c>
      <c r="I14" s="36">
        <v>3</v>
      </c>
      <c r="J14" s="28" t="str">
        <f t="shared" si="4"/>
        <v>memiliki kemampuan menganalisis lart. Asam basa, titrasi asam basa, Ksp serta koloid namun perlu peningkatan pemahaman tentang reaksi kesetimbangan ion dan sifat lart. Garam</v>
      </c>
      <c r="K14" s="28">
        <f t="shared" si="5"/>
        <v>74.333333333333329</v>
      </c>
      <c r="L14" s="28" t="str">
        <f t="shared" si="6"/>
        <v>C</v>
      </c>
      <c r="M14" s="28">
        <f t="shared" si="7"/>
        <v>74.333333333333329</v>
      </c>
      <c r="N14" s="28" t="str">
        <f t="shared" si="8"/>
        <v>C</v>
      </c>
      <c r="O14" s="36">
        <v>3</v>
      </c>
      <c r="P14" s="28" t="str">
        <f t="shared" si="9"/>
        <v>sangat terampil mengidentifikasi lart. Asam basa dan menentukan pH asam basa dgn menggunakan indikator asam basa serta pembuatan koloid namun ketrampilan  menentukan vol lart. Basa dengan titrasi asam basa perlu ditingkatkan.</v>
      </c>
      <c r="Q14" s="39"/>
      <c r="R14" s="39" t="s">
        <v>8</v>
      </c>
      <c r="S14" s="18"/>
      <c r="T14" s="1">
        <v>70</v>
      </c>
      <c r="U14" s="1">
        <v>82</v>
      </c>
      <c r="V14" s="41">
        <v>79</v>
      </c>
      <c r="W14" s="1">
        <v>60</v>
      </c>
      <c r="X14" s="1">
        <v>77</v>
      </c>
      <c r="Y14" s="1">
        <v>83</v>
      </c>
      <c r="Z14" s="1"/>
      <c r="AA14" s="1"/>
      <c r="AB14" s="1"/>
      <c r="AC14" s="1"/>
      <c r="AD14" s="1"/>
      <c r="AE14" s="18"/>
      <c r="AF14" s="1">
        <v>90</v>
      </c>
      <c r="AG14" s="1">
        <v>90</v>
      </c>
      <c r="AH14" s="1">
        <v>86</v>
      </c>
      <c r="AI14" s="1">
        <v>60</v>
      </c>
      <c r="AJ14" s="1">
        <v>60</v>
      </c>
      <c r="AK14" s="1">
        <v>60</v>
      </c>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5"/>
      <c r="FH14" s="77"/>
      <c r="FI14" s="77"/>
      <c r="FJ14" s="78"/>
      <c r="FK14" s="78"/>
    </row>
    <row r="15" spans="1:167" x14ac:dyDescent="0.25">
      <c r="A15" s="19">
        <v>5</v>
      </c>
      <c r="B15" s="19">
        <v>140158</v>
      </c>
      <c r="C15" s="19" t="s">
        <v>156</v>
      </c>
      <c r="D15" s="18"/>
      <c r="E15" s="28">
        <f t="shared" si="0"/>
        <v>81</v>
      </c>
      <c r="F15" s="28" t="str">
        <f t="shared" si="1"/>
        <v>B</v>
      </c>
      <c r="G15" s="28">
        <f t="shared" si="2"/>
        <v>81</v>
      </c>
      <c r="H15" s="28" t="str">
        <f t="shared" si="3"/>
        <v>B</v>
      </c>
      <c r="I15" s="36">
        <v>2</v>
      </c>
      <c r="J15" s="28" t="str">
        <f t="shared" si="4"/>
        <v>memiliki kemampuan menganalisis lart. Asam basa, reaksi kesetimbangan ion , sifat lart. Garam, Ksp serta koloid namun perlu peningkatan pemahaman tentang titrasi asam basa</v>
      </c>
      <c r="K15" s="28">
        <f t="shared" si="5"/>
        <v>88.333333333333329</v>
      </c>
      <c r="L15" s="28" t="str">
        <f t="shared" si="6"/>
        <v>A</v>
      </c>
      <c r="M15" s="28">
        <f t="shared" si="7"/>
        <v>88.333333333333329</v>
      </c>
      <c r="N15" s="28" t="str">
        <f t="shared" si="8"/>
        <v>A</v>
      </c>
      <c r="O15" s="36">
        <v>1</v>
      </c>
      <c r="P15" s="28" t="str">
        <f t="shared" si="9"/>
        <v>sangat terampil mengidentifikasi lart. Asam basa dan menentukan pH asam basa dgn menggunakan indikator asam basa,  menentukan vol lart. Basa dengan titrasi asam basa serta pembuatan koloid</v>
      </c>
      <c r="Q15" s="39"/>
      <c r="R15" s="39" t="s">
        <v>8</v>
      </c>
      <c r="S15" s="18"/>
      <c r="T15" s="1">
        <v>70</v>
      </c>
      <c r="U15" s="1">
        <v>74</v>
      </c>
      <c r="V15" s="41">
        <v>70</v>
      </c>
      <c r="W15" s="1">
        <v>95</v>
      </c>
      <c r="X15" s="1">
        <v>77</v>
      </c>
      <c r="Y15" s="1">
        <v>100</v>
      </c>
      <c r="Z15" s="1"/>
      <c r="AA15" s="1"/>
      <c r="AB15" s="1"/>
      <c r="AC15" s="1"/>
      <c r="AD15" s="1"/>
      <c r="AE15" s="18"/>
      <c r="AF15" s="1">
        <v>90</v>
      </c>
      <c r="AG15" s="1">
        <v>92</v>
      </c>
      <c r="AH15" s="1">
        <v>87</v>
      </c>
      <c r="AI15" s="1">
        <v>88</v>
      </c>
      <c r="AJ15" s="1">
        <v>88</v>
      </c>
      <c r="AK15" s="1">
        <v>85</v>
      </c>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5">
        <v>2</v>
      </c>
      <c r="FH15" s="77" t="s">
        <v>188</v>
      </c>
      <c r="FI15" s="77" t="s">
        <v>192</v>
      </c>
      <c r="FJ15" s="78">
        <v>59082</v>
      </c>
      <c r="FK15" s="78">
        <v>59092</v>
      </c>
    </row>
    <row r="16" spans="1:167" x14ac:dyDescent="0.25">
      <c r="A16" s="19">
        <v>6</v>
      </c>
      <c r="B16" s="19">
        <v>140173</v>
      </c>
      <c r="C16" s="19" t="s">
        <v>157</v>
      </c>
      <c r="D16" s="18"/>
      <c r="E16" s="28">
        <f t="shared" si="0"/>
        <v>81</v>
      </c>
      <c r="F16" s="28" t="str">
        <f t="shared" si="1"/>
        <v>B</v>
      </c>
      <c r="G16" s="28">
        <f t="shared" si="2"/>
        <v>81</v>
      </c>
      <c r="H16" s="28" t="str">
        <f t="shared" si="3"/>
        <v>B</v>
      </c>
      <c r="I16" s="36">
        <v>2</v>
      </c>
      <c r="J16" s="28" t="str">
        <f t="shared" si="4"/>
        <v>memiliki kemampuan menganalisis lart. Asam basa, reaksi kesetimbangan ion , sifat lart. Garam, Ksp serta koloid namun perlu peningkatan pemahaman tentang titrasi asam basa</v>
      </c>
      <c r="K16" s="28">
        <f t="shared" si="5"/>
        <v>88</v>
      </c>
      <c r="L16" s="28" t="str">
        <f t="shared" si="6"/>
        <v>A</v>
      </c>
      <c r="M16" s="28">
        <f t="shared" si="7"/>
        <v>88</v>
      </c>
      <c r="N16" s="28" t="str">
        <f t="shared" si="8"/>
        <v>A</v>
      </c>
      <c r="O16" s="36">
        <v>1</v>
      </c>
      <c r="P16" s="28" t="str">
        <f t="shared" si="9"/>
        <v>sangat terampil mengidentifikasi lart. Asam basa dan menentukan pH asam basa dgn menggunakan indikator asam basa,  menentukan vol lart. Basa dengan titrasi asam basa serta pembuatan koloid</v>
      </c>
      <c r="Q16" s="39"/>
      <c r="R16" s="39" t="s">
        <v>8</v>
      </c>
      <c r="S16" s="18"/>
      <c r="T16" s="1">
        <v>75</v>
      </c>
      <c r="U16" s="1">
        <v>76</v>
      </c>
      <c r="V16" s="41">
        <v>71</v>
      </c>
      <c r="W16" s="1">
        <v>85</v>
      </c>
      <c r="X16" s="1">
        <v>77</v>
      </c>
      <c r="Y16" s="1">
        <v>100</v>
      </c>
      <c r="Z16" s="1"/>
      <c r="AA16" s="1"/>
      <c r="AB16" s="1"/>
      <c r="AC16" s="1"/>
      <c r="AD16" s="1"/>
      <c r="AE16" s="18"/>
      <c r="AF16" s="1">
        <v>90</v>
      </c>
      <c r="AG16" s="1">
        <v>92</v>
      </c>
      <c r="AH16" s="1">
        <v>88</v>
      </c>
      <c r="AI16" s="1">
        <v>90</v>
      </c>
      <c r="AJ16" s="1">
        <v>88</v>
      </c>
      <c r="AK16" s="1">
        <v>80</v>
      </c>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5"/>
      <c r="FH16" s="77"/>
      <c r="FI16" s="77"/>
      <c r="FJ16" s="78"/>
      <c r="FK16" s="78"/>
    </row>
    <row r="17" spans="1:167" x14ac:dyDescent="0.25">
      <c r="A17" s="19">
        <v>7</v>
      </c>
      <c r="B17" s="19">
        <v>140188</v>
      </c>
      <c r="C17" s="19" t="s">
        <v>158</v>
      </c>
      <c r="D17" s="18"/>
      <c r="E17" s="28">
        <f t="shared" si="0"/>
        <v>92</v>
      </c>
      <c r="F17" s="28" t="str">
        <f t="shared" si="1"/>
        <v>A</v>
      </c>
      <c r="G17" s="28">
        <f t="shared" si="2"/>
        <v>92</v>
      </c>
      <c r="H17" s="28" t="str">
        <f t="shared" si="3"/>
        <v>A</v>
      </c>
      <c r="I17" s="36">
        <v>1</v>
      </c>
      <c r="J17" s="28" t="str">
        <f t="shared" si="4"/>
        <v xml:space="preserve">memiliki kemampuan menganalisis lart. Asam basa, titrasi asam basa , sifat lart. Garam, Ksp serta koloid namun perlu peningkatan pemahaman tentang reaksi kesetimbangan ion </v>
      </c>
      <c r="K17" s="28">
        <f t="shared" si="5"/>
        <v>89.666666666666671</v>
      </c>
      <c r="L17" s="28" t="str">
        <f t="shared" si="6"/>
        <v>A</v>
      </c>
      <c r="M17" s="28">
        <f t="shared" si="7"/>
        <v>89.666666666666671</v>
      </c>
      <c r="N17" s="28" t="str">
        <f t="shared" si="8"/>
        <v>A</v>
      </c>
      <c r="O17" s="36">
        <v>1</v>
      </c>
      <c r="P17" s="28" t="str">
        <f t="shared" si="9"/>
        <v>sangat terampil mengidentifikasi lart. Asam basa dan menentukan pH asam basa dgn menggunakan indikator asam basa,  menentukan vol lart. Basa dengan titrasi asam basa serta pembuatan koloid</v>
      </c>
      <c r="Q17" s="39"/>
      <c r="R17" s="39" t="s">
        <v>8</v>
      </c>
      <c r="S17" s="18"/>
      <c r="T17" s="1">
        <v>100</v>
      </c>
      <c r="U17" s="1">
        <v>93</v>
      </c>
      <c r="V17" s="41">
        <v>96</v>
      </c>
      <c r="W17" s="1">
        <v>75</v>
      </c>
      <c r="X17" s="1">
        <v>88</v>
      </c>
      <c r="Y17" s="1">
        <v>100</v>
      </c>
      <c r="Z17" s="1"/>
      <c r="AA17" s="1"/>
      <c r="AB17" s="1"/>
      <c r="AC17" s="1"/>
      <c r="AD17" s="1"/>
      <c r="AE17" s="18"/>
      <c r="AF17" s="1">
        <v>90</v>
      </c>
      <c r="AG17" s="1">
        <v>92</v>
      </c>
      <c r="AH17" s="1">
        <v>91</v>
      </c>
      <c r="AI17" s="1">
        <v>90</v>
      </c>
      <c r="AJ17" s="1">
        <v>90</v>
      </c>
      <c r="AK17" s="1">
        <v>85</v>
      </c>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5">
        <v>3</v>
      </c>
      <c r="FH17" s="77" t="s">
        <v>189</v>
      </c>
      <c r="FI17" s="77" t="s">
        <v>193</v>
      </c>
      <c r="FJ17" s="78">
        <v>59083</v>
      </c>
      <c r="FK17" s="78">
        <v>59093</v>
      </c>
    </row>
    <row r="18" spans="1:167" x14ac:dyDescent="0.25">
      <c r="A18" s="19">
        <v>8</v>
      </c>
      <c r="B18" s="19">
        <v>140203</v>
      </c>
      <c r="C18" s="19" t="s">
        <v>159</v>
      </c>
      <c r="D18" s="18"/>
      <c r="E18" s="28">
        <f t="shared" si="0"/>
        <v>90</v>
      </c>
      <c r="F18" s="28" t="str">
        <f t="shared" si="1"/>
        <v>A</v>
      </c>
      <c r="G18" s="28">
        <f t="shared" si="2"/>
        <v>90</v>
      </c>
      <c r="H18" s="28" t="str">
        <f t="shared" si="3"/>
        <v>A</v>
      </c>
      <c r="I18" s="36">
        <v>1</v>
      </c>
      <c r="J18" s="28" t="str">
        <f t="shared" si="4"/>
        <v xml:space="preserve">memiliki kemampuan menganalisis lart. Asam basa, titrasi asam basa , sifat lart. Garam, Ksp serta koloid namun perlu peningkatan pemahaman tentang reaksi kesetimbangan ion </v>
      </c>
      <c r="K18" s="28">
        <f t="shared" si="5"/>
        <v>90.333333333333329</v>
      </c>
      <c r="L18" s="28" t="str">
        <f t="shared" si="6"/>
        <v>A</v>
      </c>
      <c r="M18" s="28">
        <f t="shared" si="7"/>
        <v>90.333333333333329</v>
      </c>
      <c r="N18" s="28" t="str">
        <f t="shared" si="8"/>
        <v>A</v>
      </c>
      <c r="O18" s="36">
        <v>1</v>
      </c>
      <c r="P18" s="28" t="str">
        <f t="shared" si="9"/>
        <v>sangat terampil mengidentifikasi lart. Asam basa dan menentukan pH asam basa dgn menggunakan indikator asam basa,  menentukan vol lart. Basa dengan titrasi asam basa serta pembuatan koloid</v>
      </c>
      <c r="Q18" s="39"/>
      <c r="R18" s="39" t="s">
        <v>8</v>
      </c>
      <c r="S18" s="18"/>
      <c r="T18" s="1">
        <v>90</v>
      </c>
      <c r="U18" s="1">
        <v>80</v>
      </c>
      <c r="V18" s="41">
        <v>88</v>
      </c>
      <c r="W18" s="1">
        <v>92</v>
      </c>
      <c r="X18" s="1">
        <v>92</v>
      </c>
      <c r="Y18" s="1">
        <v>95</v>
      </c>
      <c r="Z18" s="1"/>
      <c r="AA18" s="1"/>
      <c r="AB18" s="1"/>
      <c r="AC18" s="1"/>
      <c r="AD18" s="1"/>
      <c r="AE18" s="18"/>
      <c r="AF18" s="1">
        <v>90</v>
      </c>
      <c r="AG18" s="1">
        <v>92</v>
      </c>
      <c r="AH18" s="1">
        <v>92</v>
      </c>
      <c r="AI18" s="1">
        <v>88</v>
      </c>
      <c r="AJ18" s="1">
        <v>90</v>
      </c>
      <c r="AK18" s="1">
        <v>90</v>
      </c>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5"/>
      <c r="FH18" s="77"/>
      <c r="FI18" s="77"/>
      <c r="FJ18" s="78"/>
      <c r="FK18" s="78"/>
    </row>
    <row r="19" spans="1:167" x14ac:dyDescent="0.25">
      <c r="A19" s="19">
        <v>9</v>
      </c>
      <c r="B19" s="19">
        <v>140218</v>
      </c>
      <c r="C19" s="19" t="s">
        <v>160</v>
      </c>
      <c r="D19" s="18"/>
      <c r="E19" s="28">
        <f t="shared" si="0"/>
        <v>85</v>
      </c>
      <c r="F19" s="28" t="str">
        <f t="shared" si="1"/>
        <v>A</v>
      </c>
      <c r="G19" s="28">
        <f t="shared" si="2"/>
        <v>85</v>
      </c>
      <c r="H19" s="28" t="str">
        <f t="shared" si="3"/>
        <v>A</v>
      </c>
      <c r="I19" s="36">
        <v>1</v>
      </c>
      <c r="J19" s="28" t="str">
        <f t="shared" si="4"/>
        <v xml:space="preserve">memiliki kemampuan menganalisis lart. Asam basa, titrasi asam basa , sifat lart. Garam, Ksp serta koloid namun perlu peningkatan pemahaman tentang reaksi kesetimbangan ion </v>
      </c>
      <c r="K19" s="28">
        <f t="shared" si="5"/>
        <v>90.666666666666671</v>
      </c>
      <c r="L19" s="28" t="str">
        <f t="shared" si="6"/>
        <v>A</v>
      </c>
      <c r="M19" s="28">
        <f t="shared" si="7"/>
        <v>90.666666666666671</v>
      </c>
      <c r="N19" s="28" t="str">
        <f t="shared" si="8"/>
        <v>A</v>
      </c>
      <c r="O19" s="36">
        <v>1</v>
      </c>
      <c r="P19" s="28" t="str">
        <f t="shared" si="9"/>
        <v>sangat terampil mengidentifikasi lart. Asam basa dan menentukan pH asam basa dgn menggunakan indikator asam basa,  menentukan vol lart. Basa dengan titrasi asam basa serta pembuatan koloid</v>
      </c>
      <c r="Q19" s="39"/>
      <c r="R19" s="39" t="s">
        <v>8</v>
      </c>
      <c r="S19" s="18"/>
      <c r="T19" s="1">
        <v>80</v>
      </c>
      <c r="U19" s="1">
        <v>78</v>
      </c>
      <c r="V19" s="41">
        <v>80</v>
      </c>
      <c r="W19" s="1">
        <v>85</v>
      </c>
      <c r="X19" s="1">
        <v>88</v>
      </c>
      <c r="Y19" s="1">
        <v>100</v>
      </c>
      <c r="Z19" s="1"/>
      <c r="AA19" s="1"/>
      <c r="AB19" s="1"/>
      <c r="AC19" s="1"/>
      <c r="AD19" s="1"/>
      <c r="AE19" s="18"/>
      <c r="AF19" s="1">
        <v>90</v>
      </c>
      <c r="AG19" s="1">
        <v>92</v>
      </c>
      <c r="AH19" s="1">
        <v>92</v>
      </c>
      <c r="AI19" s="1">
        <v>90</v>
      </c>
      <c r="AJ19" s="1">
        <v>90</v>
      </c>
      <c r="AK19" s="1">
        <v>90</v>
      </c>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5">
        <v>4</v>
      </c>
      <c r="FH19" s="77" t="s">
        <v>190</v>
      </c>
      <c r="FI19" s="77" t="s">
        <v>193</v>
      </c>
      <c r="FJ19" s="78">
        <v>59084</v>
      </c>
      <c r="FK19" s="78">
        <v>59094</v>
      </c>
    </row>
    <row r="20" spans="1:167" x14ac:dyDescent="0.25">
      <c r="A20" s="19">
        <v>10</v>
      </c>
      <c r="B20" s="19">
        <v>140233</v>
      </c>
      <c r="C20" s="19" t="s">
        <v>161</v>
      </c>
      <c r="D20" s="18"/>
      <c r="E20" s="28">
        <f t="shared" si="0"/>
        <v>87</v>
      </c>
      <c r="F20" s="28" t="str">
        <f t="shared" si="1"/>
        <v>A</v>
      </c>
      <c r="G20" s="28">
        <f t="shared" si="2"/>
        <v>87</v>
      </c>
      <c r="H20" s="28" t="str">
        <f t="shared" si="3"/>
        <v>A</v>
      </c>
      <c r="I20" s="36">
        <v>1</v>
      </c>
      <c r="J20" s="28" t="str">
        <f t="shared" si="4"/>
        <v xml:space="preserve">memiliki kemampuan menganalisis lart. Asam basa, titrasi asam basa , sifat lart. Garam, Ksp serta koloid namun perlu peningkatan pemahaman tentang reaksi kesetimbangan ion </v>
      </c>
      <c r="K20" s="28">
        <f t="shared" si="5"/>
        <v>83.833333333333329</v>
      </c>
      <c r="L20" s="28" t="str">
        <f t="shared" si="6"/>
        <v>B</v>
      </c>
      <c r="M20" s="28">
        <f t="shared" si="7"/>
        <v>83.833333333333329</v>
      </c>
      <c r="N20" s="28" t="str">
        <f t="shared" si="8"/>
        <v>B</v>
      </c>
      <c r="O20" s="36">
        <v>2</v>
      </c>
      <c r="P20" s="28" t="str">
        <f t="shared" si="9"/>
        <v>sangat terampil mengidentifikasi lart. Asam basa, menentukan pH asam basa dgn menggunakan indikator asam bas serta pembuatan koloid, namun ketrampilan  menentukan vol lart. Basa dengan titrasi asam basa perlu ditingkatkan.</v>
      </c>
      <c r="Q20" s="39"/>
      <c r="R20" s="39" t="s">
        <v>8</v>
      </c>
      <c r="S20" s="18"/>
      <c r="T20" s="1">
        <v>100</v>
      </c>
      <c r="U20" s="1">
        <v>88</v>
      </c>
      <c r="V20" s="41">
        <v>77</v>
      </c>
      <c r="W20" s="1">
        <v>80</v>
      </c>
      <c r="X20" s="1">
        <v>78</v>
      </c>
      <c r="Y20" s="1">
        <v>100</v>
      </c>
      <c r="Z20" s="1"/>
      <c r="AA20" s="1"/>
      <c r="AB20" s="1"/>
      <c r="AC20" s="1"/>
      <c r="AD20" s="1"/>
      <c r="AE20" s="18"/>
      <c r="AF20" s="1">
        <v>90</v>
      </c>
      <c r="AG20" s="1">
        <v>92</v>
      </c>
      <c r="AH20" s="1">
        <v>87</v>
      </c>
      <c r="AI20" s="1">
        <v>88</v>
      </c>
      <c r="AJ20" s="1">
        <v>86</v>
      </c>
      <c r="AK20" s="1">
        <v>60</v>
      </c>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5"/>
      <c r="FH20" s="77"/>
      <c r="FI20" s="77"/>
      <c r="FJ20" s="78"/>
      <c r="FK20" s="78"/>
    </row>
    <row r="21" spans="1:167" x14ac:dyDescent="0.25">
      <c r="A21" s="19">
        <v>11</v>
      </c>
      <c r="B21" s="19">
        <v>140248</v>
      </c>
      <c r="C21" s="19" t="s">
        <v>162</v>
      </c>
      <c r="D21" s="18"/>
      <c r="E21" s="28">
        <f t="shared" si="0"/>
        <v>81</v>
      </c>
      <c r="F21" s="28" t="str">
        <f t="shared" si="1"/>
        <v>B</v>
      </c>
      <c r="G21" s="28">
        <f t="shared" si="2"/>
        <v>81</v>
      </c>
      <c r="H21" s="28" t="str">
        <f t="shared" si="3"/>
        <v>B</v>
      </c>
      <c r="I21" s="36">
        <v>2</v>
      </c>
      <c r="J21" s="28" t="str">
        <f t="shared" si="4"/>
        <v>memiliki kemampuan menganalisis lart. Asam basa, reaksi kesetimbangan ion , sifat lart. Garam, Ksp serta koloid namun perlu peningkatan pemahaman tentang titrasi asam basa</v>
      </c>
      <c r="K21" s="28">
        <f t="shared" si="5"/>
        <v>89.166666666666671</v>
      </c>
      <c r="L21" s="28" t="str">
        <f t="shared" si="6"/>
        <v>A</v>
      </c>
      <c r="M21" s="28">
        <f t="shared" si="7"/>
        <v>89.166666666666671</v>
      </c>
      <c r="N21" s="28" t="str">
        <f t="shared" si="8"/>
        <v>A</v>
      </c>
      <c r="O21" s="36">
        <v>1</v>
      </c>
      <c r="P21" s="28" t="str">
        <f t="shared" si="9"/>
        <v>sangat terampil mengidentifikasi lart. Asam basa dan menentukan pH asam basa dgn menggunakan indikator asam basa,  menentukan vol lart. Basa dengan titrasi asam basa serta pembuatan koloid</v>
      </c>
      <c r="Q21" s="39"/>
      <c r="R21" s="39" t="s">
        <v>8</v>
      </c>
      <c r="S21" s="18"/>
      <c r="T21" s="1">
        <v>80</v>
      </c>
      <c r="U21" s="1">
        <v>76</v>
      </c>
      <c r="V21" s="41">
        <v>72</v>
      </c>
      <c r="W21" s="1">
        <v>75</v>
      </c>
      <c r="X21" s="1">
        <v>82</v>
      </c>
      <c r="Y21" s="1">
        <v>100</v>
      </c>
      <c r="Z21" s="1"/>
      <c r="AA21" s="1"/>
      <c r="AB21" s="1"/>
      <c r="AC21" s="1"/>
      <c r="AD21" s="1"/>
      <c r="AE21" s="18"/>
      <c r="AF21" s="1">
        <v>92</v>
      </c>
      <c r="AG21" s="1">
        <v>92</v>
      </c>
      <c r="AH21" s="1">
        <v>88</v>
      </c>
      <c r="AI21" s="1">
        <v>88</v>
      </c>
      <c r="AJ21" s="1">
        <v>90</v>
      </c>
      <c r="AK21" s="1">
        <v>85</v>
      </c>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5">
        <v>5</v>
      </c>
      <c r="FH21" s="77"/>
      <c r="FI21" s="77"/>
      <c r="FJ21" s="78">
        <v>59085</v>
      </c>
      <c r="FK21" s="78">
        <v>59095</v>
      </c>
    </row>
    <row r="22" spans="1:167" x14ac:dyDescent="0.25">
      <c r="A22" s="19">
        <v>12</v>
      </c>
      <c r="B22" s="19">
        <v>140263</v>
      </c>
      <c r="C22" s="19" t="s">
        <v>163</v>
      </c>
      <c r="D22" s="18"/>
      <c r="E22" s="28">
        <f t="shared" si="0"/>
        <v>72</v>
      </c>
      <c r="F22" s="28" t="str">
        <f t="shared" si="1"/>
        <v>C</v>
      </c>
      <c r="G22" s="28">
        <f t="shared" si="2"/>
        <v>72</v>
      </c>
      <c r="H22" s="28" t="str">
        <f t="shared" si="3"/>
        <v>C</v>
      </c>
      <c r="I22" s="36">
        <v>3</v>
      </c>
      <c r="J22" s="28" t="str">
        <f t="shared" si="4"/>
        <v>memiliki kemampuan menganalisis lart. Asam basa, titrasi asam basa, Ksp serta koloid namun perlu peningkatan pemahaman tentang reaksi kesetimbangan ion dan sifat lart. Garam</v>
      </c>
      <c r="K22" s="28">
        <f t="shared" si="5"/>
        <v>76</v>
      </c>
      <c r="L22" s="28" t="str">
        <f t="shared" si="6"/>
        <v>B</v>
      </c>
      <c r="M22" s="28">
        <f t="shared" si="7"/>
        <v>76</v>
      </c>
      <c r="N22" s="28" t="str">
        <f t="shared" si="8"/>
        <v>B</v>
      </c>
      <c r="O22" s="36">
        <v>2</v>
      </c>
      <c r="P22" s="28" t="str">
        <f t="shared" si="9"/>
        <v>sangat terampil mengidentifikasi lart. Asam basa, menentukan pH asam basa dgn menggunakan indikator asam bas serta pembuatan koloid, namun ketrampilan  menentukan vol lart. Basa dengan titrasi asam basa perlu ditingkatkan.</v>
      </c>
      <c r="Q22" s="39"/>
      <c r="R22" s="39" t="s">
        <v>8</v>
      </c>
      <c r="S22" s="18"/>
      <c r="T22" s="1">
        <v>80</v>
      </c>
      <c r="U22" s="1">
        <v>80</v>
      </c>
      <c r="V22" s="41">
        <v>76</v>
      </c>
      <c r="W22" s="1">
        <v>60</v>
      </c>
      <c r="X22" s="1">
        <v>60</v>
      </c>
      <c r="Y22" s="1">
        <v>77</v>
      </c>
      <c r="Z22" s="1"/>
      <c r="AA22" s="1"/>
      <c r="AB22" s="1"/>
      <c r="AC22" s="1"/>
      <c r="AD22" s="1"/>
      <c r="AE22" s="18"/>
      <c r="AF22" s="1">
        <v>90</v>
      </c>
      <c r="AG22" s="1">
        <v>92</v>
      </c>
      <c r="AH22" s="1">
        <v>94</v>
      </c>
      <c r="AI22" s="1">
        <v>60</v>
      </c>
      <c r="AJ22" s="1">
        <v>60</v>
      </c>
      <c r="AK22" s="1">
        <v>60</v>
      </c>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5"/>
      <c r="FH22" s="77"/>
      <c r="FI22" s="77"/>
      <c r="FJ22" s="78"/>
      <c r="FK22" s="78"/>
    </row>
    <row r="23" spans="1:167" x14ac:dyDescent="0.25">
      <c r="A23" s="19">
        <v>13</v>
      </c>
      <c r="B23" s="19">
        <v>140278</v>
      </c>
      <c r="C23" s="19" t="s">
        <v>164</v>
      </c>
      <c r="D23" s="18"/>
      <c r="E23" s="28">
        <f t="shared" si="0"/>
        <v>87</v>
      </c>
      <c r="F23" s="28" t="str">
        <f t="shared" si="1"/>
        <v>A</v>
      </c>
      <c r="G23" s="28">
        <f t="shared" si="2"/>
        <v>87</v>
      </c>
      <c r="H23" s="28" t="str">
        <f t="shared" si="3"/>
        <v>A</v>
      </c>
      <c r="I23" s="36">
        <v>1</v>
      </c>
      <c r="J23" s="28" t="str">
        <f t="shared" si="4"/>
        <v xml:space="preserve">memiliki kemampuan menganalisis lart. Asam basa, titrasi asam basa , sifat lart. Garam, Ksp serta koloid namun perlu peningkatan pemahaman tentang reaksi kesetimbangan ion </v>
      </c>
      <c r="K23" s="28">
        <f t="shared" si="5"/>
        <v>89.333333333333329</v>
      </c>
      <c r="L23" s="28" t="str">
        <f t="shared" si="6"/>
        <v>A</v>
      </c>
      <c r="M23" s="28">
        <f t="shared" si="7"/>
        <v>89.333333333333329</v>
      </c>
      <c r="N23" s="28" t="str">
        <f t="shared" si="8"/>
        <v>A</v>
      </c>
      <c r="O23" s="36">
        <v>1</v>
      </c>
      <c r="P23" s="28" t="str">
        <f t="shared" si="9"/>
        <v>sangat terampil mengidentifikasi lart. Asam basa dan menentukan pH asam basa dgn menggunakan indikator asam basa,  menentukan vol lart. Basa dengan titrasi asam basa serta pembuatan koloid</v>
      </c>
      <c r="Q23" s="39"/>
      <c r="R23" s="39" t="s">
        <v>8</v>
      </c>
      <c r="S23" s="18"/>
      <c r="T23" s="1">
        <v>85</v>
      </c>
      <c r="U23" s="1">
        <v>82</v>
      </c>
      <c r="V23" s="41">
        <v>87</v>
      </c>
      <c r="W23" s="1">
        <v>80</v>
      </c>
      <c r="X23" s="1">
        <v>87</v>
      </c>
      <c r="Y23" s="1">
        <v>100</v>
      </c>
      <c r="Z23" s="1"/>
      <c r="AA23" s="1"/>
      <c r="AB23" s="1"/>
      <c r="AC23" s="1"/>
      <c r="AD23" s="1"/>
      <c r="AE23" s="18"/>
      <c r="AF23" s="1">
        <v>90</v>
      </c>
      <c r="AG23" s="1">
        <v>92</v>
      </c>
      <c r="AH23" s="1">
        <v>91</v>
      </c>
      <c r="AI23" s="1">
        <v>90</v>
      </c>
      <c r="AJ23" s="1">
        <v>88</v>
      </c>
      <c r="AK23" s="1">
        <v>85</v>
      </c>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5">
        <v>6</v>
      </c>
      <c r="FH23" s="77"/>
      <c r="FI23" s="77"/>
      <c r="FJ23" s="78">
        <v>59086</v>
      </c>
      <c r="FK23" s="78">
        <v>59096</v>
      </c>
    </row>
    <row r="24" spans="1:167" x14ac:dyDescent="0.25">
      <c r="A24" s="19">
        <v>14</v>
      </c>
      <c r="B24" s="19">
        <v>140293</v>
      </c>
      <c r="C24" s="19" t="s">
        <v>165</v>
      </c>
      <c r="D24" s="18"/>
      <c r="E24" s="28">
        <f t="shared" si="0"/>
        <v>92</v>
      </c>
      <c r="F24" s="28" t="str">
        <f t="shared" si="1"/>
        <v>A</v>
      </c>
      <c r="G24" s="28">
        <f t="shared" si="2"/>
        <v>92</v>
      </c>
      <c r="H24" s="28" t="str">
        <f t="shared" si="3"/>
        <v>A</v>
      </c>
      <c r="I24" s="36">
        <v>1</v>
      </c>
      <c r="J24" s="28" t="str">
        <f t="shared" si="4"/>
        <v xml:space="preserve">memiliki kemampuan menganalisis lart. Asam basa, titrasi asam basa , sifat lart. Garam, Ksp serta koloid namun perlu peningkatan pemahaman tentang reaksi kesetimbangan ion </v>
      </c>
      <c r="K24" s="28">
        <f t="shared" si="5"/>
        <v>87.833333333333329</v>
      </c>
      <c r="L24" s="28" t="str">
        <f t="shared" si="6"/>
        <v>A</v>
      </c>
      <c r="M24" s="28">
        <f t="shared" si="7"/>
        <v>87.833333333333329</v>
      </c>
      <c r="N24" s="28" t="str">
        <f t="shared" si="8"/>
        <v>A</v>
      </c>
      <c r="O24" s="36">
        <v>1</v>
      </c>
      <c r="P24" s="28" t="str">
        <f t="shared" si="9"/>
        <v>sangat terampil mengidentifikasi lart. Asam basa dan menentukan pH asam basa dgn menggunakan indikator asam basa,  menentukan vol lart. Basa dengan titrasi asam basa serta pembuatan koloid</v>
      </c>
      <c r="Q24" s="39"/>
      <c r="R24" s="39" t="s">
        <v>8</v>
      </c>
      <c r="S24" s="18"/>
      <c r="T24" s="1">
        <v>95</v>
      </c>
      <c r="U24" s="1">
        <v>84</v>
      </c>
      <c r="V24" s="41">
        <v>88</v>
      </c>
      <c r="W24" s="1">
        <v>90</v>
      </c>
      <c r="X24" s="1">
        <v>92</v>
      </c>
      <c r="Y24" s="1">
        <v>100</v>
      </c>
      <c r="Z24" s="1"/>
      <c r="AA24" s="1"/>
      <c r="AB24" s="1"/>
      <c r="AC24" s="1"/>
      <c r="AD24" s="1"/>
      <c r="AE24" s="18"/>
      <c r="AF24" s="1">
        <v>90</v>
      </c>
      <c r="AG24" s="1">
        <v>92</v>
      </c>
      <c r="AH24" s="1">
        <v>84</v>
      </c>
      <c r="AI24" s="1">
        <v>88</v>
      </c>
      <c r="AJ24" s="1">
        <v>88</v>
      </c>
      <c r="AK24" s="1">
        <v>85</v>
      </c>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5"/>
      <c r="FH24" s="77"/>
      <c r="FI24" s="77"/>
      <c r="FJ24" s="78"/>
      <c r="FK24" s="78"/>
    </row>
    <row r="25" spans="1:167" x14ac:dyDescent="0.25">
      <c r="A25" s="19">
        <v>15</v>
      </c>
      <c r="B25" s="19">
        <v>140308</v>
      </c>
      <c r="C25" s="19" t="s">
        <v>166</v>
      </c>
      <c r="D25" s="18"/>
      <c r="E25" s="28">
        <f t="shared" si="0"/>
        <v>90</v>
      </c>
      <c r="F25" s="28" t="str">
        <f t="shared" si="1"/>
        <v>A</v>
      </c>
      <c r="G25" s="28">
        <f t="shared" si="2"/>
        <v>90</v>
      </c>
      <c r="H25" s="28" t="str">
        <f t="shared" si="3"/>
        <v>A</v>
      </c>
      <c r="I25" s="36">
        <v>1</v>
      </c>
      <c r="J25" s="28" t="str">
        <f t="shared" si="4"/>
        <v xml:space="preserve">memiliki kemampuan menganalisis lart. Asam basa, titrasi asam basa , sifat lart. Garam, Ksp serta koloid namun perlu peningkatan pemahaman tentang reaksi kesetimbangan ion </v>
      </c>
      <c r="K25" s="28">
        <f t="shared" si="5"/>
        <v>89.5</v>
      </c>
      <c r="L25" s="28" t="str">
        <f t="shared" si="6"/>
        <v>A</v>
      </c>
      <c r="M25" s="28">
        <f t="shared" si="7"/>
        <v>89.5</v>
      </c>
      <c r="N25" s="28" t="str">
        <f t="shared" si="8"/>
        <v>A</v>
      </c>
      <c r="O25" s="36">
        <v>1</v>
      </c>
      <c r="P25" s="28" t="str">
        <f t="shared" si="9"/>
        <v>sangat terampil mengidentifikasi lart. Asam basa dan menentukan pH asam basa dgn menggunakan indikator asam basa,  menentukan vol lart. Basa dengan titrasi asam basa serta pembuatan koloid</v>
      </c>
      <c r="Q25" s="39"/>
      <c r="R25" s="39" t="s">
        <v>8</v>
      </c>
      <c r="S25" s="18"/>
      <c r="T25" s="1">
        <v>100</v>
      </c>
      <c r="U25" s="1">
        <v>84</v>
      </c>
      <c r="V25" s="41">
        <v>87</v>
      </c>
      <c r="W25" s="1">
        <v>90</v>
      </c>
      <c r="X25" s="1">
        <v>81</v>
      </c>
      <c r="Y25" s="1">
        <v>100</v>
      </c>
      <c r="Z25" s="1"/>
      <c r="AA25" s="1"/>
      <c r="AB25" s="1"/>
      <c r="AC25" s="1"/>
      <c r="AD25" s="1"/>
      <c r="AE25" s="18"/>
      <c r="AF25" s="1">
        <v>90</v>
      </c>
      <c r="AG25" s="1">
        <v>92</v>
      </c>
      <c r="AH25" s="1">
        <v>92</v>
      </c>
      <c r="AI25" s="1">
        <v>90</v>
      </c>
      <c r="AJ25" s="1">
        <v>88</v>
      </c>
      <c r="AK25" s="1">
        <v>85</v>
      </c>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7" t="s">
        <v>80</v>
      </c>
      <c r="FD25" s="47"/>
      <c r="FE25" s="47"/>
      <c r="FG25" s="75">
        <v>7</v>
      </c>
      <c r="FH25" s="77"/>
      <c r="FI25" s="77"/>
      <c r="FJ25" s="78">
        <v>59087</v>
      </c>
      <c r="FK25" s="78">
        <v>59097</v>
      </c>
    </row>
    <row r="26" spans="1:167" x14ac:dyDescent="0.25">
      <c r="A26" s="19">
        <v>16</v>
      </c>
      <c r="B26" s="19">
        <v>140323</v>
      </c>
      <c r="C26" s="19" t="s">
        <v>167</v>
      </c>
      <c r="D26" s="18"/>
      <c r="E26" s="28">
        <f t="shared" si="0"/>
        <v>92</v>
      </c>
      <c r="F26" s="28" t="str">
        <f t="shared" si="1"/>
        <v>A</v>
      </c>
      <c r="G26" s="28">
        <f t="shared" si="2"/>
        <v>92</v>
      </c>
      <c r="H26" s="28" t="str">
        <f t="shared" si="3"/>
        <v>A</v>
      </c>
      <c r="I26" s="36">
        <v>1</v>
      </c>
      <c r="J26" s="28" t="str">
        <f t="shared" si="4"/>
        <v xml:space="preserve">memiliki kemampuan menganalisis lart. Asam basa, titrasi asam basa , sifat lart. Garam, Ksp serta koloid namun perlu peningkatan pemahaman tentang reaksi kesetimbangan ion </v>
      </c>
      <c r="K26" s="28">
        <f t="shared" si="5"/>
        <v>89</v>
      </c>
      <c r="L26" s="28" t="str">
        <f t="shared" si="6"/>
        <v>A</v>
      </c>
      <c r="M26" s="28">
        <f t="shared" si="7"/>
        <v>89</v>
      </c>
      <c r="N26" s="28" t="str">
        <f t="shared" si="8"/>
        <v>A</v>
      </c>
      <c r="O26" s="36">
        <v>1</v>
      </c>
      <c r="P26" s="28" t="str">
        <f t="shared" si="9"/>
        <v>sangat terampil mengidentifikasi lart. Asam basa dan menentukan pH asam basa dgn menggunakan indikator asam basa,  menentukan vol lart. Basa dengan titrasi asam basa serta pembuatan koloid</v>
      </c>
      <c r="Q26" s="39"/>
      <c r="R26" s="39" t="s">
        <v>8</v>
      </c>
      <c r="S26" s="18"/>
      <c r="T26" s="1">
        <v>95</v>
      </c>
      <c r="U26" s="1">
        <v>88</v>
      </c>
      <c r="V26" s="41">
        <v>92</v>
      </c>
      <c r="W26" s="1">
        <v>88</v>
      </c>
      <c r="X26" s="1">
        <v>90</v>
      </c>
      <c r="Y26" s="1">
        <v>100</v>
      </c>
      <c r="Z26" s="1"/>
      <c r="AA26" s="1"/>
      <c r="AB26" s="1"/>
      <c r="AC26" s="1"/>
      <c r="AD26" s="1"/>
      <c r="AE26" s="18"/>
      <c r="AF26" s="1">
        <v>90</v>
      </c>
      <c r="AG26" s="1">
        <v>92</v>
      </c>
      <c r="AH26" s="1">
        <v>85</v>
      </c>
      <c r="AI26" s="1">
        <v>92</v>
      </c>
      <c r="AJ26" s="1">
        <v>90</v>
      </c>
      <c r="AK26" s="1">
        <v>85</v>
      </c>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75"/>
      <c r="FH26" s="77"/>
      <c r="FI26" s="77"/>
      <c r="FJ26" s="78"/>
      <c r="FK26" s="78"/>
    </row>
    <row r="27" spans="1:167" x14ac:dyDescent="0.25">
      <c r="A27" s="19">
        <v>17</v>
      </c>
      <c r="B27" s="19">
        <v>140338</v>
      </c>
      <c r="C27" s="19" t="s">
        <v>168</v>
      </c>
      <c r="D27" s="18"/>
      <c r="E27" s="28">
        <f t="shared" si="0"/>
        <v>83</v>
      </c>
      <c r="F27" s="28" t="str">
        <f t="shared" si="1"/>
        <v>B</v>
      </c>
      <c r="G27" s="28">
        <f t="shared" si="2"/>
        <v>83</v>
      </c>
      <c r="H27" s="28" t="str">
        <f t="shared" si="3"/>
        <v>B</v>
      </c>
      <c r="I27" s="36">
        <v>2</v>
      </c>
      <c r="J27" s="28" t="str">
        <f t="shared" si="4"/>
        <v>memiliki kemampuan menganalisis lart. Asam basa, reaksi kesetimbangan ion , sifat lart. Garam, Ksp serta koloid namun perlu peningkatan pemahaman tentang titrasi asam basa</v>
      </c>
      <c r="K27" s="28">
        <f t="shared" si="5"/>
        <v>88</v>
      </c>
      <c r="L27" s="28" t="str">
        <f t="shared" si="6"/>
        <v>A</v>
      </c>
      <c r="M27" s="28">
        <f t="shared" si="7"/>
        <v>88</v>
      </c>
      <c r="N27" s="28" t="str">
        <f t="shared" si="8"/>
        <v>A</v>
      </c>
      <c r="O27" s="36">
        <v>1</v>
      </c>
      <c r="P27" s="28" t="str">
        <f t="shared" si="9"/>
        <v>sangat terampil mengidentifikasi lart. Asam basa dan menentukan pH asam basa dgn menggunakan indikator asam basa,  menentukan vol lart. Basa dengan titrasi asam basa serta pembuatan koloid</v>
      </c>
      <c r="Q27" s="39"/>
      <c r="R27" s="39" t="s">
        <v>8</v>
      </c>
      <c r="S27" s="18"/>
      <c r="T27" s="1">
        <v>70</v>
      </c>
      <c r="U27" s="1">
        <v>78</v>
      </c>
      <c r="V27" s="41">
        <v>83</v>
      </c>
      <c r="W27" s="1">
        <v>85</v>
      </c>
      <c r="X27" s="1">
        <v>83</v>
      </c>
      <c r="Y27" s="1">
        <v>100</v>
      </c>
      <c r="Z27" s="1"/>
      <c r="AA27" s="1"/>
      <c r="AB27" s="1"/>
      <c r="AC27" s="1"/>
      <c r="AD27" s="1"/>
      <c r="AE27" s="18"/>
      <c r="AF27" s="1">
        <v>90</v>
      </c>
      <c r="AG27" s="1">
        <v>92</v>
      </c>
      <c r="AH27" s="1">
        <v>87</v>
      </c>
      <c r="AI27" s="1">
        <v>88</v>
      </c>
      <c r="AJ27" s="1">
        <v>86</v>
      </c>
      <c r="AK27" s="1">
        <v>85</v>
      </c>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5">
        <v>8</v>
      </c>
      <c r="FH27" s="77"/>
      <c r="FI27" s="77"/>
      <c r="FJ27" s="78">
        <v>59088</v>
      </c>
      <c r="FK27" s="78">
        <v>59098</v>
      </c>
    </row>
    <row r="28" spans="1:167" x14ac:dyDescent="0.25">
      <c r="A28" s="19">
        <v>18</v>
      </c>
      <c r="B28" s="19">
        <v>140353</v>
      </c>
      <c r="C28" s="19" t="s">
        <v>169</v>
      </c>
      <c r="D28" s="18"/>
      <c r="E28" s="28">
        <f t="shared" si="0"/>
        <v>85</v>
      </c>
      <c r="F28" s="28" t="str">
        <f t="shared" si="1"/>
        <v>A</v>
      </c>
      <c r="G28" s="28">
        <f t="shared" si="2"/>
        <v>85</v>
      </c>
      <c r="H28" s="28" t="str">
        <f t="shared" si="3"/>
        <v>A</v>
      </c>
      <c r="I28" s="36">
        <v>1</v>
      </c>
      <c r="J28" s="28" t="str">
        <f t="shared" si="4"/>
        <v xml:space="preserve">memiliki kemampuan menganalisis lart. Asam basa, titrasi asam basa , sifat lart. Garam, Ksp serta koloid namun perlu peningkatan pemahaman tentang reaksi kesetimbangan ion </v>
      </c>
      <c r="K28" s="28">
        <f t="shared" si="5"/>
        <v>88.833333333333329</v>
      </c>
      <c r="L28" s="28" t="str">
        <f t="shared" si="6"/>
        <v>A</v>
      </c>
      <c r="M28" s="28">
        <f t="shared" si="7"/>
        <v>88.833333333333329</v>
      </c>
      <c r="N28" s="28" t="str">
        <f t="shared" si="8"/>
        <v>A</v>
      </c>
      <c r="O28" s="36">
        <v>1</v>
      </c>
      <c r="P28" s="28" t="str">
        <f t="shared" si="9"/>
        <v>sangat terampil mengidentifikasi lart. Asam basa dan menentukan pH asam basa dgn menggunakan indikator asam basa,  menentukan vol lart. Basa dengan titrasi asam basa serta pembuatan koloid</v>
      </c>
      <c r="Q28" s="39"/>
      <c r="R28" s="39" t="s">
        <v>8</v>
      </c>
      <c r="S28" s="18"/>
      <c r="T28" s="1">
        <v>85</v>
      </c>
      <c r="U28" s="1">
        <v>80</v>
      </c>
      <c r="V28" s="41">
        <v>78</v>
      </c>
      <c r="W28" s="1">
        <v>90</v>
      </c>
      <c r="X28" s="1">
        <v>78</v>
      </c>
      <c r="Y28" s="1">
        <v>100</v>
      </c>
      <c r="Z28" s="1"/>
      <c r="AA28" s="1"/>
      <c r="AB28" s="1"/>
      <c r="AC28" s="1"/>
      <c r="AD28" s="1"/>
      <c r="AE28" s="18"/>
      <c r="AF28" s="1">
        <v>85</v>
      </c>
      <c r="AG28" s="1">
        <v>92</v>
      </c>
      <c r="AH28" s="1">
        <v>94</v>
      </c>
      <c r="AI28" s="1">
        <v>92</v>
      </c>
      <c r="AJ28" s="1">
        <v>90</v>
      </c>
      <c r="AK28" s="1">
        <v>80</v>
      </c>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5"/>
      <c r="FH28" s="77"/>
      <c r="FI28" s="77"/>
      <c r="FJ28" s="78"/>
      <c r="FK28" s="78"/>
    </row>
    <row r="29" spans="1:167" x14ac:dyDescent="0.25">
      <c r="A29" s="19">
        <v>19</v>
      </c>
      <c r="B29" s="19">
        <v>140368</v>
      </c>
      <c r="C29" s="19" t="s">
        <v>170</v>
      </c>
      <c r="D29" s="18"/>
      <c r="E29" s="28">
        <f t="shared" si="0"/>
        <v>91</v>
      </c>
      <c r="F29" s="28" t="str">
        <f t="shared" si="1"/>
        <v>A</v>
      </c>
      <c r="G29" s="28">
        <f t="shared" si="2"/>
        <v>91</v>
      </c>
      <c r="H29" s="28" t="str">
        <f t="shared" si="3"/>
        <v>A</v>
      </c>
      <c r="I29" s="36">
        <v>1</v>
      </c>
      <c r="J29" s="28" t="str">
        <f t="shared" si="4"/>
        <v xml:space="preserve">memiliki kemampuan menganalisis lart. Asam basa, titrasi asam basa , sifat lart. Garam, Ksp serta koloid namun perlu peningkatan pemahaman tentang reaksi kesetimbangan ion </v>
      </c>
      <c r="K29" s="28">
        <f t="shared" si="5"/>
        <v>88.666666666666671</v>
      </c>
      <c r="L29" s="28" t="str">
        <f t="shared" si="6"/>
        <v>A</v>
      </c>
      <c r="M29" s="28">
        <f t="shared" si="7"/>
        <v>88.666666666666671</v>
      </c>
      <c r="N29" s="28" t="str">
        <f t="shared" si="8"/>
        <v>A</v>
      </c>
      <c r="O29" s="36">
        <v>1</v>
      </c>
      <c r="P29" s="28" t="str">
        <f t="shared" si="9"/>
        <v>sangat terampil mengidentifikasi lart. Asam basa dan menentukan pH asam basa dgn menggunakan indikator asam basa,  menentukan vol lart. Basa dengan titrasi asam basa serta pembuatan koloid</v>
      </c>
      <c r="Q29" s="39"/>
      <c r="R29" s="39" t="s">
        <v>8</v>
      </c>
      <c r="S29" s="18"/>
      <c r="T29" s="1">
        <v>90</v>
      </c>
      <c r="U29" s="1">
        <v>89</v>
      </c>
      <c r="V29" s="41">
        <v>91</v>
      </c>
      <c r="W29" s="1">
        <v>88</v>
      </c>
      <c r="X29" s="1">
        <v>90</v>
      </c>
      <c r="Y29" s="1">
        <v>100</v>
      </c>
      <c r="Z29" s="1"/>
      <c r="AA29" s="1"/>
      <c r="AB29" s="1"/>
      <c r="AC29" s="1"/>
      <c r="AD29" s="1"/>
      <c r="AE29" s="18"/>
      <c r="AF29" s="1">
        <v>90</v>
      </c>
      <c r="AG29" s="1">
        <v>92</v>
      </c>
      <c r="AH29" s="1">
        <v>87</v>
      </c>
      <c r="AI29" s="1">
        <v>90</v>
      </c>
      <c r="AJ29" s="1">
        <v>88</v>
      </c>
      <c r="AK29" s="1">
        <v>85</v>
      </c>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5">
        <v>9</v>
      </c>
      <c r="FH29" s="77"/>
      <c r="FI29" s="77"/>
      <c r="FJ29" s="78">
        <v>59089</v>
      </c>
      <c r="FK29" s="78">
        <v>59099</v>
      </c>
    </row>
    <row r="30" spans="1:167" x14ac:dyDescent="0.25">
      <c r="A30" s="19">
        <v>20</v>
      </c>
      <c r="B30" s="19">
        <v>140383</v>
      </c>
      <c r="C30" s="19" t="s">
        <v>171</v>
      </c>
      <c r="D30" s="18"/>
      <c r="E30" s="28">
        <f t="shared" si="0"/>
        <v>85</v>
      </c>
      <c r="F30" s="28" t="str">
        <f t="shared" si="1"/>
        <v>A</v>
      </c>
      <c r="G30" s="28">
        <f t="shared" si="2"/>
        <v>85</v>
      </c>
      <c r="H30" s="28" t="str">
        <f t="shared" si="3"/>
        <v>A</v>
      </c>
      <c r="I30" s="36">
        <v>1</v>
      </c>
      <c r="J30" s="28" t="str">
        <f t="shared" si="4"/>
        <v xml:space="preserve">memiliki kemampuan menganalisis lart. Asam basa, titrasi asam basa , sifat lart. Garam, Ksp serta koloid namun perlu peningkatan pemahaman tentang reaksi kesetimbangan ion </v>
      </c>
      <c r="K30" s="28">
        <f t="shared" si="5"/>
        <v>88.333333333333329</v>
      </c>
      <c r="L30" s="28" t="str">
        <f t="shared" si="6"/>
        <v>A</v>
      </c>
      <c r="M30" s="28">
        <f t="shared" si="7"/>
        <v>88.333333333333329</v>
      </c>
      <c r="N30" s="28" t="str">
        <f t="shared" si="8"/>
        <v>A</v>
      </c>
      <c r="O30" s="36">
        <v>1</v>
      </c>
      <c r="P30" s="28" t="str">
        <f t="shared" si="9"/>
        <v>sangat terampil mengidentifikasi lart. Asam basa dan menentukan pH asam basa dgn menggunakan indikator asam basa,  menentukan vol lart. Basa dengan titrasi asam basa serta pembuatan koloid</v>
      </c>
      <c r="Q30" s="39"/>
      <c r="R30" s="39" t="s">
        <v>8</v>
      </c>
      <c r="S30" s="18"/>
      <c r="T30" s="1">
        <v>95</v>
      </c>
      <c r="U30" s="1">
        <v>82</v>
      </c>
      <c r="V30" s="41">
        <v>79</v>
      </c>
      <c r="W30" s="1">
        <v>70</v>
      </c>
      <c r="X30" s="1">
        <v>83</v>
      </c>
      <c r="Y30" s="1">
        <v>100</v>
      </c>
      <c r="Z30" s="1"/>
      <c r="AA30" s="1"/>
      <c r="AB30" s="1"/>
      <c r="AC30" s="1"/>
      <c r="AD30" s="1"/>
      <c r="AE30" s="18"/>
      <c r="AF30" s="1">
        <v>90</v>
      </c>
      <c r="AG30" s="1">
        <v>92</v>
      </c>
      <c r="AH30" s="1">
        <v>85</v>
      </c>
      <c r="AI30" s="1">
        <v>90</v>
      </c>
      <c r="AJ30" s="1">
        <v>88</v>
      </c>
      <c r="AK30" s="1">
        <v>85</v>
      </c>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5"/>
      <c r="FH30" s="77"/>
      <c r="FI30" s="77"/>
      <c r="FJ30" s="78"/>
      <c r="FK30" s="78"/>
    </row>
    <row r="31" spans="1:167" x14ac:dyDescent="0.25">
      <c r="A31" s="19">
        <v>21</v>
      </c>
      <c r="B31" s="19">
        <v>140398</v>
      </c>
      <c r="C31" s="19" t="s">
        <v>172</v>
      </c>
      <c r="D31" s="18"/>
      <c r="E31" s="28">
        <f t="shared" si="0"/>
        <v>86</v>
      </c>
      <c r="F31" s="28" t="str">
        <f t="shared" si="1"/>
        <v>A</v>
      </c>
      <c r="G31" s="28">
        <f t="shared" si="2"/>
        <v>86</v>
      </c>
      <c r="H31" s="28" t="str">
        <f t="shared" si="3"/>
        <v>A</v>
      </c>
      <c r="I31" s="36">
        <v>1</v>
      </c>
      <c r="J31" s="28" t="str">
        <f t="shared" si="4"/>
        <v xml:space="preserve">memiliki kemampuan menganalisis lart. Asam basa, titrasi asam basa , sifat lart. Garam, Ksp serta koloid namun perlu peningkatan pemahaman tentang reaksi kesetimbangan ion </v>
      </c>
      <c r="K31" s="28">
        <f t="shared" si="5"/>
        <v>89.833333333333329</v>
      </c>
      <c r="L31" s="28" t="str">
        <f t="shared" si="6"/>
        <v>A</v>
      </c>
      <c r="M31" s="28">
        <f t="shared" si="7"/>
        <v>89.833333333333329</v>
      </c>
      <c r="N31" s="28" t="str">
        <f t="shared" si="8"/>
        <v>A</v>
      </c>
      <c r="O31" s="36">
        <v>1</v>
      </c>
      <c r="P31" s="28" t="str">
        <f t="shared" si="9"/>
        <v>sangat terampil mengidentifikasi lart. Asam basa dan menentukan pH asam basa dgn menggunakan indikator asam basa,  menentukan vol lart. Basa dengan titrasi asam basa serta pembuatan koloid</v>
      </c>
      <c r="Q31" s="39"/>
      <c r="R31" s="39" t="s">
        <v>8</v>
      </c>
      <c r="S31" s="18"/>
      <c r="T31" s="1">
        <v>100</v>
      </c>
      <c r="U31" s="1">
        <v>86</v>
      </c>
      <c r="V31" s="41">
        <v>71</v>
      </c>
      <c r="W31" s="1">
        <v>80</v>
      </c>
      <c r="X31" s="1">
        <v>84</v>
      </c>
      <c r="Y31" s="1">
        <v>93</v>
      </c>
      <c r="Z31" s="1"/>
      <c r="AA31" s="1"/>
      <c r="AB31" s="1"/>
      <c r="AC31" s="1"/>
      <c r="AD31" s="1"/>
      <c r="AE31" s="18"/>
      <c r="AF31" s="1">
        <v>90</v>
      </c>
      <c r="AG31" s="1">
        <v>92</v>
      </c>
      <c r="AH31" s="1">
        <v>92</v>
      </c>
      <c r="AI31" s="1">
        <v>90</v>
      </c>
      <c r="AJ31" s="1">
        <v>90</v>
      </c>
      <c r="AK31" s="1">
        <v>85</v>
      </c>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5">
        <v>10</v>
      </c>
      <c r="FH31" s="77"/>
      <c r="FI31" s="77"/>
      <c r="FJ31" s="78">
        <v>59090</v>
      </c>
      <c r="FK31" s="78">
        <v>59100</v>
      </c>
    </row>
    <row r="32" spans="1:167" x14ac:dyDescent="0.25">
      <c r="A32" s="19">
        <v>22</v>
      </c>
      <c r="B32" s="19">
        <v>140443</v>
      </c>
      <c r="C32" s="19" t="s">
        <v>173</v>
      </c>
      <c r="D32" s="18"/>
      <c r="E32" s="28">
        <f t="shared" si="0"/>
        <v>92</v>
      </c>
      <c r="F32" s="28" t="str">
        <f t="shared" si="1"/>
        <v>A</v>
      </c>
      <c r="G32" s="28">
        <f t="shared" si="2"/>
        <v>92</v>
      </c>
      <c r="H32" s="28" t="str">
        <f t="shared" si="3"/>
        <v>A</v>
      </c>
      <c r="I32" s="36">
        <v>1</v>
      </c>
      <c r="J32" s="28" t="str">
        <f t="shared" si="4"/>
        <v xml:space="preserve">memiliki kemampuan menganalisis lart. Asam basa, titrasi asam basa , sifat lart. Garam, Ksp serta koloid namun perlu peningkatan pemahaman tentang reaksi kesetimbangan ion </v>
      </c>
      <c r="K32" s="28">
        <f t="shared" si="5"/>
        <v>85.833333333333329</v>
      </c>
      <c r="L32" s="28" t="str">
        <f t="shared" si="6"/>
        <v>A</v>
      </c>
      <c r="M32" s="28">
        <f t="shared" si="7"/>
        <v>85.833333333333329</v>
      </c>
      <c r="N32" s="28" t="str">
        <f t="shared" si="8"/>
        <v>A</v>
      </c>
      <c r="O32" s="36">
        <v>1</v>
      </c>
      <c r="P32" s="28" t="str">
        <f t="shared" si="9"/>
        <v>sangat terampil mengidentifikasi lart. Asam basa dan menentukan pH asam basa dgn menggunakan indikator asam basa,  menentukan vol lart. Basa dengan titrasi asam basa serta pembuatan koloid</v>
      </c>
      <c r="Q32" s="39"/>
      <c r="R32" s="39" t="s">
        <v>8</v>
      </c>
      <c r="S32" s="18"/>
      <c r="T32" s="1">
        <v>90</v>
      </c>
      <c r="U32" s="1">
        <v>96</v>
      </c>
      <c r="V32" s="41">
        <v>82</v>
      </c>
      <c r="W32" s="1">
        <v>96</v>
      </c>
      <c r="X32" s="1">
        <v>88</v>
      </c>
      <c r="Y32" s="1">
        <v>100</v>
      </c>
      <c r="Z32" s="1"/>
      <c r="AA32" s="1"/>
      <c r="AB32" s="1"/>
      <c r="AC32" s="1"/>
      <c r="AD32" s="1"/>
      <c r="AE32" s="18"/>
      <c r="AF32" s="1">
        <v>92</v>
      </c>
      <c r="AG32" s="1">
        <v>92</v>
      </c>
      <c r="AH32" s="1">
        <v>70</v>
      </c>
      <c r="AI32" s="1">
        <v>88</v>
      </c>
      <c r="AJ32" s="1">
        <v>88</v>
      </c>
      <c r="AK32" s="1">
        <v>85</v>
      </c>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5"/>
      <c r="FH32" s="78"/>
      <c r="FI32" s="78"/>
      <c r="FJ32" s="78"/>
      <c r="FK32" s="78"/>
    </row>
    <row r="33" spans="1:157" x14ac:dyDescent="0.25">
      <c r="A33" s="19">
        <v>23</v>
      </c>
      <c r="B33" s="19">
        <v>140458</v>
      </c>
      <c r="C33" s="19" t="s">
        <v>174</v>
      </c>
      <c r="D33" s="18"/>
      <c r="E33" s="28">
        <f t="shared" si="0"/>
        <v>84</v>
      </c>
      <c r="F33" s="28" t="str">
        <f t="shared" si="1"/>
        <v>B</v>
      </c>
      <c r="G33" s="28">
        <f t="shared" si="2"/>
        <v>84</v>
      </c>
      <c r="H33" s="28" t="str">
        <f t="shared" si="3"/>
        <v>B</v>
      </c>
      <c r="I33" s="36">
        <v>2</v>
      </c>
      <c r="J33" s="28" t="str">
        <f t="shared" si="4"/>
        <v>memiliki kemampuan menganalisis lart. Asam basa, reaksi kesetimbangan ion , sifat lart. Garam, Ksp serta koloid namun perlu peningkatan pemahaman tentang titrasi asam basa</v>
      </c>
      <c r="K33" s="28">
        <f t="shared" si="5"/>
        <v>88.666666666666671</v>
      </c>
      <c r="L33" s="28" t="str">
        <f t="shared" si="6"/>
        <v>A</v>
      </c>
      <c r="M33" s="28">
        <f t="shared" si="7"/>
        <v>88.666666666666671</v>
      </c>
      <c r="N33" s="28" t="str">
        <f t="shared" si="8"/>
        <v>A</v>
      </c>
      <c r="O33" s="36">
        <v>1</v>
      </c>
      <c r="P33" s="28" t="str">
        <f t="shared" si="9"/>
        <v>sangat terampil mengidentifikasi lart. Asam basa dan menentukan pH asam basa dgn menggunakan indikator asam basa,  menentukan vol lart. Basa dengan titrasi asam basa serta pembuatan koloid</v>
      </c>
      <c r="Q33" s="39"/>
      <c r="R33" s="39" t="s">
        <v>8</v>
      </c>
      <c r="S33" s="18"/>
      <c r="T33" s="1">
        <v>85</v>
      </c>
      <c r="U33" s="1">
        <v>80</v>
      </c>
      <c r="V33" s="41">
        <v>84</v>
      </c>
      <c r="W33" s="1">
        <v>85</v>
      </c>
      <c r="X33" s="1">
        <v>80</v>
      </c>
      <c r="Y33" s="1">
        <v>87</v>
      </c>
      <c r="Z33" s="1"/>
      <c r="AA33" s="1"/>
      <c r="AB33" s="1"/>
      <c r="AC33" s="1"/>
      <c r="AD33" s="1"/>
      <c r="AE33" s="18"/>
      <c r="AF33" s="1">
        <v>90</v>
      </c>
      <c r="AG33" s="1">
        <v>92</v>
      </c>
      <c r="AH33" s="1">
        <v>89</v>
      </c>
      <c r="AI33" s="1">
        <v>88</v>
      </c>
      <c r="AJ33" s="1">
        <v>88</v>
      </c>
      <c r="AK33" s="1">
        <v>85</v>
      </c>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140473</v>
      </c>
      <c r="C34" s="19" t="s">
        <v>175</v>
      </c>
      <c r="D34" s="18"/>
      <c r="E34" s="28">
        <f t="shared" si="0"/>
        <v>89</v>
      </c>
      <c r="F34" s="28" t="str">
        <f t="shared" si="1"/>
        <v>A</v>
      </c>
      <c r="G34" s="28">
        <f t="shared" si="2"/>
        <v>89</v>
      </c>
      <c r="H34" s="28" t="str">
        <f t="shared" si="3"/>
        <v>A</v>
      </c>
      <c r="I34" s="36">
        <v>1</v>
      </c>
      <c r="J34" s="28" t="str">
        <f t="shared" si="4"/>
        <v xml:space="preserve">memiliki kemampuan menganalisis lart. Asam basa, titrasi asam basa , sifat lart. Garam, Ksp serta koloid namun perlu peningkatan pemahaman tentang reaksi kesetimbangan ion </v>
      </c>
      <c r="K34" s="28">
        <f t="shared" si="5"/>
        <v>89.666666666666671</v>
      </c>
      <c r="L34" s="28" t="str">
        <f t="shared" si="6"/>
        <v>A</v>
      </c>
      <c r="M34" s="28">
        <f t="shared" si="7"/>
        <v>89.666666666666671</v>
      </c>
      <c r="N34" s="28" t="str">
        <f t="shared" si="8"/>
        <v>A</v>
      </c>
      <c r="O34" s="36">
        <v>1</v>
      </c>
      <c r="P34" s="28" t="str">
        <f t="shared" si="9"/>
        <v>sangat terampil mengidentifikasi lart. Asam basa dan menentukan pH asam basa dgn menggunakan indikator asam basa,  menentukan vol lart. Basa dengan titrasi asam basa serta pembuatan koloid</v>
      </c>
      <c r="Q34" s="39"/>
      <c r="R34" s="39" t="s">
        <v>8</v>
      </c>
      <c r="S34" s="18"/>
      <c r="T34" s="1">
        <v>95</v>
      </c>
      <c r="U34" s="1">
        <v>89</v>
      </c>
      <c r="V34" s="41">
        <v>82</v>
      </c>
      <c r="W34" s="1">
        <v>85</v>
      </c>
      <c r="X34" s="1">
        <v>85</v>
      </c>
      <c r="Y34" s="1">
        <v>100</v>
      </c>
      <c r="Z34" s="1"/>
      <c r="AA34" s="1"/>
      <c r="AB34" s="1"/>
      <c r="AC34" s="1"/>
      <c r="AD34" s="1"/>
      <c r="AE34" s="18"/>
      <c r="AF34" s="1">
        <v>90</v>
      </c>
      <c r="AG34" s="1">
        <v>92</v>
      </c>
      <c r="AH34" s="1">
        <v>89</v>
      </c>
      <c r="AI34" s="1">
        <v>92</v>
      </c>
      <c r="AJ34" s="1">
        <v>90</v>
      </c>
      <c r="AK34" s="1">
        <v>85</v>
      </c>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140488</v>
      </c>
      <c r="C35" s="19" t="s">
        <v>176</v>
      </c>
      <c r="D35" s="18"/>
      <c r="E35" s="28">
        <f t="shared" si="0"/>
        <v>87</v>
      </c>
      <c r="F35" s="28" t="str">
        <f t="shared" si="1"/>
        <v>A</v>
      </c>
      <c r="G35" s="28">
        <f t="shared" si="2"/>
        <v>87</v>
      </c>
      <c r="H35" s="28" t="str">
        <f t="shared" si="3"/>
        <v>A</v>
      </c>
      <c r="I35" s="36">
        <v>1</v>
      </c>
      <c r="J35" s="28" t="str">
        <f t="shared" si="4"/>
        <v xml:space="preserve">memiliki kemampuan menganalisis lart. Asam basa, titrasi asam basa , sifat lart. Garam, Ksp serta koloid namun perlu peningkatan pemahaman tentang reaksi kesetimbangan ion </v>
      </c>
      <c r="K35" s="28">
        <f t="shared" si="5"/>
        <v>88</v>
      </c>
      <c r="L35" s="28" t="str">
        <f t="shared" si="6"/>
        <v>A</v>
      </c>
      <c r="M35" s="28">
        <f t="shared" si="7"/>
        <v>88</v>
      </c>
      <c r="N35" s="28" t="str">
        <f t="shared" si="8"/>
        <v>A</v>
      </c>
      <c r="O35" s="36">
        <v>1</v>
      </c>
      <c r="P35" s="28" t="str">
        <f t="shared" si="9"/>
        <v>sangat terampil mengidentifikasi lart. Asam basa dan menentukan pH asam basa dgn menggunakan indikator asam basa,  menentukan vol lart. Basa dengan titrasi asam basa serta pembuatan koloid</v>
      </c>
      <c r="Q35" s="39"/>
      <c r="R35" s="39" t="s">
        <v>8</v>
      </c>
      <c r="S35" s="18"/>
      <c r="T35" s="1">
        <v>95</v>
      </c>
      <c r="U35" s="1">
        <v>84</v>
      </c>
      <c r="V35" s="41">
        <v>77</v>
      </c>
      <c r="W35" s="1">
        <v>80</v>
      </c>
      <c r="X35" s="1">
        <v>83</v>
      </c>
      <c r="Y35" s="1">
        <v>100</v>
      </c>
      <c r="Z35" s="1"/>
      <c r="AA35" s="1"/>
      <c r="AB35" s="1"/>
      <c r="AC35" s="1"/>
      <c r="AD35" s="1"/>
      <c r="AE35" s="18"/>
      <c r="AF35" s="1">
        <v>90</v>
      </c>
      <c r="AG35" s="1">
        <v>92</v>
      </c>
      <c r="AH35" s="1">
        <v>87</v>
      </c>
      <c r="AI35" s="1">
        <v>88</v>
      </c>
      <c r="AJ35" s="1">
        <v>86</v>
      </c>
      <c r="AK35" s="1">
        <v>85</v>
      </c>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140503</v>
      </c>
      <c r="C36" s="19" t="s">
        <v>177</v>
      </c>
      <c r="D36" s="18"/>
      <c r="E36" s="28">
        <f t="shared" si="0"/>
        <v>82</v>
      </c>
      <c r="F36" s="28" t="str">
        <f t="shared" si="1"/>
        <v>B</v>
      </c>
      <c r="G36" s="28">
        <f t="shared" si="2"/>
        <v>82</v>
      </c>
      <c r="H36" s="28" t="str">
        <f t="shared" si="3"/>
        <v>B</v>
      </c>
      <c r="I36" s="36">
        <v>2</v>
      </c>
      <c r="J36" s="28" t="str">
        <f t="shared" si="4"/>
        <v>memiliki kemampuan menganalisis lart. Asam basa, reaksi kesetimbangan ion , sifat lart. Garam, Ksp serta koloid namun perlu peningkatan pemahaman tentang titrasi asam basa</v>
      </c>
      <c r="K36" s="28">
        <f t="shared" si="5"/>
        <v>88</v>
      </c>
      <c r="L36" s="28" t="str">
        <f t="shared" si="6"/>
        <v>A</v>
      </c>
      <c r="M36" s="28">
        <f t="shared" si="7"/>
        <v>88</v>
      </c>
      <c r="N36" s="28" t="str">
        <f t="shared" si="8"/>
        <v>A</v>
      </c>
      <c r="O36" s="36">
        <v>1</v>
      </c>
      <c r="P36" s="28" t="str">
        <f t="shared" si="9"/>
        <v>sangat terampil mengidentifikasi lart. Asam basa dan menentukan pH asam basa dgn menggunakan indikator asam basa,  menentukan vol lart. Basa dengan titrasi asam basa serta pembuatan koloid</v>
      </c>
      <c r="Q36" s="39"/>
      <c r="R36" s="39" t="s">
        <v>8</v>
      </c>
      <c r="S36" s="18"/>
      <c r="T36" s="1">
        <v>75</v>
      </c>
      <c r="U36" s="1">
        <v>76</v>
      </c>
      <c r="V36" s="41">
        <v>79</v>
      </c>
      <c r="W36" s="1">
        <v>80</v>
      </c>
      <c r="X36" s="1">
        <v>82</v>
      </c>
      <c r="Y36" s="1">
        <v>97</v>
      </c>
      <c r="Z36" s="1"/>
      <c r="AA36" s="1"/>
      <c r="AB36" s="1"/>
      <c r="AC36" s="1"/>
      <c r="AD36" s="1"/>
      <c r="AE36" s="18"/>
      <c r="AF36" s="1">
        <v>90</v>
      </c>
      <c r="AG36" s="1">
        <v>92</v>
      </c>
      <c r="AH36" s="1">
        <v>85</v>
      </c>
      <c r="AI36" s="1">
        <v>88</v>
      </c>
      <c r="AJ36" s="1">
        <v>88</v>
      </c>
      <c r="AK36" s="1">
        <v>85</v>
      </c>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140518</v>
      </c>
      <c r="C37" s="19" t="s">
        <v>178</v>
      </c>
      <c r="D37" s="18"/>
      <c r="E37" s="28">
        <f t="shared" si="0"/>
        <v>82</v>
      </c>
      <c r="F37" s="28" t="str">
        <f t="shared" si="1"/>
        <v>B</v>
      </c>
      <c r="G37" s="28">
        <f t="shared" si="2"/>
        <v>82</v>
      </c>
      <c r="H37" s="28" t="str">
        <f t="shared" si="3"/>
        <v>B</v>
      </c>
      <c r="I37" s="36">
        <v>2</v>
      </c>
      <c r="J37" s="28" t="str">
        <f t="shared" si="4"/>
        <v>memiliki kemampuan menganalisis lart. Asam basa, reaksi kesetimbangan ion , sifat lart. Garam, Ksp serta koloid namun perlu peningkatan pemahaman tentang titrasi asam basa</v>
      </c>
      <c r="K37" s="28">
        <f t="shared" si="5"/>
        <v>88.666666666666671</v>
      </c>
      <c r="L37" s="28" t="str">
        <f t="shared" si="6"/>
        <v>A</v>
      </c>
      <c r="M37" s="28">
        <f t="shared" si="7"/>
        <v>88.666666666666671</v>
      </c>
      <c r="N37" s="28" t="str">
        <f t="shared" si="8"/>
        <v>A</v>
      </c>
      <c r="O37" s="36">
        <v>1</v>
      </c>
      <c r="P37" s="28" t="str">
        <f t="shared" si="9"/>
        <v>sangat terampil mengidentifikasi lart. Asam basa dan menentukan pH asam basa dgn menggunakan indikator asam basa,  menentukan vol lart. Basa dengan titrasi asam basa serta pembuatan koloid</v>
      </c>
      <c r="Q37" s="39"/>
      <c r="R37" s="39" t="s">
        <v>8</v>
      </c>
      <c r="S37" s="18"/>
      <c r="T37" s="1">
        <v>95</v>
      </c>
      <c r="U37" s="1">
        <v>88</v>
      </c>
      <c r="V37" s="41">
        <v>80</v>
      </c>
      <c r="W37" s="1">
        <v>75</v>
      </c>
      <c r="X37" s="1">
        <v>78</v>
      </c>
      <c r="Y37" s="1">
        <v>77</v>
      </c>
      <c r="Z37" s="1"/>
      <c r="AA37" s="1"/>
      <c r="AB37" s="1"/>
      <c r="AC37" s="1"/>
      <c r="AD37" s="1"/>
      <c r="AE37" s="18"/>
      <c r="AF37" s="1">
        <v>90</v>
      </c>
      <c r="AG37" s="1">
        <v>92</v>
      </c>
      <c r="AH37" s="1">
        <v>87</v>
      </c>
      <c r="AI37" s="1">
        <v>90</v>
      </c>
      <c r="AJ37" s="1">
        <v>88</v>
      </c>
      <c r="AK37" s="1">
        <v>85</v>
      </c>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140533</v>
      </c>
      <c r="C38" s="19" t="s">
        <v>179</v>
      </c>
      <c r="D38" s="18"/>
      <c r="E38" s="28">
        <f t="shared" si="0"/>
        <v>88</v>
      </c>
      <c r="F38" s="28" t="str">
        <f t="shared" si="1"/>
        <v>A</v>
      </c>
      <c r="G38" s="28">
        <f t="shared" si="2"/>
        <v>88</v>
      </c>
      <c r="H38" s="28" t="str">
        <f t="shared" si="3"/>
        <v>A</v>
      </c>
      <c r="I38" s="36">
        <v>1</v>
      </c>
      <c r="J38" s="28" t="str">
        <f t="shared" si="4"/>
        <v xml:space="preserve">memiliki kemampuan menganalisis lart. Asam basa, titrasi asam basa , sifat lart. Garam, Ksp serta koloid namun perlu peningkatan pemahaman tentang reaksi kesetimbangan ion </v>
      </c>
      <c r="K38" s="28">
        <f t="shared" si="5"/>
        <v>88.333333333333329</v>
      </c>
      <c r="L38" s="28" t="str">
        <f t="shared" si="6"/>
        <v>A</v>
      </c>
      <c r="M38" s="28">
        <f t="shared" si="7"/>
        <v>88.333333333333329</v>
      </c>
      <c r="N38" s="28" t="str">
        <f t="shared" si="8"/>
        <v>A</v>
      </c>
      <c r="O38" s="36">
        <v>1</v>
      </c>
      <c r="P38" s="28" t="str">
        <f t="shared" si="9"/>
        <v>sangat terampil mengidentifikasi lart. Asam basa dan menentukan pH asam basa dgn menggunakan indikator asam basa,  menentukan vol lart. Basa dengan titrasi asam basa serta pembuatan koloid</v>
      </c>
      <c r="Q38" s="39"/>
      <c r="R38" s="39" t="s">
        <v>8</v>
      </c>
      <c r="S38" s="18"/>
      <c r="T38" s="1">
        <v>100</v>
      </c>
      <c r="U38" s="1">
        <v>92</v>
      </c>
      <c r="V38" s="41">
        <v>84</v>
      </c>
      <c r="W38" s="1">
        <v>75</v>
      </c>
      <c r="X38" s="1">
        <v>80</v>
      </c>
      <c r="Y38" s="1">
        <v>97</v>
      </c>
      <c r="Z38" s="1"/>
      <c r="AA38" s="1"/>
      <c r="AB38" s="1"/>
      <c r="AC38" s="1"/>
      <c r="AD38" s="1"/>
      <c r="AE38" s="18"/>
      <c r="AF38" s="1">
        <v>90</v>
      </c>
      <c r="AG38" s="1">
        <v>92</v>
      </c>
      <c r="AH38" s="1">
        <v>87</v>
      </c>
      <c r="AI38" s="1">
        <v>88</v>
      </c>
      <c r="AJ38" s="1">
        <v>88</v>
      </c>
      <c r="AK38" s="1">
        <v>85</v>
      </c>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140548</v>
      </c>
      <c r="C39" s="19" t="s">
        <v>180</v>
      </c>
      <c r="D39" s="18"/>
      <c r="E39" s="28">
        <f t="shared" si="0"/>
        <v>88</v>
      </c>
      <c r="F39" s="28" t="str">
        <f t="shared" si="1"/>
        <v>A</v>
      </c>
      <c r="G39" s="28">
        <f t="shared" si="2"/>
        <v>88</v>
      </c>
      <c r="H39" s="28" t="str">
        <f t="shared" si="3"/>
        <v>A</v>
      </c>
      <c r="I39" s="36">
        <v>1</v>
      </c>
      <c r="J39" s="28" t="str">
        <f t="shared" si="4"/>
        <v xml:space="preserve">memiliki kemampuan menganalisis lart. Asam basa, titrasi asam basa , sifat lart. Garam, Ksp serta koloid namun perlu peningkatan pemahaman tentang reaksi kesetimbangan ion </v>
      </c>
      <c r="K39" s="28">
        <f t="shared" si="5"/>
        <v>88.5</v>
      </c>
      <c r="L39" s="28" t="str">
        <f t="shared" si="6"/>
        <v>A</v>
      </c>
      <c r="M39" s="28">
        <f t="shared" si="7"/>
        <v>88.5</v>
      </c>
      <c r="N39" s="28" t="str">
        <f t="shared" si="8"/>
        <v>A</v>
      </c>
      <c r="O39" s="36">
        <v>1</v>
      </c>
      <c r="P39" s="28" t="str">
        <f t="shared" si="9"/>
        <v>sangat terampil mengidentifikasi lart. Asam basa dan menentukan pH asam basa dgn menggunakan indikator asam basa,  menentukan vol lart. Basa dengan titrasi asam basa serta pembuatan koloid</v>
      </c>
      <c r="Q39" s="39"/>
      <c r="R39" s="39" t="s">
        <v>8</v>
      </c>
      <c r="S39" s="18"/>
      <c r="T39" s="1">
        <v>95</v>
      </c>
      <c r="U39" s="1">
        <v>82</v>
      </c>
      <c r="V39" s="41">
        <v>75</v>
      </c>
      <c r="W39" s="1">
        <v>85</v>
      </c>
      <c r="X39" s="1">
        <v>90</v>
      </c>
      <c r="Y39" s="1">
        <v>100</v>
      </c>
      <c r="Z39" s="1"/>
      <c r="AA39" s="1"/>
      <c r="AB39" s="1"/>
      <c r="AC39" s="1"/>
      <c r="AD39" s="1"/>
      <c r="AE39" s="18"/>
      <c r="AF39" s="1">
        <v>90</v>
      </c>
      <c r="AG39" s="1">
        <v>90</v>
      </c>
      <c r="AH39" s="1">
        <v>88</v>
      </c>
      <c r="AI39" s="1">
        <v>90</v>
      </c>
      <c r="AJ39" s="1">
        <v>88</v>
      </c>
      <c r="AK39" s="1">
        <v>85</v>
      </c>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140563</v>
      </c>
      <c r="C40" s="19" t="s">
        <v>181</v>
      </c>
      <c r="D40" s="18"/>
      <c r="E40" s="28">
        <f t="shared" si="0"/>
        <v>87</v>
      </c>
      <c r="F40" s="28" t="str">
        <f t="shared" si="1"/>
        <v>A</v>
      </c>
      <c r="G40" s="28">
        <f t="shared" si="2"/>
        <v>87</v>
      </c>
      <c r="H40" s="28" t="str">
        <f t="shared" si="3"/>
        <v>A</v>
      </c>
      <c r="I40" s="36">
        <v>1</v>
      </c>
      <c r="J40" s="28" t="str">
        <f t="shared" si="4"/>
        <v xml:space="preserve">memiliki kemampuan menganalisis lart. Asam basa, titrasi asam basa , sifat lart. Garam, Ksp serta koloid namun perlu peningkatan pemahaman tentang reaksi kesetimbangan ion </v>
      </c>
      <c r="K40" s="28">
        <f t="shared" si="5"/>
        <v>89</v>
      </c>
      <c r="L40" s="28" t="str">
        <f t="shared" si="6"/>
        <v>A</v>
      </c>
      <c r="M40" s="28">
        <f t="shared" si="7"/>
        <v>89</v>
      </c>
      <c r="N40" s="28" t="str">
        <f t="shared" si="8"/>
        <v>A</v>
      </c>
      <c r="O40" s="36">
        <v>1</v>
      </c>
      <c r="P40" s="28" t="str">
        <f t="shared" si="9"/>
        <v>sangat terampil mengidentifikasi lart. Asam basa dan menentukan pH asam basa dgn menggunakan indikator asam basa,  menentukan vol lart. Basa dengan titrasi asam basa serta pembuatan koloid</v>
      </c>
      <c r="Q40" s="39"/>
      <c r="R40" s="39" t="s">
        <v>8</v>
      </c>
      <c r="S40" s="18"/>
      <c r="T40" s="1">
        <v>85</v>
      </c>
      <c r="U40" s="1">
        <v>78</v>
      </c>
      <c r="V40" s="41">
        <v>81</v>
      </c>
      <c r="W40" s="1">
        <v>95</v>
      </c>
      <c r="X40" s="1">
        <v>82</v>
      </c>
      <c r="Y40" s="1">
        <v>100</v>
      </c>
      <c r="Z40" s="1"/>
      <c r="AA40" s="1"/>
      <c r="AB40" s="1"/>
      <c r="AC40" s="1"/>
      <c r="AD40" s="1"/>
      <c r="AE40" s="18"/>
      <c r="AF40" s="1">
        <v>90</v>
      </c>
      <c r="AG40" s="1">
        <v>92</v>
      </c>
      <c r="AH40" s="1">
        <v>87</v>
      </c>
      <c r="AI40" s="1">
        <v>90</v>
      </c>
      <c r="AJ40" s="1">
        <v>90</v>
      </c>
      <c r="AK40" s="1">
        <v>85</v>
      </c>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140578</v>
      </c>
      <c r="C41" s="19" t="s">
        <v>182</v>
      </c>
      <c r="D41" s="18"/>
      <c r="E41" s="28">
        <f t="shared" si="0"/>
        <v>81</v>
      </c>
      <c r="F41" s="28" t="str">
        <f t="shared" si="1"/>
        <v>B</v>
      </c>
      <c r="G41" s="28">
        <f t="shared" si="2"/>
        <v>81</v>
      </c>
      <c r="H41" s="28" t="str">
        <f t="shared" si="3"/>
        <v>B</v>
      </c>
      <c r="I41" s="36">
        <v>2</v>
      </c>
      <c r="J41" s="28" t="str">
        <f t="shared" si="4"/>
        <v>memiliki kemampuan menganalisis lart. Asam basa, reaksi kesetimbangan ion , sifat lart. Garam, Ksp serta koloid namun perlu peningkatan pemahaman tentang titrasi asam basa</v>
      </c>
      <c r="K41" s="28">
        <f t="shared" si="5"/>
        <v>88.333333333333329</v>
      </c>
      <c r="L41" s="28" t="str">
        <f t="shared" si="6"/>
        <v>A</v>
      </c>
      <c r="M41" s="28">
        <f t="shared" si="7"/>
        <v>88.333333333333329</v>
      </c>
      <c r="N41" s="28" t="str">
        <f t="shared" si="8"/>
        <v>A</v>
      </c>
      <c r="O41" s="36">
        <v>1</v>
      </c>
      <c r="P41" s="28" t="str">
        <f t="shared" si="9"/>
        <v>sangat terampil mengidentifikasi lart. Asam basa dan menentukan pH asam basa dgn menggunakan indikator asam basa,  menentukan vol lart. Basa dengan titrasi asam basa serta pembuatan koloid</v>
      </c>
      <c r="Q41" s="39"/>
      <c r="R41" s="39" t="s">
        <v>8</v>
      </c>
      <c r="S41" s="18"/>
      <c r="T41" s="1">
        <v>75</v>
      </c>
      <c r="U41" s="1">
        <v>72</v>
      </c>
      <c r="V41" s="41">
        <v>79</v>
      </c>
      <c r="W41" s="1">
        <v>75</v>
      </c>
      <c r="X41" s="1">
        <v>82</v>
      </c>
      <c r="Y41" s="1">
        <v>100</v>
      </c>
      <c r="Z41" s="1"/>
      <c r="AA41" s="1"/>
      <c r="AB41" s="1"/>
      <c r="AC41" s="1"/>
      <c r="AD41" s="1"/>
      <c r="AE41" s="18"/>
      <c r="AF41" s="1">
        <v>90</v>
      </c>
      <c r="AG41" s="1">
        <v>92</v>
      </c>
      <c r="AH41" s="1">
        <v>87</v>
      </c>
      <c r="AI41" s="1">
        <v>88</v>
      </c>
      <c r="AJ41" s="1">
        <v>88</v>
      </c>
      <c r="AK41" s="1">
        <v>85</v>
      </c>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140593</v>
      </c>
      <c r="C42" s="19" t="s">
        <v>183</v>
      </c>
      <c r="D42" s="18"/>
      <c r="E42" s="28">
        <f t="shared" si="0"/>
        <v>92</v>
      </c>
      <c r="F42" s="28" t="str">
        <f t="shared" si="1"/>
        <v>A</v>
      </c>
      <c r="G42" s="28">
        <f t="shared" si="2"/>
        <v>92</v>
      </c>
      <c r="H42" s="28" t="str">
        <f t="shared" si="3"/>
        <v>A</v>
      </c>
      <c r="I42" s="36">
        <v>1</v>
      </c>
      <c r="J42" s="28" t="str">
        <f t="shared" si="4"/>
        <v xml:space="preserve">memiliki kemampuan menganalisis lart. Asam basa, titrasi asam basa , sifat lart. Garam, Ksp serta koloid namun perlu peningkatan pemahaman tentang reaksi kesetimbangan ion </v>
      </c>
      <c r="K42" s="28">
        <f t="shared" si="5"/>
        <v>90</v>
      </c>
      <c r="L42" s="28" t="str">
        <f t="shared" si="6"/>
        <v>A</v>
      </c>
      <c r="M42" s="28">
        <f t="shared" si="7"/>
        <v>90</v>
      </c>
      <c r="N42" s="28" t="str">
        <f t="shared" si="8"/>
        <v>A</v>
      </c>
      <c r="O42" s="36">
        <v>1</v>
      </c>
      <c r="P42" s="28" t="str">
        <f t="shared" si="9"/>
        <v>sangat terampil mengidentifikasi lart. Asam basa dan menentukan pH asam basa dgn menggunakan indikator asam basa,  menentukan vol lart. Basa dengan titrasi asam basa serta pembuatan koloid</v>
      </c>
      <c r="Q42" s="39"/>
      <c r="R42" s="39" t="s">
        <v>8</v>
      </c>
      <c r="S42" s="18"/>
      <c r="T42" s="1">
        <v>80</v>
      </c>
      <c r="U42" s="1">
        <v>86</v>
      </c>
      <c r="V42" s="41">
        <v>99</v>
      </c>
      <c r="W42" s="1">
        <v>92</v>
      </c>
      <c r="X42" s="1">
        <v>95</v>
      </c>
      <c r="Y42" s="1">
        <v>97</v>
      </c>
      <c r="Z42" s="1"/>
      <c r="AA42" s="1"/>
      <c r="AB42" s="1"/>
      <c r="AC42" s="1"/>
      <c r="AD42" s="1"/>
      <c r="AE42" s="18"/>
      <c r="AF42" s="1">
        <v>90</v>
      </c>
      <c r="AG42" s="1">
        <v>92</v>
      </c>
      <c r="AH42" s="1">
        <v>93</v>
      </c>
      <c r="AI42" s="1">
        <v>90</v>
      </c>
      <c r="AJ42" s="1">
        <v>90</v>
      </c>
      <c r="AK42" s="1">
        <v>85</v>
      </c>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140608</v>
      </c>
      <c r="C43" s="19" t="s">
        <v>184</v>
      </c>
      <c r="D43" s="18"/>
      <c r="E43" s="28">
        <f t="shared" si="0"/>
        <v>83</v>
      </c>
      <c r="F43" s="28" t="str">
        <f t="shared" si="1"/>
        <v>B</v>
      </c>
      <c r="G43" s="28">
        <f t="shared" si="2"/>
        <v>83</v>
      </c>
      <c r="H43" s="28" t="str">
        <f t="shared" si="3"/>
        <v>B</v>
      </c>
      <c r="I43" s="36">
        <v>2</v>
      </c>
      <c r="J43" s="28" t="str">
        <f t="shared" si="4"/>
        <v>memiliki kemampuan menganalisis lart. Asam basa, reaksi kesetimbangan ion , sifat lart. Garam, Ksp serta koloid namun perlu peningkatan pemahaman tentang titrasi asam basa</v>
      </c>
      <c r="K43" s="28">
        <f t="shared" si="5"/>
        <v>88.666666666666671</v>
      </c>
      <c r="L43" s="28" t="str">
        <f t="shared" si="6"/>
        <v>A</v>
      </c>
      <c r="M43" s="28">
        <f t="shared" si="7"/>
        <v>88.666666666666671</v>
      </c>
      <c r="N43" s="28" t="str">
        <f t="shared" si="8"/>
        <v>A</v>
      </c>
      <c r="O43" s="36">
        <v>1</v>
      </c>
      <c r="P43" s="28" t="str">
        <f t="shared" si="9"/>
        <v>sangat terampil mengidentifikasi lart. Asam basa dan menentukan pH asam basa dgn menggunakan indikator asam basa,  menentukan vol lart. Basa dengan titrasi asam basa serta pembuatan koloid</v>
      </c>
      <c r="Q43" s="39"/>
      <c r="R43" s="39" t="s">
        <v>8</v>
      </c>
      <c r="S43" s="18"/>
      <c r="T43" s="1">
        <v>75</v>
      </c>
      <c r="U43" s="1">
        <v>86</v>
      </c>
      <c r="V43" s="41">
        <v>94</v>
      </c>
      <c r="W43" s="1">
        <v>80</v>
      </c>
      <c r="X43" s="1">
        <v>80</v>
      </c>
      <c r="Y43" s="1">
        <v>80</v>
      </c>
      <c r="Z43" s="1"/>
      <c r="AA43" s="1"/>
      <c r="AB43" s="1"/>
      <c r="AC43" s="1"/>
      <c r="AD43" s="1"/>
      <c r="AE43" s="18"/>
      <c r="AF43" s="1">
        <v>90</v>
      </c>
      <c r="AG43" s="1">
        <v>92</v>
      </c>
      <c r="AH43" s="1">
        <v>87</v>
      </c>
      <c r="AI43" s="1">
        <v>88</v>
      </c>
      <c r="AJ43" s="1">
        <v>90</v>
      </c>
      <c r="AK43" s="1">
        <v>85</v>
      </c>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140623</v>
      </c>
      <c r="C44" s="19" t="s">
        <v>185</v>
      </c>
      <c r="D44" s="18"/>
      <c r="E44" s="28">
        <f t="shared" si="0"/>
        <v>84</v>
      </c>
      <c r="F44" s="28" t="str">
        <f t="shared" si="1"/>
        <v>B</v>
      </c>
      <c r="G44" s="28">
        <f t="shared" si="2"/>
        <v>84</v>
      </c>
      <c r="H44" s="28" t="str">
        <f t="shared" si="3"/>
        <v>B</v>
      </c>
      <c r="I44" s="36">
        <v>2</v>
      </c>
      <c r="J44" s="28" t="str">
        <f t="shared" si="4"/>
        <v>memiliki kemampuan menganalisis lart. Asam basa, reaksi kesetimbangan ion , sifat lart. Garam, Ksp serta koloid namun perlu peningkatan pemahaman tentang titrasi asam basa</v>
      </c>
      <c r="K44" s="28">
        <f t="shared" si="5"/>
        <v>89.5</v>
      </c>
      <c r="L44" s="28" t="str">
        <f t="shared" si="6"/>
        <v>A</v>
      </c>
      <c r="M44" s="28">
        <f t="shared" si="7"/>
        <v>89.5</v>
      </c>
      <c r="N44" s="28" t="str">
        <f t="shared" si="8"/>
        <v>A</v>
      </c>
      <c r="O44" s="36">
        <v>1</v>
      </c>
      <c r="P44" s="28" t="str">
        <f t="shared" si="9"/>
        <v>sangat terampil mengidentifikasi lart. Asam basa dan menentukan pH asam basa dgn menggunakan indikator asam basa,  menentukan vol lart. Basa dengan titrasi asam basa serta pembuatan koloid</v>
      </c>
      <c r="Q44" s="39"/>
      <c r="R44" s="39" t="s">
        <v>8</v>
      </c>
      <c r="S44" s="18"/>
      <c r="T44" s="1">
        <v>80</v>
      </c>
      <c r="U44" s="1">
        <v>82</v>
      </c>
      <c r="V44" s="41">
        <v>85</v>
      </c>
      <c r="W44" s="1">
        <v>85</v>
      </c>
      <c r="X44" s="1">
        <v>82</v>
      </c>
      <c r="Y44" s="1">
        <v>90</v>
      </c>
      <c r="Z44" s="1"/>
      <c r="AA44" s="1"/>
      <c r="AB44" s="1"/>
      <c r="AC44" s="1"/>
      <c r="AD44" s="1"/>
      <c r="AE44" s="18"/>
      <c r="AF44" s="1">
        <v>90</v>
      </c>
      <c r="AG44" s="1">
        <v>92</v>
      </c>
      <c r="AH44" s="1">
        <v>90</v>
      </c>
      <c r="AI44" s="1">
        <v>90</v>
      </c>
      <c r="AJ44" s="1">
        <v>90</v>
      </c>
      <c r="AK44" s="1">
        <v>85</v>
      </c>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149854</v>
      </c>
      <c r="C45" s="19" t="s">
        <v>186</v>
      </c>
      <c r="D45" s="18"/>
      <c r="E45" s="28">
        <f t="shared" si="0"/>
        <v>82</v>
      </c>
      <c r="F45" s="28" t="str">
        <f t="shared" si="1"/>
        <v>B</v>
      </c>
      <c r="G45" s="28">
        <f t="shared" si="2"/>
        <v>82</v>
      </c>
      <c r="H45" s="28" t="str">
        <f t="shared" si="3"/>
        <v>B</v>
      </c>
      <c r="I45" s="36">
        <v>2</v>
      </c>
      <c r="J45" s="28" t="str">
        <f t="shared" si="4"/>
        <v>memiliki kemampuan menganalisis lart. Asam basa, reaksi kesetimbangan ion , sifat lart. Garam, Ksp serta koloid namun perlu peningkatan pemahaman tentang titrasi asam basa</v>
      </c>
      <c r="K45" s="28">
        <f t="shared" si="5"/>
        <v>87.833333333333329</v>
      </c>
      <c r="L45" s="28" t="str">
        <f t="shared" si="6"/>
        <v>A</v>
      </c>
      <c r="M45" s="28">
        <f t="shared" si="7"/>
        <v>87.833333333333329</v>
      </c>
      <c r="N45" s="28" t="str">
        <f t="shared" si="8"/>
        <v>A</v>
      </c>
      <c r="O45" s="36">
        <v>1</v>
      </c>
      <c r="P45" s="28" t="str">
        <f t="shared" si="9"/>
        <v>sangat terampil mengidentifikasi lart. Asam basa dan menentukan pH asam basa dgn menggunakan indikator asam basa,  menentukan vol lart. Basa dengan titrasi asam basa serta pembuatan koloid</v>
      </c>
      <c r="Q45" s="39"/>
      <c r="R45" s="39" t="s">
        <v>8</v>
      </c>
      <c r="S45" s="18"/>
      <c r="T45" s="1">
        <v>85</v>
      </c>
      <c r="U45" s="1">
        <v>78</v>
      </c>
      <c r="V45" s="41">
        <v>75</v>
      </c>
      <c r="W45" s="1">
        <v>75</v>
      </c>
      <c r="X45" s="1">
        <v>80</v>
      </c>
      <c r="Y45" s="1">
        <v>100</v>
      </c>
      <c r="Z45" s="1"/>
      <c r="AA45" s="1"/>
      <c r="AB45" s="1"/>
      <c r="AC45" s="1"/>
      <c r="AD45" s="1"/>
      <c r="AE45" s="18"/>
      <c r="AF45" s="1">
        <v>90</v>
      </c>
      <c r="AG45" s="1">
        <v>92</v>
      </c>
      <c r="AH45" s="1">
        <v>86</v>
      </c>
      <c r="AI45" s="1">
        <v>86</v>
      </c>
      <c r="AJ45" s="1">
        <v>88</v>
      </c>
      <c r="AK45" s="1">
        <v>85</v>
      </c>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t="s">
        <v>103</v>
      </c>
      <c r="G52" s="18"/>
      <c r="H52" s="18"/>
      <c r="I52" s="38"/>
      <c r="J52" s="30"/>
      <c r="K52" s="18">
        <f>IF(COUNTBLANK($G$11:$G$50)=40,"",MAX($G$11:$G$50))</f>
        <v>93</v>
      </c>
      <c r="L52" s="18"/>
      <c r="M52" s="18"/>
      <c r="N52" s="18"/>
      <c r="O52" s="37"/>
      <c r="P52" s="18"/>
      <c r="Q52" s="37" t="s">
        <v>104</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t="s">
        <v>106</v>
      </c>
      <c r="G53" s="18"/>
      <c r="H53" s="18"/>
      <c r="I53" s="38"/>
      <c r="J53" s="30"/>
      <c r="K53" s="18">
        <f>IF(COUNTBLANK($G$11:$G$50)=40,"",MIN($G$11:$G$50))</f>
        <v>72</v>
      </c>
      <c r="L53" s="18"/>
      <c r="M53" s="18"/>
      <c r="N53" s="18"/>
      <c r="O53" s="37"/>
      <c r="P53" s="18"/>
      <c r="Q53" s="37" t="s">
        <v>107</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108</v>
      </c>
      <c r="G54" s="18"/>
      <c r="H54" s="18"/>
      <c r="I54" s="38"/>
      <c r="J54" s="30"/>
      <c r="K54" s="18">
        <f>IF(COUNTBLANK($G$11:$G$50)=40,"",AVERAGE($G$11:$G$50))</f>
        <v>85.571428571428569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109</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7"/>
      <c r="J56" s="18"/>
      <c r="K56" s="18"/>
      <c r="L56" s="18"/>
      <c r="M56" s="18"/>
      <c r="N56" s="18"/>
      <c r="O56" s="37"/>
      <c r="P56" s="18"/>
      <c r="Q56" s="37" t="s">
        <v>111</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7"/>
      <c r="J57" s="18"/>
      <c r="K57" s="18"/>
      <c r="L57" s="18"/>
      <c r="M57" s="18"/>
      <c r="N57" s="18"/>
      <c r="O57" s="37"/>
      <c r="P57" s="18"/>
      <c r="Q57" s="37" t="s">
        <v>113</v>
      </c>
      <c r="R57" s="37" t="s">
        <v>114</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xWindow="1225" yWindow="168"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XI-MIPA 1</vt:lpstr>
      <vt:lpstr>XI-MIPA 2</vt:lpstr>
      <vt:lpstr>XI-MIPA 3</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ASUS</cp:lastModifiedBy>
  <dcterms:created xsi:type="dcterms:W3CDTF">2015-09-01T09:01:01Z</dcterms:created>
  <dcterms:modified xsi:type="dcterms:W3CDTF">2020-06-10T00:22:15Z</dcterms:modified>
</cp:coreProperties>
</file>