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25" windowWidth="15015" windowHeight="6345" activeTab="1"/>
  </bookViews>
  <sheets>
    <sheet name="X-IPS 1" sheetId="1" r:id="rId1"/>
    <sheet name="X-IPS 2" sheetId="2" r:id="rId2"/>
    <sheet name="X-IPS 3" sheetId="3" r:id="rId3"/>
    <sheet name="X-MIPA 6" sheetId="4" r:id="rId4"/>
    <sheet name="X-MIPA 7" sheetId="5" r:id="rId5"/>
  </sheets>
  <calcPr calcId="125725"/>
</workbook>
</file>

<file path=xl/calcChain.xml><?xml version="1.0" encoding="utf-8"?>
<calcChain xmlns="http://schemas.openxmlformats.org/spreadsheetml/2006/main">
  <c r="K55" i="5"/>
  <c r="R50"/>
  <c r="Q50"/>
  <c r="P50"/>
  <c r="M50"/>
  <c r="N50" s="1"/>
  <c r="K50"/>
  <c r="L50" s="1"/>
  <c r="J50"/>
  <c r="G50"/>
  <c r="H50" s="1"/>
  <c r="F50"/>
  <c r="E50"/>
  <c r="R49"/>
  <c r="Q49"/>
  <c r="P49"/>
  <c r="M49"/>
  <c r="N49" s="1"/>
  <c r="K49"/>
  <c r="L49" s="1"/>
  <c r="J49"/>
  <c r="G49"/>
  <c r="H49" s="1"/>
  <c r="F49"/>
  <c r="E49"/>
  <c r="R48"/>
  <c r="Q48"/>
  <c r="P48"/>
  <c r="M48"/>
  <c r="N48" s="1"/>
  <c r="K48"/>
  <c r="L48" s="1"/>
  <c r="J48"/>
  <c r="G48"/>
  <c r="H48" s="1"/>
  <c r="F48"/>
  <c r="E48"/>
  <c r="R47"/>
  <c r="Q47"/>
  <c r="P47"/>
  <c r="M47"/>
  <c r="N47" s="1"/>
  <c r="K47"/>
  <c r="L47" s="1"/>
  <c r="J47"/>
  <c r="G47"/>
  <c r="H47" s="1"/>
  <c r="F47"/>
  <c r="E47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E11"/>
  <c r="F11" s="1"/>
  <c r="K55" i="4"/>
  <c r="R50"/>
  <c r="Q50"/>
  <c r="P50"/>
  <c r="M50"/>
  <c r="N50" s="1"/>
  <c r="K50"/>
  <c r="L50" s="1"/>
  <c r="J50"/>
  <c r="G50"/>
  <c r="H50" s="1"/>
  <c r="F50"/>
  <c r="E50"/>
  <c r="R49"/>
  <c r="Q49"/>
  <c r="P49"/>
  <c r="N49"/>
  <c r="M49"/>
  <c r="K49"/>
  <c r="L49" s="1"/>
  <c r="J49"/>
  <c r="G49"/>
  <c r="H49" s="1"/>
  <c r="F49"/>
  <c r="E49"/>
  <c r="R48"/>
  <c r="Q48"/>
  <c r="P48"/>
  <c r="M48"/>
  <c r="N48" s="1"/>
  <c r="K48"/>
  <c r="L48" s="1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N22"/>
  <c r="M22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N20"/>
  <c r="M20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E11"/>
  <c r="F11" s="1"/>
  <c r="K55" i="3"/>
  <c r="R50"/>
  <c r="Q50"/>
  <c r="P50"/>
  <c r="N50"/>
  <c r="M50"/>
  <c r="K50"/>
  <c r="L50" s="1"/>
  <c r="J50"/>
  <c r="G50"/>
  <c r="H50" s="1"/>
  <c r="F50"/>
  <c r="E50"/>
  <c r="R49"/>
  <c r="Q49"/>
  <c r="P49"/>
  <c r="N49"/>
  <c r="M49"/>
  <c r="K49"/>
  <c r="L49" s="1"/>
  <c r="J49"/>
  <c r="G49"/>
  <c r="H49" s="1"/>
  <c r="F49"/>
  <c r="E49"/>
  <c r="R48"/>
  <c r="Q48"/>
  <c r="P48"/>
  <c r="M48"/>
  <c r="N48" s="1"/>
  <c r="K48"/>
  <c r="L48" s="1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F43"/>
  <c r="E43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E11"/>
  <c r="F11" s="1"/>
  <c r="K55" i="2"/>
  <c r="R50"/>
  <c r="Q50"/>
  <c r="P50"/>
  <c r="N50"/>
  <c r="M50"/>
  <c r="K50"/>
  <c r="L50" s="1"/>
  <c r="J50"/>
  <c r="G50"/>
  <c r="H50" s="1"/>
  <c r="F50"/>
  <c r="E50"/>
  <c r="R49"/>
  <c r="Q49"/>
  <c r="P49"/>
  <c r="N49"/>
  <c r="M49"/>
  <c r="K49"/>
  <c r="L49" s="1"/>
  <c r="J49"/>
  <c r="G49"/>
  <c r="H49" s="1"/>
  <c r="F49"/>
  <c r="E49"/>
  <c r="R48"/>
  <c r="Q48"/>
  <c r="P48"/>
  <c r="M48"/>
  <c r="N48" s="1"/>
  <c r="K48"/>
  <c r="L48" s="1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E11"/>
  <c r="F11" s="1"/>
  <c r="K55" i="1"/>
  <c r="R50"/>
  <c r="Q50"/>
  <c r="P50"/>
  <c r="N50"/>
  <c r="M50"/>
  <c r="K50"/>
  <c r="L50" s="1"/>
  <c r="J50"/>
  <c r="G50"/>
  <c r="H50" s="1"/>
  <c r="F50"/>
  <c r="E50"/>
  <c r="R49"/>
  <c r="Q49"/>
  <c r="P49"/>
  <c r="N49"/>
  <c r="M49"/>
  <c r="K49"/>
  <c r="L49" s="1"/>
  <c r="J49"/>
  <c r="G49"/>
  <c r="H49" s="1"/>
  <c r="F49"/>
  <c r="E49"/>
  <c r="R48"/>
  <c r="Q48"/>
  <c r="P48"/>
  <c r="M48"/>
  <c r="N48" s="1"/>
  <c r="K48"/>
  <c r="L48" s="1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N27"/>
  <c r="M27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N16"/>
  <c r="M16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N13"/>
  <c r="M13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E11"/>
  <c r="F11" s="1"/>
  <c r="K52" i="5" l="1"/>
  <c r="H11"/>
  <c r="K52" i="4"/>
  <c r="H11"/>
  <c r="K53"/>
  <c r="K54" i="3"/>
  <c r="K53"/>
  <c r="K52"/>
  <c r="H11"/>
  <c r="K54" i="2"/>
  <c r="H11"/>
  <c r="K53"/>
  <c r="K52"/>
  <c r="K53" i="1"/>
  <c r="K52"/>
  <c r="K54"/>
  <c r="H11"/>
  <c r="K54" i="4"/>
  <c r="K54" i="5"/>
  <c r="K53"/>
</calcChain>
</file>

<file path=xl/sharedStrings.xml><?xml version="1.0" encoding="utf-8"?>
<sst xmlns="http://schemas.openxmlformats.org/spreadsheetml/2006/main" count="951" uniqueCount="277">
  <si>
    <t>DAFTAR NILAI SISWA SMAN 9 SEMARANG SEMESTER GENAP TAHUN PELAJARAN 2016/2017</t>
  </si>
  <si>
    <t>Guru :</t>
  </si>
  <si>
    <t>Rifanti S.Pd</t>
  </si>
  <si>
    <t>Kelas X-IPS 1</t>
  </si>
  <si>
    <t>Mapel :</t>
  </si>
  <si>
    <t>Bahasa Jawa [ Kelompok B (Wajib) ]</t>
  </si>
  <si>
    <t>didownload 17/04/2017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</si>
  <si>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</si>
  <si>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</si>
  <si>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</si>
  <si>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</si>
  <si>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</si>
  <si>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</si>
  <si>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</si>
  <si>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</si>
  <si>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</si>
  <si>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</si>
  <si>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</si>
  <si>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</si>
  <si>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</si>
  <si>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</si>
  <si>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</si>
  <si>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</si>
  <si>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</si>
  <si>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</si>
  <si>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</si>
  <si>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</si>
  <si>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</si>
  <si>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</si>
  <si>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</si>
  <si>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</si>
  <si>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</si>
  <si>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</si>
  <si>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</si>
  <si>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</si>
  <si>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</si>
  <si>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</si>
  <si>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</si>
  <si>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</si>
  <si>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</si>
  <si>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</si>
  <si>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</si>
  <si>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</si>
  <si>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</si>
  <si>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</si>
  <si>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</si>
  <si>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</si>
  <si>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</si>
  <si>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</si>
  <si>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</si>
  <si>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</si>
  <si>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</si>
  <si>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</si>
  <si>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ADENG DAFFA RAMADHANA</t>
  </si>
  <si>
    <t>Predikat &amp; Deskripsi Pengetahuan</t>
  </si>
  <si>
    <t>ACUAN MENGISI DESKRIPSI</t>
  </si>
  <si>
    <t>AMALIA RASYIDA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</si>
  <si>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</si>
  <si>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</si>
  <si>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</si>
  <si>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</si>
  <si>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</si>
  <si>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</si>
  <si>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</si>
  <si>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</si>
  <si>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ANISA BUDI UTAMI</t>
  </si>
  <si>
    <t>ANISA RACHMAWATI</t>
  </si>
  <si>
    <t>ANNAS WALID PRATAMA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</si>
  <si>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</si>
  <si>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</si>
  <si>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</si>
  <si>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</si>
  <si>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</si>
  <si>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</si>
  <si>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</si>
  <si>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</si>
  <si>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</si>
  <si>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ELISABETH PUTRI KINANTI PRASETYANING GUSTI</t>
  </si>
  <si>
    <t>Predikat &amp; Deskripsi Keterampilan</t>
  </si>
  <si>
    <t>ELLEONORA PUTRI LARASATI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</si>
  <si>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</si>
  <si>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</si>
  <si>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</si>
  <si>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</si>
  <si>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</si>
  <si>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</si>
  <si>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</si>
  <si>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</si>
  <si>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</si>
  <si>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</si>
  <si>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</si>
  <si>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</si>
  <si>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</si>
  <si>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</si>
  <si>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</si>
  <si>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</si>
  <si>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</si>
  <si>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</si>
  <si>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</si>
  <si>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</si>
  <si>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ADELIA AZZAHRA</t>
  </si>
  <si>
    <t>FEBINA AZSA IHTIARA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</si>
  <si>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</si>
  <si>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</si>
  <si>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</si>
  <si>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</si>
  <si>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</si>
  <si>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</si>
  <si>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</si>
  <si>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</si>
  <si>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</si>
  <si>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</si>
  <si>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</si>
  <si>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 xml:space="preserve">Nip. </t>
  </si>
  <si>
    <t>Nip</t>
  </si>
  <si>
    <t>Kelas X-IPS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</si>
  <si>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</si>
  <si>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</si>
  <si>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</si>
  <si>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</si>
  <si>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</si>
  <si>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</si>
  <si>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</si>
  <si>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</si>
  <si>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</si>
  <si>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</si>
  <si>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</si>
  <si>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</si>
  <si>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</si>
  <si>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</si>
  <si>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</si>
  <si>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</si>
  <si>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</si>
  <si>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</si>
  <si>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</si>
  <si>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</si>
  <si>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</si>
  <si>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RAFLY ANUGRAH PRATAMA</t>
  </si>
  <si>
    <t>NABELLA SETIOWATI</t>
  </si>
  <si>
    <t>NADA KURNIA ADILLA</t>
  </si>
  <si>
    <t>NISRINA LUTHFIATUR RAFI&amp;#039;AH</t>
  </si>
  <si>
    <t>NISRINA VINA SAFIRA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</si>
  <si>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</si>
  <si>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</si>
  <si>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</si>
  <si>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</si>
  <si>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</si>
  <si>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</si>
  <si>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</si>
  <si>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</si>
  <si>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YOSEPHINE HELENA SIRAIT</t>
  </si>
  <si>
    <t>YUNUS AKBARSURYA PUTRA</t>
  </si>
  <si>
    <t>MUHAMMAD NAFI`UN NAJA</t>
  </si>
  <si>
    <t>PAUNDRA ARDIANSYAH</t>
  </si>
  <si>
    <t>Kelas X-IPS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</si>
  <si>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</si>
  <si>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</si>
  <si>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</si>
  <si>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</si>
  <si>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</si>
  <si>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ARDINA ABI SALMASARI</t>
  </si>
  <si>
    <t>ARIF CAHYA MEIGA</t>
  </si>
  <si>
    <t>AUDIAN TERTIA PARESTRI</t>
  </si>
  <si>
    <t>BREGAS GEZZA RANGIN ASONAR</t>
  </si>
  <si>
    <t>DYAH AYU KUSUMAWICITRA</t>
  </si>
  <si>
    <t>FADHILA PRAMESTI SETYAJATI</t>
  </si>
  <si>
    <t>FAHMAWAN ABDHIMASTYASA GIWANGKARA</t>
  </si>
  <si>
    <t>FAIZ CAHYA RAMADHAN</t>
  </si>
  <si>
    <t>FEREN AULIA SESIORIZKY</t>
  </si>
  <si>
    <t>GILDA PRAMESTI RAMADHANI</t>
  </si>
  <si>
    <t>HAFIZ DIYA ANANTA</t>
  </si>
  <si>
    <t>HANINDITYA PUSPITA ARUM</t>
  </si>
  <si>
    <t>INDRI FARA DELLA</t>
  </si>
  <si>
    <t>LENDI AINUN RAFIQ</t>
  </si>
  <si>
    <t>LUTHFI SEKAR ADELLA</t>
  </si>
  <si>
    <t>MUHAMMAD FIRDAUS AMIRULLAH</t>
  </si>
  <si>
    <t>NADIA KRIS AYU DEWATI</t>
  </si>
  <si>
    <t>RENGGANIS ELOK BRILIANI</t>
  </si>
  <si>
    <t>RIFDA AYU AQILA</t>
  </si>
  <si>
    <t>RIZAL DWI RENDRAGRAHA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</si>
  <si>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</si>
  <si>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</si>
  <si>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</si>
  <si>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</si>
  <si>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</si>
  <si>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</si>
  <si>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</si>
  <si>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ARI SANJAYA</t>
  </si>
  <si>
    <t>ESA ERA EMARDHA</t>
  </si>
  <si>
    <t>MIDYA CANTIKA OKSELIA</t>
  </si>
  <si>
    <t>RUSYIDI MUAFA WIJOKONGKO</t>
  </si>
  <si>
    <t>HAFID RIZKY PERDANA</t>
  </si>
  <si>
    <t xml:space="preserve"> RIZKY PUTRA PAMUNGKAS</t>
  </si>
  <si>
    <t>Kelas X-MIPA 6</t>
  </si>
  <si>
    <t>AKBAR GILANG RAMADHAN</t>
  </si>
  <si>
    <t>ANISA ANGGARI PUTRI DIANTI</t>
  </si>
  <si>
    <t>ARDITO HAYU AMASTO</t>
  </si>
  <si>
    <t>ARUM PUSVITA SARI</t>
  </si>
  <si>
    <t>AULIA FARISA</t>
  </si>
  <si>
    <t>BRAM ADHIWENA HIMAWAN</t>
  </si>
  <si>
    <t>CARIN ANNUR AINI</t>
  </si>
  <si>
    <t>DELLA FEBRIANA PUTRI UTOMO</t>
  </si>
  <si>
    <t>DENNY SURYA NUGRAHA</t>
  </si>
  <si>
    <t>DHIYA&amp;#039;A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</si>
  <si>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</si>
  <si>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</si>
  <si>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</si>
  <si>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</si>
  <si>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</si>
  <si>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</si>
  <si>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FATAH NUR ABDUL AZIZ</t>
  </si>
  <si>
    <t>FENDRIYANTO YUDHA LAKSANA</t>
  </si>
  <si>
    <t>GITA KRISTIA SALSABILLA</t>
  </si>
  <si>
    <t>INAYA NINGSIH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</si>
  <si>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</si>
  <si>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</si>
  <si>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</si>
  <si>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</si>
  <si>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</si>
  <si>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</si>
  <si>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</si>
  <si>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</si>
  <si>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</si>
  <si>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</si>
  <si>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</si>
  <si>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</si>
  <si>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</si>
  <si>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</si>
  <si>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</si>
  <si>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</si>
  <si>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BAGUS RIZKY ARYA NUGROHO</t>
  </si>
  <si>
    <t>NADIRA DHIYA IVANA</t>
  </si>
  <si>
    <t>Kelas X-MIPA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</si>
  <si>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</si>
  <si>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</si>
  <si>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</si>
  <si>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</si>
  <si>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</si>
  <si>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</si>
  <si>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</si>
  <si>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</si>
  <si>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</si>
  <si>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DIVANANDYA ZAHRA RAMADHANA</t>
  </si>
  <si>
    <t>EKA HARIZKI RAHMAWATI</t>
  </si>
  <si>
    <t>EVA AMELIA NOVITASARI</t>
  </si>
  <si>
    <t>FADHIL ANUGRAH FIRDAUS</t>
  </si>
  <si>
    <t>FAISHOL FAHMI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</si>
  <si>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</si>
  <si>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</si>
  <si>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</si>
  <si>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</si>
  <si>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</si>
  <si>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</si>
  <si>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</si>
  <si>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</si>
  <si>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</si>
  <si>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</si>
  <si>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</si>
  <si>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</si>
  <si>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</si>
  <si>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AZZAHRA&amp;#039;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</si>
  <si>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</si>
  <si>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</si>
  <si>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</si>
  <si>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</si>
  <si>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</si>
  <si>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</si>
  <si>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ZULFA RONA DHANIA</t>
  </si>
  <si>
    <t>VICKA AZIZAH MAULANI</t>
  </si>
  <si>
    <t>Memiliki kemampuan mengidentifikasi guru gatra, guru lagu, guru wilangan teks macapat pupuh Sinom dalam serat Wedhatama</t>
  </si>
  <si>
    <t>Memiliki kemampuan mengidentifikasi unsur pembangun dalam cerita wayang</t>
  </si>
  <si>
    <t>Memiliki keterampilan melakukan kegiatan membaca teks aksara Jawa, namun perlu peningkatan dalam menyajikan teks macapat pupuh Sinom dengan pemilihan kata yang benar</t>
  </si>
  <si>
    <t>Memiliki kemampuan mengenali angka Jawa dan mengidentifikasi kaidah penulisan angka Jawa</t>
  </si>
  <si>
    <t>Memiliki kemampuan mengenali ciri-ciri teks deskripsi dan memiliki kemampuan mengidentifikasi struktur teks deskriptif tentang makanan tradisional Jawa</t>
  </si>
  <si>
    <t>Memiliki keterampilan mengemukakan isi teks cerita wayang dalam bentuk lisan maupun tulisan, namun perlu peningkatan dalam pelafalan membaca teks panatacara</t>
  </si>
  <si>
    <t>Memiliki keterampilan  mengemukakan pendapat relevansi pitutur luhur dalam teks cerita wayang</t>
  </si>
  <si>
    <t>Memiliki keterampilan membuat teks deskripsi makanan tradisional Jawa dan melakukan penyajian dengan menceritakan kembali makanan tradisional Jawa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</si>
</sst>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657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42" activePane="bottomRight" state="frozen"/>
      <selection pane="topRight"/>
      <selection pane="bottomLeft"/>
      <selection pane="bottomRight" activeCell="J42" sqref="J4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261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261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44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21650</v>
      </c>
      <c r="C11" s="19" t="s">
        <v>53</v>
      </c>
      <c r="D11" s="18"/>
      <c r="E11" s="19">
        <f t="shared" ref="E11:E50" si="0">IF((COUNTA(T11:AA11)&gt;0),(ROUND( AVERAGE(T11:AA11),0)),"")</f>
        <v>77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77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mengenali angka Jawa dan mengidentifikasi kaidah penulisan angka Jawa</v>
      </c>
      <c r="K11" s="19">
        <f t="shared" ref="K11:K50" si="4">IF((COUNTA(AF11:AN11)&gt;0),AVERAGE(AF11:AN11),"")</f>
        <v>85.333333333333329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85.333333333333329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melakukan kegiatan membaca teks aksara Jawa, namun perlu peningkatan dalam menyajikan teks macapat pupuh Sinom dengan pemilihan kata yang benar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70</v>
      </c>
      <c r="U11" s="1">
        <v>80</v>
      </c>
      <c r="V11" s="1">
        <v>72</v>
      </c>
      <c r="W11" s="1">
        <v>82</v>
      </c>
      <c r="X11" s="1">
        <v>80</v>
      </c>
      <c r="Y11" s="1"/>
      <c r="Z11" s="1"/>
      <c r="AA11" s="1"/>
      <c r="AB11" s="1"/>
      <c r="AC11" s="1"/>
      <c r="AD11" s="1"/>
      <c r="AE11" s="18"/>
      <c r="AF11" s="1">
        <v>88</v>
      </c>
      <c r="AG11" s="1">
        <v>80</v>
      </c>
      <c r="AH11" s="1">
        <v>88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>
      <c r="A12" s="19">
        <v>2</v>
      </c>
      <c r="B12" s="19">
        <v>21666</v>
      </c>
      <c r="C12" s="19" t="s">
        <v>56</v>
      </c>
      <c r="D12" s="18"/>
      <c r="E12" s="19">
        <f t="shared" si="0"/>
        <v>82</v>
      </c>
      <c r="F12" s="19" t="str">
        <f t="shared" si="1"/>
        <v>B</v>
      </c>
      <c r="G12" s="19">
        <f>IF((COUNTA(T12:AC12)&gt;0),(ROUND((AVERAGE(T12:AD12)),0)),"")</f>
        <v>82</v>
      </c>
      <c r="H12" s="19" t="str">
        <f t="shared" si="2"/>
        <v>B</v>
      </c>
      <c r="I12" s="35">
        <v>1</v>
      </c>
      <c r="J12" s="19" t="str">
        <f t="shared" si="3"/>
        <v>Memiliki kemampuan mengenali ciri-ciri teks deskripsi dan memiliki kemampuan mengidentifikasi struktur teks deskriptif tentang makanan tradisional Jawa</v>
      </c>
      <c r="K12" s="19">
        <f t="shared" si="4"/>
        <v>83.333333333333329</v>
      </c>
      <c r="L12" s="19" t="str">
        <f t="shared" si="5"/>
        <v>B</v>
      </c>
      <c r="M12" s="19">
        <f t="shared" si="6"/>
        <v>83.333333333333329</v>
      </c>
      <c r="N12" s="19" t="str">
        <f t="shared" si="7"/>
        <v>B</v>
      </c>
      <c r="O12" s="35">
        <v>2</v>
      </c>
      <c r="P12" s="19" t="str">
        <f t="shared" si="8"/>
        <v>Memiliki keterampilan mengemukakan isi teks cerita wayang dalam bentuk lisan maupun tulisan, namun perlu peningkatan dalam pelafalan membaca teks panatacara</v>
      </c>
      <c r="Q12" s="19" t="str">
        <f t="shared" si="9"/>
        <v>A</v>
      </c>
      <c r="R12" s="19" t="str">
        <f t="shared" si="10"/>
        <v/>
      </c>
      <c r="S12" s="18"/>
      <c r="T12" s="1">
        <v>95</v>
      </c>
      <c r="U12" s="1">
        <v>75</v>
      </c>
      <c r="V12" s="1">
        <v>82</v>
      </c>
      <c r="W12" s="1">
        <v>76</v>
      </c>
      <c r="X12" s="1">
        <v>80</v>
      </c>
      <c r="Y12" s="1"/>
      <c r="Z12" s="1"/>
      <c r="AA12" s="1"/>
      <c r="AB12" s="1"/>
      <c r="AC12" s="1"/>
      <c r="AD12" s="1"/>
      <c r="AE12" s="18"/>
      <c r="AF12" s="1">
        <v>84</v>
      </c>
      <c r="AG12" s="1">
        <v>80</v>
      </c>
      <c r="AH12" s="1">
        <v>86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21682</v>
      </c>
      <c r="C13" s="19" t="s">
        <v>65</v>
      </c>
      <c r="D13" s="18"/>
      <c r="E13" s="19">
        <f t="shared" si="0"/>
        <v>76</v>
      </c>
      <c r="F13" s="19" t="str">
        <f t="shared" si="1"/>
        <v>B</v>
      </c>
      <c r="G13" s="19">
        <f>IF((COUNTA(T12:AC12)&gt;0),(ROUND((AVERAGE(T13:AD13)),0)),"")</f>
        <v>76</v>
      </c>
      <c r="H13" s="19" t="str">
        <f t="shared" si="2"/>
        <v>B</v>
      </c>
      <c r="I13" s="35">
        <v>4</v>
      </c>
      <c r="J13" s="19" t="str">
        <f t="shared" si="3"/>
        <v>Memiliki kemampuan mengidentifikasi guru gatra, guru lagu, guru wilangan teks macapat pupuh Sinom dalam serat Wedhatama</v>
      </c>
      <c r="K13" s="19">
        <f t="shared" si="4"/>
        <v>80</v>
      </c>
      <c r="L13" s="19" t="str">
        <f t="shared" si="5"/>
        <v>B</v>
      </c>
      <c r="M13" s="19">
        <f t="shared" si="6"/>
        <v>80</v>
      </c>
      <c r="N13" s="19" t="str">
        <f t="shared" si="7"/>
        <v>B</v>
      </c>
      <c r="O13" s="35">
        <v>2</v>
      </c>
      <c r="P13" s="19" t="str">
        <f t="shared" si="8"/>
        <v>Memiliki keterampilan mengemukakan isi teks cerita wayang dalam bentuk lisan maupun tulisan, namun perlu peningkatan dalam pelafalan membaca teks panatacara</v>
      </c>
      <c r="Q13" s="19" t="str">
        <f t="shared" si="9"/>
        <v>A</v>
      </c>
      <c r="R13" s="19" t="str">
        <f t="shared" si="10"/>
        <v/>
      </c>
      <c r="S13" s="18"/>
      <c r="T13" s="1">
        <v>79</v>
      </c>
      <c r="U13" s="1">
        <v>75</v>
      </c>
      <c r="V13" s="1">
        <v>72</v>
      </c>
      <c r="W13" s="1">
        <v>76</v>
      </c>
      <c r="X13" s="1">
        <v>80</v>
      </c>
      <c r="Y13" s="1"/>
      <c r="Z13" s="1"/>
      <c r="AA13" s="1"/>
      <c r="AB13" s="1"/>
      <c r="AC13" s="1"/>
      <c r="AD13" s="1"/>
      <c r="AE13" s="18"/>
      <c r="AF13" s="1">
        <v>84</v>
      </c>
      <c r="AG13" s="1">
        <v>80</v>
      </c>
      <c r="AH13" s="1">
        <v>76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273</v>
      </c>
      <c r="FI13" s="41" t="s">
        <v>271</v>
      </c>
      <c r="FJ13" s="39">
        <v>4401</v>
      </c>
      <c r="FK13" s="39">
        <v>4411</v>
      </c>
    </row>
    <row r="14" spans="1:167">
      <c r="A14" s="19">
        <v>4</v>
      </c>
      <c r="B14" s="19">
        <v>21698</v>
      </c>
      <c r="C14" s="19" t="s">
        <v>66</v>
      </c>
      <c r="D14" s="18"/>
      <c r="E14" s="19">
        <f t="shared" si="0"/>
        <v>78</v>
      </c>
      <c r="F14" s="19" t="str">
        <f t="shared" si="1"/>
        <v>B</v>
      </c>
      <c r="G14" s="19">
        <f>IF((COUNTA(T12:AC12)&gt;0),(ROUND((AVERAGE(T14:AD14)),0)),"")</f>
        <v>78</v>
      </c>
      <c r="H14" s="19" t="str">
        <f t="shared" si="2"/>
        <v>B</v>
      </c>
      <c r="I14" s="35">
        <v>3</v>
      </c>
      <c r="J14" s="19" t="str">
        <f t="shared" si="3"/>
        <v>Memiliki kemampuan mengenali angka Jawa dan mengidentifikasi kaidah penulisan angka Jawa</v>
      </c>
      <c r="K14" s="19">
        <f t="shared" si="4"/>
        <v>78.666666666666671</v>
      </c>
      <c r="L14" s="19" t="str">
        <f t="shared" si="5"/>
        <v>B</v>
      </c>
      <c r="M14" s="19">
        <f t="shared" si="6"/>
        <v>78.666666666666671</v>
      </c>
      <c r="N14" s="19" t="str">
        <f t="shared" si="7"/>
        <v>B</v>
      </c>
      <c r="O14" s="35">
        <v>3</v>
      </c>
      <c r="P14" s="19" t="str">
        <f t="shared" si="8"/>
        <v>Memiliki keterampilan  mengemukakan pendapat relevansi pitutur luhur dalam teks cerita wayang</v>
      </c>
      <c r="Q14" s="19" t="str">
        <f t="shared" si="9"/>
        <v>A</v>
      </c>
      <c r="R14" s="19" t="str">
        <f t="shared" si="10"/>
        <v/>
      </c>
      <c r="S14" s="18"/>
      <c r="T14" s="1">
        <v>72</v>
      </c>
      <c r="U14" s="1">
        <v>75</v>
      </c>
      <c r="V14" s="1">
        <v>85</v>
      </c>
      <c r="W14" s="1">
        <v>76</v>
      </c>
      <c r="X14" s="1">
        <v>81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76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>
      <c r="A15" s="19">
        <v>5</v>
      </c>
      <c r="B15" s="19">
        <v>21714</v>
      </c>
      <c r="C15" s="19" t="s">
        <v>67</v>
      </c>
      <c r="D15" s="18"/>
      <c r="E15" s="19">
        <f t="shared" si="0"/>
        <v>76</v>
      </c>
      <c r="F15" s="19" t="str">
        <f t="shared" si="1"/>
        <v>B</v>
      </c>
      <c r="G15" s="19">
        <f>IF((COUNTA(T12:AC12)&gt;0),(ROUND((AVERAGE(T15:AD15)),0)),"")</f>
        <v>76</v>
      </c>
      <c r="H15" s="19" t="str">
        <f t="shared" si="2"/>
        <v>B</v>
      </c>
      <c r="I15" s="35">
        <v>2</v>
      </c>
      <c r="J15" s="19" t="str">
        <f t="shared" si="3"/>
        <v>Memiliki kemampuan mengidentifikasi unsur pembangun dalam cerita wayang</v>
      </c>
      <c r="K15" s="19">
        <f t="shared" si="4"/>
        <v>78.666666666666671</v>
      </c>
      <c r="L15" s="19" t="str">
        <f t="shared" si="5"/>
        <v>B</v>
      </c>
      <c r="M15" s="19">
        <f t="shared" si="6"/>
        <v>78.666666666666671</v>
      </c>
      <c r="N15" s="19" t="str">
        <f t="shared" si="7"/>
        <v>B</v>
      </c>
      <c r="O15" s="35">
        <v>3</v>
      </c>
      <c r="P15" s="19" t="str">
        <f t="shared" si="8"/>
        <v>Memiliki keterampilan  mengemukakan pendapat relevansi pitutur luhur dalam teks cerita wayang</v>
      </c>
      <c r="Q15" s="19" t="str">
        <f t="shared" si="9"/>
        <v>A</v>
      </c>
      <c r="R15" s="19" t="str">
        <f t="shared" si="10"/>
        <v/>
      </c>
      <c r="S15" s="18"/>
      <c r="T15" s="1">
        <v>70</v>
      </c>
      <c r="U15" s="1">
        <v>80</v>
      </c>
      <c r="V15" s="1">
        <v>72</v>
      </c>
      <c r="W15" s="1">
        <v>78</v>
      </c>
      <c r="X15" s="1">
        <v>80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76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270</v>
      </c>
      <c r="FI15" s="41" t="s">
        <v>274</v>
      </c>
      <c r="FJ15" s="39">
        <v>4402</v>
      </c>
      <c r="FK15" s="39">
        <v>4412</v>
      </c>
    </row>
    <row r="16" spans="1:167">
      <c r="A16" s="19">
        <v>6</v>
      </c>
      <c r="B16" s="19">
        <v>21730</v>
      </c>
      <c r="C16" s="19" t="s">
        <v>68</v>
      </c>
      <c r="D16" s="18"/>
      <c r="E16" s="19">
        <f t="shared" si="0"/>
        <v>83</v>
      </c>
      <c r="F16" s="19" t="str">
        <f t="shared" si="1"/>
        <v>B</v>
      </c>
      <c r="G16" s="19">
        <f>IF((COUNTA(T12:AC12)&gt;0),(ROUND((AVERAGE(T16:AD16)),0)),"")</f>
        <v>83</v>
      </c>
      <c r="H16" s="19" t="str">
        <f t="shared" si="2"/>
        <v>B</v>
      </c>
      <c r="I16" s="35">
        <v>2</v>
      </c>
      <c r="J16" s="19" t="str">
        <f t="shared" si="3"/>
        <v>Memiliki kemampuan mengidentifikasi unsur pembangun dalam cerita wayang</v>
      </c>
      <c r="K16" s="19">
        <f t="shared" si="4"/>
        <v>84.666666666666671</v>
      </c>
      <c r="L16" s="19" t="str">
        <f t="shared" si="5"/>
        <v>A</v>
      </c>
      <c r="M16" s="19">
        <f t="shared" si="6"/>
        <v>84.666666666666671</v>
      </c>
      <c r="N16" s="19" t="str">
        <f t="shared" si="7"/>
        <v>A</v>
      </c>
      <c r="O16" s="35">
        <v>1</v>
      </c>
      <c r="P16" s="19" t="str">
        <f t="shared" si="8"/>
        <v>Memiliki keterampilan melakukan kegiatan membaca teks aksara Jawa, namun perlu peningkatan dalam menyajikan teks macapat pupuh Sinom dengan pemilihan kata yang benar</v>
      </c>
      <c r="Q16" s="19" t="str">
        <f t="shared" si="9"/>
        <v>A</v>
      </c>
      <c r="R16" s="19" t="str">
        <f t="shared" si="10"/>
        <v/>
      </c>
      <c r="S16" s="18"/>
      <c r="T16" s="1">
        <v>92</v>
      </c>
      <c r="U16" s="1">
        <v>76</v>
      </c>
      <c r="V16" s="1">
        <v>85</v>
      </c>
      <c r="W16" s="1">
        <v>83</v>
      </c>
      <c r="X16" s="1">
        <v>80</v>
      </c>
      <c r="Y16" s="1"/>
      <c r="Z16" s="1"/>
      <c r="AA16" s="1"/>
      <c r="AB16" s="1"/>
      <c r="AC16" s="1"/>
      <c r="AD16" s="1"/>
      <c r="AE16" s="18"/>
      <c r="AF16" s="1">
        <v>86</v>
      </c>
      <c r="AG16" s="1">
        <v>85</v>
      </c>
      <c r="AH16" s="1">
        <v>83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>
      <c r="A17" s="19">
        <v>7</v>
      </c>
      <c r="B17" s="19">
        <v>21746</v>
      </c>
      <c r="C17" s="19" t="s">
        <v>69</v>
      </c>
      <c r="D17" s="18"/>
      <c r="E17" s="19">
        <f t="shared" si="0"/>
        <v>82</v>
      </c>
      <c r="F17" s="19" t="str">
        <f t="shared" si="1"/>
        <v>B</v>
      </c>
      <c r="G17" s="19">
        <f>IF((COUNTA(T12:AC12)&gt;0),(ROUND((AVERAGE(T17:AD17)),0)),"")</f>
        <v>82</v>
      </c>
      <c r="H17" s="19" t="str">
        <f t="shared" si="2"/>
        <v>B</v>
      </c>
      <c r="I17" s="35">
        <v>2</v>
      </c>
      <c r="J17" s="19" t="str">
        <f t="shared" si="3"/>
        <v>Memiliki kemampuan mengidentifikasi unsur pembangun dalam cerita wayang</v>
      </c>
      <c r="K17" s="19">
        <f t="shared" si="4"/>
        <v>85</v>
      </c>
      <c r="L17" s="19" t="str">
        <f t="shared" si="5"/>
        <v>A</v>
      </c>
      <c r="M17" s="19">
        <f t="shared" si="6"/>
        <v>85</v>
      </c>
      <c r="N17" s="19" t="str">
        <f t="shared" si="7"/>
        <v>A</v>
      </c>
      <c r="O17" s="35">
        <v>1</v>
      </c>
      <c r="P17" s="19" t="str">
        <f t="shared" si="8"/>
        <v>Memiliki keterampilan melakukan kegiatan membaca teks aksara Jawa, namun perlu peningkatan dalam menyajikan teks macapat pupuh Sinom dengan pemilihan kata yang benar</v>
      </c>
      <c r="Q17" s="19" t="str">
        <f t="shared" si="9"/>
        <v>A</v>
      </c>
      <c r="R17" s="19" t="str">
        <f t="shared" si="10"/>
        <v/>
      </c>
      <c r="S17" s="18"/>
      <c r="T17" s="1">
        <v>85</v>
      </c>
      <c r="U17" s="1">
        <v>84</v>
      </c>
      <c r="V17" s="1">
        <v>72</v>
      </c>
      <c r="W17" s="1">
        <v>88</v>
      </c>
      <c r="X17" s="1">
        <v>83</v>
      </c>
      <c r="Y17" s="1"/>
      <c r="Z17" s="1"/>
      <c r="AA17" s="1"/>
      <c r="AB17" s="1"/>
      <c r="AC17" s="1"/>
      <c r="AD17" s="1"/>
      <c r="AE17" s="18"/>
      <c r="AF17" s="1">
        <v>86</v>
      </c>
      <c r="AG17" s="1">
        <v>80</v>
      </c>
      <c r="AH17" s="1">
        <v>89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272</v>
      </c>
      <c r="FI17" s="41" t="s">
        <v>275</v>
      </c>
      <c r="FJ17" s="39">
        <v>4403</v>
      </c>
      <c r="FK17" s="39">
        <v>4413</v>
      </c>
    </row>
    <row r="18" spans="1:167">
      <c r="A18" s="19">
        <v>8</v>
      </c>
      <c r="B18" s="19">
        <v>21762</v>
      </c>
      <c r="C18" s="19" t="s">
        <v>70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2</v>
      </c>
      <c r="J18" s="19" t="str">
        <f t="shared" si="3"/>
        <v>Memiliki kemampuan mengidentifikasi unsur pembangun dalam cerita wayang</v>
      </c>
      <c r="K18" s="19">
        <f t="shared" si="4"/>
        <v>80.666666666666671</v>
      </c>
      <c r="L18" s="19" t="str">
        <f t="shared" si="5"/>
        <v>B</v>
      </c>
      <c r="M18" s="19">
        <f t="shared" si="6"/>
        <v>80.666666666666671</v>
      </c>
      <c r="N18" s="19" t="str">
        <f t="shared" si="7"/>
        <v>B</v>
      </c>
      <c r="O18" s="35">
        <v>3</v>
      </c>
      <c r="P18" s="19" t="str">
        <f t="shared" si="8"/>
        <v>Memiliki keterampilan  mengemukakan pendapat relevansi pitutur luhur dalam teks cerita wayang</v>
      </c>
      <c r="Q18" s="19" t="str">
        <f t="shared" si="9"/>
        <v>A</v>
      </c>
      <c r="R18" s="19" t="str">
        <f t="shared" si="10"/>
        <v/>
      </c>
      <c r="S18" s="18"/>
      <c r="T18" s="1">
        <v>83</v>
      </c>
      <c r="U18" s="1">
        <v>82</v>
      </c>
      <c r="V18" s="1">
        <v>85</v>
      </c>
      <c r="W18" s="1">
        <v>82</v>
      </c>
      <c r="X18" s="1">
        <v>83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>
        <v>77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>
      <c r="A19" s="19">
        <v>9</v>
      </c>
      <c r="B19" s="19">
        <v>21778</v>
      </c>
      <c r="C19" s="19" t="s">
        <v>71</v>
      </c>
      <c r="D19" s="18"/>
      <c r="E19" s="19">
        <f t="shared" si="0"/>
        <v>84</v>
      </c>
      <c r="F19" s="19" t="str">
        <f t="shared" si="1"/>
        <v>B</v>
      </c>
      <c r="G19" s="19">
        <f>IF((COUNTA(T12:AC12)&gt;0),(ROUND((AVERAGE(T19:AD19)),0)),"")</f>
        <v>84</v>
      </c>
      <c r="H19" s="19" t="str">
        <f t="shared" si="2"/>
        <v>B</v>
      </c>
      <c r="I19" s="35">
        <v>3</v>
      </c>
      <c r="J19" s="19" t="str">
        <f t="shared" si="3"/>
        <v>Memiliki kemampuan mengenali angka Jawa dan mengidentifikasi kaidah penulisan angka Jawa</v>
      </c>
      <c r="K19" s="19">
        <f t="shared" si="4"/>
        <v>84</v>
      </c>
      <c r="L19" s="19" t="str">
        <f t="shared" si="5"/>
        <v>B</v>
      </c>
      <c r="M19" s="19">
        <f t="shared" si="6"/>
        <v>84</v>
      </c>
      <c r="N19" s="19" t="str">
        <f t="shared" si="7"/>
        <v>B</v>
      </c>
      <c r="O19" s="35">
        <v>2</v>
      </c>
      <c r="P19" s="19" t="str">
        <f t="shared" si="8"/>
        <v>Memiliki keterampilan mengemukakan isi teks cerita wayang dalam bentuk lisan maupun tulisan, namun perlu peningkatan dalam pelafalan membaca teks panatacara</v>
      </c>
      <c r="Q19" s="19" t="str">
        <f t="shared" si="9"/>
        <v>A</v>
      </c>
      <c r="R19" s="19" t="str">
        <f t="shared" si="10"/>
        <v/>
      </c>
      <c r="S19" s="18"/>
      <c r="T19" s="1">
        <v>82</v>
      </c>
      <c r="U19" s="1">
        <v>80</v>
      </c>
      <c r="V19" s="1">
        <v>90</v>
      </c>
      <c r="W19" s="1">
        <v>90</v>
      </c>
      <c r="X19" s="1">
        <v>80</v>
      </c>
      <c r="Y19" s="1"/>
      <c r="Z19" s="1"/>
      <c r="AA19" s="1"/>
      <c r="AB19" s="1"/>
      <c r="AC19" s="1"/>
      <c r="AD19" s="1"/>
      <c r="AE19" s="18"/>
      <c r="AF19" s="1">
        <v>87</v>
      </c>
      <c r="AG19" s="1">
        <v>85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269</v>
      </c>
      <c r="FI19" s="41" t="s">
        <v>276</v>
      </c>
      <c r="FJ19" s="39">
        <v>4404</v>
      </c>
      <c r="FK19" s="39">
        <v>4414</v>
      </c>
    </row>
    <row r="20" spans="1:167">
      <c r="A20" s="19">
        <v>10</v>
      </c>
      <c r="B20" s="19">
        <v>21794</v>
      </c>
      <c r="C20" s="19" t="s">
        <v>72</v>
      </c>
      <c r="D20" s="18"/>
      <c r="E20" s="19">
        <f t="shared" si="0"/>
        <v>80</v>
      </c>
      <c r="F20" s="19" t="str">
        <f t="shared" si="1"/>
        <v>B</v>
      </c>
      <c r="G20" s="19">
        <f>IF((COUNTA(T12:AC12)&gt;0),(ROUND((AVERAGE(T20:AD20)),0)),"")</f>
        <v>80</v>
      </c>
      <c r="H20" s="19" t="str">
        <f t="shared" si="2"/>
        <v>B</v>
      </c>
      <c r="I20" s="35">
        <v>2</v>
      </c>
      <c r="J20" s="19" t="str">
        <f t="shared" si="3"/>
        <v>Memiliki kemampuan mengidentifikasi unsur pembangun dalam cerita wayang</v>
      </c>
      <c r="K20" s="19">
        <f t="shared" si="4"/>
        <v>86</v>
      </c>
      <c r="L20" s="19" t="str">
        <f t="shared" si="5"/>
        <v>A</v>
      </c>
      <c r="M20" s="19">
        <f t="shared" si="6"/>
        <v>86</v>
      </c>
      <c r="N20" s="19" t="str">
        <f t="shared" si="7"/>
        <v>A</v>
      </c>
      <c r="O20" s="35">
        <v>1</v>
      </c>
      <c r="P20" s="19" t="str">
        <f t="shared" si="8"/>
        <v>Memiliki keterampilan melakukan kegiatan membaca teks aksara Jawa, namun perlu peningkatan dalam menyajikan teks macapat pupuh Sinom dengan pemilihan kata yang benar</v>
      </c>
      <c r="Q20" s="19" t="str">
        <f t="shared" si="9"/>
        <v>B</v>
      </c>
      <c r="R20" s="19" t="str">
        <f t="shared" si="10"/>
        <v/>
      </c>
      <c r="S20" s="18"/>
      <c r="T20" s="1">
        <v>90</v>
      </c>
      <c r="U20" s="1">
        <v>75</v>
      </c>
      <c r="V20" s="1">
        <v>72</v>
      </c>
      <c r="W20" s="1">
        <v>81</v>
      </c>
      <c r="X20" s="1">
        <v>80</v>
      </c>
      <c r="Y20" s="1"/>
      <c r="Z20" s="1"/>
      <c r="AA20" s="1"/>
      <c r="AB20" s="1"/>
      <c r="AC20" s="1"/>
      <c r="AD20" s="1"/>
      <c r="AE20" s="18"/>
      <c r="AF20" s="1">
        <v>88</v>
      </c>
      <c r="AG20" s="1">
        <v>80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>
      <c r="A21" s="19">
        <v>11</v>
      </c>
      <c r="B21" s="19">
        <v>21810</v>
      </c>
      <c r="C21" s="19" t="s">
        <v>73</v>
      </c>
      <c r="D21" s="18"/>
      <c r="E21" s="19">
        <f t="shared" si="0"/>
        <v>76</v>
      </c>
      <c r="F21" s="19" t="str">
        <f t="shared" si="1"/>
        <v>B</v>
      </c>
      <c r="G21" s="19">
        <f>IF((COUNTA(T12:AC12)&gt;0),(ROUND((AVERAGE(T21:AD21)),0)),"")</f>
        <v>76</v>
      </c>
      <c r="H21" s="19" t="str">
        <f t="shared" si="2"/>
        <v>B</v>
      </c>
      <c r="I21" s="35">
        <v>4</v>
      </c>
      <c r="J21" s="19" t="str">
        <f t="shared" si="3"/>
        <v>Memiliki kemampuan mengidentifikasi guru gatra, guru lagu, guru wilangan teks macapat pupuh Sinom dalam serat Wedhatama</v>
      </c>
      <c r="K21" s="19">
        <f t="shared" si="4"/>
        <v>79</v>
      </c>
      <c r="L21" s="19" t="str">
        <f t="shared" si="5"/>
        <v>B</v>
      </c>
      <c r="M21" s="19">
        <f t="shared" si="6"/>
        <v>79</v>
      </c>
      <c r="N21" s="19" t="str">
        <f t="shared" si="7"/>
        <v>B</v>
      </c>
      <c r="O21" s="35">
        <v>3</v>
      </c>
      <c r="P21" s="19" t="str">
        <f t="shared" si="8"/>
        <v>Memiliki keterampilan  mengemukakan pendapat relevansi pitutur luhur dalam teks cerita wayang</v>
      </c>
      <c r="Q21" s="19" t="str">
        <f t="shared" si="9"/>
        <v>B</v>
      </c>
      <c r="R21" s="19" t="str">
        <f t="shared" si="10"/>
        <v/>
      </c>
      <c r="S21" s="18"/>
      <c r="T21" s="1">
        <v>76</v>
      </c>
      <c r="U21" s="1">
        <v>75</v>
      </c>
      <c r="V21" s="1">
        <v>72</v>
      </c>
      <c r="W21" s="1">
        <v>76</v>
      </c>
      <c r="X21" s="1">
        <v>80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77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4405</v>
      </c>
      <c r="FK21" s="39">
        <v>4415</v>
      </c>
    </row>
    <row r="22" spans="1:167">
      <c r="A22" s="19">
        <v>12</v>
      </c>
      <c r="B22" s="19">
        <v>21826</v>
      </c>
      <c r="C22" s="19" t="s">
        <v>74</v>
      </c>
      <c r="D22" s="18"/>
      <c r="E22" s="19">
        <f t="shared" si="0"/>
        <v>78</v>
      </c>
      <c r="F22" s="19" t="str">
        <f t="shared" si="1"/>
        <v>B</v>
      </c>
      <c r="G22" s="19">
        <f>IF((COUNTA(T12:AC12)&gt;0),(ROUND((AVERAGE(T22:AD22)),0)),"")</f>
        <v>78</v>
      </c>
      <c r="H22" s="19" t="str">
        <f t="shared" si="2"/>
        <v>B</v>
      </c>
      <c r="I22" s="35">
        <v>2</v>
      </c>
      <c r="J22" s="19" t="str">
        <f t="shared" si="3"/>
        <v>Memiliki kemampuan mengidentifikasi unsur pembangun dalam cerita wayang</v>
      </c>
      <c r="K22" s="19">
        <f t="shared" si="4"/>
        <v>80.333333333333329</v>
      </c>
      <c r="L22" s="19" t="str">
        <f t="shared" si="5"/>
        <v>B</v>
      </c>
      <c r="M22" s="19">
        <f t="shared" si="6"/>
        <v>80.333333333333329</v>
      </c>
      <c r="N22" s="19" t="str">
        <f t="shared" si="7"/>
        <v>B</v>
      </c>
      <c r="O22" s="35">
        <v>2</v>
      </c>
      <c r="P22" s="19" t="str">
        <f t="shared" si="8"/>
        <v>Memiliki keterampilan mengemukakan isi teks cerita wayang dalam bentuk lisan maupun tulisan, namun perlu peningkatan dalam pelafalan membaca teks panatacara</v>
      </c>
      <c r="Q22" s="19" t="str">
        <f t="shared" si="9"/>
        <v>B</v>
      </c>
      <c r="R22" s="19" t="str">
        <f t="shared" si="10"/>
        <v/>
      </c>
      <c r="S22" s="18"/>
      <c r="T22" s="1">
        <v>84</v>
      </c>
      <c r="U22" s="1">
        <v>76</v>
      </c>
      <c r="V22" s="1">
        <v>70</v>
      </c>
      <c r="W22" s="1">
        <v>80</v>
      </c>
      <c r="X22" s="1">
        <v>80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80</v>
      </c>
      <c r="AH22" s="1">
        <v>76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>
      <c r="A23" s="19">
        <v>13</v>
      </c>
      <c r="B23" s="19">
        <v>21842</v>
      </c>
      <c r="C23" s="19" t="s">
        <v>75</v>
      </c>
      <c r="D23" s="18"/>
      <c r="E23" s="19">
        <f t="shared" si="0"/>
        <v>76</v>
      </c>
      <c r="F23" s="19" t="str">
        <f t="shared" si="1"/>
        <v>B</v>
      </c>
      <c r="G23" s="19">
        <f>IF((COUNTA(T12:AC12)&gt;0),(ROUND((AVERAGE(T23:AD23)),0)),"")</f>
        <v>76</v>
      </c>
      <c r="H23" s="19" t="str">
        <f t="shared" si="2"/>
        <v>B</v>
      </c>
      <c r="I23" s="35">
        <v>4</v>
      </c>
      <c r="J23" s="19" t="str">
        <f t="shared" si="3"/>
        <v>Memiliki kemampuan mengidentifikasi guru gatra, guru lagu, guru wilangan teks macapat pupuh Sinom dalam serat Wedhatama</v>
      </c>
      <c r="K23" s="19">
        <f t="shared" si="4"/>
        <v>78.666666666666671</v>
      </c>
      <c r="L23" s="19" t="str">
        <f t="shared" si="5"/>
        <v>B</v>
      </c>
      <c r="M23" s="19">
        <f t="shared" si="6"/>
        <v>78.666666666666671</v>
      </c>
      <c r="N23" s="19" t="str">
        <f t="shared" si="7"/>
        <v>B</v>
      </c>
      <c r="O23" s="35">
        <v>4</v>
      </c>
      <c r="P23" s="19" t="str">
        <f t="shared" si="8"/>
        <v>Memiliki keterampilan membuat teks deskripsi makanan tradisional Jawa dan melakukan penyajian dengan menceritakan kembali makanan tradisional Jawa</v>
      </c>
      <c r="Q23" s="19" t="str">
        <f t="shared" si="9"/>
        <v>A</v>
      </c>
      <c r="R23" s="19" t="str">
        <f t="shared" si="10"/>
        <v/>
      </c>
      <c r="S23" s="18"/>
      <c r="T23" s="1">
        <v>76</v>
      </c>
      <c r="U23" s="1">
        <v>75</v>
      </c>
      <c r="V23" s="1">
        <v>72</v>
      </c>
      <c r="W23" s="1">
        <v>76</v>
      </c>
      <c r="X23" s="1">
        <v>80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76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4406</v>
      </c>
      <c r="FK23" s="39">
        <v>4416</v>
      </c>
    </row>
    <row r="24" spans="1:167">
      <c r="A24" s="19">
        <v>14</v>
      </c>
      <c r="B24" s="19">
        <v>21858</v>
      </c>
      <c r="C24" s="19" t="s">
        <v>76</v>
      </c>
      <c r="D24" s="18"/>
      <c r="E24" s="19">
        <f t="shared" si="0"/>
        <v>81</v>
      </c>
      <c r="F24" s="19" t="str">
        <f t="shared" si="1"/>
        <v>B</v>
      </c>
      <c r="G24" s="19">
        <f>IF((COUNTA(T12:AC12)&gt;0),(ROUND((AVERAGE(T24:AD24)),0)),"")</f>
        <v>81</v>
      </c>
      <c r="H24" s="19" t="str">
        <f t="shared" si="2"/>
        <v>B</v>
      </c>
      <c r="I24" s="35">
        <v>3</v>
      </c>
      <c r="J24" s="19" t="str">
        <f t="shared" si="3"/>
        <v>Memiliki kemampuan mengenali angka Jawa dan mengidentifikasi kaidah penulisan angka Jawa</v>
      </c>
      <c r="K24" s="19">
        <f t="shared" si="4"/>
        <v>78.666666666666671</v>
      </c>
      <c r="L24" s="19" t="str">
        <f t="shared" si="5"/>
        <v>B</v>
      </c>
      <c r="M24" s="19">
        <f t="shared" si="6"/>
        <v>78.666666666666671</v>
      </c>
      <c r="N24" s="19" t="str">
        <f t="shared" si="7"/>
        <v>B</v>
      </c>
      <c r="O24" s="35">
        <v>4</v>
      </c>
      <c r="P24" s="19" t="str">
        <f t="shared" si="8"/>
        <v>Memiliki keterampilan membuat teks deskripsi makanan tradisional Jawa dan melakukan penyajian dengan menceritakan kembali makanan tradisional Jawa</v>
      </c>
      <c r="Q24" s="19" t="str">
        <f t="shared" si="9"/>
        <v>A</v>
      </c>
      <c r="R24" s="19" t="str">
        <f t="shared" si="10"/>
        <v/>
      </c>
      <c r="S24" s="18"/>
      <c r="T24" s="1">
        <v>83</v>
      </c>
      <c r="U24" s="1">
        <v>75</v>
      </c>
      <c r="V24" s="1">
        <v>86</v>
      </c>
      <c r="W24" s="1">
        <v>83</v>
      </c>
      <c r="X24" s="1">
        <v>80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76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>
      <c r="A25" s="19">
        <v>15</v>
      </c>
      <c r="B25" s="19">
        <v>21874</v>
      </c>
      <c r="C25" s="19" t="s">
        <v>77</v>
      </c>
      <c r="D25" s="18"/>
      <c r="E25" s="19">
        <f t="shared" si="0"/>
        <v>78</v>
      </c>
      <c r="F25" s="19" t="str">
        <f t="shared" si="1"/>
        <v>B</v>
      </c>
      <c r="G25" s="19">
        <f>IF((COUNTA(T12:AC12)&gt;0),(ROUND((AVERAGE(T25:AD25)),0)),"")</f>
        <v>78</v>
      </c>
      <c r="H25" s="19" t="str">
        <f t="shared" si="2"/>
        <v>B</v>
      </c>
      <c r="I25" s="35">
        <v>2</v>
      </c>
      <c r="J25" s="19" t="str">
        <f t="shared" si="3"/>
        <v>Memiliki kemampuan mengidentifikasi unsur pembangun dalam cerita wayang</v>
      </c>
      <c r="K25" s="19">
        <f t="shared" si="4"/>
        <v>86.666666666666671</v>
      </c>
      <c r="L25" s="19" t="str">
        <f t="shared" si="5"/>
        <v>A</v>
      </c>
      <c r="M25" s="19">
        <f t="shared" si="6"/>
        <v>86.666666666666671</v>
      </c>
      <c r="N25" s="19" t="str">
        <f t="shared" si="7"/>
        <v>A</v>
      </c>
      <c r="O25" s="35">
        <v>1</v>
      </c>
      <c r="P25" s="19" t="str">
        <f t="shared" si="8"/>
        <v>Memiliki keterampilan melakukan kegiatan membaca teks aksara Jawa, namun perlu peningkatan dalam menyajikan teks macapat pupuh Sinom dengan pemilihan kata yang benar</v>
      </c>
      <c r="Q25" s="19" t="str">
        <f t="shared" si="9"/>
        <v>A</v>
      </c>
      <c r="R25" s="19" t="str">
        <f t="shared" si="10"/>
        <v/>
      </c>
      <c r="S25" s="18"/>
      <c r="T25" s="1">
        <v>82</v>
      </c>
      <c r="U25" s="1">
        <v>78</v>
      </c>
      <c r="V25" s="1">
        <v>72</v>
      </c>
      <c r="W25" s="1">
        <v>76</v>
      </c>
      <c r="X25" s="1">
        <v>83</v>
      </c>
      <c r="Y25" s="1"/>
      <c r="Z25" s="1"/>
      <c r="AA25" s="1"/>
      <c r="AB25" s="1"/>
      <c r="AC25" s="1"/>
      <c r="AD25" s="1"/>
      <c r="AE25" s="18"/>
      <c r="AF25" s="1">
        <v>90</v>
      </c>
      <c r="AG25" s="1">
        <v>80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4407</v>
      </c>
      <c r="FK25" s="39">
        <v>4417</v>
      </c>
    </row>
    <row r="26" spans="1:167">
      <c r="A26" s="19">
        <v>16</v>
      </c>
      <c r="B26" s="19">
        <v>21890</v>
      </c>
      <c r="C26" s="19" t="s">
        <v>79</v>
      </c>
      <c r="D26" s="18"/>
      <c r="E26" s="19">
        <f t="shared" si="0"/>
        <v>78</v>
      </c>
      <c r="F26" s="19" t="str">
        <f t="shared" si="1"/>
        <v>B</v>
      </c>
      <c r="G26" s="19">
        <f>IF((COUNTA(T12:AC12)&gt;0),(ROUND((AVERAGE(T26:AD26)),0)),"")</f>
        <v>78</v>
      </c>
      <c r="H26" s="19" t="str">
        <f t="shared" si="2"/>
        <v>B</v>
      </c>
      <c r="I26" s="35">
        <v>2</v>
      </c>
      <c r="J26" s="19" t="str">
        <f t="shared" si="3"/>
        <v>Memiliki kemampuan mengidentifikasi unsur pembangun dalam cerita wayang</v>
      </c>
      <c r="K26" s="19">
        <f t="shared" si="4"/>
        <v>81</v>
      </c>
      <c r="L26" s="19" t="str">
        <f t="shared" si="5"/>
        <v>B</v>
      </c>
      <c r="M26" s="19">
        <f t="shared" si="6"/>
        <v>81</v>
      </c>
      <c r="N26" s="19" t="str">
        <f t="shared" si="7"/>
        <v>B</v>
      </c>
      <c r="O26" s="35">
        <v>2</v>
      </c>
      <c r="P26" s="19" t="str">
        <f t="shared" si="8"/>
        <v>Memiliki keterampilan mengemukakan isi teks cerita wayang dalam bentuk lisan maupun tulisan, namun perlu peningkatan dalam pelafalan membaca teks panatacara</v>
      </c>
      <c r="Q26" s="19" t="str">
        <f t="shared" si="9"/>
        <v>A</v>
      </c>
      <c r="R26" s="19" t="str">
        <f t="shared" si="10"/>
        <v/>
      </c>
      <c r="S26" s="18"/>
      <c r="T26" s="1">
        <v>86</v>
      </c>
      <c r="U26" s="1">
        <v>75</v>
      </c>
      <c r="V26" s="1">
        <v>72</v>
      </c>
      <c r="W26" s="1">
        <v>79</v>
      </c>
      <c r="X26" s="1">
        <v>80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83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>
      <c r="A27" s="19">
        <v>17</v>
      </c>
      <c r="B27" s="19">
        <v>21906</v>
      </c>
      <c r="C27" s="19" t="s">
        <v>80</v>
      </c>
      <c r="D27" s="18"/>
      <c r="E27" s="19">
        <f t="shared" si="0"/>
        <v>77</v>
      </c>
      <c r="F27" s="19" t="str">
        <f t="shared" si="1"/>
        <v>B</v>
      </c>
      <c r="G27" s="19">
        <f>IF((COUNTA(T12:AC12)&gt;0),(ROUND((AVERAGE(T27:AD27)),0)),"")</f>
        <v>77</v>
      </c>
      <c r="H27" s="19" t="str">
        <f t="shared" si="2"/>
        <v>B</v>
      </c>
      <c r="I27" s="35">
        <v>2</v>
      </c>
      <c r="J27" s="19" t="str">
        <f t="shared" si="3"/>
        <v>Memiliki kemampuan mengidentifikasi unsur pembangun dalam cerita wayang</v>
      </c>
      <c r="K27" s="19">
        <f t="shared" si="4"/>
        <v>82</v>
      </c>
      <c r="L27" s="19" t="str">
        <f t="shared" si="5"/>
        <v>B</v>
      </c>
      <c r="M27" s="19">
        <f t="shared" si="6"/>
        <v>82</v>
      </c>
      <c r="N27" s="19" t="str">
        <f t="shared" si="7"/>
        <v>B</v>
      </c>
      <c r="O27" s="35">
        <v>2</v>
      </c>
      <c r="P27" s="19" t="str">
        <f t="shared" si="8"/>
        <v>Memiliki keterampilan mengemukakan isi teks cerita wayang dalam bentuk lisan maupun tulisan, namun perlu peningkatan dalam pelafalan membaca teks panatacara</v>
      </c>
      <c r="Q27" s="19" t="str">
        <f t="shared" si="9"/>
        <v>A</v>
      </c>
      <c r="R27" s="19" t="str">
        <f t="shared" si="10"/>
        <v/>
      </c>
      <c r="S27" s="18"/>
      <c r="T27" s="1">
        <v>76</v>
      </c>
      <c r="U27" s="1">
        <v>75</v>
      </c>
      <c r="V27" s="1">
        <v>77</v>
      </c>
      <c r="W27" s="1">
        <v>76</v>
      </c>
      <c r="X27" s="1">
        <v>80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86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4408</v>
      </c>
      <c r="FK27" s="39">
        <v>4418</v>
      </c>
    </row>
    <row r="28" spans="1:167">
      <c r="A28" s="19">
        <v>18</v>
      </c>
      <c r="B28" s="19">
        <v>21922</v>
      </c>
      <c r="C28" s="19" t="s">
        <v>81</v>
      </c>
      <c r="D28" s="18"/>
      <c r="E28" s="19">
        <f t="shared" si="0"/>
        <v>86</v>
      </c>
      <c r="F28" s="19" t="str">
        <f t="shared" si="1"/>
        <v>A</v>
      </c>
      <c r="G28" s="19">
        <f>IF((COUNTA(T12:AC12)&gt;0),(ROUND((AVERAGE(T28:AD28)),0)),"")</f>
        <v>86</v>
      </c>
      <c r="H28" s="19" t="str">
        <f t="shared" si="2"/>
        <v>A</v>
      </c>
      <c r="I28" s="35">
        <v>1</v>
      </c>
      <c r="J28" s="19" t="str">
        <f t="shared" si="3"/>
        <v>Memiliki kemampuan mengenali ciri-ciri teks deskripsi dan memiliki kemampuan mengidentifikasi struktur teks deskriptif tentang makanan tradisional Jawa</v>
      </c>
      <c r="K28" s="19">
        <f t="shared" si="4"/>
        <v>82.333333333333329</v>
      </c>
      <c r="L28" s="19" t="str">
        <f t="shared" si="5"/>
        <v>B</v>
      </c>
      <c r="M28" s="19">
        <f t="shared" si="6"/>
        <v>82.333333333333329</v>
      </c>
      <c r="N28" s="19" t="str">
        <f t="shared" si="7"/>
        <v>B</v>
      </c>
      <c r="O28" s="35">
        <v>2</v>
      </c>
      <c r="P28" s="19" t="str">
        <f t="shared" si="8"/>
        <v>Memiliki keterampilan mengemukakan isi teks cerita wayang dalam bentuk lisan maupun tulisan, namun perlu peningkatan dalam pelafalan membaca teks panatacara</v>
      </c>
      <c r="Q28" s="19" t="str">
        <f t="shared" si="9"/>
        <v>A</v>
      </c>
      <c r="R28" s="19" t="str">
        <f t="shared" si="10"/>
        <v/>
      </c>
      <c r="S28" s="18"/>
      <c r="T28" s="1">
        <v>98</v>
      </c>
      <c r="U28" s="1">
        <v>76</v>
      </c>
      <c r="V28" s="1">
        <v>90</v>
      </c>
      <c r="W28" s="1">
        <v>83</v>
      </c>
      <c r="X28" s="1">
        <v>83</v>
      </c>
      <c r="Y28" s="1"/>
      <c r="Z28" s="1"/>
      <c r="AA28" s="1"/>
      <c r="AB28" s="1"/>
      <c r="AC28" s="1"/>
      <c r="AD28" s="1"/>
      <c r="AE28" s="18"/>
      <c r="AF28" s="1">
        <v>86</v>
      </c>
      <c r="AG28" s="1">
        <v>85</v>
      </c>
      <c r="AH28" s="1">
        <v>76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>
      <c r="A29" s="19">
        <v>19</v>
      </c>
      <c r="B29" s="19">
        <v>21938</v>
      </c>
      <c r="C29" s="19" t="s">
        <v>82</v>
      </c>
      <c r="D29" s="18"/>
      <c r="E29" s="19">
        <f t="shared" si="0"/>
        <v>76</v>
      </c>
      <c r="F29" s="19" t="str">
        <f t="shared" si="1"/>
        <v>B</v>
      </c>
      <c r="G29" s="19">
        <f>IF((COUNTA(T12:AC12)&gt;0),(ROUND((AVERAGE(T29:AD29)),0)),"")</f>
        <v>76</v>
      </c>
      <c r="H29" s="19" t="str">
        <f t="shared" si="2"/>
        <v>B</v>
      </c>
      <c r="I29" s="35">
        <v>2</v>
      </c>
      <c r="J29" s="19" t="str">
        <f t="shared" si="3"/>
        <v>Memiliki kemampuan mengidentifikasi unsur pembangun dalam cerita wayang</v>
      </c>
      <c r="K29" s="19">
        <f t="shared" si="4"/>
        <v>78.666666666666671</v>
      </c>
      <c r="L29" s="19" t="str">
        <f t="shared" si="5"/>
        <v>B</v>
      </c>
      <c r="M29" s="19">
        <f t="shared" si="6"/>
        <v>78.666666666666671</v>
      </c>
      <c r="N29" s="19" t="str">
        <f t="shared" si="7"/>
        <v>B</v>
      </c>
      <c r="O29" s="35">
        <v>4</v>
      </c>
      <c r="P29" s="19" t="str">
        <f t="shared" si="8"/>
        <v>Memiliki keterampilan membuat teks deskripsi makanan tradisional Jawa dan melakukan penyajian dengan menceritakan kembali makanan tradisional Jawa</v>
      </c>
      <c r="Q29" s="19" t="str">
        <f t="shared" si="9"/>
        <v>A</v>
      </c>
      <c r="R29" s="19" t="str">
        <f t="shared" si="10"/>
        <v/>
      </c>
      <c r="S29" s="18"/>
      <c r="T29" s="1">
        <v>76</v>
      </c>
      <c r="U29" s="1">
        <v>75</v>
      </c>
      <c r="V29" s="1">
        <v>72</v>
      </c>
      <c r="W29" s="1">
        <v>76</v>
      </c>
      <c r="X29" s="1">
        <v>80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76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4409</v>
      </c>
      <c r="FK29" s="39">
        <v>4419</v>
      </c>
    </row>
    <row r="30" spans="1:167">
      <c r="A30" s="19">
        <v>20</v>
      </c>
      <c r="B30" s="19">
        <v>21954</v>
      </c>
      <c r="C30" s="19" t="s">
        <v>83</v>
      </c>
      <c r="D30" s="18"/>
      <c r="E30" s="19">
        <f t="shared" si="0"/>
        <v>78</v>
      </c>
      <c r="F30" s="19" t="str">
        <f t="shared" si="1"/>
        <v>B</v>
      </c>
      <c r="G30" s="19">
        <f>IF((COUNTA(T12:AC12)&gt;0),(ROUND((AVERAGE(T30:AD30)),0)),"")</f>
        <v>78</v>
      </c>
      <c r="H30" s="19" t="str">
        <f t="shared" si="2"/>
        <v>B</v>
      </c>
      <c r="I30" s="35">
        <v>2</v>
      </c>
      <c r="J30" s="19" t="str">
        <f t="shared" si="3"/>
        <v>Memiliki kemampuan mengidentifikasi unsur pembangun dalam cerita wayang</v>
      </c>
      <c r="K30" s="19">
        <f t="shared" si="4"/>
        <v>81.666666666666671</v>
      </c>
      <c r="L30" s="19" t="str">
        <f t="shared" si="5"/>
        <v>B</v>
      </c>
      <c r="M30" s="19">
        <f t="shared" si="6"/>
        <v>81.666666666666671</v>
      </c>
      <c r="N30" s="19" t="str">
        <f t="shared" si="7"/>
        <v>B</v>
      </c>
      <c r="O30" s="35">
        <v>2</v>
      </c>
      <c r="P30" s="19" t="str">
        <f t="shared" si="8"/>
        <v>Memiliki keterampilan mengemukakan isi teks cerita wayang dalam bentuk lisan maupun tulisan, namun perlu peningkatan dalam pelafalan membaca teks panatacara</v>
      </c>
      <c r="Q30" s="19" t="str">
        <f t="shared" si="9"/>
        <v>A</v>
      </c>
      <c r="R30" s="19" t="str">
        <f t="shared" si="10"/>
        <v/>
      </c>
      <c r="S30" s="18"/>
      <c r="T30" s="1">
        <v>76</v>
      </c>
      <c r="U30" s="1">
        <v>75</v>
      </c>
      <c r="V30" s="1">
        <v>82</v>
      </c>
      <c r="W30" s="1">
        <v>76</v>
      </c>
      <c r="X30" s="1">
        <v>80</v>
      </c>
      <c r="Y30" s="1"/>
      <c r="Z30" s="1"/>
      <c r="AA30" s="1"/>
      <c r="AB30" s="1"/>
      <c r="AC30" s="1"/>
      <c r="AD30" s="1"/>
      <c r="AE30" s="18"/>
      <c r="AF30" s="1">
        <v>88</v>
      </c>
      <c r="AG30" s="1">
        <v>80</v>
      </c>
      <c r="AH30" s="1">
        <v>77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>
      <c r="A31" s="19">
        <v>21</v>
      </c>
      <c r="B31" s="19">
        <v>21970</v>
      </c>
      <c r="C31" s="19" t="s">
        <v>84</v>
      </c>
      <c r="D31" s="18"/>
      <c r="E31" s="19">
        <f t="shared" si="0"/>
        <v>77</v>
      </c>
      <c r="F31" s="19" t="str">
        <f t="shared" si="1"/>
        <v>B</v>
      </c>
      <c r="G31" s="19">
        <f>IF((COUNTA(T12:AC12)&gt;0),(ROUND((AVERAGE(T31:AD31)),0)),"")</f>
        <v>77</v>
      </c>
      <c r="H31" s="19" t="str">
        <f t="shared" si="2"/>
        <v>B</v>
      </c>
      <c r="I31" s="35">
        <v>2</v>
      </c>
      <c r="J31" s="19" t="str">
        <f t="shared" si="3"/>
        <v>Memiliki kemampuan mengidentifikasi unsur pembangun dalam cerita wayang</v>
      </c>
      <c r="K31" s="19">
        <f t="shared" si="4"/>
        <v>81.666666666666671</v>
      </c>
      <c r="L31" s="19" t="str">
        <f t="shared" si="5"/>
        <v>B</v>
      </c>
      <c r="M31" s="19">
        <f t="shared" si="6"/>
        <v>81.666666666666671</v>
      </c>
      <c r="N31" s="19" t="str">
        <f t="shared" si="7"/>
        <v>B</v>
      </c>
      <c r="O31" s="35">
        <v>2</v>
      </c>
      <c r="P31" s="19" t="str">
        <f t="shared" si="8"/>
        <v>Memiliki keterampilan mengemukakan isi teks cerita wayang dalam bentuk lisan maupun tulisan, namun perlu peningkatan dalam pelafalan membaca teks panatacara</v>
      </c>
      <c r="Q31" s="19" t="str">
        <f t="shared" si="9"/>
        <v>A</v>
      </c>
      <c r="R31" s="19" t="str">
        <f t="shared" si="10"/>
        <v/>
      </c>
      <c r="S31" s="18"/>
      <c r="T31" s="1">
        <v>76</v>
      </c>
      <c r="U31" s="1">
        <v>75</v>
      </c>
      <c r="V31" s="1">
        <v>76</v>
      </c>
      <c r="W31" s="1">
        <v>76</v>
      </c>
      <c r="X31" s="1">
        <v>80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4410</v>
      </c>
      <c r="FK31" s="39">
        <v>4420</v>
      </c>
    </row>
    <row r="32" spans="1:167">
      <c r="A32" s="19">
        <v>22</v>
      </c>
      <c r="B32" s="19">
        <v>21986</v>
      </c>
      <c r="C32" s="19" t="s">
        <v>85</v>
      </c>
      <c r="D32" s="18"/>
      <c r="E32" s="19">
        <f t="shared" si="0"/>
        <v>80</v>
      </c>
      <c r="F32" s="19" t="str">
        <f t="shared" si="1"/>
        <v>B</v>
      </c>
      <c r="G32" s="19">
        <f>IF((COUNTA(T12:AC12)&gt;0),(ROUND((AVERAGE(T32:AD32)),0)),"")</f>
        <v>80</v>
      </c>
      <c r="H32" s="19" t="str">
        <f t="shared" si="2"/>
        <v>B</v>
      </c>
      <c r="I32" s="35">
        <v>2</v>
      </c>
      <c r="J32" s="19" t="str">
        <f t="shared" si="3"/>
        <v>Memiliki kemampuan mengidentifikasi unsur pembangun dalam cerita wayang</v>
      </c>
      <c r="K32" s="19">
        <f t="shared" si="4"/>
        <v>83.333333333333329</v>
      </c>
      <c r="L32" s="19" t="str">
        <f t="shared" si="5"/>
        <v>B</v>
      </c>
      <c r="M32" s="19">
        <f t="shared" si="6"/>
        <v>83.333333333333329</v>
      </c>
      <c r="N32" s="19" t="str">
        <f t="shared" si="7"/>
        <v>B</v>
      </c>
      <c r="O32" s="35">
        <v>2</v>
      </c>
      <c r="P32" s="19" t="str">
        <f t="shared" si="8"/>
        <v>Memiliki keterampilan mengemukakan isi teks cerita wayang dalam bentuk lisan maupun tulisan, namun perlu peningkatan dalam pelafalan membaca teks panatacara</v>
      </c>
      <c r="Q32" s="19" t="str">
        <f t="shared" si="9"/>
        <v>A</v>
      </c>
      <c r="R32" s="19" t="str">
        <f t="shared" si="10"/>
        <v/>
      </c>
      <c r="S32" s="18"/>
      <c r="T32" s="1">
        <v>84</v>
      </c>
      <c r="U32" s="1">
        <v>85</v>
      </c>
      <c r="V32" s="1">
        <v>70</v>
      </c>
      <c r="W32" s="1">
        <v>80</v>
      </c>
      <c r="X32" s="1">
        <v>80</v>
      </c>
      <c r="Y32" s="1"/>
      <c r="Z32" s="1"/>
      <c r="AA32" s="1"/>
      <c r="AB32" s="1"/>
      <c r="AC32" s="1"/>
      <c r="AD32" s="1"/>
      <c r="AE32" s="18"/>
      <c r="AF32" s="1">
        <v>90</v>
      </c>
      <c r="AG32" s="1">
        <v>80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>
      <c r="A33" s="19">
        <v>23</v>
      </c>
      <c r="B33" s="19">
        <v>22002</v>
      </c>
      <c r="C33" s="19" t="s">
        <v>86</v>
      </c>
      <c r="D33" s="18"/>
      <c r="E33" s="19">
        <f t="shared" si="0"/>
        <v>79</v>
      </c>
      <c r="F33" s="19" t="str">
        <f t="shared" si="1"/>
        <v>B</v>
      </c>
      <c r="G33" s="19">
        <f>IF((COUNTA(T12:AC12)&gt;0),(ROUND((AVERAGE(T33:AD33)),0)),"")</f>
        <v>79</v>
      </c>
      <c r="H33" s="19" t="str">
        <f t="shared" si="2"/>
        <v>B</v>
      </c>
      <c r="I33" s="35">
        <v>2</v>
      </c>
      <c r="J33" s="19" t="str">
        <f t="shared" si="3"/>
        <v>Memiliki kemampuan mengidentifikasi unsur pembangun dalam cerita wayang</v>
      </c>
      <c r="K33" s="19">
        <f t="shared" si="4"/>
        <v>81.333333333333329</v>
      </c>
      <c r="L33" s="19" t="str">
        <f t="shared" si="5"/>
        <v>B</v>
      </c>
      <c r="M33" s="19">
        <f t="shared" si="6"/>
        <v>81.333333333333329</v>
      </c>
      <c r="N33" s="19" t="str">
        <f t="shared" si="7"/>
        <v>B</v>
      </c>
      <c r="O33" s="35">
        <v>2</v>
      </c>
      <c r="P33" s="19" t="str">
        <f t="shared" si="8"/>
        <v>Memiliki keterampilan mengemukakan isi teks cerita wayang dalam bentuk lisan maupun tulisan, namun perlu peningkatan dalam pelafalan membaca teks panatacara</v>
      </c>
      <c r="Q33" s="19" t="str">
        <f t="shared" si="9"/>
        <v>A</v>
      </c>
      <c r="R33" s="19" t="str">
        <f t="shared" si="10"/>
        <v/>
      </c>
      <c r="S33" s="18"/>
      <c r="T33" s="1">
        <v>70</v>
      </c>
      <c r="U33" s="1">
        <v>75</v>
      </c>
      <c r="V33" s="1">
        <v>82</v>
      </c>
      <c r="W33" s="1">
        <v>88</v>
      </c>
      <c r="X33" s="1">
        <v>80</v>
      </c>
      <c r="Y33" s="1"/>
      <c r="Z33" s="1"/>
      <c r="AA33" s="1"/>
      <c r="AB33" s="1"/>
      <c r="AC33" s="1"/>
      <c r="AD33" s="1"/>
      <c r="AE33" s="18"/>
      <c r="AF33" s="1">
        <v>84</v>
      </c>
      <c r="AG33" s="1">
        <v>85</v>
      </c>
      <c r="AH33" s="1">
        <v>75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22018</v>
      </c>
      <c r="C34" s="19" t="s">
        <v>87</v>
      </c>
      <c r="D34" s="18"/>
      <c r="E34" s="19">
        <f t="shared" si="0"/>
        <v>86</v>
      </c>
      <c r="F34" s="19" t="str">
        <f t="shared" si="1"/>
        <v>A</v>
      </c>
      <c r="G34" s="19">
        <f>IF((COUNTA(T12:AC12)&gt;0),(ROUND((AVERAGE(T34:AD34)),0)),"")</f>
        <v>86</v>
      </c>
      <c r="H34" s="19" t="str">
        <f t="shared" si="2"/>
        <v>A</v>
      </c>
      <c r="I34" s="35">
        <v>1</v>
      </c>
      <c r="J34" s="19" t="str">
        <f t="shared" si="3"/>
        <v>Memiliki kemampuan mengenali ciri-ciri teks deskripsi dan memiliki kemampuan mengidentifikasi struktur teks deskriptif tentang makanan tradisional Jawa</v>
      </c>
      <c r="K34" s="19">
        <f t="shared" si="4"/>
        <v>84.333333333333329</v>
      </c>
      <c r="L34" s="19" t="str">
        <f t="shared" si="5"/>
        <v>A</v>
      </c>
      <c r="M34" s="19">
        <f t="shared" si="6"/>
        <v>84.333333333333329</v>
      </c>
      <c r="N34" s="19" t="str">
        <f t="shared" si="7"/>
        <v>A</v>
      </c>
      <c r="O34" s="35">
        <v>1</v>
      </c>
      <c r="P34" s="19" t="str">
        <f t="shared" si="8"/>
        <v>Memiliki keterampilan melakukan kegiatan membaca teks aksara Jawa, namun perlu peningkatan dalam menyajikan teks macapat pupuh Sinom dengan pemilihan kata yang benar</v>
      </c>
      <c r="Q34" s="19" t="str">
        <f t="shared" si="9"/>
        <v>A</v>
      </c>
      <c r="R34" s="19" t="str">
        <f t="shared" si="10"/>
        <v/>
      </c>
      <c r="S34" s="18"/>
      <c r="T34" s="1">
        <v>83</v>
      </c>
      <c r="U34" s="1">
        <v>84</v>
      </c>
      <c r="V34" s="1">
        <v>90</v>
      </c>
      <c r="W34" s="1">
        <v>91</v>
      </c>
      <c r="X34" s="1">
        <v>83</v>
      </c>
      <c r="Y34" s="1"/>
      <c r="Z34" s="1"/>
      <c r="AA34" s="1"/>
      <c r="AB34" s="1"/>
      <c r="AC34" s="1"/>
      <c r="AD34" s="1"/>
      <c r="AE34" s="18"/>
      <c r="AF34" s="1">
        <v>86</v>
      </c>
      <c r="AG34" s="1">
        <v>85</v>
      </c>
      <c r="AH34" s="1">
        <v>82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22034</v>
      </c>
      <c r="C35" s="19" t="s">
        <v>88</v>
      </c>
      <c r="D35" s="18"/>
      <c r="E35" s="19">
        <f t="shared" si="0"/>
        <v>76</v>
      </c>
      <c r="F35" s="19" t="str">
        <f t="shared" si="1"/>
        <v>B</v>
      </c>
      <c r="G35" s="19">
        <f>IF((COUNTA(T12:AC12)&gt;0),(ROUND((AVERAGE(T35:AD35)),0)),"")</f>
        <v>76</v>
      </c>
      <c r="H35" s="19" t="str">
        <f t="shared" si="2"/>
        <v>B</v>
      </c>
      <c r="I35" s="35">
        <v>2</v>
      </c>
      <c r="J35" s="19" t="str">
        <f t="shared" si="3"/>
        <v>Memiliki kemampuan mengidentifikasi unsur pembangun dalam cerita wayang</v>
      </c>
      <c r="K35" s="19">
        <f t="shared" si="4"/>
        <v>83</v>
      </c>
      <c r="L35" s="19" t="str">
        <f t="shared" si="5"/>
        <v>B</v>
      </c>
      <c r="M35" s="19">
        <f t="shared" si="6"/>
        <v>83</v>
      </c>
      <c r="N35" s="19" t="str">
        <f t="shared" si="7"/>
        <v>B</v>
      </c>
      <c r="O35" s="35">
        <v>2</v>
      </c>
      <c r="P35" s="19" t="str">
        <f t="shared" si="8"/>
        <v>Memiliki keterampilan mengemukakan isi teks cerita wayang dalam bentuk lisan maupun tulisan, namun perlu peningkatan dalam pelafalan membaca teks panatacara</v>
      </c>
      <c r="Q35" s="19" t="str">
        <f t="shared" si="9"/>
        <v>A</v>
      </c>
      <c r="R35" s="19" t="str">
        <f t="shared" si="10"/>
        <v/>
      </c>
      <c r="S35" s="18"/>
      <c r="T35" s="1">
        <v>73</v>
      </c>
      <c r="U35" s="1">
        <v>75</v>
      </c>
      <c r="V35" s="1">
        <v>76</v>
      </c>
      <c r="W35" s="1">
        <v>76</v>
      </c>
      <c r="X35" s="1">
        <v>80</v>
      </c>
      <c r="Y35" s="1"/>
      <c r="Z35" s="1"/>
      <c r="AA35" s="1"/>
      <c r="AB35" s="1"/>
      <c r="AC35" s="1"/>
      <c r="AD35" s="1"/>
      <c r="AE35" s="18"/>
      <c r="AF35" s="1">
        <v>88</v>
      </c>
      <c r="AG35" s="1">
        <v>85</v>
      </c>
      <c r="AH35" s="1">
        <v>76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22050</v>
      </c>
      <c r="C36" s="19" t="s">
        <v>89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2</v>
      </c>
      <c r="J36" s="19" t="str">
        <f t="shared" si="3"/>
        <v>Memiliki kemampuan mengidentifikasi unsur pembangun dalam cerita wayang</v>
      </c>
      <c r="K36" s="19">
        <f t="shared" si="4"/>
        <v>84.333333333333329</v>
      </c>
      <c r="L36" s="19" t="str">
        <f t="shared" si="5"/>
        <v>A</v>
      </c>
      <c r="M36" s="19">
        <f t="shared" si="6"/>
        <v>84.333333333333329</v>
      </c>
      <c r="N36" s="19" t="str">
        <f t="shared" si="7"/>
        <v>A</v>
      </c>
      <c r="O36" s="35">
        <v>1</v>
      </c>
      <c r="P36" s="19" t="str">
        <f t="shared" si="8"/>
        <v>Memiliki keterampilan melakukan kegiatan membaca teks aksara Jawa, namun perlu peningkatan dalam menyajikan teks macapat pupuh Sinom dengan pemilihan kata yang benar</v>
      </c>
      <c r="Q36" s="19" t="str">
        <f t="shared" si="9"/>
        <v>A</v>
      </c>
      <c r="R36" s="19" t="str">
        <f t="shared" si="10"/>
        <v/>
      </c>
      <c r="S36" s="18"/>
      <c r="T36" s="1">
        <v>76</v>
      </c>
      <c r="U36" s="1">
        <v>87</v>
      </c>
      <c r="V36" s="1">
        <v>72</v>
      </c>
      <c r="W36" s="1">
        <v>79</v>
      </c>
      <c r="X36" s="1">
        <v>85</v>
      </c>
      <c r="Y36" s="1"/>
      <c r="Z36" s="1"/>
      <c r="AA36" s="1"/>
      <c r="AB36" s="1"/>
      <c r="AC36" s="1"/>
      <c r="AD36" s="1"/>
      <c r="AE36" s="18"/>
      <c r="AF36" s="1">
        <v>87</v>
      </c>
      <c r="AG36" s="1">
        <v>85</v>
      </c>
      <c r="AH36" s="1">
        <v>81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22066</v>
      </c>
      <c r="C37" s="19" t="s">
        <v>90</v>
      </c>
      <c r="D37" s="18"/>
      <c r="E37" s="19">
        <f t="shared" si="0"/>
        <v>86</v>
      </c>
      <c r="F37" s="19" t="str">
        <f t="shared" si="1"/>
        <v>A</v>
      </c>
      <c r="G37" s="19">
        <f>IF((COUNTA(T12:AC12)&gt;0),(ROUND((AVERAGE(T37:AD37)),0)),"")</f>
        <v>86</v>
      </c>
      <c r="H37" s="19" t="str">
        <f t="shared" si="2"/>
        <v>A</v>
      </c>
      <c r="I37" s="35">
        <v>1</v>
      </c>
      <c r="J37" s="19" t="str">
        <f t="shared" si="3"/>
        <v>Memiliki kemampuan mengenali ciri-ciri teks deskripsi dan memiliki kemampuan mengidentifikasi struktur teks deskriptif tentang makanan tradisional Jawa</v>
      </c>
      <c r="K37" s="19">
        <f t="shared" si="4"/>
        <v>82.333333333333329</v>
      </c>
      <c r="L37" s="19" t="str">
        <f t="shared" si="5"/>
        <v>B</v>
      </c>
      <c r="M37" s="19">
        <f t="shared" si="6"/>
        <v>82.333333333333329</v>
      </c>
      <c r="N37" s="19" t="str">
        <f t="shared" si="7"/>
        <v>B</v>
      </c>
      <c r="O37" s="35">
        <v>2</v>
      </c>
      <c r="P37" s="19" t="str">
        <f t="shared" si="8"/>
        <v>Memiliki keterampilan mengemukakan isi teks cerita wayang dalam bentuk lisan maupun tulisan, namun perlu peningkatan dalam pelafalan membaca teks panatacara</v>
      </c>
      <c r="Q37" s="19" t="str">
        <f t="shared" si="9"/>
        <v>A</v>
      </c>
      <c r="R37" s="19" t="str">
        <f t="shared" si="10"/>
        <v/>
      </c>
      <c r="S37" s="18"/>
      <c r="T37" s="1">
        <v>73</v>
      </c>
      <c r="U37" s="1">
        <v>86</v>
      </c>
      <c r="V37" s="1">
        <v>90</v>
      </c>
      <c r="W37" s="1">
        <v>97</v>
      </c>
      <c r="X37" s="1">
        <v>83</v>
      </c>
      <c r="Y37" s="1"/>
      <c r="Z37" s="1"/>
      <c r="AA37" s="1"/>
      <c r="AB37" s="1"/>
      <c r="AC37" s="1"/>
      <c r="AD37" s="1"/>
      <c r="AE37" s="18"/>
      <c r="AF37" s="1">
        <v>86</v>
      </c>
      <c r="AG37" s="1">
        <v>85</v>
      </c>
      <c r="AH37" s="1">
        <v>76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22082</v>
      </c>
      <c r="C38" s="19" t="s">
        <v>91</v>
      </c>
      <c r="D38" s="18"/>
      <c r="E38" s="19">
        <f t="shared" si="0"/>
        <v>76</v>
      </c>
      <c r="F38" s="19" t="str">
        <f t="shared" si="1"/>
        <v>B</v>
      </c>
      <c r="G38" s="19">
        <f>IF((COUNTA(T12:AC12)&gt;0),(ROUND((AVERAGE(T38:AD38)),0)),"")</f>
        <v>76</v>
      </c>
      <c r="H38" s="19" t="str">
        <f t="shared" si="2"/>
        <v>B</v>
      </c>
      <c r="I38" s="35">
        <v>2</v>
      </c>
      <c r="J38" s="19" t="str">
        <f t="shared" si="3"/>
        <v>Memiliki kemampuan mengidentifikasi unsur pembangun dalam cerita wayang</v>
      </c>
      <c r="K38" s="19">
        <f t="shared" si="4"/>
        <v>82</v>
      </c>
      <c r="L38" s="19" t="str">
        <f t="shared" si="5"/>
        <v>B</v>
      </c>
      <c r="M38" s="19">
        <f t="shared" si="6"/>
        <v>82</v>
      </c>
      <c r="N38" s="19" t="str">
        <f t="shared" si="7"/>
        <v>B</v>
      </c>
      <c r="O38" s="35">
        <v>2</v>
      </c>
      <c r="P38" s="19" t="str">
        <f t="shared" si="8"/>
        <v>Memiliki keterampilan mengemukakan isi teks cerita wayang dalam bentuk lisan maupun tulisan, namun perlu peningkatan dalam pelafalan membaca teks panatacara</v>
      </c>
      <c r="Q38" s="19" t="str">
        <f t="shared" si="9"/>
        <v>B</v>
      </c>
      <c r="R38" s="19" t="str">
        <f t="shared" si="10"/>
        <v/>
      </c>
      <c r="S38" s="18"/>
      <c r="T38" s="1">
        <v>76</v>
      </c>
      <c r="U38" s="1">
        <v>75</v>
      </c>
      <c r="V38" s="1">
        <v>70</v>
      </c>
      <c r="W38" s="1">
        <v>76</v>
      </c>
      <c r="X38" s="1">
        <v>81</v>
      </c>
      <c r="Y38" s="1"/>
      <c r="Z38" s="1"/>
      <c r="AA38" s="1"/>
      <c r="AB38" s="1"/>
      <c r="AC38" s="1"/>
      <c r="AD38" s="1"/>
      <c r="AE38" s="18"/>
      <c r="AF38" s="1">
        <v>90</v>
      </c>
      <c r="AG38" s="1">
        <v>80</v>
      </c>
      <c r="AH38" s="1">
        <v>76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22098</v>
      </c>
      <c r="C39" s="19" t="s">
        <v>92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80</v>
      </c>
      <c r="H39" s="19" t="str">
        <f t="shared" si="2"/>
        <v>B</v>
      </c>
      <c r="I39" s="35">
        <v>3</v>
      </c>
      <c r="J39" s="19" t="str">
        <f t="shared" si="3"/>
        <v>Memiliki kemampuan mengenali angka Jawa dan mengidentifikasi kaidah penulisan angka Jawa</v>
      </c>
      <c r="K39" s="19">
        <f t="shared" si="4"/>
        <v>80.333333333333329</v>
      </c>
      <c r="L39" s="19" t="str">
        <f t="shared" si="5"/>
        <v>B</v>
      </c>
      <c r="M39" s="19">
        <f t="shared" si="6"/>
        <v>80.333333333333329</v>
      </c>
      <c r="N39" s="19" t="str">
        <f t="shared" si="7"/>
        <v>B</v>
      </c>
      <c r="O39" s="35">
        <v>2</v>
      </c>
      <c r="P39" s="19" t="str">
        <f t="shared" si="8"/>
        <v>Memiliki keterampilan mengemukakan isi teks cerita wayang dalam bentuk lisan maupun tulisan, namun perlu peningkatan dalam pelafalan membaca teks panatacara</v>
      </c>
      <c r="Q39" s="19" t="str">
        <f t="shared" si="9"/>
        <v>A</v>
      </c>
      <c r="R39" s="19" t="str">
        <f t="shared" si="10"/>
        <v/>
      </c>
      <c r="S39" s="18"/>
      <c r="T39" s="1">
        <v>78</v>
      </c>
      <c r="U39" s="1">
        <v>78</v>
      </c>
      <c r="V39" s="1">
        <v>82</v>
      </c>
      <c r="W39" s="1">
        <v>79</v>
      </c>
      <c r="X39" s="1">
        <v>85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80</v>
      </c>
      <c r="AH39" s="1">
        <v>76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22114</v>
      </c>
      <c r="C40" s="19" t="s">
        <v>93</v>
      </c>
      <c r="D40" s="18"/>
      <c r="E40" s="19">
        <f t="shared" si="0"/>
        <v>84</v>
      </c>
      <c r="F40" s="19" t="str">
        <f t="shared" si="1"/>
        <v>B</v>
      </c>
      <c r="G40" s="19">
        <f>IF((COUNTA(T12:AC12)&gt;0),(ROUND((AVERAGE(T40:AD40)),0)),"")</f>
        <v>84</v>
      </c>
      <c r="H40" s="19" t="str">
        <f t="shared" si="2"/>
        <v>B</v>
      </c>
      <c r="I40" s="35">
        <v>2</v>
      </c>
      <c r="J40" s="19" t="str">
        <f t="shared" si="3"/>
        <v>Memiliki kemampuan mengidentifikasi unsur pembangun dalam cerita wayang</v>
      </c>
      <c r="K40" s="19">
        <f t="shared" si="4"/>
        <v>81</v>
      </c>
      <c r="L40" s="19" t="str">
        <f t="shared" si="5"/>
        <v>B</v>
      </c>
      <c r="M40" s="19">
        <f t="shared" si="6"/>
        <v>81</v>
      </c>
      <c r="N40" s="19" t="str">
        <f t="shared" si="7"/>
        <v>B</v>
      </c>
      <c r="O40" s="35">
        <v>2</v>
      </c>
      <c r="P40" s="19" t="str">
        <f t="shared" si="8"/>
        <v>Memiliki keterampilan mengemukakan isi teks cerita wayang dalam bentuk lisan maupun tulisan, namun perlu peningkatan dalam pelafalan membaca teks panatacara</v>
      </c>
      <c r="Q40" s="19" t="str">
        <f t="shared" si="9"/>
        <v>A</v>
      </c>
      <c r="R40" s="19" t="str">
        <f t="shared" si="10"/>
        <v/>
      </c>
      <c r="S40" s="18"/>
      <c r="T40" s="1">
        <v>89</v>
      </c>
      <c r="U40" s="1">
        <v>80</v>
      </c>
      <c r="V40" s="1">
        <v>82</v>
      </c>
      <c r="W40" s="1">
        <v>90</v>
      </c>
      <c r="X40" s="1">
        <v>80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80</v>
      </c>
      <c r="AH40" s="1">
        <v>78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22130</v>
      </c>
      <c r="C41" s="19" t="s">
        <v>94</v>
      </c>
      <c r="D41" s="18"/>
      <c r="E41" s="19">
        <f t="shared" si="0"/>
        <v>79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2</v>
      </c>
      <c r="J41" s="19" t="str">
        <f t="shared" si="3"/>
        <v>Memiliki kemampuan mengidentifikasi unsur pembangun dalam cerita wayang</v>
      </c>
      <c r="K41" s="19">
        <f t="shared" si="4"/>
        <v>83.333333333333329</v>
      </c>
      <c r="L41" s="19" t="str">
        <f t="shared" si="5"/>
        <v>B</v>
      </c>
      <c r="M41" s="19">
        <f t="shared" si="6"/>
        <v>83.333333333333329</v>
      </c>
      <c r="N41" s="19" t="str">
        <f t="shared" si="7"/>
        <v>B</v>
      </c>
      <c r="O41" s="35">
        <v>2</v>
      </c>
      <c r="P41" s="19" t="str">
        <f t="shared" si="8"/>
        <v>Memiliki keterampilan mengemukakan isi teks cerita wayang dalam bentuk lisan maupun tulisan, namun perlu peningkatan dalam pelafalan membaca teks panatacara</v>
      </c>
      <c r="Q41" s="19" t="str">
        <f t="shared" si="9"/>
        <v>A</v>
      </c>
      <c r="R41" s="19" t="str">
        <f t="shared" si="10"/>
        <v/>
      </c>
      <c r="S41" s="18"/>
      <c r="T41" s="1">
        <v>70</v>
      </c>
      <c r="U41" s="1">
        <v>75</v>
      </c>
      <c r="V41" s="1">
        <v>90</v>
      </c>
      <c r="W41" s="1">
        <v>81</v>
      </c>
      <c r="X41" s="1">
        <v>80</v>
      </c>
      <c r="Y41" s="1"/>
      <c r="Z41" s="1"/>
      <c r="AA41" s="1"/>
      <c r="AB41" s="1"/>
      <c r="AC41" s="1"/>
      <c r="AD41" s="1"/>
      <c r="AE41" s="18"/>
      <c r="AF41" s="1">
        <v>87</v>
      </c>
      <c r="AG41" s="1">
        <v>80</v>
      </c>
      <c r="AH41" s="1">
        <v>83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22146</v>
      </c>
      <c r="C42" s="19" t="s">
        <v>95</v>
      </c>
      <c r="D42" s="18"/>
      <c r="E42" s="19">
        <f t="shared" si="0"/>
        <v>77</v>
      </c>
      <c r="F42" s="19" t="str">
        <f t="shared" si="1"/>
        <v>B</v>
      </c>
      <c r="G42" s="19">
        <f>IF((COUNTA(T12:AC12)&gt;0),(ROUND((AVERAGE(T42:AD42)),0)),"")</f>
        <v>77</v>
      </c>
      <c r="H42" s="19" t="str">
        <f t="shared" si="2"/>
        <v>B</v>
      </c>
      <c r="I42" s="35">
        <v>2</v>
      </c>
      <c r="J42" s="19" t="str">
        <f t="shared" si="3"/>
        <v>Memiliki kemampuan mengidentifikasi unsur pembangun dalam cerita wayang</v>
      </c>
      <c r="K42" s="19">
        <f t="shared" si="4"/>
        <v>87.666666666666671</v>
      </c>
      <c r="L42" s="19" t="str">
        <f t="shared" si="5"/>
        <v>A</v>
      </c>
      <c r="M42" s="19">
        <f t="shared" si="6"/>
        <v>87.666666666666671</v>
      </c>
      <c r="N42" s="19" t="str">
        <f t="shared" si="7"/>
        <v>A</v>
      </c>
      <c r="O42" s="35">
        <v>1</v>
      </c>
      <c r="P42" s="19" t="str">
        <f t="shared" si="8"/>
        <v>Memiliki keterampilan melakukan kegiatan membaca teks aksara Jawa, namun perlu peningkatan dalam menyajikan teks macapat pupuh Sinom dengan pemilihan kata yang benar</v>
      </c>
      <c r="Q42" s="19" t="str">
        <f t="shared" si="9"/>
        <v>A</v>
      </c>
      <c r="R42" s="19" t="str">
        <f t="shared" si="10"/>
        <v/>
      </c>
      <c r="S42" s="18"/>
      <c r="T42" s="1">
        <v>70</v>
      </c>
      <c r="U42" s="1">
        <v>75</v>
      </c>
      <c r="V42" s="1">
        <v>82</v>
      </c>
      <c r="W42" s="1">
        <v>76</v>
      </c>
      <c r="X42" s="1">
        <v>80</v>
      </c>
      <c r="Y42" s="1"/>
      <c r="Z42" s="1"/>
      <c r="AA42" s="1"/>
      <c r="AB42" s="1"/>
      <c r="AC42" s="1"/>
      <c r="AD42" s="1"/>
      <c r="AE42" s="18"/>
      <c r="AF42" s="1">
        <v>89</v>
      </c>
      <c r="AG42" s="1">
        <v>85</v>
      </c>
      <c r="AH42" s="1">
        <v>89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22162</v>
      </c>
      <c r="C43" s="19" t="s">
        <v>96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2</v>
      </c>
      <c r="J43" s="19" t="str">
        <f t="shared" si="3"/>
        <v>Memiliki kemampuan mengidentifikasi unsur pembangun dalam cerita wayang</v>
      </c>
      <c r="K43" s="19">
        <f t="shared" si="4"/>
        <v>83</v>
      </c>
      <c r="L43" s="19" t="str">
        <f t="shared" si="5"/>
        <v>B</v>
      </c>
      <c r="M43" s="19">
        <f t="shared" si="6"/>
        <v>83</v>
      </c>
      <c r="N43" s="19" t="str">
        <f t="shared" si="7"/>
        <v>B</v>
      </c>
      <c r="O43" s="35">
        <v>2</v>
      </c>
      <c r="P43" s="19" t="str">
        <f t="shared" si="8"/>
        <v>Memiliki keterampilan mengemukakan isi teks cerita wayang dalam bentuk lisan maupun tulisan, namun perlu peningkatan dalam pelafalan membaca teks panatacara</v>
      </c>
      <c r="Q43" s="19" t="str">
        <f t="shared" si="9"/>
        <v>A</v>
      </c>
      <c r="R43" s="19" t="str">
        <f t="shared" si="10"/>
        <v/>
      </c>
      <c r="S43" s="18"/>
      <c r="T43" s="1">
        <v>76</v>
      </c>
      <c r="U43" s="1">
        <v>75</v>
      </c>
      <c r="V43" s="1">
        <v>70</v>
      </c>
      <c r="W43" s="1">
        <v>94</v>
      </c>
      <c r="X43" s="1">
        <v>85</v>
      </c>
      <c r="Y43" s="1"/>
      <c r="Z43" s="1"/>
      <c r="AA43" s="1"/>
      <c r="AB43" s="1"/>
      <c r="AC43" s="1"/>
      <c r="AD43" s="1"/>
      <c r="AE43" s="18"/>
      <c r="AF43" s="1">
        <v>88</v>
      </c>
      <c r="AG43" s="1">
        <v>85</v>
      </c>
      <c r="AH43" s="1">
        <v>76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22178</v>
      </c>
      <c r="C44" s="19" t="s">
        <v>97</v>
      </c>
      <c r="D44" s="18"/>
      <c r="E44" s="19">
        <f t="shared" si="0"/>
        <v>77</v>
      </c>
      <c r="F44" s="19" t="str">
        <f t="shared" si="1"/>
        <v>B</v>
      </c>
      <c r="G44" s="19">
        <f>IF((COUNTA(T12:AC12)&gt;0),(ROUND((AVERAGE(T44:AD44)),0)),"")</f>
        <v>77</v>
      </c>
      <c r="H44" s="19" t="str">
        <f t="shared" si="2"/>
        <v>B</v>
      </c>
      <c r="I44" s="35">
        <v>2</v>
      </c>
      <c r="J44" s="19" t="str">
        <f t="shared" si="3"/>
        <v>Memiliki kemampuan mengidentifikasi unsur pembangun dalam cerita wayang</v>
      </c>
      <c r="K44" s="19">
        <f t="shared" si="4"/>
        <v>78.666666666666671</v>
      </c>
      <c r="L44" s="19" t="str">
        <f t="shared" si="5"/>
        <v>B</v>
      </c>
      <c r="M44" s="19">
        <f t="shared" si="6"/>
        <v>78.666666666666671</v>
      </c>
      <c r="N44" s="19" t="str">
        <f t="shared" si="7"/>
        <v>B</v>
      </c>
      <c r="O44" s="35">
        <v>3</v>
      </c>
      <c r="P44" s="19" t="str">
        <f t="shared" si="8"/>
        <v>Memiliki keterampilan  mengemukakan pendapat relevansi pitutur luhur dalam teks cerita wayang</v>
      </c>
      <c r="Q44" s="19" t="str">
        <f t="shared" si="9"/>
        <v>A</v>
      </c>
      <c r="R44" s="19" t="str">
        <f t="shared" si="10"/>
        <v/>
      </c>
      <c r="S44" s="18"/>
      <c r="T44" s="1">
        <v>76</v>
      </c>
      <c r="U44" s="1">
        <v>75</v>
      </c>
      <c r="V44" s="1">
        <v>76</v>
      </c>
      <c r="W44" s="1">
        <v>76</v>
      </c>
      <c r="X44" s="1">
        <v>80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76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22194</v>
      </c>
      <c r="C45" s="19" t="s">
        <v>98</v>
      </c>
      <c r="D45" s="18"/>
      <c r="E45" s="19">
        <f t="shared" si="0"/>
        <v>78</v>
      </c>
      <c r="F45" s="19" t="str">
        <f t="shared" si="1"/>
        <v>B</v>
      </c>
      <c r="G45" s="19">
        <f>IF((COUNTA(T12:AC12)&gt;0),(ROUND((AVERAGE(T45:AD45)),0)),"")</f>
        <v>78</v>
      </c>
      <c r="H45" s="19" t="str">
        <f t="shared" si="2"/>
        <v>B</v>
      </c>
      <c r="I45" s="35">
        <v>2</v>
      </c>
      <c r="J45" s="19" t="str">
        <f t="shared" si="3"/>
        <v>Memiliki kemampuan mengidentifikasi unsur pembangun dalam cerita wayang</v>
      </c>
      <c r="K45" s="19">
        <f t="shared" si="4"/>
        <v>80.333333333333329</v>
      </c>
      <c r="L45" s="19" t="str">
        <f t="shared" si="5"/>
        <v>B</v>
      </c>
      <c r="M45" s="19">
        <f t="shared" si="6"/>
        <v>80.333333333333329</v>
      </c>
      <c r="N45" s="19" t="str">
        <f t="shared" si="7"/>
        <v>B</v>
      </c>
      <c r="O45" s="35">
        <v>2</v>
      </c>
      <c r="P45" s="19" t="str">
        <f t="shared" si="8"/>
        <v>Memiliki keterampilan mengemukakan isi teks cerita wayang dalam bentuk lisan maupun tulisan, namun perlu peningkatan dalam pelafalan membaca teks panatacara</v>
      </c>
      <c r="Q45" s="19" t="str">
        <f t="shared" si="9"/>
        <v>A</v>
      </c>
      <c r="R45" s="19" t="str">
        <f t="shared" si="10"/>
        <v/>
      </c>
      <c r="S45" s="18"/>
      <c r="T45" s="1">
        <v>70</v>
      </c>
      <c r="U45" s="1">
        <v>75</v>
      </c>
      <c r="V45" s="1">
        <v>90</v>
      </c>
      <c r="W45" s="1">
        <v>76</v>
      </c>
      <c r="X45" s="1">
        <v>80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81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22210</v>
      </c>
      <c r="C46" s="19" t="s">
        <v>99</v>
      </c>
      <c r="D46" s="18"/>
      <c r="E46" s="19">
        <f t="shared" si="0"/>
        <v>82</v>
      </c>
      <c r="F46" s="19" t="str">
        <f t="shared" si="1"/>
        <v>B</v>
      </c>
      <c r="G46" s="19">
        <f>IF((COUNTA(T12:AC12)&gt;0),(ROUND((AVERAGE(T46:AD46)),0)),"")</f>
        <v>82</v>
      </c>
      <c r="H46" s="19" t="str">
        <f t="shared" si="2"/>
        <v>B</v>
      </c>
      <c r="I46" s="35">
        <v>2</v>
      </c>
      <c r="J46" s="19" t="str">
        <f t="shared" si="3"/>
        <v>Memiliki kemampuan mengidentifikasi unsur pembangun dalam cerita wayang</v>
      </c>
      <c r="K46" s="19">
        <f t="shared" si="4"/>
        <v>85.333333333333329</v>
      </c>
      <c r="L46" s="19" t="str">
        <f t="shared" si="5"/>
        <v>A</v>
      </c>
      <c r="M46" s="19">
        <f t="shared" si="6"/>
        <v>85.333333333333329</v>
      </c>
      <c r="N46" s="19" t="str">
        <f t="shared" si="7"/>
        <v>A</v>
      </c>
      <c r="O46" s="35">
        <v>1</v>
      </c>
      <c r="P46" s="19" t="str">
        <f t="shared" si="8"/>
        <v>Memiliki keterampilan melakukan kegiatan membaca teks aksara Jawa, namun perlu peningkatan dalam menyajikan teks macapat pupuh Sinom dengan pemilihan kata yang benar</v>
      </c>
      <c r="Q46" s="19" t="str">
        <f t="shared" si="9"/>
        <v>A</v>
      </c>
      <c r="R46" s="19" t="str">
        <f t="shared" si="10"/>
        <v/>
      </c>
      <c r="S46" s="18"/>
      <c r="T46" s="1">
        <v>94</v>
      </c>
      <c r="U46" s="1">
        <v>76</v>
      </c>
      <c r="V46" s="1">
        <v>70</v>
      </c>
      <c r="W46" s="1">
        <v>91</v>
      </c>
      <c r="X46" s="1">
        <v>80</v>
      </c>
      <c r="Y46" s="1"/>
      <c r="Z46" s="1"/>
      <c r="AA46" s="1"/>
      <c r="AB46" s="1"/>
      <c r="AC46" s="1"/>
      <c r="AD46" s="1"/>
      <c r="AE46" s="18"/>
      <c r="AF46" s="1">
        <v>90</v>
      </c>
      <c r="AG46" s="1">
        <v>80</v>
      </c>
      <c r="AH46" s="1">
        <v>86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22226</v>
      </c>
      <c r="C47" s="19" t="s">
        <v>100</v>
      </c>
      <c r="D47" s="18"/>
      <c r="E47" s="19">
        <f t="shared" si="0"/>
        <v>76</v>
      </c>
      <c r="F47" s="19" t="str">
        <f t="shared" si="1"/>
        <v>B</v>
      </c>
      <c r="G47" s="19">
        <f>IF((COUNTA(T12:AC12)&gt;0),(ROUND((AVERAGE(T47:AD47)),0)),"")</f>
        <v>76</v>
      </c>
      <c r="H47" s="19" t="str">
        <f t="shared" si="2"/>
        <v>B</v>
      </c>
      <c r="I47" s="35">
        <v>4</v>
      </c>
      <c r="J47" s="19" t="str">
        <f t="shared" si="3"/>
        <v>Memiliki kemampuan mengidentifikasi guru gatra, guru lagu, guru wilangan teks macapat pupuh Sinom dalam serat Wedhatama</v>
      </c>
      <c r="K47" s="19">
        <f t="shared" si="4"/>
        <v>78.666666666666671</v>
      </c>
      <c r="L47" s="19" t="str">
        <f t="shared" si="5"/>
        <v>B</v>
      </c>
      <c r="M47" s="19">
        <f t="shared" si="6"/>
        <v>78.666666666666671</v>
      </c>
      <c r="N47" s="19" t="str">
        <f t="shared" si="7"/>
        <v>B</v>
      </c>
      <c r="O47" s="35">
        <v>3</v>
      </c>
      <c r="P47" s="19" t="str">
        <f t="shared" si="8"/>
        <v>Memiliki keterampilan  mengemukakan pendapat relevansi pitutur luhur dalam teks cerita wayang</v>
      </c>
      <c r="Q47" s="19" t="str">
        <f t="shared" si="9"/>
        <v>A</v>
      </c>
      <c r="R47" s="19" t="str">
        <f t="shared" si="10"/>
        <v/>
      </c>
      <c r="S47" s="18"/>
      <c r="T47" s="1">
        <v>76</v>
      </c>
      <c r="U47" s="1">
        <v>75</v>
      </c>
      <c r="V47" s="1">
        <v>72</v>
      </c>
      <c r="W47" s="1">
        <v>76</v>
      </c>
      <c r="X47" s="1">
        <v>80</v>
      </c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>
        <v>76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33709</v>
      </c>
      <c r="C48" s="19" t="s">
        <v>101</v>
      </c>
      <c r="D48" s="18"/>
      <c r="E48" s="19">
        <f t="shared" si="0"/>
        <v>84</v>
      </c>
      <c r="F48" s="19" t="str">
        <f t="shared" si="1"/>
        <v>B</v>
      </c>
      <c r="G48" s="19">
        <f>IF((COUNTA(T12:AC12)&gt;0),(ROUND((AVERAGE(T48:AD48)),0)),"")</f>
        <v>84</v>
      </c>
      <c r="H48" s="19" t="str">
        <f t="shared" si="2"/>
        <v>B</v>
      </c>
      <c r="I48" s="35">
        <v>2</v>
      </c>
      <c r="J48" s="19" t="str">
        <f t="shared" si="3"/>
        <v>Memiliki kemampuan mengidentifikasi unsur pembangun dalam cerita wayang</v>
      </c>
      <c r="K48" s="19">
        <f t="shared" si="4"/>
        <v>80</v>
      </c>
      <c r="L48" s="19" t="str">
        <f t="shared" si="5"/>
        <v>B</v>
      </c>
      <c r="M48" s="19">
        <f t="shared" si="6"/>
        <v>80</v>
      </c>
      <c r="N48" s="19" t="str">
        <f t="shared" si="7"/>
        <v>B</v>
      </c>
      <c r="O48" s="35">
        <v>2</v>
      </c>
      <c r="P48" s="19" t="str">
        <f t="shared" si="8"/>
        <v>Memiliki keterampilan mengemukakan isi teks cerita wayang dalam bentuk lisan maupun tulisan, namun perlu peningkatan dalam pelafalan membaca teks panatacara</v>
      </c>
      <c r="Q48" s="19" t="str">
        <f t="shared" si="9"/>
        <v>A</v>
      </c>
      <c r="R48" s="19" t="str">
        <f t="shared" si="10"/>
        <v/>
      </c>
      <c r="S48" s="18"/>
      <c r="T48" s="1">
        <v>99</v>
      </c>
      <c r="U48" s="1">
        <v>76</v>
      </c>
      <c r="V48" s="1">
        <v>82</v>
      </c>
      <c r="W48" s="1">
        <v>81</v>
      </c>
      <c r="X48" s="1">
        <v>80</v>
      </c>
      <c r="Y48" s="1"/>
      <c r="Z48" s="1"/>
      <c r="AA48" s="1"/>
      <c r="AB48" s="1"/>
      <c r="AC48" s="1"/>
      <c r="AD48" s="1"/>
      <c r="AE48" s="18"/>
      <c r="AF48" s="1">
        <v>84</v>
      </c>
      <c r="AG48" s="1">
        <v>80</v>
      </c>
      <c r="AH48" s="1">
        <v>76</v>
      </c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6" priority="1" operator="lessThan">
      <formula>$C$4</formula>
    </cfRule>
  </conditionalFormatting>
  <conditionalFormatting sqref="E12">
    <cfRule type="cellIs" dxfId="655" priority="2" operator="lessThan">
      <formula>$C$4</formula>
    </cfRule>
  </conditionalFormatting>
  <conditionalFormatting sqref="E13">
    <cfRule type="cellIs" dxfId="654" priority="3" operator="lessThan">
      <formula>$C$4</formula>
    </cfRule>
  </conditionalFormatting>
  <conditionalFormatting sqref="E14">
    <cfRule type="cellIs" dxfId="653" priority="4" operator="lessThan">
      <formula>$C$4</formula>
    </cfRule>
  </conditionalFormatting>
  <conditionalFormatting sqref="E15">
    <cfRule type="cellIs" dxfId="652" priority="5" operator="lessThan">
      <formula>$C$4</formula>
    </cfRule>
  </conditionalFormatting>
  <conditionalFormatting sqref="E16">
    <cfRule type="cellIs" dxfId="651" priority="6" operator="lessThan">
      <formula>$C$4</formula>
    </cfRule>
  </conditionalFormatting>
  <conditionalFormatting sqref="E17">
    <cfRule type="cellIs" dxfId="650" priority="7" operator="lessThan">
      <formula>$C$4</formula>
    </cfRule>
  </conditionalFormatting>
  <conditionalFormatting sqref="E18">
    <cfRule type="cellIs" dxfId="649" priority="8" operator="lessThan">
      <formula>$C$4</formula>
    </cfRule>
  </conditionalFormatting>
  <conditionalFormatting sqref="E19">
    <cfRule type="cellIs" dxfId="648" priority="9" operator="lessThan">
      <formula>$C$4</formula>
    </cfRule>
  </conditionalFormatting>
  <conditionalFormatting sqref="E20">
    <cfRule type="cellIs" dxfId="647" priority="10" operator="lessThan">
      <formula>$C$4</formula>
    </cfRule>
  </conditionalFormatting>
  <conditionalFormatting sqref="E21">
    <cfRule type="cellIs" dxfId="646" priority="11" operator="lessThan">
      <formula>$C$4</formula>
    </cfRule>
  </conditionalFormatting>
  <conditionalFormatting sqref="E22">
    <cfRule type="cellIs" dxfId="645" priority="12" operator="lessThan">
      <formula>$C$4</formula>
    </cfRule>
  </conditionalFormatting>
  <conditionalFormatting sqref="E23">
    <cfRule type="cellIs" dxfId="644" priority="13" operator="lessThan">
      <formula>$C$4</formula>
    </cfRule>
  </conditionalFormatting>
  <conditionalFormatting sqref="E24">
    <cfRule type="cellIs" dxfId="643" priority="14" operator="lessThan">
      <formula>$C$4</formula>
    </cfRule>
  </conditionalFormatting>
  <conditionalFormatting sqref="E25">
    <cfRule type="cellIs" dxfId="642" priority="15" operator="lessThan">
      <formula>$C$4</formula>
    </cfRule>
  </conditionalFormatting>
  <conditionalFormatting sqref="E26">
    <cfRule type="cellIs" dxfId="641" priority="16" operator="lessThan">
      <formula>$C$4</formula>
    </cfRule>
  </conditionalFormatting>
  <conditionalFormatting sqref="E27">
    <cfRule type="cellIs" dxfId="640" priority="17" operator="lessThan">
      <formula>$C$4</formula>
    </cfRule>
  </conditionalFormatting>
  <conditionalFormatting sqref="E28">
    <cfRule type="cellIs" dxfId="639" priority="18" operator="lessThan">
      <formula>$C$4</formula>
    </cfRule>
  </conditionalFormatting>
  <conditionalFormatting sqref="E29">
    <cfRule type="cellIs" dxfId="638" priority="19" operator="lessThan">
      <formula>$C$4</formula>
    </cfRule>
  </conditionalFormatting>
  <conditionalFormatting sqref="E30">
    <cfRule type="cellIs" dxfId="637" priority="20" operator="lessThan">
      <formula>$C$4</formula>
    </cfRule>
  </conditionalFormatting>
  <conditionalFormatting sqref="E31">
    <cfRule type="cellIs" dxfId="636" priority="21" operator="lessThan">
      <formula>$C$4</formula>
    </cfRule>
  </conditionalFormatting>
  <conditionalFormatting sqref="E32">
    <cfRule type="cellIs" dxfId="635" priority="22" operator="lessThan">
      <formula>$C$4</formula>
    </cfRule>
  </conditionalFormatting>
  <conditionalFormatting sqref="E33">
    <cfRule type="cellIs" dxfId="634" priority="23" operator="lessThan">
      <formula>$C$4</formula>
    </cfRule>
  </conditionalFormatting>
  <conditionalFormatting sqref="E34">
    <cfRule type="cellIs" dxfId="633" priority="24" operator="lessThan">
      <formula>$C$4</formula>
    </cfRule>
  </conditionalFormatting>
  <conditionalFormatting sqref="E35">
    <cfRule type="cellIs" dxfId="632" priority="25" operator="lessThan">
      <formula>$C$4</formula>
    </cfRule>
  </conditionalFormatting>
  <conditionalFormatting sqref="E36">
    <cfRule type="cellIs" dxfId="631" priority="26" operator="lessThan">
      <formula>$C$4</formula>
    </cfRule>
  </conditionalFormatting>
  <conditionalFormatting sqref="E37">
    <cfRule type="cellIs" dxfId="630" priority="27" operator="lessThan">
      <formula>$C$4</formula>
    </cfRule>
  </conditionalFormatting>
  <conditionalFormatting sqref="E38">
    <cfRule type="cellIs" dxfId="629" priority="28" operator="lessThan">
      <formula>$C$4</formula>
    </cfRule>
  </conditionalFormatting>
  <conditionalFormatting sqref="E39">
    <cfRule type="cellIs" dxfId="628" priority="29" operator="lessThan">
      <formula>$C$4</formula>
    </cfRule>
  </conditionalFormatting>
  <conditionalFormatting sqref="E40">
    <cfRule type="cellIs" dxfId="627" priority="30" operator="lessThan">
      <formula>$C$4</formula>
    </cfRule>
  </conditionalFormatting>
  <conditionalFormatting sqref="E41">
    <cfRule type="cellIs" dxfId="626" priority="31" operator="lessThan">
      <formula>$C$4</formula>
    </cfRule>
  </conditionalFormatting>
  <conditionalFormatting sqref="E42">
    <cfRule type="cellIs" dxfId="625" priority="32" operator="lessThan">
      <formula>$C$4</formula>
    </cfRule>
  </conditionalFormatting>
  <conditionalFormatting sqref="E43">
    <cfRule type="cellIs" dxfId="624" priority="33" operator="lessThan">
      <formula>$C$4</formula>
    </cfRule>
  </conditionalFormatting>
  <conditionalFormatting sqref="E44">
    <cfRule type="cellIs" dxfId="623" priority="34" operator="lessThan">
      <formula>$C$4</formula>
    </cfRule>
  </conditionalFormatting>
  <conditionalFormatting sqref="E45">
    <cfRule type="cellIs" dxfId="622" priority="35" operator="lessThan">
      <formula>$C$4</formula>
    </cfRule>
  </conditionalFormatting>
  <conditionalFormatting sqref="E46">
    <cfRule type="cellIs" dxfId="621" priority="36" operator="lessThan">
      <formula>$C$4</formula>
    </cfRule>
  </conditionalFormatting>
  <conditionalFormatting sqref="E47">
    <cfRule type="cellIs" dxfId="620" priority="37" operator="lessThan">
      <formula>$C$4</formula>
    </cfRule>
  </conditionalFormatting>
  <conditionalFormatting sqref="E48">
    <cfRule type="cellIs" dxfId="619" priority="38" operator="lessThan">
      <formula>$C$4</formula>
    </cfRule>
  </conditionalFormatting>
  <conditionalFormatting sqref="E49">
    <cfRule type="cellIs" dxfId="618" priority="39" operator="lessThan">
      <formula>$C$4</formula>
    </cfRule>
  </conditionalFormatting>
  <conditionalFormatting sqref="E50">
    <cfRule type="cellIs" dxfId="617" priority="40" operator="lessThan">
      <formula>$C$4</formula>
    </cfRule>
  </conditionalFormatting>
  <conditionalFormatting sqref="G11">
    <cfRule type="cellIs" dxfId="616" priority="41" operator="lessThan">
      <formula>$C$4</formula>
    </cfRule>
  </conditionalFormatting>
  <conditionalFormatting sqref="G12">
    <cfRule type="cellIs" dxfId="615" priority="42" operator="lessThan">
      <formula>$C$4</formula>
    </cfRule>
  </conditionalFormatting>
  <conditionalFormatting sqref="G13">
    <cfRule type="cellIs" dxfId="614" priority="43" operator="lessThan">
      <formula>$C$4</formula>
    </cfRule>
  </conditionalFormatting>
  <conditionalFormatting sqref="G14">
    <cfRule type="cellIs" dxfId="613" priority="44" operator="lessThan">
      <formula>$C$4</formula>
    </cfRule>
  </conditionalFormatting>
  <conditionalFormatting sqref="G15">
    <cfRule type="cellIs" dxfId="612" priority="45" operator="lessThan">
      <formula>$C$4</formula>
    </cfRule>
  </conditionalFormatting>
  <conditionalFormatting sqref="G16">
    <cfRule type="cellIs" dxfId="611" priority="46" operator="lessThan">
      <formula>$C$4</formula>
    </cfRule>
  </conditionalFormatting>
  <conditionalFormatting sqref="G17">
    <cfRule type="cellIs" dxfId="610" priority="47" operator="lessThan">
      <formula>$C$4</formula>
    </cfRule>
  </conditionalFormatting>
  <conditionalFormatting sqref="G18">
    <cfRule type="cellIs" dxfId="609" priority="48" operator="lessThan">
      <formula>$C$4</formula>
    </cfRule>
  </conditionalFormatting>
  <conditionalFormatting sqref="G19">
    <cfRule type="cellIs" dxfId="608" priority="49" operator="lessThan">
      <formula>$C$4</formula>
    </cfRule>
  </conditionalFormatting>
  <conditionalFormatting sqref="G20">
    <cfRule type="cellIs" dxfId="607" priority="50" operator="lessThan">
      <formula>$C$4</formula>
    </cfRule>
  </conditionalFormatting>
  <conditionalFormatting sqref="G21">
    <cfRule type="cellIs" dxfId="606" priority="51" operator="lessThan">
      <formula>$C$4</formula>
    </cfRule>
  </conditionalFormatting>
  <conditionalFormatting sqref="G22">
    <cfRule type="cellIs" dxfId="605" priority="52" operator="lessThan">
      <formula>$C$4</formula>
    </cfRule>
  </conditionalFormatting>
  <conditionalFormatting sqref="G23">
    <cfRule type="cellIs" dxfId="604" priority="53" operator="lessThan">
      <formula>$C$4</formula>
    </cfRule>
  </conditionalFormatting>
  <conditionalFormatting sqref="G24">
    <cfRule type="cellIs" dxfId="603" priority="54" operator="lessThan">
      <formula>$C$4</formula>
    </cfRule>
  </conditionalFormatting>
  <conditionalFormatting sqref="G25">
    <cfRule type="cellIs" dxfId="602" priority="55" operator="lessThan">
      <formula>$C$4</formula>
    </cfRule>
  </conditionalFormatting>
  <conditionalFormatting sqref="G26">
    <cfRule type="cellIs" dxfId="601" priority="56" operator="lessThan">
      <formula>$C$4</formula>
    </cfRule>
  </conditionalFormatting>
  <conditionalFormatting sqref="G27">
    <cfRule type="cellIs" dxfId="600" priority="57" operator="lessThan">
      <formula>$C$4</formula>
    </cfRule>
  </conditionalFormatting>
  <conditionalFormatting sqref="G28">
    <cfRule type="cellIs" dxfId="599" priority="58" operator="lessThan">
      <formula>$C$4</formula>
    </cfRule>
  </conditionalFormatting>
  <conditionalFormatting sqref="G29">
    <cfRule type="cellIs" dxfId="598" priority="59" operator="lessThan">
      <formula>$C$4</formula>
    </cfRule>
  </conditionalFormatting>
  <conditionalFormatting sqref="G30">
    <cfRule type="cellIs" dxfId="597" priority="60" operator="lessThan">
      <formula>$C$4</formula>
    </cfRule>
  </conditionalFormatting>
  <conditionalFormatting sqref="G31">
    <cfRule type="cellIs" dxfId="596" priority="61" operator="lessThan">
      <formula>$C$4</formula>
    </cfRule>
  </conditionalFormatting>
  <conditionalFormatting sqref="G32">
    <cfRule type="cellIs" dxfId="595" priority="62" operator="lessThan">
      <formula>$C$4</formula>
    </cfRule>
  </conditionalFormatting>
  <conditionalFormatting sqref="G33">
    <cfRule type="cellIs" dxfId="594" priority="63" operator="lessThan">
      <formula>$C$4</formula>
    </cfRule>
  </conditionalFormatting>
  <conditionalFormatting sqref="G34">
    <cfRule type="cellIs" dxfId="593" priority="64" operator="lessThan">
      <formula>$C$4</formula>
    </cfRule>
  </conditionalFormatting>
  <conditionalFormatting sqref="G35">
    <cfRule type="cellIs" dxfId="592" priority="65" operator="lessThan">
      <formula>$C$4</formula>
    </cfRule>
  </conditionalFormatting>
  <conditionalFormatting sqref="G36">
    <cfRule type="cellIs" dxfId="591" priority="66" operator="lessThan">
      <formula>$C$4</formula>
    </cfRule>
  </conditionalFormatting>
  <conditionalFormatting sqref="G37">
    <cfRule type="cellIs" dxfId="590" priority="67" operator="lessThan">
      <formula>$C$4</formula>
    </cfRule>
  </conditionalFormatting>
  <conditionalFormatting sqref="G38">
    <cfRule type="cellIs" dxfId="589" priority="68" operator="lessThan">
      <formula>$C$4</formula>
    </cfRule>
  </conditionalFormatting>
  <conditionalFormatting sqref="G39">
    <cfRule type="cellIs" dxfId="588" priority="69" operator="lessThan">
      <formula>$C$4</formula>
    </cfRule>
  </conditionalFormatting>
  <conditionalFormatting sqref="G40">
    <cfRule type="cellIs" dxfId="587" priority="70" operator="lessThan">
      <formula>$C$4</formula>
    </cfRule>
  </conditionalFormatting>
  <conditionalFormatting sqref="G41">
    <cfRule type="cellIs" dxfId="586" priority="71" operator="lessThan">
      <formula>$C$4</formula>
    </cfRule>
  </conditionalFormatting>
  <conditionalFormatting sqref="G42">
    <cfRule type="cellIs" dxfId="585" priority="72" operator="lessThan">
      <formula>$C$4</formula>
    </cfRule>
  </conditionalFormatting>
  <conditionalFormatting sqref="G43">
    <cfRule type="cellIs" dxfId="584" priority="73" operator="lessThan">
      <formula>$C$4</formula>
    </cfRule>
  </conditionalFormatting>
  <conditionalFormatting sqref="G44">
    <cfRule type="cellIs" dxfId="583" priority="74" operator="lessThan">
      <formula>$C$4</formula>
    </cfRule>
  </conditionalFormatting>
  <conditionalFormatting sqref="G45">
    <cfRule type="cellIs" dxfId="582" priority="75" operator="lessThan">
      <formula>$C$4</formula>
    </cfRule>
  </conditionalFormatting>
  <conditionalFormatting sqref="G46">
    <cfRule type="cellIs" dxfId="581" priority="76" operator="lessThan">
      <formula>$C$4</formula>
    </cfRule>
  </conditionalFormatting>
  <conditionalFormatting sqref="G47">
    <cfRule type="cellIs" dxfId="580" priority="77" operator="lessThan">
      <formula>$C$4</formula>
    </cfRule>
  </conditionalFormatting>
  <conditionalFormatting sqref="G48">
    <cfRule type="cellIs" dxfId="579" priority="78" operator="lessThan">
      <formula>$C$4</formula>
    </cfRule>
  </conditionalFormatting>
  <conditionalFormatting sqref="G49">
    <cfRule type="cellIs" dxfId="578" priority="79" operator="lessThan">
      <formula>$C$4</formula>
    </cfRule>
  </conditionalFormatting>
  <conditionalFormatting sqref="G50">
    <cfRule type="cellIs" dxfId="577" priority="80" operator="lessThan">
      <formula>$C$4</formula>
    </cfRule>
  </conditionalFormatting>
  <conditionalFormatting sqref="K11">
    <cfRule type="cellIs" dxfId="576" priority="81" operator="lessThan">
      <formula>$C$4</formula>
    </cfRule>
  </conditionalFormatting>
  <conditionalFormatting sqref="K12">
    <cfRule type="cellIs" dxfId="575" priority="82" operator="lessThan">
      <formula>$C$4</formula>
    </cfRule>
  </conditionalFormatting>
  <conditionalFormatting sqref="K13">
    <cfRule type="cellIs" dxfId="574" priority="83" operator="lessThan">
      <formula>$C$4</formula>
    </cfRule>
  </conditionalFormatting>
  <conditionalFormatting sqref="K14">
    <cfRule type="cellIs" dxfId="573" priority="84" operator="lessThan">
      <formula>$C$4</formula>
    </cfRule>
  </conditionalFormatting>
  <conditionalFormatting sqref="K15">
    <cfRule type="cellIs" dxfId="572" priority="85" operator="lessThan">
      <formula>$C$4</formula>
    </cfRule>
  </conditionalFormatting>
  <conditionalFormatting sqref="K16">
    <cfRule type="cellIs" dxfId="571" priority="86" operator="lessThan">
      <formula>$C$4</formula>
    </cfRule>
  </conditionalFormatting>
  <conditionalFormatting sqref="K17">
    <cfRule type="cellIs" dxfId="570" priority="87" operator="lessThan">
      <formula>$C$4</formula>
    </cfRule>
  </conditionalFormatting>
  <conditionalFormatting sqref="K18">
    <cfRule type="cellIs" dxfId="569" priority="88" operator="lessThan">
      <formula>$C$4</formula>
    </cfRule>
  </conditionalFormatting>
  <conditionalFormatting sqref="K19">
    <cfRule type="cellIs" dxfId="568" priority="89" operator="lessThan">
      <formula>$C$4</formula>
    </cfRule>
  </conditionalFormatting>
  <conditionalFormatting sqref="K20">
    <cfRule type="cellIs" dxfId="567" priority="90" operator="lessThan">
      <formula>$C$4</formula>
    </cfRule>
  </conditionalFormatting>
  <conditionalFormatting sqref="K21">
    <cfRule type="cellIs" dxfId="566" priority="91" operator="lessThan">
      <formula>$C$4</formula>
    </cfRule>
  </conditionalFormatting>
  <conditionalFormatting sqref="K22">
    <cfRule type="cellIs" dxfId="565" priority="92" operator="lessThan">
      <formula>$C$4</formula>
    </cfRule>
  </conditionalFormatting>
  <conditionalFormatting sqref="K23">
    <cfRule type="cellIs" dxfId="564" priority="93" operator="lessThan">
      <formula>$C$4</formula>
    </cfRule>
  </conditionalFormatting>
  <conditionalFormatting sqref="K24">
    <cfRule type="cellIs" dxfId="563" priority="94" operator="lessThan">
      <formula>$C$4</formula>
    </cfRule>
  </conditionalFormatting>
  <conditionalFormatting sqref="K25">
    <cfRule type="cellIs" dxfId="562" priority="95" operator="lessThan">
      <formula>$C$4</formula>
    </cfRule>
  </conditionalFormatting>
  <conditionalFormatting sqref="K26">
    <cfRule type="cellIs" dxfId="561" priority="96" operator="lessThan">
      <formula>$C$4</formula>
    </cfRule>
  </conditionalFormatting>
  <conditionalFormatting sqref="K27">
    <cfRule type="cellIs" dxfId="560" priority="97" operator="lessThan">
      <formula>$C$4</formula>
    </cfRule>
  </conditionalFormatting>
  <conditionalFormatting sqref="K28">
    <cfRule type="cellIs" dxfId="559" priority="98" operator="lessThan">
      <formula>$C$4</formula>
    </cfRule>
  </conditionalFormatting>
  <conditionalFormatting sqref="K29">
    <cfRule type="cellIs" dxfId="558" priority="99" operator="lessThan">
      <formula>$C$4</formula>
    </cfRule>
  </conditionalFormatting>
  <conditionalFormatting sqref="K30">
    <cfRule type="cellIs" dxfId="557" priority="100" operator="lessThan">
      <formula>$C$4</formula>
    </cfRule>
  </conditionalFormatting>
  <conditionalFormatting sqref="K31">
    <cfRule type="cellIs" dxfId="556" priority="101" operator="lessThan">
      <formula>$C$4</formula>
    </cfRule>
  </conditionalFormatting>
  <conditionalFormatting sqref="K32">
    <cfRule type="cellIs" dxfId="555" priority="102" operator="lessThan">
      <formula>$C$4</formula>
    </cfRule>
  </conditionalFormatting>
  <conditionalFormatting sqref="K33">
    <cfRule type="cellIs" dxfId="554" priority="103" operator="lessThan">
      <formula>$C$4</formula>
    </cfRule>
  </conditionalFormatting>
  <conditionalFormatting sqref="K34">
    <cfRule type="cellIs" dxfId="553" priority="104" operator="lessThan">
      <formula>$C$4</formula>
    </cfRule>
  </conditionalFormatting>
  <conditionalFormatting sqref="K35">
    <cfRule type="cellIs" dxfId="552" priority="105" operator="lessThan">
      <formula>$C$4</formula>
    </cfRule>
  </conditionalFormatting>
  <conditionalFormatting sqref="K36">
    <cfRule type="cellIs" dxfId="551" priority="106" operator="lessThan">
      <formula>$C$4</formula>
    </cfRule>
  </conditionalFormatting>
  <conditionalFormatting sqref="K37">
    <cfRule type="cellIs" dxfId="550" priority="107" operator="lessThan">
      <formula>$C$4</formula>
    </cfRule>
  </conditionalFormatting>
  <conditionalFormatting sqref="K38">
    <cfRule type="cellIs" dxfId="549" priority="108" operator="lessThan">
      <formula>$C$4</formula>
    </cfRule>
  </conditionalFormatting>
  <conditionalFormatting sqref="K39">
    <cfRule type="cellIs" dxfId="548" priority="109" operator="lessThan">
      <formula>$C$4</formula>
    </cfRule>
  </conditionalFormatting>
  <conditionalFormatting sqref="K40">
    <cfRule type="cellIs" dxfId="547" priority="110" operator="lessThan">
      <formula>$C$4</formula>
    </cfRule>
  </conditionalFormatting>
  <conditionalFormatting sqref="K41">
    <cfRule type="cellIs" dxfId="546" priority="111" operator="lessThan">
      <formula>$C$4</formula>
    </cfRule>
  </conditionalFormatting>
  <conditionalFormatting sqref="K42">
    <cfRule type="cellIs" dxfId="545" priority="112" operator="lessThan">
      <formula>$C$4</formula>
    </cfRule>
  </conditionalFormatting>
  <conditionalFormatting sqref="K43">
    <cfRule type="cellIs" dxfId="544" priority="113" operator="lessThan">
      <formula>$C$4</formula>
    </cfRule>
  </conditionalFormatting>
  <conditionalFormatting sqref="K44">
    <cfRule type="cellIs" dxfId="543" priority="114" operator="lessThan">
      <formula>$C$4</formula>
    </cfRule>
  </conditionalFormatting>
  <conditionalFormatting sqref="K45">
    <cfRule type="cellIs" dxfId="542" priority="115" operator="lessThan">
      <formula>$C$4</formula>
    </cfRule>
  </conditionalFormatting>
  <conditionalFormatting sqref="K46">
    <cfRule type="cellIs" dxfId="541" priority="116" operator="lessThan">
      <formula>$C$4</formula>
    </cfRule>
  </conditionalFormatting>
  <conditionalFormatting sqref="K47">
    <cfRule type="cellIs" dxfId="540" priority="117" operator="lessThan">
      <formula>$C$4</formula>
    </cfRule>
  </conditionalFormatting>
  <conditionalFormatting sqref="K48">
    <cfRule type="cellIs" dxfId="539" priority="118" operator="lessThan">
      <formula>$C$4</formula>
    </cfRule>
  </conditionalFormatting>
  <conditionalFormatting sqref="K49">
    <cfRule type="cellIs" dxfId="538" priority="119" operator="lessThan">
      <formula>$C$4</formula>
    </cfRule>
  </conditionalFormatting>
  <conditionalFormatting sqref="K50">
    <cfRule type="cellIs" dxfId="537" priority="120" operator="lessThan">
      <formula>$C$4</formula>
    </cfRule>
  </conditionalFormatting>
  <conditionalFormatting sqref="M11">
    <cfRule type="cellIs" dxfId="536" priority="121" operator="lessThan">
      <formula>$C$4</formula>
    </cfRule>
  </conditionalFormatting>
  <conditionalFormatting sqref="M12">
    <cfRule type="cellIs" dxfId="535" priority="122" operator="lessThan">
      <formula>$C$4</formula>
    </cfRule>
  </conditionalFormatting>
  <conditionalFormatting sqref="M13">
    <cfRule type="cellIs" dxfId="534" priority="123" operator="lessThan">
      <formula>$C$4</formula>
    </cfRule>
  </conditionalFormatting>
  <conditionalFormatting sqref="M14">
    <cfRule type="cellIs" dxfId="533" priority="124" operator="lessThan">
      <formula>$C$4</formula>
    </cfRule>
  </conditionalFormatting>
  <conditionalFormatting sqref="M15">
    <cfRule type="cellIs" dxfId="532" priority="125" operator="lessThan">
      <formula>$C$4</formula>
    </cfRule>
  </conditionalFormatting>
  <conditionalFormatting sqref="M16">
    <cfRule type="cellIs" dxfId="531" priority="126" operator="lessThan">
      <formula>$C$4</formula>
    </cfRule>
  </conditionalFormatting>
  <conditionalFormatting sqref="M17">
    <cfRule type="cellIs" dxfId="530" priority="127" operator="lessThan">
      <formula>$C$4</formula>
    </cfRule>
  </conditionalFormatting>
  <conditionalFormatting sqref="M18">
    <cfRule type="cellIs" dxfId="529" priority="128" operator="lessThan">
      <formula>$C$4</formula>
    </cfRule>
  </conditionalFormatting>
  <conditionalFormatting sqref="M19">
    <cfRule type="cellIs" dxfId="528" priority="129" operator="lessThan">
      <formula>$C$4</formula>
    </cfRule>
  </conditionalFormatting>
  <conditionalFormatting sqref="M20">
    <cfRule type="cellIs" dxfId="527" priority="130" operator="lessThan">
      <formula>$C$4</formula>
    </cfRule>
  </conditionalFormatting>
  <conditionalFormatting sqref="M21">
    <cfRule type="cellIs" dxfId="526" priority="131" operator="lessThan">
      <formula>$C$4</formula>
    </cfRule>
  </conditionalFormatting>
  <conditionalFormatting sqref="M22">
    <cfRule type="cellIs" dxfId="525" priority="132" operator="lessThan">
      <formula>$C$4</formula>
    </cfRule>
  </conditionalFormatting>
  <conditionalFormatting sqref="M23">
    <cfRule type="cellIs" dxfId="524" priority="133" operator="lessThan">
      <formula>$C$4</formula>
    </cfRule>
  </conditionalFormatting>
  <conditionalFormatting sqref="M24">
    <cfRule type="cellIs" dxfId="523" priority="134" operator="lessThan">
      <formula>$C$4</formula>
    </cfRule>
  </conditionalFormatting>
  <conditionalFormatting sqref="M25">
    <cfRule type="cellIs" dxfId="522" priority="135" operator="lessThan">
      <formula>$C$4</formula>
    </cfRule>
  </conditionalFormatting>
  <conditionalFormatting sqref="M26">
    <cfRule type="cellIs" dxfId="521" priority="136" operator="lessThan">
      <formula>$C$4</formula>
    </cfRule>
  </conditionalFormatting>
  <conditionalFormatting sqref="M27">
    <cfRule type="cellIs" dxfId="520" priority="137" operator="lessThan">
      <formula>$C$4</formula>
    </cfRule>
  </conditionalFormatting>
  <conditionalFormatting sqref="M28">
    <cfRule type="cellIs" dxfId="519" priority="138" operator="lessThan">
      <formula>$C$4</formula>
    </cfRule>
  </conditionalFormatting>
  <conditionalFormatting sqref="M29">
    <cfRule type="cellIs" dxfId="518" priority="139" operator="lessThan">
      <formula>$C$4</formula>
    </cfRule>
  </conditionalFormatting>
  <conditionalFormatting sqref="M30">
    <cfRule type="cellIs" dxfId="517" priority="140" operator="lessThan">
      <formula>$C$4</formula>
    </cfRule>
  </conditionalFormatting>
  <conditionalFormatting sqref="M31">
    <cfRule type="cellIs" dxfId="516" priority="141" operator="lessThan">
      <formula>$C$4</formula>
    </cfRule>
  </conditionalFormatting>
  <conditionalFormatting sqref="M32">
    <cfRule type="cellIs" dxfId="515" priority="142" operator="lessThan">
      <formula>$C$4</formula>
    </cfRule>
  </conditionalFormatting>
  <conditionalFormatting sqref="M33">
    <cfRule type="cellIs" dxfId="514" priority="143" operator="lessThan">
      <formula>$C$4</formula>
    </cfRule>
  </conditionalFormatting>
  <conditionalFormatting sqref="M34">
    <cfRule type="cellIs" dxfId="513" priority="144" operator="lessThan">
      <formula>$C$4</formula>
    </cfRule>
  </conditionalFormatting>
  <conditionalFormatting sqref="M35">
    <cfRule type="cellIs" dxfId="512" priority="145" operator="lessThan">
      <formula>$C$4</formula>
    </cfRule>
  </conditionalFormatting>
  <conditionalFormatting sqref="M36">
    <cfRule type="cellIs" dxfId="511" priority="146" operator="lessThan">
      <formula>$C$4</formula>
    </cfRule>
  </conditionalFormatting>
  <conditionalFormatting sqref="M37">
    <cfRule type="cellIs" dxfId="510" priority="147" operator="lessThan">
      <formula>$C$4</formula>
    </cfRule>
  </conditionalFormatting>
  <conditionalFormatting sqref="M38">
    <cfRule type="cellIs" dxfId="509" priority="148" operator="lessThan">
      <formula>$C$4</formula>
    </cfRule>
  </conditionalFormatting>
  <conditionalFormatting sqref="M39">
    <cfRule type="cellIs" dxfId="508" priority="149" operator="lessThan">
      <formula>$C$4</formula>
    </cfRule>
  </conditionalFormatting>
  <conditionalFormatting sqref="M40">
    <cfRule type="cellIs" dxfId="507" priority="150" operator="lessThan">
      <formula>$C$4</formula>
    </cfRule>
  </conditionalFormatting>
  <conditionalFormatting sqref="M41">
    <cfRule type="cellIs" dxfId="506" priority="151" operator="lessThan">
      <formula>$C$4</formula>
    </cfRule>
  </conditionalFormatting>
  <conditionalFormatting sqref="M42">
    <cfRule type="cellIs" dxfId="505" priority="152" operator="lessThan">
      <formula>$C$4</formula>
    </cfRule>
  </conditionalFormatting>
  <conditionalFormatting sqref="M43">
    <cfRule type="cellIs" dxfId="504" priority="153" operator="lessThan">
      <formula>$C$4</formula>
    </cfRule>
  </conditionalFormatting>
  <conditionalFormatting sqref="M44">
    <cfRule type="cellIs" dxfId="503" priority="154" operator="lessThan">
      <formula>$C$4</formula>
    </cfRule>
  </conditionalFormatting>
  <conditionalFormatting sqref="M45">
    <cfRule type="cellIs" dxfId="502" priority="155" operator="lessThan">
      <formula>$C$4</formula>
    </cfRule>
  </conditionalFormatting>
  <conditionalFormatting sqref="M46">
    <cfRule type="cellIs" dxfId="501" priority="156" operator="lessThan">
      <formula>$C$4</formula>
    </cfRule>
  </conditionalFormatting>
  <conditionalFormatting sqref="M47">
    <cfRule type="cellIs" dxfId="500" priority="157" operator="lessThan">
      <formula>$C$4</formula>
    </cfRule>
  </conditionalFormatting>
  <conditionalFormatting sqref="M48">
    <cfRule type="cellIs" dxfId="499" priority="158" operator="lessThan">
      <formula>$C$4</formula>
    </cfRule>
  </conditionalFormatting>
  <conditionalFormatting sqref="M49">
    <cfRule type="cellIs" dxfId="498" priority="159" operator="lessThan">
      <formula>$C$4</formula>
    </cfRule>
  </conditionalFormatting>
  <conditionalFormatting sqref="M50">
    <cfRule type="cellIs" dxfId="497" priority="160" operator="lessThan">
      <formula>$C$4</formula>
    </cfRule>
  </conditionalFormatting>
  <conditionalFormatting sqref="K52">
    <cfRule type="cellIs" dxfId="496" priority="161" operator="lessThan">
      <formula>$C$4</formula>
    </cfRule>
  </conditionalFormatting>
  <conditionalFormatting sqref="K53">
    <cfRule type="cellIs" dxfId="495" priority="162" operator="lessThan">
      <formula>$C$4</formula>
    </cfRule>
  </conditionalFormatting>
  <conditionalFormatting sqref="K54">
    <cfRule type="cellIs" dxfId="494" priority="163" operator="lessThan">
      <formula>$C$4</formula>
    </cfRule>
  </conditionalFormatting>
  <conditionalFormatting sqref="K55">
    <cfRule type="cellIs" dxfId="493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O48" sqref="O4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7" width="7.7109375" customWidth="1"/>
    <col min="8" max="8" width="9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261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261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45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22242</v>
      </c>
      <c r="C11" s="19" t="s">
        <v>116</v>
      </c>
      <c r="D11" s="18"/>
      <c r="E11" s="19">
        <f t="shared" ref="E11:E50" si="0">IF((COUNTA(T11:AA11)&gt;0),(ROUND( AVERAGE(T11:AA11),0)),"")</f>
        <v>76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76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4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mengidentifikasi guru gatra, guru lagu, guru wilangan teks macapat pupuh Sinom dalam serat Wedhatama</v>
      </c>
      <c r="K11" s="19">
        <f t="shared" ref="K11:K50" si="4">IF((COUNTA(AF11:AN11)&gt;0),AVERAGE(AF11:AN11),"")</f>
        <v>79.333333333333329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79.333333333333329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3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 mengemukakan pendapat relevansi pitutur luhur dalam teks cerita wayang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76</v>
      </c>
      <c r="U11" s="1">
        <v>75</v>
      </c>
      <c r="V11" s="1">
        <v>70</v>
      </c>
      <c r="W11" s="1">
        <v>79</v>
      </c>
      <c r="X11" s="1">
        <v>80</v>
      </c>
      <c r="Y11" s="1"/>
      <c r="Z11" s="1"/>
      <c r="AA11" s="1"/>
      <c r="AB11" s="1"/>
      <c r="AC11" s="1"/>
      <c r="AD11" s="1"/>
      <c r="AE11" s="18"/>
      <c r="AF11" s="1">
        <v>87</v>
      </c>
      <c r="AG11" s="1">
        <v>75</v>
      </c>
      <c r="AH11" s="1">
        <v>76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>
      <c r="A12" s="19">
        <v>2</v>
      </c>
      <c r="B12" s="19">
        <v>22258</v>
      </c>
      <c r="C12" s="19" t="s">
        <v>117</v>
      </c>
      <c r="D12" s="18"/>
      <c r="E12" s="19">
        <f t="shared" si="0"/>
        <v>77</v>
      </c>
      <c r="F12" s="19" t="str">
        <f t="shared" si="1"/>
        <v>B</v>
      </c>
      <c r="G12" s="19">
        <f>IF((COUNTA(T12:AC12)&gt;0),(ROUND((AVERAGE(T12:AD12)),0)),"")</f>
        <v>77</v>
      </c>
      <c r="H12" s="19" t="str">
        <f t="shared" si="2"/>
        <v>B</v>
      </c>
      <c r="I12" s="35">
        <v>4</v>
      </c>
      <c r="J12" s="19" t="str">
        <f t="shared" si="3"/>
        <v>Memiliki kemampuan mengidentifikasi guru gatra, guru lagu, guru wilangan teks macapat pupuh Sinom dalam serat Wedhatama</v>
      </c>
      <c r="K12" s="19">
        <f t="shared" si="4"/>
        <v>76.333333333333329</v>
      </c>
      <c r="L12" s="19" t="str">
        <f t="shared" si="5"/>
        <v>B</v>
      </c>
      <c r="M12" s="19">
        <f t="shared" si="6"/>
        <v>76.333333333333329</v>
      </c>
      <c r="N12" s="19" t="str">
        <f t="shared" si="7"/>
        <v>B</v>
      </c>
      <c r="O12" s="35">
        <v>4</v>
      </c>
      <c r="P12" s="19" t="str">
        <f t="shared" si="8"/>
        <v>Memiliki keterampilan membuat teks deskripsi makanan tradisional Jawa dan melakukan penyajian dengan menceritakan kembali makanan tradisional Jawa</v>
      </c>
      <c r="Q12" s="19" t="str">
        <f t="shared" si="9"/>
        <v>B</v>
      </c>
      <c r="R12" s="19" t="str">
        <f t="shared" si="10"/>
        <v/>
      </c>
      <c r="S12" s="18"/>
      <c r="T12" s="1">
        <v>82</v>
      </c>
      <c r="U12" s="1">
        <v>75</v>
      </c>
      <c r="V12" s="1">
        <v>70</v>
      </c>
      <c r="W12" s="1">
        <v>76</v>
      </c>
      <c r="X12" s="1">
        <v>80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73</v>
      </c>
      <c r="AH12" s="1">
        <v>76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22274</v>
      </c>
      <c r="C13" s="19" t="s">
        <v>118</v>
      </c>
      <c r="D13" s="18"/>
      <c r="E13" s="19">
        <f t="shared" si="0"/>
        <v>79</v>
      </c>
      <c r="F13" s="19" t="str">
        <f t="shared" si="1"/>
        <v>B</v>
      </c>
      <c r="G13" s="19">
        <f>IF((COUNTA(T12:AC12)&gt;0),(ROUND((AVERAGE(T13:AD13)),0)),"")</f>
        <v>79</v>
      </c>
      <c r="H13" s="19" t="str">
        <f t="shared" si="2"/>
        <v>B</v>
      </c>
      <c r="I13" s="35">
        <v>3</v>
      </c>
      <c r="J13" s="19" t="str">
        <f t="shared" si="3"/>
        <v>Memiliki kemampuan mengenali angka Jawa dan mengidentifikasi kaidah penulisan angka Jawa</v>
      </c>
      <c r="K13" s="19">
        <f t="shared" si="4"/>
        <v>82</v>
      </c>
      <c r="L13" s="19" t="str">
        <f t="shared" si="5"/>
        <v>B</v>
      </c>
      <c r="M13" s="19">
        <f t="shared" si="6"/>
        <v>82</v>
      </c>
      <c r="N13" s="19" t="str">
        <f t="shared" si="7"/>
        <v>B</v>
      </c>
      <c r="O13" s="35">
        <v>2</v>
      </c>
      <c r="P13" s="19" t="str">
        <f t="shared" si="8"/>
        <v>Memiliki keterampilan mengemukakan isi teks cerita wayang dalam bentuk lisan maupun tulisan, namun perlu peningkatan dalam pelafalan membaca teks panatacara</v>
      </c>
      <c r="Q13" s="19" t="str">
        <f t="shared" si="9"/>
        <v>B</v>
      </c>
      <c r="R13" s="19" t="str">
        <f t="shared" si="10"/>
        <v/>
      </c>
      <c r="S13" s="18"/>
      <c r="T13" s="1">
        <v>77</v>
      </c>
      <c r="U13" s="1">
        <v>85</v>
      </c>
      <c r="V13" s="1">
        <v>70</v>
      </c>
      <c r="W13" s="1">
        <v>78</v>
      </c>
      <c r="X13" s="1">
        <v>85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78</v>
      </c>
      <c r="AH13" s="1">
        <v>83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273</v>
      </c>
      <c r="FI13" s="41" t="s">
        <v>271</v>
      </c>
      <c r="FJ13" s="39">
        <v>4421</v>
      </c>
      <c r="FK13" s="39">
        <v>4431</v>
      </c>
    </row>
    <row r="14" spans="1:167">
      <c r="A14" s="19">
        <v>4</v>
      </c>
      <c r="B14" s="19">
        <v>22290</v>
      </c>
      <c r="C14" s="19" t="s">
        <v>119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2</v>
      </c>
      <c r="J14" s="19" t="str">
        <f t="shared" si="3"/>
        <v>Memiliki kemampuan mengidentifikasi unsur pembangun dalam cerita wayang</v>
      </c>
      <c r="K14" s="19">
        <f t="shared" si="4"/>
        <v>84.666666666666671</v>
      </c>
      <c r="L14" s="19" t="str">
        <f t="shared" si="5"/>
        <v>A</v>
      </c>
      <c r="M14" s="19">
        <f t="shared" si="6"/>
        <v>84.666666666666671</v>
      </c>
      <c r="N14" s="19" t="str">
        <f t="shared" si="7"/>
        <v>A</v>
      </c>
      <c r="O14" s="35">
        <v>1</v>
      </c>
      <c r="P14" s="19" t="str">
        <f t="shared" si="8"/>
        <v>Memiliki keterampilan melakukan kegiatan membaca teks aksara Jawa, namun perlu peningkatan dalam menyajikan teks macapat pupuh Sinom dengan pemilihan kata yang benar</v>
      </c>
      <c r="Q14" s="19" t="str">
        <f t="shared" si="9"/>
        <v>A</v>
      </c>
      <c r="R14" s="19" t="str">
        <f t="shared" si="10"/>
        <v/>
      </c>
      <c r="S14" s="18"/>
      <c r="T14" s="1">
        <v>90</v>
      </c>
      <c r="U14" s="1">
        <v>75</v>
      </c>
      <c r="V14" s="1">
        <v>78</v>
      </c>
      <c r="W14" s="1">
        <v>87</v>
      </c>
      <c r="X14" s="1">
        <v>85</v>
      </c>
      <c r="Y14" s="1"/>
      <c r="Z14" s="1"/>
      <c r="AA14" s="1"/>
      <c r="AB14" s="1"/>
      <c r="AC14" s="1"/>
      <c r="AD14" s="1"/>
      <c r="AE14" s="18"/>
      <c r="AF14" s="1">
        <v>89</v>
      </c>
      <c r="AG14" s="1">
        <v>89</v>
      </c>
      <c r="AH14" s="1">
        <v>76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>
      <c r="A15" s="19">
        <v>5</v>
      </c>
      <c r="B15" s="19">
        <v>22306</v>
      </c>
      <c r="C15" s="19" t="s">
        <v>120</v>
      </c>
      <c r="D15" s="18"/>
      <c r="E15" s="19">
        <f t="shared" si="0"/>
        <v>83</v>
      </c>
      <c r="F15" s="19" t="str">
        <f t="shared" si="1"/>
        <v>B</v>
      </c>
      <c r="G15" s="19">
        <f>IF((COUNTA(T12:AC12)&gt;0),(ROUND((AVERAGE(T15:AD15)),0)),"")</f>
        <v>83</v>
      </c>
      <c r="H15" s="19" t="str">
        <f t="shared" si="2"/>
        <v>B</v>
      </c>
      <c r="I15" s="35">
        <v>2</v>
      </c>
      <c r="J15" s="19" t="str">
        <f t="shared" si="3"/>
        <v>Memiliki kemampuan mengidentifikasi unsur pembangun dalam cerita wayang</v>
      </c>
      <c r="K15" s="19">
        <f t="shared" si="4"/>
        <v>84.666666666666671</v>
      </c>
      <c r="L15" s="19" t="str">
        <f t="shared" si="5"/>
        <v>A</v>
      </c>
      <c r="M15" s="19">
        <f t="shared" si="6"/>
        <v>84.666666666666671</v>
      </c>
      <c r="N15" s="19" t="str">
        <f t="shared" si="7"/>
        <v>A</v>
      </c>
      <c r="O15" s="35">
        <v>1</v>
      </c>
      <c r="P15" s="19" t="str">
        <f t="shared" si="8"/>
        <v>Memiliki keterampilan melakukan kegiatan membaca teks aksara Jawa, namun perlu peningkatan dalam menyajikan teks macapat pupuh Sinom dengan pemilihan kata yang benar</v>
      </c>
      <c r="Q15" s="19" t="str">
        <f t="shared" si="9"/>
        <v>A</v>
      </c>
      <c r="R15" s="19" t="str">
        <f t="shared" si="10"/>
        <v/>
      </c>
      <c r="S15" s="18"/>
      <c r="T15" s="1">
        <v>95</v>
      </c>
      <c r="U15" s="1">
        <v>75</v>
      </c>
      <c r="V15" s="1">
        <v>80</v>
      </c>
      <c r="W15" s="1">
        <v>80</v>
      </c>
      <c r="X15" s="1">
        <v>85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86</v>
      </c>
      <c r="AH15" s="1">
        <v>83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270</v>
      </c>
      <c r="FI15" s="41" t="s">
        <v>274</v>
      </c>
      <c r="FJ15" s="39">
        <v>4422</v>
      </c>
      <c r="FK15" s="39">
        <v>4432</v>
      </c>
    </row>
    <row r="16" spans="1:167">
      <c r="A16" s="19">
        <v>6</v>
      </c>
      <c r="B16" s="19">
        <v>22322</v>
      </c>
      <c r="C16" s="19" t="s">
        <v>121</v>
      </c>
      <c r="D16" s="18"/>
      <c r="E16" s="19">
        <f t="shared" si="0"/>
        <v>85</v>
      </c>
      <c r="F16" s="19" t="str">
        <f t="shared" si="1"/>
        <v>A</v>
      </c>
      <c r="G16" s="19">
        <f>IF((COUNTA(T12:AC12)&gt;0),(ROUND((AVERAGE(T16:AD16)),0)),"")</f>
        <v>85</v>
      </c>
      <c r="H16" s="19" t="str">
        <f t="shared" si="2"/>
        <v>A</v>
      </c>
      <c r="I16" s="35">
        <v>1</v>
      </c>
      <c r="J16" s="19" t="str">
        <f t="shared" si="3"/>
        <v>Memiliki kemampuan mengenali ciri-ciri teks deskripsi dan memiliki kemampuan mengidentifikasi struktur teks deskriptif tentang makanan tradisional Jawa</v>
      </c>
      <c r="K16" s="19">
        <f t="shared" si="4"/>
        <v>79.666666666666671</v>
      </c>
      <c r="L16" s="19" t="str">
        <f t="shared" si="5"/>
        <v>B</v>
      </c>
      <c r="M16" s="19">
        <f t="shared" si="6"/>
        <v>79.666666666666671</v>
      </c>
      <c r="N16" s="19" t="str">
        <f t="shared" si="7"/>
        <v>B</v>
      </c>
      <c r="O16" s="35">
        <v>3</v>
      </c>
      <c r="P16" s="19" t="str">
        <f t="shared" si="8"/>
        <v>Memiliki keterampilan  mengemukakan pendapat relevansi pitutur luhur dalam teks cerita wayang</v>
      </c>
      <c r="Q16" s="19" t="str">
        <f t="shared" si="9"/>
        <v>B</v>
      </c>
      <c r="R16" s="19" t="str">
        <f t="shared" si="10"/>
        <v/>
      </c>
      <c r="S16" s="18"/>
      <c r="T16" s="1">
        <v>95</v>
      </c>
      <c r="U16" s="1">
        <v>80</v>
      </c>
      <c r="V16" s="1">
        <v>76</v>
      </c>
      <c r="W16" s="1">
        <v>85</v>
      </c>
      <c r="X16" s="1">
        <v>87</v>
      </c>
      <c r="Y16" s="1"/>
      <c r="Z16" s="1"/>
      <c r="AA16" s="1"/>
      <c r="AB16" s="1"/>
      <c r="AC16" s="1"/>
      <c r="AD16" s="1"/>
      <c r="AE16" s="18"/>
      <c r="AF16" s="1">
        <v>85</v>
      </c>
      <c r="AG16" s="1">
        <v>78</v>
      </c>
      <c r="AH16" s="1">
        <v>76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>
      <c r="A17" s="19">
        <v>7</v>
      </c>
      <c r="B17" s="19">
        <v>22338</v>
      </c>
      <c r="C17" s="19" t="s">
        <v>122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2</v>
      </c>
      <c r="J17" s="19" t="str">
        <f t="shared" si="3"/>
        <v>Memiliki kemampuan mengidentifikasi unsur pembangun dalam cerita wayang</v>
      </c>
      <c r="K17" s="19">
        <f t="shared" si="4"/>
        <v>80</v>
      </c>
      <c r="L17" s="19" t="str">
        <f t="shared" si="5"/>
        <v>B</v>
      </c>
      <c r="M17" s="19">
        <f t="shared" si="6"/>
        <v>80</v>
      </c>
      <c r="N17" s="19" t="str">
        <f t="shared" si="7"/>
        <v>B</v>
      </c>
      <c r="O17" s="35">
        <v>2</v>
      </c>
      <c r="P17" s="19" t="str">
        <f t="shared" si="8"/>
        <v>Memiliki keterampilan mengemukakan isi teks cerita wayang dalam bentuk lisan maupun tulisan, namun perlu peningkatan dalam pelafalan membaca teks panatacara</v>
      </c>
      <c r="Q17" s="19" t="str">
        <f t="shared" si="9"/>
        <v>A</v>
      </c>
      <c r="R17" s="19" t="str">
        <f t="shared" si="10"/>
        <v/>
      </c>
      <c r="S17" s="18"/>
      <c r="T17" s="1">
        <v>70</v>
      </c>
      <c r="U17" s="1">
        <v>85</v>
      </c>
      <c r="V17" s="1">
        <v>70</v>
      </c>
      <c r="W17" s="1">
        <v>89</v>
      </c>
      <c r="X17" s="1">
        <v>85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78</v>
      </c>
      <c r="AH17" s="1">
        <v>77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272</v>
      </c>
      <c r="FI17" s="41" t="s">
        <v>275</v>
      </c>
      <c r="FJ17" s="39">
        <v>4423</v>
      </c>
      <c r="FK17" s="39">
        <v>4433</v>
      </c>
    </row>
    <row r="18" spans="1:167">
      <c r="A18" s="19">
        <v>8</v>
      </c>
      <c r="B18" s="19">
        <v>22354</v>
      </c>
      <c r="C18" s="19" t="s">
        <v>123</v>
      </c>
      <c r="D18" s="18"/>
      <c r="E18" s="19">
        <f t="shared" si="0"/>
        <v>76</v>
      </c>
      <c r="F18" s="19" t="str">
        <f t="shared" si="1"/>
        <v>B</v>
      </c>
      <c r="G18" s="19">
        <f>IF((COUNTA(T12:AC12)&gt;0),(ROUND((AVERAGE(T18:AD18)),0)),"")</f>
        <v>76</v>
      </c>
      <c r="H18" s="19" t="str">
        <f t="shared" si="2"/>
        <v>B</v>
      </c>
      <c r="I18" s="35">
        <v>4</v>
      </c>
      <c r="J18" s="19" t="str">
        <f t="shared" si="3"/>
        <v>Memiliki kemampuan mengidentifikasi guru gatra, guru lagu, guru wilangan teks macapat pupuh Sinom dalam serat Wedhatama</v>
      </c>
      <c r="K18" s="19">
        <f t="shared" si="4"/>
        <v>77.333333333333329</v>
      </c>
      <c r="L18" s="19" t="str">
        <f t="shared" si="5"/>
        <v>B</v>
      </c>
      <c r="M18" s="19">
        <f t="shared" si="6"/>
        <v>77.333333333333329</v>
      </c>
      <c r="N18" s="19" t="str">
        <f t="shared" si="7"/>
        <v>B</v>
      </c>
      <c r="O18" s="35">
        <v>4</v>
      </c>
      <c r="P18" s="19" t="str">
        <f t="shared" si="8"/>
        <v>Memiliki keterampilan membuat teks deskripsi makanan tradisional Jawa dan melakukan penyajian dengan menceritakan kembali makanan tradisional Jawa</v>
      </c>
      <c r="Q18" s="19" t="str">
        <f t="shared" si="9"/>
        <v>A</v>
      </c>
      <c r="R18" s="19" t="str">
        <f t="shared" si="10"/>
        <v/>
      </c>
      <c r="S18" s="18"/>
      <c r="T18" s="1">
        <v>76</v>
      </c>
      <c r="U18" s="1">
        <v>70</v>
      </c>
      <c r="V18" s="1">
        <v>80</v>
      </c>
      <c r="W18" s="1">
        <v>76</v>
      </c>
      <c r="X18" s="1">
        <v>80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76</v>
      </c>
      <c r="AH18" s="1">
        <v>76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>
      <c r="A19" s="19">
        <v>9</v>
      </c>
      <c r="B19" s="19">
        <v>22370</v>
      </c>
      <c r="C19" s="19" t="s">
        <v>124</v>
      </c>
      <c r="D19" s="18"/>
      <c r="E19" s="19">
        <f t="shared" si="0"/>
        <v>79</v>
      </c>
      <c r="F19" s="19" t="str">
        <f t="shared" si="1"/>
        <v>B</v>
      </c>
      <c r="G19" s="19">
        <f>IF((COUNTA(T12:AC12)&gt;0),(ROUND((AVERAGE(T19:AD19)),0)),"")</f>
        <v>79</v>
      </c>
      <c r="H19" s="19" t="str">
        <f t="shared" si="2"/>
        <v>B</v>
      </c>
      <c r="I19" s="35">
        <v>3</v>
      </c>
      <c r="J19" s="19" t="str">
        <f t="shared" si="3"/>
        <v>Memiliki kemampuan mengenali angka Jawa dan mengidentifikasi kaidah penulisan angka Jawa</v>
      </c>
      <c r="K19" s="19">
        <f t="shared" si="4"/>
        <v>85.333333333333329</v>
      </c>
      <c r="L19" s="19" t="str">
        <f t="shared" si="5"/>
        <v>A</v>
      </c>
      <c r="M19" s="19">
        <f t="shared" si="6"/>
        <v>85.333333333333329</v>
      </c>
      <c r="N19" s="19" t="str">
        <f t="shared" si="7"/>
        <v>A</v>
      </c>
      <c r="O19" s="35">
        <v>1</v>
      </c>
      <c r="P19" s="19" t="str">
        <f t="shared" si="8"/>
        <v>Memiliki keterampilan melakukan kegiatan membaca teks aksara Jawa, namun perlu peningkatan dalam menyajikan teks macapat pupuh Sinom dengan pemilihan kata yang benar</v>
      </c>
      <c r="Q19" s="19" t="str">
        <f t="shared" si="9"/>
        <v>A</v>
      </c>
      <c r="R19" s="19" t="str">
        <f t="shared" si="10"/>
        <v/>
      </c>
      <c r="S19" s="18"/>
      <c r="T19" s="1">
        <v>70</v>
      </c>
      <c r="U19" s="1">
        <v>85</v>
      </c>
      <c r="V19" s="1">
        <v>70</v>
      </c>
      <c r="W19" s="1">
        <v>84</v>
      </c>
      <c r="X19" s="1">
        <v>85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89</v>
      </c>
      <c r="AH19" s="1">
        <v>82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269</v>
      </c>
      <c r="FI19" s="41" t="s">
        <v>276</v>
      </c>
      <c r="FJ19" s="39">
        <v>4424</v>
      </c>
      <c r="FK19" s="39">
        <v>4434</v>
      </c>
    </row>
    <row r="20" spans="1:167">
      <c r="A20" s="19">
        <v>10</v>
      </c>
      <c r="B20" s="19">
        <v>22386</v>
      </c>
      <c r="C20" s="19" t="s">
        <v>125</v>
      </c>
      <c r="D20" s="18"/>
      <c r="E20" s="19">
        <f t="shared" si="0"/>
        <v>76</v>
      </c>
      <c r="F20" s="19" t="str">
        <f t="shared" si="1"/>
        <v>B</v>
      </c>
      <c r="G20" s="19">
        <f>IF((COUNTA(T12:AC12)&gt;0),(ROUND((AVERAGE(T20:AD20)),0)),"")</f>
        <v>76</v>
      </c>
      <c r="H20" s="19" t="str">
        <f t="shared" si="2"/>
        <v>B</v>
      </c>
      <c r="I20" s="35">
        <v>4</v>
      </c>
      <c r="J20" s="19" t="str">
        <f t="shared" si="3"/>
        <v>Memiliki kemampuan mengidentifikasi guru gatra, guru lagu, guru wilangan teks macapat pupuh Sinom dalam serat Wedhatama</v>
      </c>
      <c r="K20" s="19">
        <f t="shared" si="4"/>
        <v>79.666666666666671</v>
      </c>
      <c r="L20" s="19" t="str">
        <f t="shared" si="5"/>
        <v>B</v>
      </c>
      <c r="M20" s="19">
        <f t="shared" si="6"/>
        <v>79.666666666666671</v>
      </c>
      <c r="N20" s="19" t="str">
        <f t="shared" si="7"/>
        <v>B</v>
      </c>
      <c r="O20" s="35">
        <v>3</v>
      </c>
      <c r="P20" s="19" t="str">
        <f t="shared" si="8"/>
        <v>Memiliki keterampilan  mengemukakan pendapat relevansi pitutur luhur dalam teks cerita wayang</v>
      </c>
      <c r="Q20" s="19" t="str">
        <f t="shared" si="9"/>
        <v>B</v>
      </c>
      <c r="R20" s="19" t="str">
        <f t="shared" si="10"/>
        <v/>
      </c>
      <c r="S20" s="18"/>
      <c r="T20" s="1">
        <v>70</v>
      </c>
      <c r="U20" s="1">
        <v>75</v>
      </c>
      <c r="V20" s="1">
        <v>70</v>
      </c>
      <c r="W20" s="1">
        <v>82</v>
      </c>
      <c r="X20" s="1">
        <v>85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75</v>
      </c>
      <c r="AH20" s="1">
        <v>79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>
      <c r="A21" s="19">
        <v>11</v>
      </c>
      <c r="B21" s="19">
        <v>22402</v>
      </c>
      <c r="C21" s="19" t="s">
        <v>126</v>
      </c>
      <c r="D21" s="18"/>
      <c r="E21" s="19">
        <f t="shared" si="0"/>
        <v>76</v>
      </c>
      <c r="F21" s="19" t="str">
        <f t="shared" si="1"/>
        <v>B</v>
      </c>
      <c r="G21" s="19">
        <f>IF((COUNTA(T12:AC12)&gt;0),(ROUND((AVERAGE(T21:AD21)),0)),"")</f>
        <v>76</v>
      </c>
      <c r="H21" s="19" t="str">
        <f t="shared" si="2"/>
        <v>B</v>
      </c>
      <c r="I21" s="35">
        <v>4</v>
      </c>
      <c r="J21" s="19" t="str">
        <f t="shared" si="3"/>
        <v>Memiliki kemampuan mengidentifikasi guru gatra, guru lagu, guru wilangan teks macapat pupuh Sinom dalam serat Wedhatama</v>
      </c>
      <c r="K21" s="19">
        <f t="shared" si="4"/>
        <v>77</v>
      </c>
      <c r="L21" s="19" t="str">
        <f t="shared" si="5"/>
        <v>B</v>
      </c>
      <c r="M21" s="19">
        <f t="shared" si="6"/>
        <v>77</v>
      </c>
      <c r="N21" s="19" t="str">
        <f t="shared" si="7"/>
        <v>B</v>
      </c>
      <c r="O21" s="35">
        <v>4</v>
      </c>
      <c r="P21" s="19" t="str">
        <f t="shared" si="8"/>
        <v>Memiliki keterampilan membuat teks deskripsi makanan tradisional Jawa dan melakukan penyajian dengan menceritakan kembali makanan tradisional Jawa</v>
      </c>
      <c r="Q21" s="19" t="str">
        <f t="shared" si="9"/>
        <v>B</v>
      </c>
      <c r="R21" s="19" t="str">
        <f t="shared" si="10"/>
        <v/>
      </c>
      <c r="S21" s="18"/>
      <c r="T21" s="1">
        <v>76</v>
      </c>
      <c r="U21" s="1">
        <v>70</v>
      </c>
      <c r="V21" s="1">
        <v>70</v>
      </c>
      <c r="W21" s="1">
        <v>84</v>
      </c>
      <c r="X21" s="1">
        <v>80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75</v>
      </c>
      <c r="AH21" s="1">
        <v>76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4425</v>
      </c>
      <c r="FK21" s="39">
        <v>4435</v>
      </c>
    </row>
    <row r="22" spans="1:167">
      <c r="A22" s="19">
        <v>12</v>
      </c>
      <c r="B22" s="19">
        <v>22418</v>
      </c>
      <c r="C22" s="19" t="s">
        <v>127</v>
      </c>
      <c r="D22" s="18"/>
      <c r="E22" s="19">
        <f t="shared" si="0"/>
        <v>79</v>
      </c>
      <c r="F22" s="19" t="str">
        <f t="shared" si="1"/>
        <v>B</v>
      </c>
      <c r="G22" s="19">
        <f>IF((COUNTA(T12:AC12)&gt;0),(ROUND((AVERAGE(T22:AD22)),0)),"")</f>
        <v>79</v>
      </c>
      <c r="H22" s="19" t="str">
        <f t="shared" si="2"/>
        <v>B</v>
      </c>
      <c r="I22" s="35">
        <v>3</v>
      </c>
      <c r="J22" s="19" t="str">
        <f t="shared" si="3"/>
        <v>Memiliki kemampuan mengenali angka Jawa dan mengidentifikasi kaidah penulisan angka Jawa</v>
      </c>
      <c r="K22" s="19">
        <f t="shared" si="4"/>
        <v>83</v>
      </c>
      <c r="L22" s="19" t="str">
        <f t="shared" si="5"/>
        <v>B</v>
      </c>
      <c r="M22" s="19">
        <f t="shared" si="6"/>
        <v>83</v>
      </c>
      <c r="N22" s="19" t="str">
        <f t="shared" si="7"/>
        <v>B</v>
      </c>
      <c r="O22" s="35">
        <v>2</v>
      </c>
      <c r="P22" s="19" t="str">
        <f t="shared" si="8"/>
        <v>Memiliki keterampilan mengemukakan isi teks cerita wayang dalam bentuk lisan maupun tulisan, namun perlu peningkatan dalam pelafalan membaca teks panatacara</v>
      </c>
      <c r="Q22" s="19" t="str">
        <f t="shared" si="9"/>
        <v>A</v>
      </c>
      <c r="R22" s="19" t="str">
        <f t="shared" si="10"/>
        <v/>
      </c>
      <c r="S22" s="18"/>
      <c r="T22" s="1">
        <v>70</v>
      </c>
      <c r="U22" s="1">
        <v>80</v>
      </c>
      <c r="V22" s="1">
        <v>80</v>
      </c>
      <c r="W22" s="1">
        <v>82</v>
      </c>
      <c r="X22" s="1">
        <v>85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87</v>
      </c>
      <c r="AH22" s="1">
        <v>77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>
      <c r="A23" s="19">
        <v>13</v>
      </c>
      <c r="B23" s="19">
        <v>22434</v>
      </c>
      <c r="C23" s="19" t="s">
        <v>128</v>
      </c>
      <c r="D23" s="18"/>
      <c r="E23" s="19">
        <f t="shared" si="0"/>
        <v>81</v>
      </c>
      <c r="F23" s="19" t="str">
        <f t="shared" si="1"/>
        <v>B</v>
      </c>
      <c r="G23" s="19">
        <f>IF((COUNTA(T12:AC12)&gt;0),(ROUND((AVERAGE(T23:AD23)),0)),"")</f>
        <v>81</v>
      </c>
      <c r="H23" s="19" t="str">
        <f t="shared" si="2"/>
        <v>B</v>
      </c>
      <c r="I23" s="35">
        <v>2</v>
      </c>
      <c r="J23" s="19" t="str">
        <f t="shared" si="3"/>
        <v>Memiliki kemampuan mengidentifikasi unsur pembangun dalam cerita wayang</v>
      </c>
      <c r="K23" s="19">
        <f t="shared" si="4"/>
        <v>83.666666666666671</v>
      </c>
      <c r="L23" s="19" t="str">
        <f t="shared" si="5"/>
        <v>B</v>
      </c>
      <c r="M23" s="19">
        <f t="shared" si="6"/>
        <v>83.666666666666671</v>
      </c>
      <c r="N23" s="19" t="str">
        <f t="shared" si="7"/>
        <v>B</v>
      </c>
      <c r="O23" s="35">
        <v>2</v>
      </c>
      <c r="P23" s="19" t="str">
        <f t="shared" si="8"/>
        <v>Memiliki keterampilan mengemukakan isi teks cerita wayang dalam bentuk lisan maupun tulisan, namun perlu peningkatan dalam pelafalan membaca teks panatacara</v>
      </c>
      <c r="Q23" s="19" t="str">
        <f t="shared" si="9"/>
        <v>A</v>
      </c>
      <c r="R23" s="19" t="str">
        <f t="shared" si="10"/>
        <v/>
      </c>
      <c r="S23" s="18"/>
      <c r="T23" s="1">
        <v>73</v>
      </c>
      <c r="U23" s="1">
        <v>85</v>
      </c>
      <c r="V23" s="1">
        <v>70</v>
      </c>
      <c r="W23" s="1">
        <v>91</v>
      </c>
      <c r="X23" s="1">
        <v>85</v>
      </c>
      <c r="Y23" s="1"/>
      <c r="Z23" s="1"/>
      <c r="AA23" s="1"/>
      <c r="AB23" s="1"/>
      <c r="AC23" s="1"/>
      <c r="AD23" s="1"/>
      <c r="AE23" s="18"/>
      <c r="AF23" s="1">
        <v>85</v>
      </c>
      <c r="AG23" s="1">
        <v>87</v>
      </c>
      <c r="AH23" s="1">
        <v>79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4426</v>
      </c>
      <c r="FK23" s="39">
        <v>4436</v>
      </c>
    </row>
    <row r="24" spans="1:167">
      <c r="A24" s="19">
        <v>14</v>
      </c>
      <c r="B24" s="19">
        <v>22450</v>
      </c>
      <c r="C24" s="19" t="s">
        <v>129</v>
      </c>
      <c r="D24" s="18"/>
      <c r="E24" s="19">
        <f t="shared" si="0"/>
        <v>84</v>
      </c>
      <c r="F24" s="19" t="str">
        <f t="shared" si="1"/>
        <v>B</v>
      </c>
      <c r="G24" s="19">
        <f>IF((COUNTA(T12:AC12)&gt;0),(ROUND((AVERAGE(T24:AD24)),0)),"")</f>
        <v>84</v>
      </c>
      <c r="H24" s="19" t="str">
        <f t="shared" si="2"/>
        <v>B</v>
      </c>
      <c r="I24" s="35">
        <v>2</v>
      </c>
      <c r="J24" s="19" t="str">
        <f t="shared" si="3"/>
        <v>Memiliki kemampuan mengidentifikasi unsur pembangun dalam cerita wayang</v>
      </c>
      <c r="K24" s="19">
        <f t="shared" si="4"/>
        <v>85.333333333333329</v>
      </c>
      <c r="L24" s="19" t="str">
        <f t="shared" si="5"/>
        <v>A</v>
      </c>
      <c r="M24" s="19">
        <f t="shared" si="6"/>
        <v>85.333333333333329</v>
      </c>
      <c r="N24" s="19" t="str">
        <f t="shared" si="7"/>
        <v>A</v>
      </c>
      <c r="O24" s="35">
        <v>1</v>
      </c>
      <c r="P24" s="19" t="str">
        <f t="shared" si="8"/>
        <v>Memiliki keterampilan melakukan kegiatan membaca teks aksara Jawa, namun perlu peningkatan dalam menyajikan teks macapat pupuh Sinom dengan pemilihan kata yang benar</v>
      </c>
      <c r="Q24" s="19" t="str">
        <f t="shared" si="9"/>
        <v>A</v>
      </c>
      <c r="R24" s="19" t="str">
        <f t="shared" si="10"/>
        <v/>
      </c>
      <c r="S24" s="18"/>
      <c r="T24" s="1">
        <v>89</v>
      </c>
      <c r="U24" s="1">
        <v>80</v>
      </c>
      <c r="V24" s="1">
        <v>78</v>
      </c>
      <c r="W24" s="1">
        <v>89</v>
      </c>
      <c r="X24" s="1">
        <v>85</v>
      </c>
      <c r="Y24" s="1"/>
      <c r="Z24" s="1"/>
      <c r="AA24" s="1"/>
      <c r="AB24" s="1"/>
      <c r="AC24" s="1"/>
      <c r="AD24" s="1"/>
      <c r="AE24" s="18"/>
      <c r="AF24" s="1">
        <v>87</v>
      </c>
      <c r="AG24" s="1">
        <v>85</v>
      </c>
      <c r="AH24" s="1">
        <v>84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>
      <c r="A25" s="19">
        <v>15</v>
      </c>
      <c r="B25" s="19">
        <v>22466</v>
      </c>
      <c r="C25" s="19" t="s">
        <v>130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2</v>
      </c>
      <c r="J25" s="19" t="str">
        <f t="shared" si="3"/>
        <v>Memiliki kemampuan mengidentifikasi unsur pembangun dalam cerita wayang</v>
      </c>
      <c r="K25" s="19">
        <f t="shared" si="4"/>
        <v>83.333333333333329</v>
      </c>
      <c r="L25" s="19" t="str">
        <f t="shared" si="5"/>
        <v>B</v>
      </c>
      <c r="M25" s="19">
        <f t="shared" si="6"/>
        <v>83.333333333333329</v>
      </c>
      <c r="N25" s="19" t="str">
        <f t="shared" si="7"/>
        <v>B</v>
      </c>
      <c r="O25" s="35">
        <v>2</v>
      </c>
      <c r="P25" s="19" t="str">
        <f t="shared" si="8"/>
        <v>Memiliki keterampilan mengemukakan isi teks cerita wayang dalam bentuk lisan maupun tulisan, namun perlu peningkatan dalam pelafalan membaca teks panatacara</v>
      </c>
      <c r="Q25" s="19" t="str">
        <f t="shared" si="9"/>
        <v>A</v>
      </c>
      <c r="R25" s="19" t="str">
        <f t="shared" si="10"/>
        <v/>
      </c>
      <c r="S25" s="18"/>
      <c r="T25" s="1">
        <v>82</v>
      </c>
      <c r="U25" s="1">
        <v>85</v>
      </c>
      <c r="V25" s="1">
        <v>75</v>
      </c>
      <c r="W25" s="1">
        <v>81</v>
      </c>
      <c r="X25" s="1">
        <v>87</v>
      </c>
      <c r="Y25" s="1"/>
      <c r="Z25" s="1"/>
      <c r="AA25" s="1"/>
      <c r="AB25" s="1"/>
      <c r="AC25" s="1"/>
      <c r="AD25" s="1"/>
      <c r="AE25" s="18"/>
      <c r="AF25" s="1">
        <v>84</v>
      </c>
      <c r="AG25" s="1">
        <v>87</v>
      </c>
      <c r="AH25" s="1">
        <v>79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4427</v>
      </c>
      <c r="FK25" s="39">
        <v>4437</v>
      </c>
    </row>
    <row r="26" spans="1:167">
      <c r="A26" s="19">
        <v>16</v>
      </c>
      <c r="B26" s="19">
        <v>22482</v>
      </c>
      <c r="C26" s="19" t="s">
        <v>131</v>
      </c>
      <c r="D26" s="18"/>
      <c r="E26" s="19">
        <f t="shared" si="0"/>
        <v>87</v>
      </c>
      <c r="F26" s="19" t="str">
        <f t="shared" si="1"/>
        <v>A</v>
      </c>
      <c r="G26" s="19">
        <f>IF((COUNTA(T12:AC12)&gt;0),(ROUND((AVERAGE(T26:AD26)),0)),"")</f>
        <v>87</v>
      </c>
      <c r="H26" s="19" t="str">
        <f t="shared" si="2"/>
        <v>A</v>
      </c>
      <c r="I26" s="35">
        <v>1</v>
      </c>
      <c r="J26" s="19" t="str">
        <f t="shared" si="3"/>
        <v>Memiliki kemampuan mengenali ciri-ciri teks deskripsi dan memiliki kemampuan mengidentifikasi struktur teks deskriptif tentang makanan tradisional Jawa</v>
      </c>
      <c r="K26" s="19">
        <f t="shared" si="4"/>
        <v>83.666666666666671</v>
      </c>
      <c r="L26" s="19" t="str">
        <f t="shared" si="5"/>
        <v>B</v>
      </c>
      <c r="M26" s="19">
        <f t="shared" si="6"/>
        <v>83.666666666666671</v>
      </c>
      <c r="N26" s="19" t="str">
        <f t="shared" si="7"/>
        <v>B</v>
      </c>
      <c r="O26" s="35">
        <v>2</v>
      </c>
      <c r="P26" s="19" t="str">
        <f t="shared" si="8"/>
        <v>Memiliki keterampilan mengemukakan isi teks cerita wayang dalam bentuk lisan maupun tulisan, namun perlu peningkatan dalam pelafalan membaca teks panatacara</v>
      </c>
      <c r="Q26" s="19" t="str">
        <f t="shared" si="9"/>
        <v>A</v>
      </c>
      <c r="R26" s="19" t="str">
        <f t="shared" si="10"/>
        <v/>
      </c>
      <c r="S26" s="18"/>
      <c r="T26" s="1">
        <v>93</v>
      </c>
      <c r="U26" s="1">
        <v>85</v>
      </c>
      <c r="V26" s="1">
        <v>78</v>
      </c>
      <c r="W26" s="1">
        <v>95</v>
      </c>
      <c r="X26" s="1">
        <v>85</v>
      </c>
      <c r="Y26" s="1"/>
      <c r="Z26" s="1"/>
      <c r="AA26" s="1"/>
      <c r="AB26" s="1"/>
      <c r="AC26" s="1"/>
      <c r="AD26" s="1"/>
      <c r="AE26" s="18"/>
      <c r="AF26" s="1">
        <v>83</v>
      </c>
      <c r="AG26" s="1">
        <v>87</v>
      </c>
      <c r="AH26" s="1">
        <v>81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>
      <c r="A27" s="19">
        <v>17</v>
      </c>
      <c r="B27" s="19">
        <v>22498</v>
      </c>
      <c r="C27" s="19" t="s">
        <v>132</v>
      </c>
      <c r="D27" s="18"/>
      <c r="E27" s="19">
        <f t="shared" si="0"/>
        <v>87</v>
      </c>
      <c r="F27" s="19" t="str">
        <f t="shared" si="1"/>
        <v>A</v>
      </c>
      <c r="G27" s="19">
        <f>IF((COUNTA(T12:AC12)&gt;0),(ROUND((AVERAGE(T27:AD27)),0)),"")</f>
        <v>87</v>
      </c>
      <c r="H27" s="19" t="str">
        <f t="shared" si="2"/>
        <v>A</v>
      </c>
      <c r="I27" s="35">
        <v>1</v>
      </c>
      <c r="J27" s="19" t="str">
        <f t="shared" si="3"/>
        <v>Memiliki kemampuan mengenali ciri-ciri teks deskripsi dan memiliki kemampuan mengidentifikasi struktur teks deskriptif tentang makanan tradisional Jawa</v>
      </c>
      <c r="K27" s="19">
        <f t="shared" si="4"/>
        <v>82</v>
      </c>
      <c r="L27" s="19" t="str">
        <f t="shared" si="5"/>
        <v>B</v>
      </c>
      <c r="M27" s="19">
        <f t="shared" si="6"/>
        <v>82</v>
      </c>
      <c r="N27" s="19" t="str">
        <f t="shared" si="7"/>
        <v>B</v>
      </c>
      <c r="O27" s="35">
        <v>2</v>
      </c>
      <c r="P27" s="19" t="str">
        <f t="shared" si="8"/>
        <v>Memiliki keterampilan mengemukakan isi teks cerita wayang dalam bentuk lisan maupun tulisan, namun perlu peningkatan dalam pelafalan membaca teks panatacara</v>
      </c>
      <c r="Q27" s="19" t="str">
        <f t="shared" si="9"/>
        <v>A</v>
      </c>
      <c r="R27" s="19" t="str">
        <f t="shared" si="10"/>
        <v/>
      </c>
      <c r="S27" s="18"/>
      <c r="T27" s="1">
        <v>91</v>
      </c>
      <c r="U27" s="1">
        <v>85</v>
      </c>
      <c r="V27" s="1">
        <v>82</v>
      </c>
      <c r="W27" s="1">
        <v>90</v>
      </c>
      <c r="X27" s="1">
        <v>85</v>
      </c>
      <c r="Y27" s="1"/>
      <c r="Z27" s="1"/>
      <c r="AA27" s="1"/>
      <c r="AB27" s="1"/>
      <c r="AC27" s="1"/>
      <c r="AD27" s="1"/>
      <c r="AE27" s="18"/>
      <c r="AF27" s="1">
        <v>87</v>
      </c>
      <c r="AG27" s="1">
        <v>83</v>
      </c>
      <c r="AH27" s="1">
        <v>76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4428</v>
      </c>
      <c r="FK27" s="39">
        <v>4438</v>
      </c>
    </row>
    <row r="28" spans="1:167">
      <c r="A28" s="19">
        <v>18</v>
      </c>
      <c r="B28" s="19">
        <v>22514</v>
      </c>
      <c r="C28" s="19" t="s">
        <v>133</v>
      </c>
      <c r="D28" s="18"/>
      <c r="E28" s="19">
        <f t="shared" si="0"/>
        <v>86</v>
      </c>
      <c r="F28" s="19" t="str">
        <f t="shared" si="1"/>
        <v>A</v>
      </c>
      <c r="G28" s="19">
        <f>IF((COUNTA(T12:AC12)&gt;0),(ROUND((AVERAGE(T28:AD28)),0)),"")</f>
        <v>86</v>
      </c>
      <c r="H28" s="19" t="str">
        <f t="shared" si="2"/>
        <v>A</v>
      </c>
      <c r="I28" s="35">
        <v>1</v>
      </c>
      <c r="J28" s="19" t="str">
        <f t="shared" si="3"/>
        <v>Memiliki kemampuan mengenali ciri-ciri teks deskripsi dan memiliki kemampuan mengidentifikasi struktur teks deskriptif tentang makanan tradisional Jawa</v>
      </c>
      <c r="K28" s="19">
        <f t="shared" si="4"/>
        <v>83</v>
      </c>
      <c r="L28" s="19" t="str">
        <f t="shared" si="5"/>
        <v>B</v>
      </c>
      <c r="M28" s="19">
        <f t="shared" si="6"/>
        <v>83</v>
      </c>
      <c r="N28" s="19" t="str">
        <f t="shared" si="7"/>
        <v>B</v>
      </c>
      <c r="O28" s="35">
        <v>2</v>
      </c>
      <c r="P28" s="19" t="str">
        <f t="shared" si="8"/>
        <v>Memiliki keterampilan mengemukakan isi teks cerita wayang dalam bentuk lisan maupun tulisan, namun perlu peningkatan dalam pelafalan membaca teks panatacara</v>
      </c>
      <c r="Q28" s="19" t="str">
        <f t="shared" si="9"/>
        <v>A</v>
      </c>
      <c r="R28" s="19" t="str">
        <f t="shared" si="10"/>
        <v/>
      </c>
      <c r="S28" s="18"/>
      <c r="T28" s="1">
        <v>87</v>
      </c>
      <c r="U28" s="1">
        <v>85</v>
      </c>
      <c r="V28" s="1">
        <v>78</v>
      </c>
      <c r="W28" s="1">
        <v>97</v>
      </c>
      <c r="X28" s="1">
        <v>85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83</v>
      </c>
      <c r="AH28" s="1">
        <v>81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>
      <c r="A29" s="19">
        <v>19</v>
      </c>
      <c r="B29" s="19">
        <v>22530</v>
      </c>
      <c r="C29" s="19" t="s">
        <v>134</v>
      </c>
      <c r="D29" s="18"/>
      <c r="E29" s="19">
        <f t="shared" si="0"/>
        <v>83</v>
      </c>
      <c r="F29" s="19" t="str">
        <f t="shared" si="1"/>
        <v>B</v>
      </c>
      <c r="G29" s="19">
        <f>IF((COUNTA(T12:AC12)&gt;0),(ROUND((AVERAGE(T29:AD29)),0)),"")</f>
        <v>83</v>
      </c>
      <c r="H29" s="19" t="str">
        <f t="shared" si="2"/>
        <v>B</v>
      </c>
      <c r="I29" s="35">
        <v>2</v>
      </c>
      <c r="J29" s="19" t="str">
        <f t="shared" si="3"/>
        <v>Memiliki kemampuan mengidentifikasi unsur pembangun dalam cerita wayang</v>
      </c>
      <c r="K29" s="19">
        <f t="shared" si="4"/>
        <v>83</v>
      </c>
      <c r="L29" s="19" t="str">
        <f t="shared" si="5"/>
        <v>B</v>
      </c>
      <c r="M29" s="19">
        <f t="shared" si="6"/>
        <v>83</v>
      </c>
      <c r="N29" s="19" t="str">
        <f t="shared" si="7"/>
        <v>B</v>
      </c>
      <c r="O29" s="35">
        <v>2</v>
      </c>
      <c r="P29" s="19" t="str">
        <f t="shared" si="8"/>
        <v>Memiliki keterampilan mengemukakan isi teks cerita wayang dalam bentuk lisan maupun tulisan, namun perlu peningkatan dalam pelafalan membaca teks panatacara</v>
      </c>
      <c r="Q29" s="19" t="str">
        <f t="shared" si="9"/>
        <v>A</v>
      </c>
      <c r="R29" s="19" t="str">
        <f t="shared" si="10"/>
        <v/>
      </c>
      <c r="S29" s="18"/>
      <c r="T29" s="1">
        <v>78</v>
      </c>
      <c r="U29" s="1">
        <v>85</v>
      </c>
      <c r="V29" s="1">
        <v>78</v>
      </c>
      <c r="W29" s="1">
        <v>90</v>
      </c>
      <c r="X29" s="1">
        <v>85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88</v>
      </c>
      <c r="AH29" s="1">
        <v>76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4429</v>
      </c>
      <c r="FK29" s="39">
        <v>4439</v>
      </c>
    </row>
    <row r="30" spans="1:167">
      <c r="A30" s="19">
        <v>20</v>
      </c>
      <c r="B30" s="19">
        <v>22546</v>
      </c>
      <c r="C30" s="19" t="s">
        <v>135</v>
      </c>
      <c r="D30" s="18"/>
      <c r="E30" s="19">
        <f t="shared" si="0"/>
        <v>81</v>
      </c>
      <c r="F30" s="19" t="str">
        <f t="shared" si="1"/>
        <v>B</v>
      </c>
      <c r="G30" s="19">
        <f>IF((COUNTA(T12:AC12)&gt;0),(ROUND((AVERAGE(T30:AD30)),0)),"")</f>
        <v>81</v>
      </c>
      <c r="H30" s="19" t="str">
        <f t="shared" si="2"/>
        <v>B</v>
      </c>
      <c r="I30" s="35">
        <v>2</v>
      </c>
      <c r="J30" s="19" t="str">
        <f t="shared" si="3"/>
        <v>Memiliki kemampuan mengidentifikasi unsur pembangun dalam cerita wayang</v>
      </c>
      <c r="K30" s="19">
        <f t="shared" si="4"/>
        <v>79.333333333333329</v>
      </c>
      <c r="L30" s="19" t="str">
        <f t="shared" si="5"/>
        <v>B</v>
      </c>
      <c r="M30" s="19">
        <f t="shared" si="6"/>
        <v>79.333333333333329</v>
      </c>
      <c r="N30" s="19" t="str">
        <f t="shared" si="7"/>
        <v>B</v>
      </c>
      <c r="O30" s="35">
        <v>3</v>
      </c>
      <c r="P30" s="19" t="str">
        <f t="shared" si="8"/>
        <v>Memiliki keterampilan  mengemukakan pendapat relevansi pitutur luhur dalam teks cerita wayang</v>
      </c>
      <c r="Q30" s="19" t="str">
        <f t="shared" si="9"/>
        <v>A</v>
      </c>
      <c r="R30" s="19" t="str">
        <f t="shared" si="10"/>
        <v/>
      </c>
      <c r="S30" s="18"/>
      <c r="T30" s="1">
        <v>87</v>
      </c>
      <c r="U30" s="1">
        <v>85</v>
      </c>
      <c r="V30" s="1">
        <v>70</v>
      </c>
      <c r="W30" s="1">
        <v>77</v>
      </c>
      <c r="X30" s="1">
        <v>85</v>
      </c>
      <c r="Y30" s="1"/>
      <c r="Z30" s="1"/>
      <c r="AA30" s="1"/>
      <c r="AB30" s="1"/>
      <c r="AC30" s="1"/>
      <c r="AD30" s="1"/>
      <c r="AE30" s="18"/>
      <c r="AF30" s="1">
        <v>87</v>
      </c>
      <c r="AG30" s="1">
        <v>75</v>
      </c>
      <c r="AH30" s="1">
        <v>76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>
      <c r="A31" s="19">
        <v>21</v>
      </c>
      <c r="B31" s="19">
        <v>22562</v>
      </c>
      <c r="C31" s="19" t="s">
        <v>136</v>
      </c>
      <c r="D31" s="18"/>
      <c r="E31" s="19">
        <f t="shared" si="0"/>
        <v>83</v>
      </c>
      <c r="F31" s="19" t="str">
        <f t="shared" si="1"/>
        <v>B</v>
      </c>
      <c r="G31" s="19">
        <f>IF((COUNTA(T12:AC12)&gt;0),(ROUND((AVERAGE(T31:AD31)),0)),"")</f>
        <v>83</v>
      </c>
      <c r="H31" s="19" t="str">
        <f t="shared" si="2"/>
        <v>B</v>
      </c>
      <c r="I31" s="35">
        <v>2</v>
      </c>
      <c r="J31" s="19" t="str">
        <f t="shared" si="3"/>
        <v>Memiliki kemampuan mengidentifikasi unsur pembangun dalam cerita wayang</v>
      </c>
      <c r="K31" s="19">
        <f t="shared" si="4"/>
        <v>82</v>
      </c>
      <c r="L31" s="19" t="str">
        <f t="shared" si="5"/>
        <v>B</v>
      </c>
      <c r="M31" s="19">
        <f t="shared" si="6"/>
        <v>82</v>
      </c>
      <c r="N31" s="19" t="str">
        <f t="shared" si="7"/>
        <v>B</v>
      </c>
      <c r="O31" s="35">
        <v>2</v>
      </c>
      <c r="P31" s="19" t="str">
        <f t="shared" si="8"/>
        <v>Memiliki keterampilan mengemukakan isi teks cerita wayang dalam bentuk lisan maupun tulisan, namun perlu peningkatan dalam pelafalan membaca teks panatacara</v>
      </c>
      <c r="Q31" s="19" t="str">
        <f t="shared" si="9"/>
        <v>A</v>
      </c>
      <c r="R31" s="19" t="str">
        <f t="shared" si="10"/>
        <v/>
      </c>
      <c r="S31" s="18"/>
      <c r="T31" s="1">
        <v>84</v>
      </c>
      <c r="U31" s="1">
        <v>85</v>
      </c>
      <c r="V31" s="1">
        <v>80</v>
      </c>
      <c r="W31" s="1">
        <v>80</v>
      </c>
      <c r="X31" s="1">
        <v>85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81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4430</v>
      </c>
      <c r="FK31" s="39">
        <v>4440</v>
      </c>
    </row>
    <row r="32" spans="1:167">
      <c r="A32" s="19">
        <v>22</v>
      </c>
      <c r="B32" s="19">
        <v>22578</v>
      </c>
      <c r="C32" s="19" t="s">
        <v>137</v>
      </c>
      <c r="D32" s="18"/>
      <c r="E32" s="19">
        <f t="shared" si="0"/>
        <v>79</v>
      </c>
      <c r="F32" s="19" t="str">
        <f t="shared" si="1"/>
        <v>B</v>
      </c>
      <c r="G32" s="19">
        <f>IF((COUNTA(T12:AC12)&gt;0),(ROUND((AVERAGE(T32:AD32)),0)),"")</f>
        <v>79</v>
      </c>
      <c r="H32" s="19" t="str">
        <f t="shared" si="2"/>
        <v>B</v>
      </c>
      <c r="I32" s="35">
        <v>3</v>
      </c>
      <c r="J32" s="19" t="str">
        <f t="shared" si="3"/>
        <v>Memiliki kemampuan mengenali angka Jawa dan mengidentifikasi kaidah penulisan angka Jawa</v>
      </c>
      <c r="K32" s="19">
        <f t="shared" si="4"/>
        <v>74.666666666666671</v>
      </c>
      <c r="L32" s="19" t="str">
        <f t="shared" si="5"/>
        <v>C</v>
      </c>
      <c r="M32" s="19">
        <f t="shared" si="6"/>
        <v>74.666666666666671</v>
      </c>
      <c r="N32" s="19" t="str">
        <f t="shared" si="7"/>
        <v>C</v>
      </c>
      <c r="O32" s="35">
        <v>4</v>
      </c>
      <c r="P32" s="19" t="str">
        <f t="shared" si="8"/>
        <v>Memiliki keterampilan membuat teks deskripsi makanan tradisional Jawa dan melakukan penyajian dengan menceritakan kembali makanan tradisional Jawa</v>
      </c>
      <c r="Q32" s="19" t="str">
        <f t="shared" si="9"/>
        <v>B</v>
      </c>
      <c r="R32" s="19" t="str">
        <f t="shared" si="10"/>
        <v/>
      </c>
      <c r="S32" s="18"/>
      <c r="T32" s="1">
        <v>83</v>
      </c>
      <c r="U32" s="1">
        <v>80</v>
      </c>
      <c r="V32" s="1">
        <v>70</v>
      </c>
      <c r="W32" s="1">
        <v>77</v>
      </c>
      <c r="X32" s="1">
        <v>85</v>
      </c>
      <c r="Y32" s="1"/>
      <c r="Z32" s="1"/>
      <c r="AA32" s="1"/>
      <c r="AB32" s="1"/>
      <c r="AC32" s="1"/>
      <c r="AD32" s="1"/>
      <c r="AE32" s="18"/>
      <c r="AF32" s="1">
        <v>78</v>
      </c>
      <c r="AG32" s="1">
        <v>70</v>
      </c>
      <c r="AH32" s="1">
        <v>76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>
      <c r="A33" s="19">
        <v>23</v>
      </c>
      <c r="B33" s="19">
        <v>22594</v>
      </c>
      <c r="C33" s="19" t="s">
        <v>138</v>
      </c>
      <c r="D33" s="18"/>
      <c r="E33" s="19">
        <f t="shared" si="0"/>
        <v>83</v>
      </c>
      <c r="F33" s="19" t="str">
        <f t="shared" si="1"/>
        <v>B</v>
      </c>
      <c r="G33" s="19">
        <f>IF((COUNTA(T12:AC12)&gt;0),(ROUND((AVERAGE(T33:AD33)),0)),"")</f>
        <v>83</v>
      </c>
      <c r="H33" s="19" t="str">
        <f t="shared" si="2"/>
        <v>B</v>
      </c>
      <c r="I33" s="35">
        <v>2</v>
      </c>
      <c r="J33" s="19" t="str">
        <f t="shared" si="3"/>
        <v>Memiliki kemampuan mengidentifikasi unsur pembangun dalam cerita wayang</v>
      </c>
      <c r="K33" s="19">
        <f t="shared" si="4"/>
        <v>81</v>
      </c>
      <c r="L33" s="19" t="str">
        <f t="shared" si="5"/>
        <v>B</v>
      </c>
      <c r="M33" s="19">
        <f t="shared" si="6"/>
        <v>81</v>
      </c>
      <c r="N33" s="19" t="str">
        <f t="shared" si="7"/>
        <v>B</v>
      </c>
      <c r="O33" s="35">
        <v>2</v>
      </c>
      <c r="P33" s="19" t="str">
        <f t="shared" si="8"/>
        <v>Memiliki keterampilan mengemukakan isi teks cerita wayang dalam bentuk lisan maupun tulisan, namun perlu peningkatan dalam pelafalan membaca teks panatacara</v>
      </c>
      <c r="Q33" s="19" t="str">
        <f t="shared" si="9"/>
        <v>A</v>
      </c>
      <c r="R33" s="19" t="str">
        <f t="shared" si="10"/>
        <v/>
      </c>
      <c r="S33" s="18"/>
      <c r="T33" s="1">
        <v>89</v>
      </c>
      <c r="U33" s="1">
        <v>80</v>
      </c>
      <c r="V33" s="1">
        <v>70</v>
      </c>
      <c r="W33" s="1">
        <v>92</v>
      </c>
      <c r="X33" s="1">
        <v>85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73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22610</v>
      </c>
      <c r="C34" s="19" t="s">
        <v>139</v>
      </c>
      <c r="D34" s="18"/>
      <c r="E34" s="19">
        <f t="shared" si="0"/>
        <v>86</v>
      </c>
      <c r="F34" s="19" t="str">
        <f t="shared" si="1"/>
        <v>A</v>
      </c>
      <c r="G34" s="19">
        <f>IF((COUNTA(T12:AC12)&gt;0),(ROUND((AVERAGE(T34:AD34)),0)),"")</f>
        <v>86</v>
      </c>
      <c r="H34" s="19" t="str">
        <f t="shared" si="2"/>
        <v>A</v>
      </c>
      <c r="I34" s="35">
        <v>1</v>
      </c>
      <c r="J34" s="19" t="str">
        <f t="shared" si="3"/>
        <v>Memiliki kemampuan mengenali ciri-ciri teks deskripsi dan memiliki kemampuan mengidentifikasi struktur teks deskriptif tentang makanan tradisional Jawa</v>
      </c>
      <c r="K34" s="19">
        <f t="shared" si="4"/>
        <v>85.666666666666671</v>
      </c>
      <c r="L34" s="19" t="str">
        <f t="shared" si="5"/>
        <v>A</v>
      </c>
      <c r="M34" s="19">
        <f t="shared" si="6"/>
        <v>85.666666666666671</v>
      </c>
      <c r="N34" s="19" t="str">
        <f t="shared" si="7"/>
        <v>A</v>
      </c>
      <c r="O34" s="35">
        <v>1</v>
      </c>
      <c r="P34" s="19" t="str">
        <f t="shared" si="8"/>
        <v>Memiliki keterampilan melakukan kegiatan membaca teks aksara Jawa, namun perlu peningkatan dalam menyajikan teks macapat pupuh Sinom dengan pemilihan kata yang benar</v>
      </c>
      <c r="Q34" s="19" t="str">
        <f t="shared" si="9"/>
        <v>A</v>
      </c>
      <c r="R34" s="19" t="str">
        <f t="shared" si="10"/>
        <v/>
      </c>
      <c r="S34" s="18"/>
      <c r="T34" s="1">
        <v>94</v>
      </c>
      <c r="U34" s="1">
        <v>85</v>
      </c>
      <c r="V34" s="1">
        <v>76</v>
      </c>
      <c r="W34" s="1">
        <v>88</v>
      </c>
      <c r="X34" s="1">
        <v>85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87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22626</v>
      </c>
      <c r="C35" s="19" t="s">
        <v>140</v>
      </c>
      <c r="D35" s="18"/>
      <c r="E35" s="19">
        <f t="shared" si="0"/>
        <v>85</v>
      </c>
      <c r="F35" s="19" t="str">
        <f t="shared" si="1"/>
        <v>A</v>
      </c>
      <c r="G35" s="19">
        <f>IF((COUNTA(T12:AC12)&gt;0),(ROUND((AVERAGE(T35:AD35)),0)),"")</f>
        <v>85</v>
      </c>
      <c r="H35" s="19" t="str">
        <f t="shared" si="2"/>
        <v>A</v>
      </c>
      <c r="I35" s="35">
        <v>1</v>
      </c>
      <c r="J35" s="19" t="str">
        <f t="shared" si="3"/>
        <v>Memiliki kemampuan mengenali ciri-ciri teks deskripsi dan memiliki kemampuan mengidentifikasi struktur teks deskriptif tentang makanan tradisional Jawa</v>
      </c>
      <c r="K35" s="19">
        <f t="shared" si="4"/>
        <v>81.666666666666671</v>
      </c>
      <c r="L35" s="19" t="str">
        <f t="shared" si="5"/>
        <v>B</v>
      </c>
      <c r="M35" s="19">
        <f t="shared" si="6"/>
        <v>81.666666666666671</v>
      </c>
      <c r="N35" s="19" t="str">
        <f t="shared" si="7"/>
        <v>B</v>
      </c>
      <c r="O35" s="35">
        <v>2</v>
      </c>
      <c r="P35" s="19" t="str">
        <f t="shared" si="8"/>
        <v>Memiliki keterampilan mengemukakan isi teks cerita wayang dalam bentuk lisan maupun tulisan, namun perlu peningkatan dalam pelafalan membaca teks panatacara</v>
      </c>
      <c r="Q35" s="19" t="str">
        <f t="shared" si="9"/>
        <v>A</v>
      </c>
      <c r="R35" s="19" t="str">
        <f t="shared" si="10"/>
        <v/>
      </c>
      <c r="S35" s="18"/>
      <c r="T35" s="1">
        <v>87</v>
      </c>
      <c r="U35" s="1">
        <v>85</v>
      </c>
      <c r="V35" s="1">
        <v>78</v>
      </c>
      <c r="W35" s="1">
        <v>90</v>
      </c>
      <c r="X35" s="1">
        <v>85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80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22642</v>
      </c>
      <c r="C36" s="19" t="s">
        <v>141</v>
      </c>
      <c r="D36" s="18"/>
      <c r="E36" s="19">
        <f t="shared" si="0"/>
        <v>78</v>
      </c>
      <c r="F36" s="19" t="str">
        <f t="shared" si="1"/>
        <v>B</v>
      </c>
      <c r="G36" s="19">
        <f>IF((COUNTA(T12:AC12)&gt;0),(ROUND((AVERAGE(T36:AD36)),0)),"")</f>
        <v>78</v>
      </c>
      <c r="H36" s="19" t="str">
        <f t="shared" si="2"/>
        <v>B</v>
      </c>
      <c r="I36" s="35">
        <v>4</v>
      </c>
      <c r="J36" s="19" t="str">
        <f t="shared" si="3"/>
        <v>Memiliki kemampuan mengidentifikasi guru gatra, guru lagu, guru wilangan teks macapat pupuh Sinom dalam serat Wedhatama</v>
      </c>
      <c r="K36" s="19">
        <f t="shared" si="4"/>
        <v>83</v>
      </c>
      <c r="L36" s="19" t="str">
        <f t="shared" si="5"/>
        <v>B</v>
      </c>
      <c r="M36" s="19">
        <f t="shared" si="6"/>
        <v>83</v>
      </c>
      <c r="N36" s="19" t="str">
        <f t="shared" si="7"/>
        <v>B</v>
      </c>
      <c r="O36" s="35">
        <v>2</v>
      </c>
      <c r="P36" s="19" t="str">
        <f t="shared" si="8"/>
        <v>Memiliki keterampilan mengemukakan isi teks cerita wayang dalam bentuk lisan maupun tulisan, namun perlu peningkatan dalam pelafalan membaca teks panatacara</v>
      </c>
      <c r="Q36" s="19" t="str">
        <f t="shared" si="9"/>
        <v>A</v>
      </c>
      <c r="R36" s="19" t="str">
        <f t="shared" si="10"/>
        <v/>
      </c>
      <c r="S36" s="18"/>
      <c r="T36" s="1">
        <v>83</v>
      </c>
      <c r="U36" s="1">
        <v>70</v>
      </c>
      <c r="V36" s="1">
        <v>72</v>
      </c>
      <c r="W36" s="1">
        <v>78</v>
      </c>
      <c r="X36" s="1">
        <v>85</v>
      </c>
      <c r="Y36" s="1"/>
      <c r="Z36" s="1"/>
      <c r="AA36" s="1"/>
      <c r="AB36" s="1"/>
      <c r="AC36" s="1"/>
      <c r="AD36" s="1"/>
      <c r="AE36" s="18"/>
      <c r="AF36" s="1">
        <v>85</v>
      </c>
      <c r="AG36" s="1">
        <v>83</v>
      </c>
      <c r="AH36" s="1">
        <v>81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22658</v>
      </c>
      <c r="C37" s="19" t="s">
        <v>142</v>
      </c>
      <c r="D37" s="18"/>
      <c r="E37" s="19">
        <f t="shared" si="0"/>
        <v>82</v>
      </c>
      <c r="F37" s="19" t="str">
        <f t="shared" si="1"/>
        <v>B</v>
      </c>
      <c r="G37" s="19">
        <f>IF((COUNTA(T12:AC12)&gt;0),(ROUND((AVERAGE(T37:AD37)),0)),"")</f>
        <v>82</v>
      </c>
      <c r="H37" s="19" t="str">
        <f t="shared" si="2"/>
        <v>B</v>
      </c>
      <c r="I37" s="35">
        <v>2</v>
      </c>
      <c r="J37" s="19" t="str">
        <f t="shared" si="3"/>
        <v>Memiliki kemampuan mengidentifikasi unsur pembangun dalam cerita wayang</v>
      </c>
      <c r="K37" s="19">
        <f t="shared" si="4"/>
        <v>84.333333333333329</v>
      </c>
      <c r="L37" s="19" t="str">
        <f t="shared" si="5"/>
        <v>A</v>
      </c>
      <c r="M37" s="19">
        <f t="shared" si="6"/>
        <v>84.333333333333329</v>
      </c>
      <c r="N37" s="19" t="str">
        <f t="shared" si="7"/>
        <v>A</v>
      </c>
      <c r="O37" s="35">
        <v>1</v>
      </c>
      <c r="P37" s="19" t="str">
        <f t="shared" si="8"/>
        <v>Memiliki keterampilan melakukan kegiatan membaca teks aksara Jawa, namun perlu peningkatan dalam menyajikan teks macapat pupuh Sinom dengan pemilihan kata yang benar</v>
      </c>
      <c r="Q37" s="19" t="str">
        <f t="shared" si="9"/>
        <v>A</v>
      </c>
      <c r="R37" s="19" t="str">
        <f t="shared" si="10"/>
        <v/>
      </c>
      <c r="S37" s="18"/>
      <c r="T37" s="1">
        <v>82</v>
      </c>
      <c r="U37" s="1">
        <v>80</v>
      </c>
      <c r="V37" s="1">
        <v>70</v>
      </c>
      <c r="W37" s="1">
        <v>93</v>
      </c>
      <c r="X37" s="1">
        <v>85</v>
      </c>
      <c r="Y37" s="1"/>
      <c r="Z37" s="1"/>
      <c r="AA37" s="1"/>
      <c r="AB37" s="1"/>
      <c r="AC37" s="1"/>
      <c r="AD37" s="1"/>
      <c r="AE37" s="18"/>
      <c r="AF37" s="1">
        <v>83</v>
      </c>
      <c r="AG37" s="1">
        <v>88</v>
      </c>
      <c r="AH37" s="1">
        <v>82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22674</v>
      </c>
      <c r="C38" s="19" t="s">
        <v>143</v>
      </c>
      <c r="D38" s="18"/>
      <c r="E38" s="19">
        <f t="shared" si="0"/>
        <v>81</v>
      </c>
      <c r="F38" s="19" t="str">
        <f t="shared" si="1"/>
        <v>B</v>
      </c>
      <c r="G38" s="19">
        <f>IF((COUNTA(T12:AC12)&gt;0),(ROUND((AVERAGE(T38:AD38)),0)),"")</f>
        <v>81</v>
      </c>
      <c r="H38" s="19" t="str">
        <f t="shared" si="2"/>
        <v>B</v>
      </c>
      <c r="I38" s="35">
        <v>2</v>
      </c>
      <c r="J38" s="19" t="str">
        <f t="shared" si="3"/>
        <v>Memiliki kemampuan mengidentifikasi unsur pembangun dalam cerita wayang</v>
      </c>
      <c r="K38" s="19">
        <f t="shared" si="4"/>
        <v>82.333333333333329</v>
      </c>
      <c r="L38" s="19" t="str">
        <f t="shared" si="5"/>
        <v>B</v>
      </c>
      <c r="M38" s="19">
        <f t="shared" si="6"/>
        <v>82.333333333333329</v>
      </c>
      <c r="N38" s="19" t="str">
        <f t="shared" si="7"/>
        <v>B</v>
      </c>
      <c r="O38" s="35">
        <v>2</v>
      </c>
      <c r="P38" s="19" t="str">
        <f t="shared" si="8"/>
        <v>Memiliki keterampilan mengemukakan isi teks cerita wayang dalam bentuk lisan maupun tulisan, namun perlu peningkatan dalam pelafalan membaca teks panatacara</v>
      </c>
      <c r="Q38" s="19" t="str">
        <f t="shared" si="9"/>
        <v>A</v>
      </c>
      <c r="R38" s="19" t="str">
        <f t="shared" si="10"/>
        <v/>
      </c>
      <c r="S38" s="18"/>
      <c r="T38" s="1">
        <v>90</v>
      </c>
      <c r="U38" s="1">
        <v>85</v>
      </c>
      <c r="V38" s="1">
        <v>70</v>
      </c>
      <c r="W38" s="1">
        <v>76</v>
      </c>
      <c r="X38" s="1">
        <v>85</v>
      </c>
      <c r="Y38" s="1"/>
      <c r="Z38" s="1"/>
      <c r="AA38" s="1"/>
      <c r="AB38" s="1"/>
      <c r="AC38" s="1"/>
      <c r="AD38" s="1"/>
      <c r="AE38" s="18"/>
      <c r="AF38" s="1">
        <v>83</v>
      </c>
      <c r="AG38" s="1">
        <v>88</v>
      </c>
      <c r="AH38" s="1">
        <v>76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22690</v>
      </c>
      <c r="C39" s="19" t="s">
        <v>144</v>
      </c>
      <c r="D39" s="18"/>
      <c r="E39" s="19">
        <f t="shared" si="0"/>
        <v>76</v>
      </c>
      <c r="F39" s="19" t="str">
        <f t="shared" si="1"/>
        <v>B</v>
      </c>
      <c r="G39" s="19">
        <f>IF((COUNTA(T12:AC12)&gt;0),(ROUND((AVERAGE(T39:AD39)),0)),"")</f>
        <v>76</v>
      </c>
      <c r="H39" s="19" t="str">
        <f t="shared" si="2"/>
        <v>B</v>
      </c>
      <c r="I39" s="35">
        <v>4</v>
      </c>
      <c r="J39" s="19" t="str">
        <f t="shared" si="3"/>
        <v>Memiliki kemampuan mengidentifikasi guru gatra, guru lagu, guru wilangan teks macapat pupuh Sinom dalam serat Wedhatama</v>
      </c>
      <c r="K39" s="19">
        <f t="shared" si="4"/>
        <v>78.666666666666671</v>
      </c>
      <c r="L39" s="19" t="str">
        <f t="shared" si="5"/>
        <v>B</v>
      </c>
      <c r="M39" s="19">
        <f t="shared" si="6"/>
        <v>78.666666666666671</v>
      </c>
      <c r="N39" s="19" t="str">
        <f t="shared" si="7"/>
        <v>B</v>
      </c>
      <c r="O39" s="35">
        <v>3</v>
      </c>
      <c r="P39" s="19" t="str">
        <f t="shared" si="8"/>
        <v>Memiliki keterampilan  mengemukakan pendapat relevansi pitutur luhur dalam teks cerita wayang</v>
      </c>
      <c r="Q39" s="19" t="str">
        <f t="shared" si="9"/>
        <v>B</v>
      </c>
      <c r="R39" s="19" t="str">
        <f t="shared" si="10"/>
        <v/>
      </c>
      <c r="S39" s="18"/>
      <c r="T39" s="1">
        <v>70</v>
      </c>
      <c r="U39" s="1">
        <v>80</v>
      </c>
      <c r="V39" s="1">
        <v>70</v>
      </c>
      <c r="W39" s="1">
        <v>76</v>
      </c>
      <c r="X39" s="1">
        <v>85</v>
      </c>
      <c r="Y39" s="1"/>
      <c r="Z39" s="1"/>
      <c r="AA39" s="1"/>
      <c r="AB39" s="1"/>
      <c r="AC39" s="1"/>
      <c r="AD39" s="1"/>
      <c r="AE39" s="18"/>
      <c r="AF39" s="1">
        <v>83</v>
      </c>
      <c r="AG39" s="1">
        <v>70</v>
      </c>
      <c r="AH39" s="1">
        <v>83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22706</v>
      </c>
      <c r="C40" s="19" t="s">
        <v>145</v>
      </c>
      <c r="D40" s="18"/>
      <c r="E40" s="19">
        <f t="shared" si="0"/>
        <v>87</v>
      </c>
      <c r="F40" s="19" t="str">
        <f t="shared" si="1"/>
        <v>A</v>
      </c>
      <c r="G40" s="19">
        <f>IF((COUNTA(T12:AC12)&gt;0),(ROUND((AVERAGE(T40:AD40)),0)),"")</f>
        <v>87</v>
      </c>
      <c r="H40" s="19" t="str">
        <f t="shared" si="2"/>
        <v>A</v>
      </c>
      <c r="I40" s="35">
        <v>1</v>
      </c>
      <c r="J40" s="19" t="str">
        <f t="shared" si="3"/>
        <v>Memiliki kemampuan mengenali ciri-ciri teks deskripsi dan memiliki kemampuan mengidentifikasi struktur teks deskriptif tentang makanan tradisional Jawa</v>
      </c>
      <c r="K40" s="19">
        <f t="shared" si="4"/>
        <v>85</v>
      </c>
      <c r="L40" s="19" t="str">
        <f t="shared" si="5"/>
        <v>A</v>
      </c>
      <c r="M40" s="19">
        <f t="shared" si="6"/>
        <v>85</v>
      </c>
      <c r="N40" s="19" t="str">
        <f t="shared" si="7"/>
        <v>A</v>
      </c>
      <c r="O40" s="35">
        <v>1</v>
      </c>
      <c r="P40" s="19" t="str">
        <f t="shared" si="8"/>
        <v>Memiliki keterampilan melakukan kegiatan membaca teks aksara Jawa, namun perlu peningkatan dalam menyajikan teks macapat pupuh Sinom dengan pemilihan kata yang benar</v>
      </c>
      <c r="Q40" s="19" t="str">
        <f t="shared" si="9"/>
        <v>A</v>
      </c>
      <c r="R40" s="19" t="str">
        <f t="shared" si="10"/>
        <v/>
      </c>
      <c r="S40" s="18"/>
      <c r="T40" s="1">
        <v>97</v>
      </c>
      <c r="U40" s="1">
        <v>80</v>
      </c>
      <c r="V40" s="1">
        <v>80</v>
      </c>
      <c r="W40" s="1">
        <v>91</v>
      </c>
      <c r="X40" s="1">
        <v>85</v>
      </c>
      <c r="Y40" s="1"/>
      <c r="Z40" s="1"/>
      <c r="AA40" s="1"/>
      <c r="AB40" s="1"/>
      <c r="AC40" s="1"/>
      <c r="AD40" s="1"/>
      <c r="AE40" s="18"/>
      <c r="AF40" s="1">
        <v>87</v>
      </c>
      <c r="AG40" s="1">
        <v>88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22722</v>
      </c>
      <c r="C41" s="19" t="s">
        <v>146</v>
      </c>
      <c r="D41" s="18"/>
      <c r="E41" s="19">
        <f t="shared" si="0"/>
        <v>89</v>
      </c>
      <c r="F41" s="19" t="str">
        <f t="shared" si="1"/>
        <v>A</v>
      </c>
      <c r="G41" s="19">
        <f>IF((COUNTA(T12:AC12)&gt;0),(ROUND((AVERAGE(T41:AD41)),0)),"")</f>
        <v>89</v>
      </c>
      <c r="H41" s="19" t="str">
        <f t="shared" si="2"/>
        <v>A</v>
      </c>
      <c r="I41" s="35">
        <v>1</v>
      </c>
      <c r="J41" s="19" t="str">
        <f t="shared" si="3"/>
        <v>Memiliki kemampuan mengenali ciri-ciri teks deskripsi dan memiliki kemampuan mengidentifikasi struktur teks deskriptif tentang makanan tradisional Jawa</v>
      </c>
      <c r="K41" s="19">
        <f t="shared" si="4"/>
        <v>81.333333333333329</v>
      </c>
      <c r="L41" s="19" t="str">
        <f t="shared" si="5"/>
        <v>B</v>
      </c>
      <c r="M41" s="19">
        <f t="shared" si="6"/>
        <v>81.333333333333329</v>
      </c>
      <c r="N41" s="19" t="str">
        <f t="shared" si="7"/>
        <v>B</v>
      </c>
      <c r="O41" s="35">
        <v>2</v>
      </c>
      <c r="P41" s="19" t="str">
        <f t="shared" si="8"/>
        <v>Memiliki keterampilan mengemukakan isi teks cerita wayang dalam bentuk lisan maupun tulisan, namun perlu peningkatan dalam pelafalan membaca teks panatacara</v>
      </c>
      <c r="Q41" s="19" t="str">
        <f t="shared" si="9"/>
        <v>A</v>
      </c>
      <c r="R41" s="19" t="str">
        <f t="shared" si="10"/>
        <v/>
      </c>
      <c r="S41" s="18"/>
      <c r="T41" s="1">
        <v>100</v>
      </c>
      <c r="U41" s="1">
        <v>85</v>
      </c>
      <c r="V41" s="1">
        <v>78</v>
      </c>
      <c r="W41" s="1">
        <v>95</v>
      </c>
      <c r="X41" s="1">
        <v>85</v>
      </c>
      <c r="Y41" s="1"/>
      <c r="Z41" s="1"/>
      <c r="AA41" s="1"/>
      <c r="AB41" s="1"/>
      <c r="AC41" s="1"/>
      <c r="AD41" s="1"/>
      <c r="AE41" s="18"/>
      <c r="AF41" s="1">
        <v>83</v>
      </c>
      <c r="AG41" s="1">
        <v>83</v>
      </c>
      <c r="AH41" s="1">
        <v>78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22738</v>
      </c>
      <c r="C42" s="19" t="s">
        <v>147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2</v>
      </c>
      <c r="J42" s="19" t="str">
        <f t="shared" si="3"/>
        <v>Memiliki kemampuan mengidentifikasi unsur pembangun dalam cerita wayang</v>
      </c>
      <c r="K42" s="19">
        <f t="shared" si="4"/>
        <v>82.666666666666671</v>
      </c>
      <c r="L42" s="19" t="str">
        <f t="shared" si="5"/>
        <v>B</v>
      </c>
      <c r="M42" s="19">
        <f t="shared" si="6"/>
        <v>82.666666666666671</v>
      </c>
      <c r="N42" s="19" t="str">
        <f t="shared" si="7"/>
        <v>B</v>
      </c>
      <c r="O42" s="35">
        <v>2</v>
      </c>
      <c r="P42" s="19" t="str">
        <f t="shared" si="8"/>
        <v>Memiliki keterampilan mengemukakan isi teks cerita wayang dalam bentuk lisan maupun tulisan, namun perlu peningkatan dalam pelafalan membaca teks panatacara</v>
      </c>
      <c r="Q42" s="19" t="str">
        <f t="shared" si="9"/>
        <v>A</v>
      </c>
      <c r="R42" s="19" t="str">
        <f t="shared" si="10"/>
        <v/>
      </c>
      <c r="S42" s="18"/>
      <c r="T42" s="1">
        <v>80</v>
      </c>
      <c r="U42" s="1">
        <v>80</v>
      </c>
      <c r="V42" s="1">
        <v>78</v>
      </c>
      <c r="W42" s="1">
        <v>87</v>
      </c>
      <c r="X42" s="1">
        <v>85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78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22754</v>
      </c>
      <c r="C43" s="19" t="s">
        <v>148</v>
      </c>
      <c r="D43" s="18"/>
      <c r="E43" s="19">
        <f t="shared" si="0"/>
        <v>76</v>
      </c>
      <c r="F43" s="19" t="str">
        <f t="shared" si="1"/>
        <v>B</v>
      </c>
      <c r="G43" s="19">
        <f>IF((COUNTA(T12:AC12)&gt;0),(ROUND((AVERAGE(T43:AD43)),0)),"")</f>
        <v>76</v>
      </c>
      <c r="H43" s="19" t="str">
        <f t="shared" si="2"/>
        <v>B</v>
      </c>
      <c r="I43" s="35">
        <v>4</v>
      </c>
      <c r="J43" s="19" t="str">
        <f t="shared" si="3"/>
        <v>Memiliki kemampuan mengidentifikasi guru gatra, guru lagu, guru wilangan teks macapat pupuh Sinom dalam serat Wedhatama</v>
      </c>
      <c r="K43" s="19">
        <f t="shared" si="4"/>
        <v>75.333333333333329</v>
      </c>
      <c r="L43" s="19" t="str">
        <f t="shared" si="5"/>
        <v>B</v>
      </c>
      <c r="M43" s="19">
        <f t="shared" si="6"/>
        <v>75.333333333333329</v>
      </c>
      <c r="N43" s="19" t="str">
        <f t="shared" si="7"/>
        <v>B</v>
      </c>
      <c r="O43" s="35">
        <v>3</v>
      </c>
      <c r="P43" s="19" t="str">
        <f t="shared" si="8"/>
        <v>Memiliki keterampilan  mengemukakan pendapat relevansi pitutur luhur dalam teks cerita wayang</v>
      </c>
      <c r="Q43" s="19" t="str">
        <f t="shared" si="9"/>
        <v>B</v>
      </c>
      <c r="R43" s="19" t="str">
        <f t="shared" si="10"/>
        <v/>
      </c>
      <c r="S43" s="18"/>
      <c r="T43" s="1">
        <v>70</v>
      </c>
      <c r="U43" s="1">
        <v>80</v>
      </c>
      <c r="V43" s="1">
        <v>70</v>
      </c>
      <c r="W43" s="1">
        <v>76</v>
      </c>
      <c r="X43" s="1">
        <v>85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70</v>
      </c>
      <c r="AH43" s="1">
        <v>76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22770</v>
      </c>
      <c r="C44" s="19" t="s">
        <v>149</v>
      </c>
      <c r="D44" s="18"/>
      <c r="E44" s="19">
        <f t="shared" si="0"/>
        <v>81</v>
      </c>
      <c r="F44" s="19" t="str">
        <f t="shared" si="1"/>
        <v>B</v>
      </c>
      <c r="G44" s="19">
        <f>IF((COUNTA(T12:AC12)&gt;0),(ROUND((AVERAGE(T44:AD44)),0)),"")</f>
        <v>81</v>
      </c>
      <c r="H44" s="19" t="str">
        <f t="shared" si="2"/>
        <v>B</v>
      </c>
      <c r="I44" s="35">
        <v>3</v>
      </c>
      <c r="J44" s="19" t="str">
        <f t="shared" si="3"/>
        <v>Memiliki kemampuan mengenali angka Jawa dan mengidentifikasi kaidah penulisan angka Jawa</v>
      </c>
      <c r="K44" s="19">
        <f t="shared" si="4"/>
        <v>82.666666666666671</v>
      </c>
      <c r="L44" s="19" t="str">
        <f t="shared" si="5"/>
        <v>B</v>
      </c>
      <c r="M44" s="19">
        <f t="shared" si="6"/>
        <v>82.666666666666671</v>
      </c>
      <c r="N44" s="19" t="str">
        <f t="shared" si="7"/>
        <v>B</v>
      </c>
      <c r="O44" s="35">
        <v>2</v>
      </c>
      <c r="P44" s="19" t="str">
        <f t="shared" si="8"/>
        <v>Memiliki keterampilan mengemukakan isi teks cerita wayang dalam bentuk lisan maupun tulisan, namun perlu peningkatan dalam pelafalan membaca teks panatacara</v>
      </c>
      <c r="Q44" s="19" t="str">
        <f t="shared" si="9"/>
        <v>A</v>
      </c>
      <c r="R44" s="19" t="str">
        <f t="shared" si="10"/>
        <v/>
      </c>
      <c r="S44" s="18"/>
      <c r="T44" s="1">
        <v>76</v>
      </c>
      <c r="U44" s="1">
        <v>85</v>
      </c>
      <c r="V44" s="1">
        <v>70</v>
      </c>
      <c r="W44" s="1">
        <v>91</v>
      </c>
      <c r="X44" s="1">
        <v>85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87</v>
      </c>
      <c r="AH44" s="1">
        <v>76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22786</v>
      </c>
      <c r="C45" s="19" t="s">
        <v>150</v>
      </c>
      <c r="D45" s="18"/>
      <c r="E45" s="19">
        <f t="shared" si="0"/>
        <v>83</v>
      </c>
      <c r="F45" s="19" t="str">
        <f t="shared" si="1"/>
        <v>B</v>
      </c>
      <c r="G45" s="19">
        <f>IF((COUNTA(T12:AC12)&gt;0),(ROUND((AVERAGE(T45:AD45)),0)),"")</f>
        <v>83</v>
      </c>
      <c r="H45" s="19" t="str">
        <f t="shared" si="2"/>
        <v>B</v>
      </c>
      <c r="I45" s="35">
        <v>2</v>
      </c>
      <c r="J45" s="19" t="str">
        <f t="shared" si="3"/>
        <v>Memiliki kemampuan mengidentifikasi unsur pembangun dalam cerita wayang</v>
      </c>
      <c r="K45" s="19">
        <f t="shared" si="4"/>
        <v>78.666666666666671</v>
      </c>
      <c r="L45" s="19" t="str">
        <f t="shared" si="5"/>
        <v>B</v>
      </c>
      <c r="M45" s="19">
        <f t="shared" si="6"/>
        <v>78.666666666666671</v>
      </c>
      <c r="N45" s="19" t="str">
        <f t="shared" si="7"/>
        <v>B</v>
      </c>
      <c r="O45" s="35">
        <v>2</v>
      </c>
      <c r="P45" s="19" t="str">
        <f t="shared" si="8"/>
        <v>Memiliki keterampilan mengemukakan isi teks cerita wayang dalam bentuk lisan maupun tulisan, namun perlu peningkatan dalam pelafalan membaca teks panatacara</v>
      </c>
      <c r="Q45" s="19" t="str">
        <f t="shared" si="9"/>
        <v>A</v>
      </c>
      <c r="R45" s="19" t="str">
        <f t="shared" si="10"/>
        <v/>
      </c>
      <c r="S45" s="18"/>
      <c r="T45" s="1">
        <v>71</v>
      </c>
      <c r="U45" s="1">
        <v>85</v>
      </c>
      <c r="V45" s="1">
        <v>80</v>
      </c>
      <c r="W45" s="1">
        <v>93</v>
      </c>
      <c r="X45" s="1">
        <v>85</v>
      </c>
      <c r="Y45" s="1"/>
      <c r="Z45" s="1"/>
      <c r="AA45" s="1"/>
      <c r="AB45" s="1"/>
      <c r="AC45" s="1"/>
      <c r="AD45" s="1"/>
      <c r="AE45" s="18"/>
      <c r="AF45" s="1">
        <v>85</v>
      </c>
      <c r="AG45" s="1">
        <v>75</v>
      </c>
      <c r="AH45" s="1">
        <v>76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22802</v>
      </c>
      <c r="C46" s="19" t="s">
        <v>151</v>
      </c>
      <c r="D46" s="18"/>
      <c r="E46" s="19">
        <f t="shared" si="0"/>
        <v>77</v>
      </c>
      <c r="F46" s="19" t="str">
        <f t="shared" si="1"/>
        <v>B</v>
      </c>
      <c r="G46" s="19">
        <f>IF((COUNTA(T12:AC12)&gt;0),(ROUND((AVERAGE(T46:AD46)),0)),"")</f>
        <v>77</v>
      </c>
      <c r="H46" s="19" t="str">
        <f t="shared" si="2"/>
        <v>B</v>
      </c>
      <c r="I46" s="35">
        <v>4</v>
      </c>
      <c r="J46" s="19" t="str">
        <f t="shared" si="3"/>
        <v>Memiliki kemampuan mengidentifikasi guru gatra, guru lagu, guru wilangan teks macapat pupuh Sinom dalam serat Wedhatama</v>
      </c>
      <c r="K46" s="19">
        <f t="shared" si="4"/>
        <v>75.333333333333329</v>
      </c>
      <c r="L46" s="19" t="str">
        <f t="shared" si="5"/>
        <v>B</v>
      </c>
      <c r="M46" s="19">
        <f t="shared" si="6"/>
        <v>75.333333333333329</v>
      </c>
      <c r="N46" s="19" t="str">
        <f t="shared" si="7"/>
        <v>B</v>
      </c>
      <c r="O46" s="35">
        <v>3</v>
      </c>
      <c r="P46" s="19" t="str">
        <f t="shared" si="8"/>
        <v>Memiliki keterampilan  mengemukakan pendapat relevansi pitutur luhur dalam teks cerita wayang</v>
      </c>
      <c r="Q46" s="19" t="str">
        <f t="shared" si="9"/>
        <v>B</v>
      </c>
      <c r="R46" s="19" t="str">
        <f t="shared" si="10"/>
        <v/>
      </c>
      <c r="S46" s="18"/>
      <c r="T46" s="1">
        <v>70</v>
      </c>
      <c r="U46" s="1">
        <v>85</v>
      </c>
      <c r="V46" s="1">
        <v>70</v>
      </c>
      <c r="W46" s="1">
        <v>76</v>
      </c>
      <c r="X46" s="1">
        <v>85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70</v>
      </c>
      <c r="AH46" s="1">
        <v>76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33739</v>
      </c>
      <c r="C47" s="19" t="s">
        <v>152</v>
      </c>
      <c r="D47" s="18"/>
      <c r="E47" s="19">
        <f t="shared" si="0"/>
        <v>75</v>
      </c>
      <c r="F47" s="19" t="str">
        <f t="shared" si="1"/>
        <v>C</v>
      </c>
      <c r="G47" s="19">
        <f>IF((COUNTA(T12:AC12)&gt;0),(ROUND((AVERAGE(T47:AD47)),0)),"")</f>
        <v>75</v>
      </c>
      <c r="H47" s="19" t="str">
        <f t="shared" si="2"/>
        <v>C</v>
      </c>
      <c r="I47" s="35">
        <v>4</v>
      </c>
      <c r="J47" s="19" t="str">
        <f t="shared" si="3"/>
        <v>Memiliki kemampuan mengidentifikasi guru gatra, guru lagu, guru wilangan teks macapat pupuh Sinom dalam serat Wedhatama</v>
      </c>
      <c r="K47" s="19">
        <f t="shared" si="4"/>
        <v>76.333333333333329</v>
      </c>
      <c r="L47" s="19" t="str">
        <f t="shared" si="5"/>
        <v>B</v>
      </c>
      <c r="M47" s="19">
        <f t="shared" si="6"/>
        <v>76.333333333333329</v>
      </c>
      <c r="N47" s="19" t="str">
        <f t="shared" si="7"/>
        <v>B</v>
      </c>
      <c r="O47" s="35">
        <v>3</v>
      </c>
      <c r="P47" s="19" t="str">
        <f t="shared" si="8"/>
        <v>Memiliki keterampilan  mengemukakan pendapat relevansi pitutur luhur dalam teks cerita wayang</v>
      </c>
      <c r="Q47" s="19" t="str">
        <f t="shared" si="9"/>
        <v>B</v>
      </c>
      <c r="R47" s="19" t="str">
        <f t="shared" si="10"/>
        <v/>
      </c>
      <c r="S47" s="18"/>
      <c r="T47" s="1">
        <v>72</v>
      </c>
      <c r="U47" s="1">
        <v>70</v>
      </c>
      <c r="V47" s="1">
        <v>70</v>
      </c>
      <c r="W47" s="1">
        <v>76</v>
      </c>
      <c r="X47" s="1">
        <v>85</v>
      </c>
      <c r="Y47" s="1"/>
      <c r="Z47" s="1"/>
      <c r="AA47" s="1"/>
      <c r="AB47" s="1"/>
      <c r="AC47" s="1"/>
      <c r="AD47" s="1"/>
      <c r="AE47" s="18"/>
      <c r="AF47" s="1">
        <v>77</v>
      </c>
      <c r="AG47" s="1">
        <v>76</v>
      </c>
      <c r="AH47" s="1">
        <v>76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33770</v>
      </c>
      <c r="C48" s="19" t="s">
        <v>153</v>
      </c>
      <c r="D48" s="18"/>
      <c r="E48" s="19">
        <f t="shared" si="0"/>
        <v>76</v>
      </c>
      <c r="F48" s="19" t="str">
        <f t="shared" si="1"/>
        <v>B</v>
      </c>
      <c r="G48" s="19">
        <f>IF((COUNTA(T12:AC12)&gt;0),(ROUND((AVERAGE(T48:AD48)),0)),"")</f>
        <v>76</v>
      </c>
      <c r="H48" s="19" t="str">
        <f t="shared" si="2"/>
        <v>B</v>
      </c>
      <c r="I48" s="35">
        <v>4</v>
      </c>
      <c r="J48" s="19" t="str">
        <f t="shared" si="3"/>
        <v>Memiliki kemampuan mengidentifikasi guru gatra, guru lagu, guru wilangan teks macapat pupuh Sinom dalam serat Wedhatama</v>
      </c>
      <c r="K48" s="19">
        <f t="shared" si="4"/>
        <v>78</v>
      </c>
      <c r="L48" s="19" t="str">
        <f t="shared" si="5"/>
        <v>B</v>
      </c>
      <c r="M48" s="19">
        <f t="shared" si="6"/>
        <v>78</v>
      </c>
      <c r="N48" s="19" t="str">
        <f t="shared" si="7"/>
        <v>B</v>
      </c>
      <c r="O48" s="35">
        <v>3</v>
      </c>
      <c r="P48" s="19" t="str">
        <f t="shared" si="8"/>
        <v>Memiliki keterampilan  mengemukakan pendapat relevansi pitutur luhur dalam teks cerita wayang</v>
      </c>
      <c r="Q48" s="19" t="str">
        <f t="shared" si="9"/>
        <v>B</v>
      </c>
      <c r="R48" s="19" t="str">
        <f t="shared" si="10"/>
        <v/>
      </c>
      <c r="S48" s="18"/>
      <c r="T48" s="1">
        <v>76</v>
      </c>
      <c r="U48" s="1">
        <v>70</v>
      </c>
      <c r="V48" s="1">
        <v>70</v>
      </c>
      <c r="W48" s="1">
        <v>81</v>
      </c>
      <c r="X48" s="1">
        <v>85</v>
      </c>
      <c r="Y48" s="1"/>
      <c r="Z48" s="1"/>
      <c r="AA48" s="1"/>
      <c r="AB48" s="1"/>
      <c r="AC48" s="1"/>
      <c r="AD48" s="1"/>
      <c r="AE48" s="18"/>
      <c r="AF48" s="1">
        <v>78</v>
      </c>
      <c r="AG48" s="1">
        <v>76</v>
      </c>
      <c r="AH48" s="1">
        <v>80</v>
      </c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2" priority="1" operator="lessThan">
      <formula>$C$4</formula>
    </cfRule>
  </conditionalFormatting>
  <conditionalFormatting sqref="E12">
    <cfRule type="cellIs" dxfId="491" priority="2" operator="lessThan">
      <formula>$C$4</formula>
    </cfRule>
  </conditionalFormatting>
  <conditionalFormatting sqref="E13">
    <cfRule type="cellIs" dxfId="490" priority="3" operator="lessThan">
      <formula>$C$4</formula>
    </cfRule>
  </conditionalFormatting>
  <conditionalFormatting sqref="E14">
    <cfRule type="cellIs" dxfId="489" priority="4" operator="lessThan">
      <formula>$C$4</formula>
    </cfRule>
  </conditionalFormatting>
  <conditionalFormatting sqref="E15">
    <cfRule type="cellIs" dxfId="488" priority="5" operator="lessThan">
      <formula>$C$4</formula>
    </cfRule>
  </conditionalFormatting>
  <conditionalFormatting sqref="E16">
    <cfRule type="cellIs" dxfId="487" priority="6" operator="lessThan">
      <formula>$C$4</formula>
    </cfRule>
  </conditionalFormatting>
  <conditionalFormatting sqref="E17">
    <cfRule type="cellIs" dxfId="486" priority="7" operator="lessThan">
      <formula>$C$4</formula>
    </cfRule>
  </conditionalFormatting>
  <conditionalFormatting sqref="E18">
    <cfRule type="cellIs" dxfId="485" priority="8" operator="lessThan">
      <formula>$C$4</formula>
    </cfRule>
  </conditionalFormatting>
  <conditionalFormatting sqref="E19">
    <cfRule type="cellIs" dxfId="484" priority="9" operator="lessThan">
      <formula>$C$4</formula>
    </cfRule>
  </conditionalFormatting>
  <conditionalFormatting sqref="E20">
    <cfRule type="cellIs" dxfId="483" priority="10" operator="lessThan">
      <formula>$C$4</formula>
    </cfRule>
  </conditionalFormatting>
  <conditionalFormatting sqref="E21">
    <cfRule type="cellIs" dxfId="482" priority="11" operator="lessThan">
      <formula>$C$4</formula>
    </cfRule>
  </conditionalFormatting>
  <conditionalFormatting sqref="E22">
    <cfRule type="cellIs" dxfId="481" priority="12" operator="lessThan">
      <formula>$C$4</formula>
    </cfRule>
  </conditionalFormatting>
  <conditionalFormatting sqref="E23">
    <cfRule type="cellIs" dxfId="480" priority="13" operator="lessThan">
      <formula>$C$4</formula>
    </cfRule>
  </conditionalFormatting>
  <conditionalFormatting sqref="E24">
    <cfRule type="cellIs" dxfId="479" priority="14" operator="lessThan">
      <formula>$C$4</formula>
    </cfRule>
  </conditionalFormatting>
  <conditionalFormatting sqref="E25">
    <cfRule type="cellIs" dxfId="478" priority="15" operator="lessThan">
      <formula>$C$4</formula>
    </cfRule>
  </conditionalFormatting>
  <conditionalFormatting sqref="E26">
    <cfRule type="cellIs" dxfId="477" priority="16" operator="lessThan">
      <formula>$C$4</formula>
    </cfRule>
  </conditionalFormatting>
  <conditionalFormatting sqref="E27">
    <cfRule type="cellIs" dxfId="476" priority="17" operator="lessThan">
      <formula>$C$4</formula>
    </cfRule>
  </conditionalFormatting>
  <conditionalFormatting sqref="E28">
    <cfRule type="cellIs" dxfId="475" priority="18" operator="lessThan">
      <formula>$C$4</formula>
    </cfRule>
  </conditionalFormatting>
  <conditionalFormatting sqref="E29">
    <cfRule type="cellIs" dxfId="474" priority="19" operator="lessThan">
      <formula>$C$4</formula>
    </cfRule>
  </conditionalFormatting>
  <conditionalFormatting sqref="E30">
    <cfRule type="cellIs" dxfId="473" priority="20" operator="lessThan">
      <formula>$C$4</formula>
    </cfRule>
  </conditionalFormatting>
  <conditionalFormatting sqref="E31">
    <cfRule type="cellIs" dxfId="472" priority="21" operator="lessThan">
      <formula>$C$4</formula>
    </cfRule>
  </conditionalFormatting>
  <conditionalFormatting sqref="E32">
    <cfRule type="cellIs" dxfId="471" priority="22" operator="lessThan">
      <formula>$C$4</formula>
    </cfRule>
  </conditionalFormatting>
  <conditionalFormatting sqref="E33">
    <cfRule type="cellIs" dxfId="470" priority="23" operator="lessThan">
      <formula>$C$4</formula>
    </cfRule>
  </conditionalFormatting>
  <conditionalFormatting sqref="E34">
    <cfRule type="cellIs" dxfId="469" priority="24" operator="lessThan">
      <formula>$C$4</formula>
    </cfRule>
  </conditionalFormatting>
  <conditionalFormatting sqref="E35">
    <cfRule type="cellIs" dxfId="468" priority="25" operator="lessThan">
      <formula>$C$4</formula>
    </cfRule>
  </conditionalFormatting>
  <conditionalFormatting sqref="E36">
    <cfRule type="cellIs" dxfId="467" priority="26" operator="lessThan">
      <formula>$C$4</formula>
    </cfRule>
  </conditionalFormatting>
  <conditionalFormatting sqref="E37">
    <cfRule type="cellIs" dxfId="466" priority="27" operator="lessThan">
      <formula>$C$4</formula>
    </cfRule>
  </conditionalFormatting>
  <conditionalFormatting sqref="E38">
    <cfRule type="cellIs" dxfId="465" priority="28" operator="lessThan">
      <formula>$C$4</formula>
    </cfRule>
  </conditionalFormatting>
  <conditionalFormatting sqref="E39">
    <cfRule type="cellIs" dxfId="464" priority="29" operator="lessThan">
      <formula>$C$4</formula>
    </cfRule>
  </conditionalFormatting>
  <conditionalFormatting sqref="E40">
    <cfRule type="cellIs" dxfId="463" priority="30" operator="lessThan">
      <formula>$C$4</formula>
    </cfRule>
  </conditionalFormatting>
  <conditionalFormatting sqref="E41">
    <cfRule type="cellIs" dxfId="462" priority="31" operator="lessThan">
      <formula>$C$4</formula>
    </cfRule>
  </conditionalFormatting>
  <conditionalFormatting sqref="E42">
    <cfRule type="cellIs" dxfId="461" priority="32" operator="lessThan">
      <formula>$C$4</formula>
    </cfRule>
  </conditionalFormatting>
  <conditionalFormatting sqref="E43">
    <cfRule type="cellIs" dxfId="460" priority="33" operator="lessThan">
      <formula>$C$4</formula>
    </cfRule>
  </conditionalFormatting>
  <conditionalFormatting sqref="E44">
    <cfRule type="cellIs" dxfId="459" priority="34" operator="lessThan">
      <formula>$C$4</formula>
    </cfRule>
  </conditionalFormatting>
  <conditionalFormatting sqref="E45">
    <cfRule type="cellIs" dxfId="458" priority="35" operator="lessThan">
      <formula>$C$4</formula>
    </cfRule>
  </conditionalFormatting>
  <conditionalFormatting sqref="E46">
    <cfRule type="cellIs" dxfId="457" priority="36" operator="lessThan">
      <formula>$C$4</formula>
    </cfRule>
  </conditionalFormatting>
  <conditionalFormatting sqref="E47">
    <cfRule type="cellIs" dxfId="456" priority="37" operator="lessThan">
      <formula>$C$4</formula>
    </cfRule>
  </conditionalFormatting>
  <conditionalFormatting sqref="E48">
    <cfRule type="cellIs" dxfId="455" priority="38" operator="lessThan">
      <formula>$C$4</formula>
    </cfRule>
  </conditionalFormatting>
  <conditionalFormatting sqref="E49">
    <cfRule type="cellIs" dxfId="454" priority="39" operator="lessThan">
      <formula>$C$4</formula>
    </cfRule>
  </conditionalFormatting>
  <conditionalFormatting sqref="E50">
    <cfRule type="cellIs" dxfId="453" priority="40" operator="lessThan">
      <formula>$C$4</formula>
    </cfRule>
  </conditionalFormatting>
  <conditionalFormatting sqref="G11">
    <cfRule type="cellIs" dxfId="452" priority="41" operator="lessThan">
      <formula>$C$4</formula>
    </cfRule>
  </conditionalFormatting>
  <conditionalFormatting sqref="G12">
    <cfRule type="cellIs" dxfId="451" priority="42" operator="lessThan">
      <formula>$C$4</formula>
    </cfRule>
  </conditionalFormatting>
  <conditionalFormatting sqref="G13">
    <cfRule type="cellIs" dxfId="450" priority="43" operator="lessThan">
      <formula>$C$4</formula>
    </cfRule>
  </conditionalFormatting>
  <conditionalFormatting sqref="G14">
    <cfRule type="cellIs" dxfId="449" priority="44" operator="lessThan">
      <formula>$C$4</formula>
    </cfRule>
  </conditionalFormatting>
  <conditionalFormatting sqref="G15">
    <cfRule type="cellIs" dxfId="448" priority="45" operator="lessThan">
      <formula>$C$4</formula>
    </cfRule>
  </conditionalFormatting>
  <conditionalFormatting sqref="G16">
    <cfRule type="cellIs" dxfId="447" priority="46" operator="lessThan">
      <formula>$C$4</formula>
    </cfRule>
  </conditionalFormatting>
  <conditionalFormatting sqref="G17">
    <cfRule type="cellIs" dxfId="446" priority="47" operator="lessThan">
      <formula>$C$4</formula>
    </cfRule>
  </conditionalFormatting>
  <conditionalFormatting sqref="G18">
    <cfRule type="cellIs" dxfId="445" priority="48" operator="lessThan">
      <formula>$C$4</formula>
    </cfRule>
  </conditionalFormatting>
  <conditionalFormatting sqref="G19">
    <cfRule type="cellIs" dxfId="444" priority="49" operator="lessThan">
      <formula>$C$4</formula>
    </cfRule>
  </conditionalFormatting>
  <conditionalFormatting sqref="G20">
    <cfRule type="cellIs" dxfId="443" priority="50" operator="lessThan">
      <formula>$C$4</formula>
    </cfRule>
  </conditionalFormatting>
  <conditionalFormatting sqref="G21">
    <cfRule type="cellIs" dxfId="442" priority="51" operator="lessThan">
      <formula>$C$4</formula>
    </cfRule>
  </conditionalFormatting>
  <conditionalFormatting sqref="G22">
    <cfRule type="cellIs" dxfId="441" priority="52" operator="lessThan">
      <formula>$C$4</formula>
    </cfRule>
  </conditionalFormatting>
  <conditionalFormatting sqref="G23">
    <cfRule type="cellIs" dxfId="440" priority="53" operator="lessThan">
      <formula>$C$4</formula>
    </cfRule>
  </conditionalFormatting>
  <conditionalFormatting sqref="G24">
    <cfRule type="cellIs" dxfId="439" priority="54" operator="lessThan">
      <formula>$C$4</formula>
    </cfRule>
  </conditionalFormatting>
  <conditionalFormatting sqref="G25">
    <cfRule type="cellIs" dxfId="438" priority="55" operator="lessThan">
      <formula>$C$4</formula>
    </cfRule>
  </conditionalFormatting>
  <conditionalFormatting sqref="G26">
    <cfRule type="cellIs" dxfId="437" priority="56" operator="lessThan">
      <formula>$C$4</formula>
    </cfRule>
  </conditionalFormatting>
  <conditionalFormatting sqref="G27">
    <cfRule type="cellIs" dxfId="436" priority="57" operator="lessThan">
      <formula>$C$4</formula>
    </cfRule>
  </conditionalFormatting>
  <conditionalFormatting sqref="G28">
    <cfRule type="cellIs" dxfId="435" priority="58" operator="lessThan">
      <formula>$C$4</formula>
    </cfRule>
  </conditionalFormatting>
  <conditionalFormatting sqref="G29">
    <cfRule type="cellIs" dxfId="434" priority="59" operator="lessThan">
      <formula>$C$4</formula>
    </cfRule>
  </conditionalFormatting>
  <conditionalFormatting sqref="G30">
    <cfRule type="cellIs" dxfId="433" priority="60" operator="lessThan">
      <formula>$C$4</formula>
    </cfRule>
  </conditionalFormatting>
  <conditionalFormatting sqref="G31">
    <cfRule type="cellIs" dxfId="432" priority="61" operator="lessThan">
      <formula>$C$4</formula>
    </cfRule>
  </conditionalFormatting>
  <conditionalFormatting sqref="G32">
    <cfRule type="cellIs" dxfId="431" priority="62" operator="lessThan">
      <formula>$C$4</formula>
    </cfRule>
  </conditionalFormatting>
  <conditionalFormatting sqref="G33">
    <cfRule type="cellIs" dxfId="430" priority="63" operator="lessThan">
      <formula>$C$4</formula>
    </cfRule>
  </conditionalFormatting>
  <conditionalFormatting sqref="G34">
    <cfRule type="cellIs" dxfId="429" priority="64" operator="lessThan">
      <formula>$C$4</formula>
    </cfRule>
  </conditionalFormatting>
  <conditionalFormatting sqref="G35">
    <cfRule type="cellIs" dxfId="428" priority="65" operator="lessThan">
      <formula>$C$4</formula>
    </cfRule>
  </conditionalFormatting>
  <conditionalFormatting sqref="G36">
    <cfRule type="cellIs" dxfId="427" priority="66" operator="lessThan">
      <formula>$C$4</formula>
    </cfRule>
  </conditionalFormatting>
  <conditionalFormatting sqref="G37">
    <cfRule type="cellIs" dxfId="426" priority="67" operator="lessThan">
      <formula>$C$4</formula>
    </cfRule>
  </conditionalFormatting>
  <conditionalFormatting sqref="G38">
    <cfRule type="cellIs" dxfId="425" priority="68" operator="lessThan">
      <formula>$C$4</formula>
    </cfRule>
  </conditionalFormatting>
  <conditionalFormatting sqref="G39">
    <cfRule type="cellIs" dxfId="424" priority="69" operator="lessThan">
      <formula>$C$4</formula>
    </cfRule>
  </conditionalFormatting>
  <conditionalFormatting sqref="G40">
    <cfRule type="cellIs" dxfId="423" priority="70" operator="lessThan">
      <formula>$C$4</formula>
    </cfRule>
  </conditionalFormatting>
  <conditionalFormatting sqref="G41">
    <cfRule type="cellIs" dxfId="422" priority="71" operator="lessThan">
      <formula>$C$4</formula>
    </cfRule>
  </conditionalFormatting>
  <conditionalFormatting sqref="G42">
    <cfRule type="cellIs" dxfId="421" priority="72" operator="lessThan">
      <formula>$C$4</formula>
    </cfRule>
  </conditionalFormatting>
  <conditionalFormatting sqref="G43">
    <cfRule type="cellIs" dxfId="420" priority="73" operator="lessThan">
      <formula>$C$4</formula>
    </cfRule>
  </conditionalFormatting>
  <conditionalFormatting sqref="G44">
    <cfRule type="cellIs" dxfId="419" priority="74" operator="lessThan">
      <formula>$C$4</formula>
    </cfRule>
  </conditionalFormatting>
  <conditionalFormatting sqref="G45">
    <cfRule type="cellIs" dxfId="418" priority="75" operator="lessThan">
      <formula>$C$4</formula>
    </cfRule>
  </conditionalFormatting>
  <conditionalFormatting sqref="G46">
    <cfRule type="cellIs" dxfId="417" priority="76" operator="lessThan">
      <formula>$C$4</formula>
    </cfRule>
  </conditionalFormatting>
  <conditionalFormatting sqref="G47">
    <cfRule type="cellIs" dxfId="416" priority="77" operator="lessThan">
      <formula>$C$4</formula>
    </cfRule>
  </conditionalFormatting>
  <conditionalFormatting sqref="G48">
    <cfRule type="cellIs" dxfId="415" priority="78" operator="lessThan">
      <formula>$C$4</formula>
    </cfRule>
  </conditionalFormatting>
  <conditionalFormatting sqref="G49">
    <cfRule type="cellIs" dxfId="414" priority="79" operator="lessThan">
      <formula>$C$4</formula>
    </cfRule>
  </conditionalFormatting>
  <conditionalFormatting sqref="G50">
    <cfRule type="cellIs" dxfId="413" priority="80" operator="lessThan">
      <formula>$C$4</formula>
    </cfRule>
  </conditionalFormatting>
  <conditionalFormatting sqref="K11">
    <cfRule type="cellIs" dxfId="412" priority="81" operator="lessThan">
      <formula>$C$4</formula>
    </cfRule>
  </conditionalFormatting>
  <conditionalFormatting sqref="K12">
    <cfRule type="cellIs" dxfId="411" priority="82" operator="lessThan">
      <formula>$C$4</formula>
    </cfRule>
  </conditionalFormatting>
  <conditionalFormatting sqref="K13">
    <cfRule type="cellIs" dxfId="410" priority="83" operator="lessThan">
      <formula>$C$4</formula>
    </cfRule>
  </conditionalFormatting>
  <conditionalFormatting sqref="K14">
    <cfRule type="cellIs" dxfId="409" priority="84" operator="lessThan">
      <formula>$C$4</formula>
    </cfRule>
  </conditionalFormatting>
  <conditionalFormatting sqref="K15">
    <cfRule type="cellIs" dxfId="408" priority="85" operator="lessThan">
      <formula>$C$4</formula>
    </cfRule>
  </conditionalFormatting>
  <conditionalFormatting sqref="K16">
    <cfRule type="cellIs" dxfId="407" priority="86" operator="lessThan">
      <formula>$C$4</formula>
    </cfRule>
  </conditionalFormatting>
  <conditionalFormatting sqref="K17">
    <cfRule type="cellIs" dxfId="406" priority="87" operator="lessThan">
      <formula>$C$4</formula>
    </cfRule>
  </conditionalFormatting>
  <conditionalFormatting sqref="K18">
    <cfRule type="cellIs" dxfId="405" priority="88" operator="lessThan">
      <formula>$C$4</formula>
    </cfRule>
  </conditionalFormatting>
  <conditionalFormatting sqref="K19">
    <cfRule type="cellIs" dxfId="404" priority="89" operator="lessThan">
      <formula>$C$4</formula>
    </cfRule>
  </conditionalFormatting>
  <conditionalFormatting sqref="K20">
    <cfRule type="cellIs" dxfId="403" priority="90" operator="lessThan">
      <formula>$C$4</formula>
    </cfRule>
  </conditionalFormatting>
  <conditionalFormatting sqref="K21">
    <cfRule type="cellIs" dxfId="402" priority="91" operator="lessThan">
      <formula>$C$4</formula>
    </cfRule>
  </conditionalFormatting>
  <conditionalFormatting sqref="K22">
    <cfRule type="cellIs" dxfId="401" priority="92" operator="lessThan">
      <formula>$C$4</formula>
    </cfRule>
  </conditionalFormatting>
  <conditionalFormatting sqref="K23">
    <cfRule type="cellIs" dxfId="400" priority="93" operator="lessThan">
      <formula>$C$4</formula>
    </cfRule>
  </conditionalFormatting>
  <conditionalFormatting sqref="K24">
    <cfRule type="cellIs" dxfId="399" priority="94" operator="lessThan">
      <formula>$C$4</formula>
    </cfRule>
  </conditionalFormatting>
  <conditionalFormatting sqref="K25">
    <cfRule type="cellIs" dxfId="398" priority="95" operator="lessThan">
      <formula>$C$4</formula>
    </cfRule>
  </conditionalFormatting>
  <conditionalFormatting sqref="K26">
    <cfRule type="cellIs" dxfId="397" priority="96" operator="lessThan">
      <formula>$C$4</formula>
    </cfRule>
  </conditionalFormatting>
  <conditionalFormatting sqref="K27">
    <cfRule type="cellIs" dxfId="396" priority="97" operator="lessThan">
      <formula>$C$4</formula>
    </cfRule>
  </conditionalFormatting>
  <conditionalFormatting sqref="K28">
    <cfRule type="cellIs" dxfId="395" priority="98" operator="lessThan">
      <formula>$C$4</formula>
    </cfRule>
  </conditionalFormatting>
  <conditionalFormatting sqref="K29">
    <cfRule type="cellIs" dxfId="394" priority="99" operator="lessThan">
      <formula>$C$4</formula>
    </cfRule>
  </conditionalFormatting>
  <conditionalFormatting sqref="K30">
    <cfRule type="cellIs" dxfId="393" priority="100" operator="lessThan">
      <formula>$C$4</formula>
    </cfRule>
  </conditionalFormatting>
  <conditionalFormatting sqref="K31">
    <cfRule type="cellIs" dxfId="392" priority="101" operator="lessThan">
      <formula>$C$4</formula>
    </cfRule>
  </conditionalFormatting>
  <conditionalFormatting sqref="K32">
    <cfRule type="cellIs" dxfId="391" priority="102" operator="lessThan">
      <formula>$C$4</formula>
    </cfRule>
  </conditionalFormatting>
  <conditionalFormatting sqref="K33">
    <cfRule type="cellIs" dxfId="390" priority="103" operator="lessThan">
      <formula>$C$4</formula>
    </cfRule>
  </conditionalFormatting>
  <conditionalFormatting sqref="K34">
    <cfRule type="cellIs" dxfId="389" priority="104" operator="lessThan">
      <formula>$C$4</formula>
    </cfRule>
  </conditionalFormatting>
  <conditionalFormatting sqref="K35">
    <cfRule type="cellIs" dxfId="388" priority="105" operator="lessThan">
      <formula>$C$4</formula>
    </cfRule>
  </conditionalFormatting>
  <conditionalFormatting sqref="K36">
    <cfRule type="cellIs" dxfId="387" priority="106" operator="lessThan">
      <formula>$C$4</formula>
    </cfRule>
  </conditionalFormatting>
  <conditionalFormatting sqref="K37">
    <cfRule type="cellIs" dxfId="386" priority="107" operator="lessThan">
      <formula>$C$4</formula>
    </cfRule>
  </conditionalFormatting>
  <conditionalFormatting sqref="K38">
    <cfRule type="cellIs" dxfId="385" priority="108" operator="lessThan">
      <formula>$C$4</formula>
    </cfRule>
  </conditionalFormatting>
  <conditionalFormatting sqref="K39">
    <cfRule type="cellIs" dxfId="384" priority="109" operator="lessThan">
      <formula>$C$4</formula>
    </cfRule>
  </conditionalFormatting>
  <conditionalFormatting sqref="K40">
    <cfRule type="cellIs" dxfId="383" priority="110" operator="lessThan">
      <formula>$C$4</formula>
    </cfRule>
  </conditionalFormatting>
  <conditionalFormatting sqref="K41">
    <cfRule type="cellIs" dxfId="382" priority="111" operator="lessThan">
      <formula>$C$4</formula>
    </cfRule>
  </conditionalFormatting>
  <conditionalFormatting sqref="K42">
    <cfRule type="cellIs" dxfId="381" priority="112" operator="lessThan">
      <formula>$C$4</formula>
    </cfRule>
  </conditionalFormatting>
  <conditionalFormatting sqref="K43">
    <cfRule type="cellIs" dxfId="380" priority="113" operator="lessThan">
      <formula>$C$4</formula>
    </cfRule>
  </conditionalFormatting>
  <conditionalFormatting sqref="K44">
    <cfRule type="cellIs" dxfId="379" priority="114" operator="lessThan">
      <formula>$C$4</formula>
    </cfRule>
  </conditionalFormatting>
  <conditionalFormatting sqref="K45">
    <cfRule type="cellIs" dxfId="378" priority="115" operator="lessThan">
      <formula>$C$4</formula>
    </cfRule>
  </conditionalFormatting>
  <conditionalFormatting sqref="K46">
    <cfRule type="cellIs" dxfId="377" priority="116" operator="lessThan">
      <formula>$C$4</formula>
    </cfRule>
  </conditionalFormatting>
  <conditionalFormatting sqref="K47">
    <cfRule type="cellIs" dxfId="376" priority="117" operator="lessThan">
      <formula>$C$4</formula>
    </cfRule>
  </conditionalFormatting>
  <conditionalFormatting sqref="K48">
    <cfRule type="cellIs" dxfId="375" priority="118" operator="lessThan">
      <formula>$C$4</formula>
    </cfRule>
  </conditionalFormatting>
  <conditionalFormatting sqref="K49">
    <cfRule type="cellIs" dxfId="374" priority="119" operator="lessThan">
      <formula>$C$4</formula>
    </cfRule>
  </conditionalFormatting>
  <conditionalFormatting sqref="K50">
    <cfRule type="cellIs" dxfId="373" priority="120" operator="lessThan">
      <formula>$C$4</formula>
    </cfRule>
  </conditionalFormatting>
  <conditionalFormatting sqref="M11">
    <cfRule type="cellIs" dxfId="372" priority="121" operator="lessThan">
      <formula>$C$4</formula>
    </cfRule>
  </conditionalFormatting>
  <conditionalFormatting sqref="M12">
    <cfRule type="cellIs" dxfId="371" priority="122" operator="lessThan">
      <formula>$C$4</formula>
    </cfRule>
  </conditionalFormatting>
  <conditionalFormatting sqref="M13">
    <cfRule type="cellIs" dxfId="370" priority="123" operator="lessThan">
      <formula>$C$4</formula>
    </cfRule>
  </conditionalFormatting>
  <conditionalFormatting sqref="M14">
    <cfRule type="cellIs" dxfId="369" priority="124" operator="lessThan">
      <formula>$C$4</formula>
    </cfRule>
  </conditionalFormatting>
  <conditionalFormatting sqref="M15">
    <cfRule type="cellIs" dxfId="368" priority="125" operator="lessThan">
      <formula>$C$4</formula>
    </cfRule>
  </conditionalFormatting>
  <conditionalFormatting sqref="M16">
    <cfRule type="cellIs" dxfId="367" priority="126" operator="lessThan">
      <formula>$C$4</formula>
    </cfRule>
  </conditionalFormatting>
  <conditionalFormatting sqref="M17">
    <cfRule type="cellIs" dxfId="366" priority="127" operator="lessThan">
      <formula>$C$4</formula>
    </cfRule>
  </conditionalFormatting>
  <conditionalFormatting sqref="M18">
    <cfRule type="cellIs" dxfId="365" priority="128" operator="lessThan">
      <formula>$C$4</formula>
    </cfRule>
  </conditionalFormatting>
  <conditionalFormatting sqref="M19">
    <cfRule type="cellIs" dxfId="364" priority="129" operator="lessThan">
      <formula>$C$4</formula>
    </cfRule>
  </conditionalFormatting>
  <conditionalFormatting sqref="M20">
    <cfRule type="cellIs" dxfId="363" priority="130" operator="lessThan">
      <formula>$C$4</formula>
    </cfRule>
  </conditionalFormatting>
  <conditionalFormatting sqref="M21">
    <cfRule type="cellIs" dxfId="362" priority="131" operator="lessThan">
      <formula>$C$4</formula>
    </cfRule>
  </conditionalFormatting>
  <conditionalFormatting sqref="M22">
    <cfRule type="cellIs" dxfId="361" priority="132" operator="lessThan">
      <formula>$C$4</formula>
    </cfRule>
  </conditionalFormatting>
  <conditionalFormatting sqref="M23">
    <cfRule type="cellIs" dxfId="360" priority="133" operator="lessThan">
      <formula>$C$4</formula>
    </cfRule>
  </conditionalFormatting>
  <conditionalFormatting sqref="M24">
    <cfRule type="cellIs" dxfId="359" priority="134" operator="lessThan">
      <formula>$C$4</formula>
    </cfRule>
  </conditionalFormatting>
  <conditionalFormatting sqref="M25">
    <cfRule type="cellIs" dxfId="358" priority="135" operator="lessThan">
      <formula>$C$4</formula>
    </cfRule>
  </conditionalFormatting>
  <conditionalFormatting sqref="M26">
    <cfRule type="cellIs" dxfId="357" priority="136" operator="lessThan">
      <formula>$C$4</formula>
    </cfRule>
  </conditionalFormatting>
  <conditionalFormatting sqref="M27">
    <cfRule type="cellIs" dxfId="356" priority="137" operator="lessThan">
      <formula>$C$4</formula>
    </cfRule>
  </conditionalFormatting>
  <conditionalFormatting sqref="M28">
    <cfRule type="cellIs" dxfId="355" priority="138" operator="lessThan">
      <formula>$C$4</formula>
    </cfRule>
  </conditionalFormatting>
  <conditionalFormatting sqref="M29">
    <cfRule type="cellIs" dxfId="354" priority="139" operator="lessThan">
      <formula>$C$4</formula>
    </cfRule>
  </conditionalFormatting>
  <conditionalFormatting sqref="M30">
    <cfRule type="cellIs" dxfId="353" priority="140" operator="lessThan">
      <formula>$C$4</formula>
    </cfRule>
  </conditionalFormatting>
  <conditionalFormatting sqref="M31">
    <cfRule type="cellIs" dxfId="352" priority="141" operator="lessThan">
      <formula>$C$4</formula>
    </cfRule>
  </conditionalFormatting>
  <conditionalFormatting sqref="M32">
    <cfRule type="cellIs" dxfId="351" priority="142" operator="lessThan">
      <formula>$C$4</formula>
    </cfRule>
  </conditionalFormatting>
  <conditionalFormatting sqref="M33">
    <cfRule type="cellIs" dxfId="350" priority="143" operator="lessThan">
      <formula>$C$4</formula>
    </cfRule>
  </conditionalFormatting>
  <conditionalFormatting sqref="M34">
    <cfRule type="cellIs" dxfId="349" priority="144" operator="lessThan">
      <formula>$C$4</formula>
    </cfRule>
  </conditionalFormatting>
  <conditionalFormatting sqref="M35">
    <cfRule type="cellIs" dxfId="348" priority="145" operator="lessThan">
      <formula>$C$4</formula>
    </cfRule>
  </conditionalFormatting>
  <conditionalFormatting sqref="M36">
    <cfRule type="cellIs" dxfId="347" priority="146" operator="lessThan">
      <formula>$C$4</formula>
    </cfRule>
  </conditionalFormatting>
  <conditionalFormatting sqref="M37">
    <cfRule type="cellIs" dxfId="346" priority="147" operator="lessThan">
      <formula>$C$4</formula>
    </cfRule>
  </conditionalFormatting>
  <conditionalFormatting sqref="M38">
    <cfRule type="cellIs" dxfId="345" priority="148" operator="lessThan">
      <formula>$C$4</formula>
    </cfRule>
  </conditionalFormatting>
  <conditionalFormatting sqref="M39">
    <cfRule type="cellIs" dxfId="344" priority="149" operator="lessThan">
      <formula>$C$4</formula>
    </cfRule>
  </conditionalFormatting>
  <conditionalFormatting sqref="M40">
    <cfRule type="cellIs" dxfId="343" priority="150" operator="lessThan">
      <formula>$C$4</formula>
    </cfRule>
  </conditionalFormatting>
  <conditionalFormatting sqref="M41">
    <cfRule type="cellIs" dxfId="342" priority="151" operator="lessThan">
      <formula>$C$4</formula>
    </cfRule>
  </conditionalFormatting>
  <conditionalFormatting sqref="M42">
    <cfRule type="cellIs" dxfId="341" priority="152" operator="lessThan">
      <formula>$C$4</formula>
    </cfRule>
  </conditionalFormatting>
  <conditionalFormatting sqref="M43">
    <cfRule type="cellIs" dxfId="340" priority="153" operator="lessThan">
      <formula>$C$4</formula>
    </cfRule>
  </conditionalFormatting>
  <conditionalFormatting sqref="M44">
    <cfRule type="cellIs" dxfId="339" priority="154" operator="lessThan">
      <formula>$C$4</formula>
    </cfRule>
  </conditionalFormatting>
  <conditionalFormatting sqref="M45">
    <cfRule type="cellIs" dxfId="338" priority="155" operator="lessThan">
      <formula>$C$4</formula>
    </cfRule>
  </conditionalFormatting>
  <conditionalFormatting sqref="M46">
    <cfRule type="cellIs" dxfId="337" priority="156" operator="lessThan">
      <formula>$C$4</formula>
    </cfRule>
  </conditionalFormatting>
  <conditionalFormatting sqref="M47">
    <cfRule type="cellIs" dxfId="336" priority="157" operator="lessThan">
      <formula>$C$4</formula>
    </cfRule>
  </conditionalFormatting>
  <conditionalFormatting sqref="M48">
    <cfRule type="cellIs" dxfId="335" priority="158" operator="lessThan">
      <formula>$C$4</formula>
    </cfRule>
  </conditionalFormatting>
  <conditionalFormatting sqref="M49">
    <cfRule type="cellIs" dxfId="334" priority="159" operator="lessThan">
      <formula>$C$4</formula>
    </cfRule>
  </conditionalFormatting>
  <conditionalFormatting sqref="M50">
    <cfRule type="cellIs" dxfId="333" priority="160" operator="lessThan">
      <formula>$C$4</formula>
    </cfRule>
  </conditionalFormatting>
  <conditionalFormatting sqref="K52">
    <cfRule type="cellIs" dxfId="332" priority="161" operator="lessThan">
      <formula>$C$4</formula>
    </cfRule>
  </conditionalFormatting>
  <conditionalFormatting sqref="K53">
    <cfRule type="cellIs" dxfId="331" priority="162" operator="lessThan">
      <formula>$C$4</formula>
    </cfRule>
  </conditionalFormatting>
  <conditionalFormatting sqref="K54">
    <cfRule type="cellIs" dxfId="330" priority="163" operator="lessThan">
      <formula>$C$4</formula>
    </cfRule>
  </conditionalFormatting>
  <conditionalFormatting sqref="K55">
    <cfRule type="cellIs" dxfId="329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37" activePane="bottomRight" state="frozen"/>
      <selection pane="topRight"/>
      <selection pane="bottomLeft"/>
      <selection pane="bottomRight" activeCell="O49" sqref="O49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261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261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46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22817</v>
      </c>
      <c r="C11" s="19" t="s">
        <v>155</v>
      </c>
      <c r="D11" s="18"/>
      <c r="E11" s="19">
        <f t="shared" ref="E11:E50" si="0">IF((COUNTA(T11:AA11)&gt;0),(ROUND( AVERAGE(T11:AA11),0)),"")</f>
        <v>85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85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mengenali ciri-ciri teks deskripsi dan memiliki kemampuan mengidentifikasi struktur teks deskriptif tentang makanan tradisional Jawa</v>
      </c>
      <c r="K11" s="19">
        <f t="shared" ref="K11:K50" si="4">IF((COUNTA(AF11:AN11)&gt;0),AVERAGE(AF11:AN11),"")</f>
        <v>84.666666666666671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84.666666666666671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melakukan kegiatan membaca teks aksara Jawa, namun perlu peningkatan dalam menyajikan teks macapat pupuh Sinom dengan pemilihan kata yang benar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70</v>
      </c>
      <c r="U11" s="1">
        <v>90</v>
      </c>
      <c r="V11" s="1">
        <v>89</v>
      </c>
      <c r="W11" s="1">
        <v>95</v>
      </c>
      <c r="X11" s="1">
        <v>83</v>
      </c>
      <c r="Y11" s="1"/>
      <c r="Z11" s="1"/>
      <c r="AA11" s="1"/>
      <c r="AB11" s="1"/>
      <c r="AC11" s="1"/>
      <c r="AD11" s="1"/>
      <c r="AE11" s="18"/>
      <c r="AF11" s="1">
        <v>83</v>
      </c>
      <c r="AG11" s="1">
        <v>90</v>
      </c>
      <c r="AH11" s="1">
        <v>81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>
      <c r="A12" s="19">
        <v>2</v>
      </c>
      <c r="B12" s="19">
        <v>22833</v>
      </c>
      <c r="C12" s="19" t="s">
        <v>156</v>
      </c>
      <c r="D12" s="18"/>
      <c r="E12" s="19">
        <f t="shared" si="0"/>
        <v>78</v>
      </c>
      <c r="F12" s="19" t="str">
        <f t="shared" si="1"/>
        <v>B</v>
      </c>
      <c r="G12" s="19">
        <f>IF((COUNTA(T12:AC12)&gt;0),(ROUND((AVERAGE(T12:AD12)),0)),"")</f>
        <v>78</v>
      </c>
      <c r="H12" s="19" t="str">
        <f t="shared" si="2"/>
        <v>B</v>
      </c>
      <c r="I12" s="35">
        <v>2</v>
      </c>
      <c r="J12" s="19" t="str">
        <f t="shared" si="3"/>
        <v>Memiliki kemampuan mengidentifikasi unsur pembangun dalam cerita wayang</v>
      </c>
      <c r="K12" s="19">
        <f t="shared" si="4"/>
        <v>77.666666666666671</v>
      </c>
      <c r="L12" s="19" t="str">
        <f t="shared" si="5"/>
        <v>B</v>
      </c>
      <c r="M12" s="19">
        <f t="shared" si="6"/>
        <v>77.666666666666671</v>
      </c>
      <c r="N12" s="19" t="str">
        <f t="shared" si="7"/>
        <v>B</v>
      </c>
      <c r="O12" s="35">
        <v>2</v>
      </c>
      <c r="P12" s="19" t="str">
        <f t="shared" si="8"/>
        <v>Memiliki keterampilan mengemukakan isi teks cerita wayang dalam bentuk lisan maupun tulisan, namun perlu peningkatan dalam pelafalan membaca teks panatacara</v>
      </c>
      <c r="Q12" s="19" t="str">
        <f t="shared" si="9"/>
        <v>B</v>
      </c>
      <c r="R12" s="19" t="str">
        <f t="shared" si="10"/>
        <v/>
      </c>
      <c r="S12" s="18"/>
      <c r="T12" s="1">
        <v>70</v>
      </c>
      <c r="U12" s="1">
        <v>80</v>
      </c>
      <c r="V12" s="1">
        <v>75</v>
      </c>
      <c r="W12" s="1">
        <v>81</v>
      </c>
      <c r="X12" s="1">
        <v>85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72</v>
      </c>
      <c r="AH12" s="1">
        <v>76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22849</v>
      </c>
      <c r="C13" s="19" t="s">
        <v>157</v>
      </c>
      <c r="D13" s="18"/>
      <c r="E13" s="19">
        <f t="shared" si="0"/>
        <v>85</v>
      </c>
      <c r="F13" s="19" t="str">
        <f t="shared" si="1"/>
        <v>A</v>
      </c>
      <c r="G13" s="19">
        <f>IF((COUNTA(T12:AC12)&gt;0),(ROUND((AVERAGE(T13:AD13)),0)),"")</f>
        <v>85</v>
      </c>
      <c r="H13" s="19" t="str">
        <f t="shared" si="2"/>
        <v>A</v>
      </c>
      <c r="I13" s="35">
        <v>1</v>
      </c>
      <c r="J13" s="19" t="str">
        <f t="shared" si="3"/>
        <v>Memiliki kemampuan mengenali ciri-ciri teks deskripsi dan memiliki kemampuan mengidentifikasi struktur teks deskriptif tentang makanan tradisional Jawa</v>
      </c>
      <c r="K13" s="19">
        <f t="shared" si="4"/>
        <v>79.666666666666671</v>
      </c>
      <c r="L13" s="19" t="str">
        <f t="shared" si="5"/>
        <v>B</v>
      </c>
      <c r="M13" s="19">
        <f t="shared" si="6"/>
        <v>79.666666666666671</v>
      </c>
      <c r="N13" s="19" t="str">
        <f t="shared" si="7"/>
        <v>B</v>
      </c>
      <c r="O13" s="35">
        <v>2</v>
      </c>
      <c r="P13" s="19" t="str">
        <f t="shared" si="8"/>
        <v>Memiliki keterampilan mengemukakan isi teks cerita wayang dalam bentuk lisan maupun tulisan, namun perlu peningkatan dalam pelafalan membaca teks panatacara</v>
      </c>
      <c r="Q13" s="19" t="str">
        <f t="shared" si="9"/>
        <v>A</v>
      </c>
      <c r="R13" s="19" t="str">
        <f t="shared" si="10"/>
        <v/>
      </c>
      <c r="S13" s="18"/>
      <c r="T13" s="1">
        <v>76</v>
      </c>
      <c r="U13" s="1">
        <v>90</v>
      </c>
      <c r="V13" s="1">
        <v>80</v>
      </c>
      <c r="W13" s="1">
        <v>94</v>
      </c>
      <c r="X13" s="1">
        <v>83</v>
      </c>
      <c r="Y13" s="1"/>
      <c r="Z13" s="1"/>
      <c r="AA13" s="1"/>
      <c r="AB13" s="1"/>
      <c r="AC13" s="1"/>
      <c r="AD13" s="1"/>
      <c r="AE13" s="18"/>
      <c r="AF13" s="1">
        <v>83</v>
      </c>
      <c r="AG13" s="1">
        <v>80</v>
      </c>
      <c r="AH13" s="1">
        <v>76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273</v>
      </c>
      <c r="FI13" s="41" t="s">
        <v>271</v>
      </c>
      <c r="FJ13" s="39">
        <v>4441</v>
      </c>
      <c r="FK13" s="39">
        <v>4451</v>
      </c>
    </row>
    <row r="14" spans="1:167">
      <c r="A14" s="19">
        <v>4</v>
      </c>
      <c r="B14" s="19">
        <v>22865</v>
      </c>
      <c r="C14" s="19" t="s">
        <v>158</v>
      </c>
      <c r="D14" s="18"/>
      <c r="E14" s="19">
        <f t="shared" si="0"/>
        <v>89</v>
      </c>
      <c r="F14" s="19" t="str">
        <f t="shared" si="1"/>
        <v>A</v>
      </c>
      <c r="G14" s="19">
        <f>IF((COUNTA(T12:AC12)&gt;0),(ROUND((AVERAGE(T14:AD14)),0)),"")</f>
        <v>89</v>
      </c>
      <c r="H14" s="19" t="str">
        <f t="shared" si="2"/>
        <v>A</v>
      </c>
      <c r="I14" s="35">
        <v>1</v>
      </c>
      <c r="J14" s="19" t="str">
        <f t="shared" si="3"/>
        <v>Memiliki kemampuan mengenali ciri-ciri teks deskripsi dan memiliki kemampuan mengidentifikasi struktur teks deskriptif tentang makanan tradisional Jawa</v>
      </c>
      <c r="K14" s="19">
        <f t="shared" si="4"/>
        <v>79.666666666666671</v>
      </c>
      <c r="L14" s="19" t="str">
        <f t="shared" si="5"/>
        <v>B</v>
      </c>
      <c r="M14" s="19">
        <f t="shared" si="6"/>
        <v>79.666666666666671</v>
      </c>
      <c r="N14" s="19" t="str">
        <f t="shared" si="7"/>
        <v>B</v>
      </c>
      <c r="O14" s="35">
        <v>2</v>
      </c>
      <c r="P14" s="19" t="str">
        <f t="shared" si="8"/>
        <v>Memiliki keterampilan mengemukakan isi teks cerita wayang dalam bentuk lisan maupun tulisan, namun perlu peningkatan dalam pelafalan membaca teks panatacara</v>
      </c>
      <c r="Q14" s="19" t="str">
        <f t="shared" si="9"/>
        <v>A</v>
      </c>
      <c r="R14" s="19" t="str">
        <f t="shared" si="10"/>
        <v/>
      </c>
      <c r="S14" s="18"/>
      <c r="T14" s="1">
        <v>95</v>
      </c>
      <c r="U14" s="1">
        <v>90</v>
      </c>
      <c r="V14" s="1">
        <v>89</v>
      </c>
      <c r="W14" s="1">
        <v>93</v>
      </c>
      <c r="X14" s="1">
        <v>80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79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>
      <c r="A15" s="19">
        <v>5</v>
      </c>
      <c r="B15" s="19">
        <v>22881</v>
      </c>
      <c r="C15" s="19" t="s">
        <v>159</v>
      </c>
      <c r="D15" s="18"/>
      <c r="E15" s="19">
        <f t="shared" si="0"/>
        <v>90</v>
      </c>
      <c r="F15" s="19" t="str">
        <f t="shared" si="1"/>
        <v>A</v>
      </c>
      <c r="G15" s="19">
        <f>IF((COUNTA(T12:AC12)&gt;0),(ROUND((AVERAGE(T15:AD15)),0)),"")</f>
        <v>90</v>
      </c>
      <c r="H15" s="19" t="str">
        <f t="shared" si="2"/>
        <v>A</v>
      </c>
      <c r="I15" s="35">
        <v>1</v>
      </c>
      <c r="J15" s="19" t="str">
        <f t="shared" si="3"/>
        <v>Memiliki kemampuan mengenali ciri-ciri teks deskripsi dan memiliki kemampuan mengidentifikasi struktur teks deskriptif tentang makanan tradisional Jawa</v>
      </c>
      <c r="K15" s="19">
        <f t="shared" si="4"/>
        <v>81.333333333333329</v>
      </c>
      <c r="L15" s="19" t="str">
        <f t="shared" si="5"/>
        <v>B</v>
      </c>
      <c r="M15" s="19">
        <f t="shared" si="6"/>
        <v>81.333333333333329</v>
      </c>
      <c r="N15" s="19" t="str">
        <f t="shared" si="7"/>
        <v>B</v>
      </c>
      <c r="O15" s="35">
        <v>2</v>
      </c>
      <c r="P15" s="19" t="str">
        <f t="shared" si="8"/>
        <v>Memiliki keterampilan mengemukakan isi teks cerita wayang dalam bentuk lisan maupun tulisan, namun perlu peningkatan dalam pelafalan membaca teks panatacara</v>
      </c>
      <c r="Q15" s="19" t="str">
        <f t="shared" si="9"/>
        <v>A</v>
      </c>
      <c r="R15" s="19" t="str">
        <f t="shared" si="10"/>
        <v/>
      </c>
      <c r="S15" s="18"/>
      <c r="T15" s="1">
        <v>95</v>
      </c>
      <c r="U15" s="1">
        <v>90</v>
      </c>
      <c r="V15" s="1">
        <v>90</v>
      </c>
      <c r="W15" s="1">
        <v>93</v>
      </c>
      <c r="X15" s="1">
        <v>83</v>
      </c>
      <c r="Y15" s="1"/>
      <c r="Z15" s="1"/>
      <c r="AA15" s="1"/>
      <c r="AB15" s="1"/>
      <c r="AC15" s="1"/>
      <c r="AD15" s="1"/>
      <c r="AE15" s="18"/>
      <c r="AF15" s="1">
        <v>83</v>
      </c>
      <c r="AG15" s="1">
        <v>80</v>
      </c>
      <c r="AH15" s="1">
        <v>81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270</v>
      </c>
      <c r="FI15" s="41" t="s">
        <v>274</v>
      </c>
      <c r="FJ15" s="39">
        <v>4442</v>
      </c>
      <c r="FK15" s="39">
        <v>4452</v>
      </c>
    </row>
    <row r="16" spans="1:167">
      <c r="A16" s="19">
        <v>6</v>
      </c>
      <c r="B16" s="19">
        <v>22897</v>
      </c>
      <c r="C16" s="19" t="s">
        <v>160</v>
      </c>
      <c r="D16" s="18"/>
      <c r="E16" s="19">
        <f t="shared" si="0"/>
        <v>78</v>
      </c>
      <c r="F16" s="19" t="str">
        <f t="shared" si="1"/>
        <v>B</v>
      </c>
      <c r="G16" s="19">
        <f>IF((COUNTA(T12:AC12)&gt;0),(ROUND((AVERAGE(T16:AD16)),0)),"")</f>
        <v>78</v>
      </c>
      <c r="H16" s="19" t="str">
        <f t="shared" si="2"/>
        <v>B</v>
      </c>
      <c r="I16" s="35">
        <v>3</v>
      </c>
      <c r="J16" s="19" t="str">
        <f t="shared" si="3"/>
        <v>Memiliki kemampuan mengenali angka Jawa dan mengidentifikasi kaidah penulisan angka Jawa</v>
      </c>
      <c r="K16" s="19">
        <f t="shared" si="4"/>
        <v>82</v>
      </c>
      <c r="L16" s="19" t="str">
        <f t="shared" si="5"/>
        <v>B</v>
      </c>
      <c r="M16" s="19">
        <f t="shared" si="6"/>
        <v>82</v>
      </c>
      <c r="N16" s="19" t="str">
        <f t="shared" si="7"/>
        <v>B</v>
      </c>
      <c r="O16" s="35">
        <v>2</v>
      </c>
      <c r="P16" s="19" t="str">
        <f t="shared" si="8"/>
        <v>Memiliki keterampilan mengemukakan isi teks cerita wayang dalam bentuk lisan maupun tulisan, namun perlu peningkatan dalam pelafalan membaca teks panatacara</v>
      </c>
      <c r="Q16" s="19" t="str">
        <f t="shared" si="9"/>
        <v>A</v>
      </c>
      <c r="R16" s="19" t="str">
        <f t="shared" si="10"/>
        <v/>
      </c>
      <c r="S16" s="18"/>
      <c r="T16" s="1">
        <v>70</v>
      </c>
      <c r="U16" s="1">
        <v>90</v>
      </c>
      <c r="V16" s="1">
        <v>75</v>
      </c>
      <c r="W16" s="1">
        <v>76</v>
      </c>
      <c r="X16" s="1">
        <v>80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90</v>
      </c>
      <c r="AH16" s="1">
        <v>76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>
      <c r="A17" s="19">
        <v>7</v>
      </c>
      <c r="B17" s="19">
        <v>22913</v>
      </c>
      <c r="C17" s="19" t="s">
        <v>161</v>
      </c>
      <c r="D17" s="18"/>
      <c r="E17" s="19">
        <f t="shared" si="0"/>
        <v>78</v>
      </c>
      <c r="F17" s="19" t="str">
        <f t="shared" si="1"/>
        <v>B</v>
      </c>
      <c r="G17" s="19">
        <f>IF((COUNTA(T12:AC12)&gt;0),(ROUND((AVERAGE(T17:AD17)),0)),"")</f>
        <v>78</v>
      </c>
      <c r="H17" s="19" t="str">
        <f t="shared" si="2"/>
        <v>B</v>
      </c>
      <c r="I17" s="35">
        <v>3</v>
      </c>
      <c r="J17" s="19" t="str">
        <f t="shared" si="3"/>
        <v>Memiliki kemampuan mengenali angka Jawa dan mengidentifikasi kaidah penulisan angka Jawa</v>
      </c>
      <c r="K17" s="19">
        <f t="shared" si="4"/>
        <v>83</v>
      </c>
      <c r="L17" s="19" t="str">
        <f t="shared" si="5"/>
        <v>B</v>
      </c>
      <c r="M17" s="19">
        <f t="shared" si="6"/>
        <v>83</v>
      </c>
      <c r="N17" s="19" t="str">
        <f t="shared" si="7"/>
        <v>B</v>
      </c>
      <c r="O17" s="35">
        <v>2</v>
      </c>
      <c r="P17" s="19" t="str">
        <f t="shared" si="8"/>
        <v>Memiliki keterampilan mengemukakan isi teks cerita wayang dalam bentuk lisan maupun tulisan, namun perlu peningkatan dalam pelafalan membaca teks panatacara</v>
      </c>
      <c r="Q17" s="19" t="str">
        <f t="shared" si="9"/>
        <v>B</v>
      </c>
      <c r="R17" s="19" t="str">
        <f t="shared" si="10"/>
        <v/>
      </c>
      <c r="S17" s="18"/>
      <c r="T17" s="1">
        <v>71</v>
      </c>
      <c r="U17" s="1">
        <v>80</v>
      </c>
      <c r="V17" s="1">
        <v>75</v>
      </c>
      <c r="W17" s="1">
        <v>81</v>
      </c>
      <c r="X17" s="1">
        <v>83</v>
      </c>
      <c r="Y17" s="1"/>
      <c r="Z17" s="1"/>
      <c r="AA17" s="1"/>
      <c r="AB17" s="1"/>
      <c r="AC17" s="1"/>
      <c r="AD17" s="1"/>
      <c r="AE17" s="18"/>
      <c r="AF17" s="1">
        <v>83</v>
      </c>
      <c r="AG17" s="1">
        <v>90</v>
      </c>
      <c r="AH17" s="1">
        <v>76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272</v>
      </c>
      <c r="FI17" s="41" t="s">
        <v>275</v>
      </c>
      <c r="FJ17" s="39">
        <v>4443</v>
      </c>
      <c r="FK17" s="39">
        <v>4453</v>
      </c>
    </row>
    <row r="18" spans="1:167">
      <c r="A18" s="19">
        <v>8</v>
      </c>
      <c r="B18" s="19">
        <v>22929</v>
      </c>
      <c r="C18" s="19" t="s">
        <v>162</v>
      </c>
      <c r="D18" s="18"/>
      <c r="E18" s="19">
        <f t="shared" si="0"/>
        <v>88</v>
      </c>
      <c r="F18" s="19" t="str">
        <f t="shared" si="1"/>
        <v>A</v>
      </c>
      <c r="G18" s="19">
        <f>IF((COUNTA(T12:AC12)&gt;0),(ROUND((AVERAGE(T18:AD18)),0)),"")</f>
        <v>88</v>
      </c>
      <c r="H18" s="19" t="str">
        <f t="shared" si="2"/>
        <v>A</v>
      </c>
      <c r="I18" s="35">
        <v>1</v>
      </c>
      <c r="J18" s="19" t="str">
        <f t="shared" si="3"/>
        <v>Memiliki kemampuan mengenali ciri-ciri teks deskripsi dan memiliki kemampuan mengidentifikasi struktur teks deskriptif tentang makanan tradisional Jawa</v>
      </c>
      <c r="K18" s="19">
        <f t="shared" si="4"/>
        <v>83</v>
      </c>
      <c r="L18" s="19" t="str">
        <f t="shared" si="5"/>
        <v>B</v>
      </c>
      <c r="M18" s="19">
        <f t="shared" si="6"/>
        <v>83</v>
      </c>
      <c r="N18" s="19" t="str">
        <f t="shared" si="7"/>
        <v>B</v>
      </c>
      <c r="O18" s="35">
        <v>2</v>
      </c>
      <c r="P18" s="19" t="str">
        <f t="shared" si="8"/>
        <v>Memiliki keterampilan mengemukakan isi teks cerita wayang dalam bentuk lisan maupun tulisan, namun perlu peningkatan dalam pelafalan membaca teks panatacara</v>
      </c>
      <c r="Q18" s="19" t="str">
        <f t="shared" si="9"/>
        <v>A</v>
      </c>
      <c r="R18" s="19" t="str">
        <f t="shared" si="10"/>
        <v/>
      </c>
      <c r="S18" s="18"/>
      <c r="T18" s="1">
        <v>95</v>
      </c>
      <c r="U18" s="1">
        <v>90</v>
      </c>
      <c r="V18" s="1">
        <v>87</v>
      </c>
      <c r="W18" s="1">
        <v>87</v>
      </c>
      <c r="X18" s="1">
        <v>83</v>
      </c>
      <c r="Y18" s="1"/>
      <c r="Z18" s="1"/>
      <c r="AA18" s="1"/>
      <c r="AB18" s="1"/>
      <c r="AC18" s="1"/>
      <c r="AD18" s="1"/>
      <c r="AE18" s="18"/>
      <c r="AF18" s="1">
        <v>83</v>
      </c>
      <c r="AG18" s="1">
        <v>90</v>
      </c>
      <c r="AH18" s="1">
        <v>76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>
      <c r="A19" s="19">
        <v>9</v>
      </c>
      <c r="B19" s="19">
        <v>22945</v>
      </c>
      <c r="C19" s="19" t="s">
        <v>163</v>
      </c>
      <c r="D19" s="18"/>
      <c r="E19" s="19">
        <f t="shared" si="0"/>
        <v>74</v>
      </c>
      <c r="F19" s="19" t="str">
        <f t="shared" si="1"/>
        <v>C</v>
      </c>
      <c r="G19" s="19">
        <f>IF((COUNTA(T12:AC12)&gt;0),(ROUND((AVERAGE(T19:AD19)),0)),"")</f>
        <v>74</v>
      </c>
      <c r="H19" s="19" t="str">
        <f t="shared" si="2"/>
        <v>C</v>
      </c>
      <c r="I19" s="35">
        <v>4</v>
      </c>
      <c r="J19" s="19" t="str">
        <f t="shared" si="3"/>
        <v>Memiliki kemampuan mengidentifikasi guru gatra, guru lagu, guru wilangan teks macapat pupuh Sinom dalam serat Wedhatama</v>
      </c>
      <c r="K19" s="19">
        <f t="shared" si="4"/>
        <v>78.666666666666671</v>
      </c>
      <c r="L19" s="19" t="str">
        <f t="shared" si="5"/>
        <v>B</v>
      </c>
      <c r="M19" s="19">
        <f t="shared" si="6"/>
        <v>78.666666666666671</v>
      </c>
      <c r="N19" s="19" t="str">
        <f t="shared" si="7"/>
        <v>B</v>
      </c>
      <c r="O19" s="35">
        <v>4</v>
      </c>
      <c r="P19" s="19" t="str">
        <f t="shared" si="8"/>
        <v>Memiliki keterampilan membuat teks deskripsi makanan tradisional Jawa dan melakukan penyajian dengan menceritakan kembali makanan tradisional Jawa</v>
      </c>
      <c r="Q19" s="19" t="str">
        <f t="shared" si="9"/>
        <v>B</v>
      </c>
      <c r="R19" s="19" t="str">
        <f t="shared" si="10"/>
        <v/>
      </c>
      <c r="S19" s="18"/>
      <c r="T19" s="1">
        <v>70</v>
      </c>
      <c r="U19" s="1">
        <v>70</v>
      </c>
      <c r="V19" s="1">
        <v>75</v>
      </c>
      <c r="W19" s="1">
        <v>76</v>
      </c>
      <c r="X19" s="1">
        <v>80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76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269</v>
      </c>
      <c r="FI19" s="41" t="s">
        <v>276</v>
      </c>
      <c r="FJ19" s="39">
        <v>4444</v>
      </c>
      <c r="FK19" s="39">
        <v>4454</v>
      </c>
    </row>
    <row r="20" spans="1:167">
      <c r="A20" s="19">
        <v>10</v>
      </c>
      <c r="B20" s="19">
        <v>22961</v>
      </c>
      <c r="C20" s="19" t="s">
        <v>164</v>
      </c>
      <c r="D20" s="18"/>
      <c r="E20" s="19">
        <f t="shared" si="0"/>
        <v>91</v>
      </c>
      <c r="F20" s="19" t="str">
        <f t="shared" si="1"/>
        <v>A</v>
      </c>
      <c r="G20" s="19">
        <f>IF((COUNTA(T12:AC12)&gt;0),(ROUND((AVERAGE(T20:AD20)),0)),"")</f>
        <v>91</v>
      </c>
      <c r="H20" s="19" t="str">
        <f t="shared" si="2"/>
        <v>A</v>
      </c>
      <c r="I20" s="35">
        <v>1</v>
      </c>
      <c r="J20" s="19" t="str">
        <f t="shared" si="3"/>
        <v>Memiliki kemampuan mengenali ciri-ciri teks deskripsi dan memiliki kemampuan mengidentifikasi struktur teks deskriptif tentang makanan tradisional Jawa</v>
      </c>
      <c r="K20" s="19">
        <f t="shared" si="4"/>
        <v>87.666666666666671</v>
      </c>
      <c r="L20" s="19" t="str">
        <f t="shared" si="5"/>
        <v>A</v>
      </c>
      <c r="M20" s="19">
        <f t="shared" si="6"/>
        <v>87.666666666666671</v>
      </c>
      <c r="N20" s="19" t="str">
        <f t="shared" si="7"/>
        <v>A</v>
      </c>
      <c r="O20" s="35">
        <v>1</v>
      </c>
      <c r="P20" s="19" t="str">
        <f t="shared" si="8"/>
        <v>Memiliki keterampilan melakukan kegiatan membaca teks aksara Jawa, namun perlu peningkatan dalam menyajikan teks macapat pupuh Sinom dengan pemilihan kata yang benar</v>
      </c>
      <c r="Q20" s="19" t="str">
        <f t="shared" si="9"/>
        <v>A</v>
      </c>
      <c r="R20" s="19" t="str">
        <f t="shared" si="10"/>
        <v/>
      </c>
      <c r="S20" s="18"/>
      <c r="T20" s="1">
        <v>96</v>
      </c>
      <c r="U20" s="1">
        <v>90</v>
      </c>
      <c r="V20" s="1">
        <v>87</v>
      </c>
      <c r="W20" s="1">
        <v>97</v>
      </c>
      <c r="X20" s="1">
        <v>83</v>
      </c>
      <c r="Y20" s="1"/>
      <c r="Z20" s="1"/>
      <c r="AA20" s="1"/>
      <c r="AB20" s="1"/>
      <c r="AC20" s="1"/>
      <c r="AD20" s="1"/>
      <c r="AE20" s="18"/>
      <c r="AF20" s="1">
        <v>83</v>
      </c>
      <c r="AG20" s="1">
        <v>90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>
      <c r="A21" s="19">
        <v>11</v>
      </c>
      <c r="B21" s="19">
        <v>22977</v>
      </c>
      <c r="C21" s="19" t="s">
        <v>165</v>
      </c>
      <c r="D21" s="18"/>
      <c r="E21" s="19">
        <f t="shared" si="0"/>
        <v>88</v>
      </c>
      <c r="F21" s="19" t="str">
        <f t="shared" si="1"/>
        <v>A</v>
      </c>
      <c r="G21" s="19">
        <f>IF((COUNTA(T12:AC12)&gt;0),(ROUND((AVERAGE(T21:AD21)),0)),"")</f>
        <v>88</v>
      </c>
      <c r="H21" s="19" t="str">
        <f t="shared" si="2"/>
        <v>A</v>
      </c>
      <c r="I21" s="35">
        <v>1</v>
      </c>
      <c r="J21" s="19" t="str">
        <f t="shared" si="3"/>
        <v>Memiliki kemampuan mengenali ciri-ciri teks deskripsi dan memiliki kemampuan mengidentifikasi struktur teks deskriptif tentang makanan tradisional Jawa</v>
      </c>
      <c r="K21" s="19">
        <f t="shared" si="4"/>
        <v>84.333333333333329</v>
      </c>
      <c r="L21" s="19" t="str">
        <f t="shared" si="5"/>
        <v>A</v>
      </c>
      <c r="M21" s="19">
        <f t="shared" si="6"/>
        <v>84.333333333333329</v>
      </c>
      <c r="N21" s="19" t="str">
        <f t="shared" si="7"/>
        <v>A</v>
      </c>
      <c r="O21" s="35">
        <v>1</v>
      </c>
      <c r="P21" s="19" t="str">
        <f t="shared" si="8"/>
        <v>Memiliki keterampilan melakukan kegiatan membaca teks aksara Jawa, namun perlu peningkatan dalam menyajikan teks macapat pupuh Sinom dengan pemilihan kata yang benar</v>
      </c>
      <c r="Q21" s="19" t="str">
        <f t="shared" si="9"/>
        <v>A</v>
      </c>
      <c r="R21" s="19" t="str">
        <f t="shared" si="10"/>
        <v/>
      </c>
      <c r="S21" s="18"/>
      <c r="T21" s="1">
        <v>87</v>
      </c>
      <c r="U21" s="1">
        <v>90</v>
      </c>
      <c r="V21" s="1">
        <v>85</v>
      </c>
      <c r="W21" s="1">
        <v>93</v>
      </c>
      <c r="X21" s="1">
        <v>83</v>
      </c>
      <c r="Y21" s="1"/>
      <c r="Z21" s="1"/>
      <c r="AA21" s="1"/>
      <c r="AB21" s="1"/>
      <c r="AC21" s="1"/>
      <c r="AD21" s="1"/>
      <c r="AE21" s="18"/>
      <c r="AF21" s="1">
        <v>83</v>
      </c>
      <c r="AG21" s="1">
        <v>90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4445</v>
      </c>
      <c r="FK21" s="39">
        <v>4455</v>
      </c>
    </row>
    <row r="22" spans="1:167">
      <c r="A22" s="19">
        <v>12</v>
      </c>
      <c r="B22" s="19">
        <v>22993</v>
      </c>
      <c r="C22" s="19" t="s">
        <v>166</v>
      </c>
      <c r="D22" s="18"/>
      <c r="E22" s="19">
        <f t="shared" si="0"/>
        <v>85</v>
      </c>
      <c r="F22" s="19" t="str">
        <f t="shared" si="1"/>
        <v>A</v>
      </c>
      <c r="G22" s="19">
        <f>IF((COUNTA(T12:AC12)&gt;0),(ROUND((AVERAGE(T22:AD22)),0)),"")</f>
        <v>85</v>
      </c>
      <c r="H22" s="19" t="str">
        <f t="shared" si="2"/>
        <v>A</v>
      </c>
      <c r="I22" s="35">
        <v>1</v>
      </c>
      <c r="J22" s="19" t="str">
        <f t="shared" si="3"/>
        <v>Memiliki kemampuan mengenali ciri-ciri teks deskripsi dan memiliki kemampuan mengidentifikasi struktur teks deskriptif tentang makanan tradisional Jawa</v>
      </c>
      <c r="K22" s="19">
        <f t="shared" si="4"/>
        <v>83.333333333333329</v>
      </c>
      <c r="L22" s="19" t="str">
        <f t="shared" si="5"/>
        <v>B</v>
      </c>
      <c r="M22" s="19">
        <f t="shared" si="6"/>
        <v>83.333333333333329</v>
      </c>
      <c r="N22" s="19" t="str">
        <f t="shared" si="7"/>
        <v>B</v>
      </c>
      <c r="O22" s="35">
        <v>2</v>
      </c>
      <c r="P22" s="19" t="str">
        <f t="shared" si="8"/>
        <v>Memiliki keterampilan mengemukakan isi teks cerita wayang dalam bentuk lisan maupun tulisan, namun perlu peningkatan dalam pelafalan membaca teks panatacara</v>
      </c>
      <c r="Q22" s="19" t="str">
        <f t="shared" si="9"/>
        <v>A</v>
      </c>
      <c r="R22" s="19" t="str">
        <f t="shared" si="10"/>
        <v/>
      </c>
      <c r="S22" s="18"/>
      <c r="T22" s="1">
        <v>89</v>
      </c>
      <c r="U22" s="1">
        <v>90</v>
      </c>
      <c r="V22" s="1">
        <v>80</v>
      </c>
      <c r="W22" s="1">
        <v>84</v>
      </c>
      <c r="X22" s="1">
        <v>84</v>
      </c>
      <c r="Y22" s="1"/>
      <c r="Z22" s="1"/>
      <c r="AA22" s="1"/>
      <c r="AB22" s="1"/>
      <c r="AC22" s="1"/>
      <c r="AD22" s="1"/>
      <c r="AE22" s="18"/>
      <c r="AF22" s="1">
        <v>84</v>
      </c>
      <c r="AG22" s="1">
        <v>90</v>
      </c>
      <c r="AH22" s="1">
        <v>76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>
      <c r="A23" s="19">
        <v>13</v>
      </c>
      <c r="B23" s="19">
        <v>23009</v>
      </c>
      <c r="C23" s="19" t="s">
        <v>167</v>
      </c>
      <c r="D23" s="18"/>
      <c r="E23" s="19">
        <f t="shared" si="0"/>
        <v>82</v>
      </c>
      <c r="F23" s="19" t="str">
        <f t="shared" si="1"/>
        <v>B</v>
      </c>
      <c r="G23" s="19">
        <f>IF((COUNTA(T12:AC12)&gt;0),(ROUND((AVERAGE(T23:AD23)),0)),"")</f>
        <v>82</v>
      </c>
      <c r="H23" s="19" t="str">
        <f t="shared" si="2"/>
        <v>B</v>
      </c>
      <c r="I23" s="35">
        <v>2</v>
      </c>
      <c r="J23" s="19" t="str">
        <f t="shared" si="3"/>
        <v>Memiliki kemampuan mengidentifikasi unsur pembangun dalam cerita wayang</v>
      </c>
      <c r="K23" s="19">
        <f t="shared" si="4"/>
        <v>83.333333333333329</v>
      </c>
      <c r="L23" s="19" t="str">
        <f t="shared" si="5"/>
        <v>B</v>
      </c>
      <c r="M23" s="19">
        <f t="shared" si="6"/>
        <v>83.333333333333329</v>
      </c>
      <c r="N23" s="19" t="str">
        <f t="shared" si="7"/>
        <v>B</v>
      </c>
      <c r="O23" s="35">
        <v>2</v>
      </c>
      <c r="P23" s="19" t="str">
        <f t="shared" si="8"/>
        <v>Memiliki keterampilan mengemukakan isi teks cerita wayang dalam bentuk lisan maupun tulisan, namun perlu peningkatan dalam pelafalan membaca teks panatacara</v>
      </c>
      <c r="Q23" s="19" t="str">
        <f t="shared" si="9"/>
        <v>A</v>
      </c>
      <c r="R23" s="19" t="str">
        <f t="shared" si="10"/>
        <v/>
      </c>
      <c r="S23" s="18"/>
      <c r="T23" s="1">
        <v>76</v>
      </c>
      <c r="U23" s="1">
        <v>75</v>
      </c>
      <c r="V23" s="1">
        <v>85</v>
      </c>
      <c r="W23" s="1">
        <v>90</v>
      </c>
      <c r="X23" s="1">
        <v>83</v>
      </c>
      <c r="Y23" s="1"/>
      <c r="Z23" s="1"/>
      <c r="AA23" s="1"/>
      <c r="AB23" s="1"/>
      <c r="AC23" s="1"/>
      <c r="AD23" s="1"/>
      <c r="AE23" s="18"/>
      <c r="AF23" s="1">
        <v>83</v>
      </c>
      <c r="AG23" s="1">
        <v>90</v>
      </c>
      <c r="AH23" s="1">
        <v>77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4446</v>
      </c>
      <c r="FK23" s="39">
        <v>4456</v>
      </c>
    </row>
    <row r="24" spans="1:167">
      <c r="A24" s="19">
        <v>14</v>
      </c>
      <c r="B24" s="19">
        <v>23025</v>
      </c>
      <c r="C24" s="19" t="s">
        <v>168</v>
      </c>
      <c r="D24" s="18"/>
      <c r="E24" s="19">
        <f t="shared" si="0"/>
        <v>85</v>
      </c>
      <c r="F24" s="19" t="str">
        <f t="shared" si="1"/>
        <v>A</v>
      </c>
      <c r="G24" s="19">
        <f>IF((COUNTA(T12:AC12)&gt;0),(ROUND((AVERAGE(T24:AD24)),0)),"")</f>
        <v>85</v>
      </c>
      <c r="H24" s="19" t="str">
        <f t="shared" si="2"/>
        <v>A</v>
      </c>
      <c r="I24" s="35">
        <v>1</v>
      </c>
      <c r="J24" s="19" t="str">
        <f t="shared" si="3"/>
        <v>Memiliki kemampuan mengenali ciri-ciri teks deskripsi dan memiliki kemampuan mengidentifikasi struktur teks deskriptif tentang makanan tradisional Jawa</v>
      </c>
      <c r="K24" s="19">
        <f t="shared" si="4"/>
        <v>84.333333333333329</v>
      </c>
      <c r="L24" s="19" t="str">
        <f t="shared" si="5"/>
        <v>A</v>
      </c>
      <c r="M24" s="19">
        <f t="shared" si="6"/>
        <v>84.333333333333329</v>
      </c>
      <c r="N24" s="19" t="str">
        <f t="shared" si="7"/>
        <v>A</v>
      </c>
      <c r="O24" s="35">
        <v>1</v>
      </c>
      <c r="P24" s="19" t="str">
        <f t="shared" si="8"/>
        <v>Memiliki keterampilan melakukan kegiatan membaca teks aksara Jawa, namun perlu peningkatan dalam menyajikan teks macapat pupuh Sinom dengan pemilihan kata yang benar</v>
      </c>
      <c r="Q24" s="19" t="str">
        <f t="shared" si="9"/>
        <v>A</v>
      </c>
      <c r="R24" s="19" t="str">
        <f t="shared" si="10"/>
        <v/>
      </c>
      <c r="S24" s="18"/>
      <c r="T24" s="1">
        <v>85</v>
      </c>
      <c r="U24" s="1">
        <v>85</v>
      </c>
      <c r="V24" s="1">
        <v>80</v>
      </c>
      <c r="W24" s="1">
        <v>90</v>
      </c>
      <c r="X24" s="1">
        <v>83</v>
      </c>
      <c r="Y24" s="1"/>
      <c r="Z24" s="1"/>
      <c r="AA24" s="1"/>
      <c r="AB24" s="1"/>
      <c r="AC24" s="1"/>
      <c r="AD24" s="1"/>
      <c r="AE24" s="18"/>
      <c r="AF24" s="1">
        <v>83</v>
      </c>
      <c r="AG24" s="1">
        <v>90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>
      <c r="A25" s="19">
        <v>15</v>
      </c>
      <c r="B25" s="19">
        <v>23041</v>
      </c>
      <c r="C25" s="19" t="s">
        <v>169</v>
      </c>
      <c r="D25" s="18"/>
      <c r="E25" s="19">
        <f t="shared" si="0"/>
        <v>87</v>
      </c>
      <c r="F25" s="19" t="str">
        <f t="shared" si="1"/>
        <v>A</v>
      </c>
      <c r="G25" s="19">
        <f>IF((COUNTA(T12:AC12)&gt;0),(ROUND((AVERAGE(T25:AD25)),0)),"")</f>
        <v>87</v>
      </c>
      <c r="H25" s="19" t="str">
        <f t="shared" si="2"/>
        <v>A</v>
      </c>
      <c r="I25" s="35">
        <v>1</v>
      </c>
      <c r="J25" s="19" t="str">
        <f t="shared" si="3"/>
        <v>Memiliki kemampuan mengenali ciri-ciri teks deskripsi dan memiliki kemampuan mengidentifikasi struktur teks deskriptif tentang makanan tradisional Jawa</v>
      </c>
      <c r="K25" s="19">
        <f t="shared" si="4"/>
        <v>80.333333333333329</v>
      </c>
      <c r="L25" s="19" t="str">
        <f t="shared" si="5"/>
        <v>B</v>
      </c>
      <c r="M25" s="19">
        <f t="shared" si="6"/>
        <v>80.333333333333329</v>
      </c>
      <c r="N25" s="19" t="str">
        <f t="shared" si="7"/>
        <v>B</v>
      </c>
      <c r="O25" s="35">
        <v>2</v>
      </c>
      <c r="P25" s="19" t="str">
        <f t="shared" si="8"/>
        <v>Memiliki keterampilan mengemukakan isi teks cerita wayang dalam bentuk lisan maupun tulisan, namun perlu peningkatan dalam pelafalan membaca teks panatacara</v>
      </c>
      <c r="Q25" s="19" t="str">
        <f t="shared" si="9"/>
        <v>A</v>
      </c>
      <c r="R25" s="19" t="str">
        <f t="shared" si="10"/>
        <v/>
      </c>
      <c r="S25" s="18"/>
      <c r="T25" s="1">
        <v>91</v>
      </c>
      <c r="U25" s="1">
        <v>85</v>
      </c>
      <c r="V25" s="1">
        <v>89</v>
      </c>
      <c r="W25" s="1">
        <v>89</v>
      </c>
      <c r="X25" s="1">
        <v>83</v>
      </c>
      <c r="Y25" s="1"/>
      <c r="Z25" s="1"/>
      <c r="AA25" s="1"/>
      <c r="AB25" s="1"/>
      <c r="AC25" s="1"/>
      <c r="AD25" s="1"/>
      <c r="AE25" s="18"/>
      <c r="AF25" s="1">
        <v>83</v>
      </c>
      <c r="AG25" s="1">
        <v>80</v>
      </c>
      <c r="AH25" s="1">
        <v>78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4447</v>
      </c>
      <c r="FK25" s="39">
        <v>4457</v>
      </c>
    </row>
    <row r="26" spans="1:167">
      <c r="A26" s="19">
        <v>16</v>
      </c>
      <c r="B26" s="19">
        <v>23057</v>
      </c>
      <c r="C26" s="19" t="s">
        <v>170</v>
      </c>
      <c r="D26" s="18"/>
      <c r="E26" s="19">
        <f t="shared" si="0"/>
        <v>76</v>
      </c>
      <c r="F26" s="19" t="str">
        <f t="shared" si="1"/>
        <v>B</v>
      </c>
      <c r="G26" s="19">
        <f>IF((COUNTA(T12:AC12)&gt;0),(ROUND((AVERAGE(T26:AD26)),0)),"")</f>
        <v>76</v>
      </c>
      <c r="H26" s="19" t="str">
        <f t="shared" si="2"/>
        <v>B</v>
      </c>
      <c r="I26" s="35">
        <v>2</v>
      </c>
      <c r="J26" s="19" t="str">
        <f t="shared" si="3"/>
        <v>Memiliki kemampuan mengidentifikasi unsur pembangun dalam cerita wayang</v>
      </c>
      <c r="K26" s="19">
        <f t="shared" si="4"/>
        <v>83</v>
      </c>
      <c r="L26" s="19" t="str">
        <f t="shared" si="5"/>
        <v>B</v>
      </c>
      <c r="M26" s="19">
        <f t="shared" si="6"/>
        <v>83</v>
      </c>
      <c r="N26" s="19" t="str">
        <f t="shared" si="7"/>
        <v>B</v>
      </c>
      <c r="O26" s="35">
        <v>2</v>
      </c>
      <c r="P26" s="19" t="str">
        <f t="shared" si="8"/>
        <v>Memiliki keterampilan mengemukakan isi teks cerita wayang dalam bentuk lisan maupun tulisan, namun perlu peningkatan dalam pelafalan membaca teks panatacara</v>
      </c>
      <c r="Q26" s="19" t="str">
        <f t="shared" si="9"/>
        <v>B</v>
      </c>
      <c r="R26" s="19" t="str">
        <f t="shared" si="10"/>
        <v/>
      </c>
      <c r="S26" s="18"/>
      <c r="T26" s="1">
        <v>70</v>
      </c>
      <c r="U26" s="1">
        <v>70</v>
      </c>
      <c r="V26" s="1">
        <v>75</v>
      </c>
      <c r="W26" s="1">
        <v>84</v>
      </c>
      <c r="X26" s="1">
        <v>83</v>
      </c>
      <c r="Y26" s="1"/>
      <c r="Z26" s="1"/>
      <c r="AA26" s="1"/>
      <c r="AB26" s="1"/>
      <c r="AC26" s="1"/>
      <c r="AD26" s="1"/>
      <c r="AE26" s="18"/>
      <c r="AF26" s="1">
        <v>83</v>
      </c>
      <c r="AG26" s="1">
        <v>90</v>
      </c>
      <c r="AH26" s="1">
        <v>76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>
      <c r="A27" s="19">
        <v>17</v>
      </c>
      <c r="B27" s="19">
        <v>23073</v>
      </c>
      <c r="C27" s="19" t="s">
        <v>171</v>
      </c>
      <c r="D27" s="18"/>
      <c r="E27" s="19">
        <f t="shared" si="0"/>
        <v>88</v>
      </c>
      <c r="F27" s="19" t="str">
        <f t="shared" si="1"/>
        <v>A</v>
      </c>
      <c r="G27" s="19">
        <f>IF((COUNTA(T12:AC12)&gt;0),(ROUND((AVERAGE(T27:AD27)),0)),"")</f>
        <v>88</v>
      </c>
      <c r="H27" s="19" t="str">
        <f t="shared" si="2"/>
        <v>A</v>
      </c>
      <c r="I27" s="35">
        <v>1</v>
      </c>
      <c r="J27" s="19" t="str">
        <f t="shared" si="3"/>
        <v>Memiliki kemampuan mengenali ciri-ciri teks deskripsi dan memiliki kemampuan mengidentifikasi struktur teks deskriptif tentang makanan tradisional Jawa</v>
      </c>
      <c r="K27" s="19">
        <f t="shared" si="4"/>
        <v>79.666666666666671</v>
      </c>
      <c r="L27" s="19" t="str">
        <f t="shared" si="5"/>
        <v>B</v>
      </c>
      <c r="M27" s="19">
        <f t="shared" si="6"/>
        <v>79.666666666666671</v>
      </c>
      <c r="N27" s="19" t="str">
        <f t="shared" si="7"/>
        <v>B</v>
      </c>
      <c r="O27" s="35">
        <v>2</v>
      </c>
      <c r="P27" s="19" t="str">
        <f t="shared" si="8"/>
        <v>Memiliki keterampilan mengemukakan isi teks cerita wayang dalam bentuk lisan maupun tulisan, namun perlu peningkatan dalam pelafalan membaca teks panatacara</v>
      </c>
      <c r="Q27" s="19" t="str">
        <f t="shared" si="9"/>
        <v>A</v>
      </c>
      <c r="R27" s="19" t="str">
        <f t="shared" si="10"/>
        <v/>
      </c>
      <c r="S27" s="18"/>
      <c r="T27" s="1">
        <v>100</v>
      </c>
      <c r="U27" s="1">
        <v>85</v>
      </c>
      <c r="V27" s="1">
        <v>87</v>
      </c>
      <c r="W27" s="1">
        <v>86</v>
      </c>
      <c r="X27" s="1">
        <v>83</v>
      </c>
      <c r="Y27" s="1"/>
      <c r="Z27" s="1"/>
      <c r="AA27" s="1"/>
      <c r="AB27" s="1"/>
      <c r="AC27" s="1"/>
      <c r="AD27" s="1"/>
      <c r="AE27" s="18"/>
      <c r="AF27" s="1">
        <v>83</v>
      </c>
      <c r="AG27" s="1">
        <v>80</v>
      </c>
      <c r="AH27" s="1">
        <v>76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4448</v>
      </c>
      <c r="FK27" s="39">
        <v>4458</v>
      </c>
    </row>
    <row r="28" spans="1:167">
      <c r="A28" s="19">
        <v>18</v>
      </c>
      <c r="B28" s="19">
        <v>23089</v>
      </c>
      <c r="C28" s="19" t="s">
        <v>172</v>
      </c>
      <c r="D28" s="18"/>
      <c r="E28" s="19">
        <f t="shared" si="0"/>
        <v>90</v>
      </c>
      <c r="F28" s="19" t="str">
        <f t="shared" si="1"/>
        <v>A</v>
      </c>
      <c r="G28" s="19">
        <f>IF((COUNTA(T12:AC12)&gt;0),(ROUND((AVERAGE(T28:AD28)),0)),"")</f>
        <v>90</v>
      </c>
      <c r="H28" s="19" t="str">
        <f t="shared" si="2"/>
        <v>A</v>
      </c>
      <c r="I28" s="35">
        <v>1</v>
      </c>
      <c r="J28" s="19" t="str">
        <f t="shared" si="3"/>
        <v>Memiliki kemampuan mengenali ciri-ciri teks deskripsi dan memiliki kemampuan mengidentifikasi struktur teks deskriptif tentang makanan tradisional Jawa</v>
      </c>
      <c r="K28" s="19">
        <f t="shared" si="4"/>
        <v>85.666666666666671</v>
      </c>
      <c r="L28" s="19" t="str">
        <f t="shared" si="5"/>
        <v>A</v>
      </c>
      <c r="M28" s="19">
        <f t="shared" si="6"/>
        <v>85.666666666666671</v>
      </c>
      <c r="N28" s="19" t="str">
        <f t="shared" si="7"/>
        <v>A</v>
      </c>
      <c r="O28" s="35">
        <v>1</v>
      </c>
      <c r="P28" s="19" t="str">
        <f t="shared" si="8"/>
        <v>Memiliki keterampilan melakukan kegiatan membaca teks aksara Jawa, namun perlu peningkatan dalam menyajikan teks macapat pupuh Sinom dengan pemilihan kata yang benar</v>
      </c>
      <c r="Q28" s="19" t="str">
        <f t="shared" si="9"/>
        <v>A</v>
      </c>
      <c r="R28" s="19" t="str">
        <f t="shared" si="10"/>
        <v/>
      </c>
      <c r="S28" s="18"/>
      <c r="T28" s="1">
        <v>94</v>
      </c>
      <c r="U28" s="1">
        <v>85</v>
      </c>
      <c r="V28" s="1">
        <v>90</v>
      </c>
      <c r="W28" s="1">
        <v>96</v>
      </c>
      <c r="X28" s="1">
        <v>85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90</v>
      </c>
      <c r="AH28" s="1">
        <v>82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>
      <c r="A29" s="19">
        <v>19</v>
      </c>
      <c r="B29" s="19">
        <v>23105</v>
      </c>
      <c r="C29" s="19" t="s">
        <v>173</v>
      </c>
      <c r="D29" s="18"/>
      <c r="E29" s="19">
        <f t="shared" si="0"/>
        <v>78</v>
      </c>
      <c r="F29" s="19" t="str">
        <f t="shared" si="1"/>
        <v>B</v>
      </c>
      <c r="G29" s="19">
        <f>IF((COUNTA(T12:AC12)&gt;0),(ROUND((AVERAGE(T29:AD29)),0)),"")</f>
        <v>78</v>
      </c>
      <c r="H29" s="19" t="str">
        <f t="shared" si="2"/>
        <v>B</v>
      </c>
      <c r="I29" s="35">
        <v>3</v>
      </c>
      <c r="J29" s="19" t="str">
        <f t="shared" si="3"/>
        <v>Memiliki kemampuan mengenali angka Jawa dan mengidentifikasi kaidah penulisan angka Jawa</v>
      </c>
      <c r="K29" s="19">
        <f t="shared" si="4"/>
        <v>84.666666666666671</v>
      </c>
      <c r="L29" s="19" t="str">
        <f t="shared" si="5"/>
        <v>A</v>
      </c>
      <c r="M29" s="19">
        <f t="shared" si="6"/>
        <v>84.666666666666671</v>
      </c>
      <c r="N29" s="19" t="str">
        <f t="shared" si="7"/>
        <v>A</v>
      </c>
      <c r="O29" s="35">
        <v>1</v>
      </c>
      <c r="P29" s="19" t="str">
        <f t="shared" si="8"/>
        <v>Memiliki keterampilan melakukan kegiatan membaca teks aksara Jawa, namun perlu peningkatan dalam menyajikan teks macapat pupuh Sinom dengan pemilihan kata yang benar</v>
      </c>
      <c r="Q29" s="19" t="str">
        <f t="shared" si="9"/>
        <v>A</v>
      </c>
      <c r="R29" s="19" t="str">
        <f t="shared" si="10"/>
        <v/>
      </c>
      <c r="S29" s="18"/>
      <c r="T29" s="1">
        <v>70</v>
      </c>
      <c r="U29" s="1">
        <v>85</v>
      </c>
      <c r="V29" s="1">
        <v>70</v>
      </c>
      <c r="W29" s="1">
        <v>78</v>
      </c>
      <c r="X29" s="1">
        <v>87</v>
      </c>
      <c r="Y29" s="1"/>
      <c r="Z29" s="1"/>
      <c r="AA29" s="1"/>
      <c r="AB29" s="1"/>
      <c r="AC29" s="1"/>
      <c r="AD29" s="1"/>
      <c r="AE29" s="18"/>
      <c r="AF29" s="1">
        <v>87</v>
      </c>
      <c r="AG29" s="1">
        <v>90</v>
      </c>
      <c r="AH29" s="1">
        <v>77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4449</v>
      </c>
      <c r="FK29" s="39">
        <v>4459</v>
      </c>
    </row>
    <row r="30" spans="1:167">
      <c r="A30" s="19">
        <v>20</v>
      </c>
      <c r="B30" s="19">
        <v>23121</v>
      </c>
      <c r="C30" s="19" t="s">
        <v>174</v>
      </c>
      <c r="D30" s="18"/>
      <c r="E30" s="19">
        <f t="shared" si="0"/>
        <v>81</v>
      </c>
      <c r="F30" s="19" t="str">
        <f t="shared" si="1"/>
        <v>B</v>
      </c>
      <c r="G30" s="19">
        <f>IF((COUNTA(T12:AC12)&gt;0),(ROUND((AVERAGE(T30:AD30)),0)),"")</f>
        <v>81</v>
      </c>
      <c r="H30" s="19" t="str">
        <f t="shared" si="2"/>
        <v>B</v>
      </c>
      <c r="I30" s="35">
        <v>2</v>
      </c>
      <c r="J30" s="19" t="str">
        <f t="shared" si="3"/>
        <v>Memiliki kemampuan mengidentifikasi unsur pembangun dalam cerita wayang</v>
      </c>
      <c r="K30" s="19">
        <f t="shared" si="4"/>
        <v>83.333333333333329</v>
      </c>
      <c r="L30" s="19" t="str">
        <f t="shared" si="5"/>
        <v>B</v>
      </c>
      <c r="M30" s="19">
        <f t="shared" si="6"/>
        <v>83.333333333333329</v>
      </c>
      <c r="N30" s="19" t="str">
        <f t="shared" si="7"/>
        <v>B</v>
      </c>
      <c r="O30" s="35">
        <v>2</v>
      </c>
      <c r="P30" s="19" t="str">
        <f t="shared" si="8"/>
        <v>Memiliki keterampilan mengemukakan isi teks cerita wayang dalam bentuk lisan maupun tulisan, namun perlu peningkatan dalam pelafalan membaca teks panatacara</v>
      </c>
      <c r="Q30" s="19" t="str">
        <f t="shared" si="9"/>
        <v>A</v>
      </c>
      <c r="R30" s="19" t="str">
        <f t="shared" si="10"/>
        <v/>
      </c>
      <c r="S30" s="18"/>
      <c r="T30" s="1">
        <v>70</v>
      </c>
      <c r="U30" s="1">
        <v>85</v>
      </c>
      <c r="V30" s="1">
        <v>87</v>
      </c>
      <c r="W30" s="1">
        <v>82</v>
      </c>
      <c r="X30" s="1">
        <v>83</v>
      </c>
      <c r="Y30" s="1"/>
      <c r="Z30" s="1"/>
      <c r="AA30" s="1"/>
      <c r="AB30" s="1"/>
      <c r="AC30" s="1"/>
      <c r="AD30" s="1"/>
      <c r="AE30" s="18"/>
      <c r="AF30" s="1">
        <v>83</v>
      </c>
      <c r="AG30" s="1">
        <v>80</v>
      </c>
      <c r="AH30" s="1">
        <v>87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>
      <c r="A31" s="19">
        <v>21</v>
      </c>
      <c r="B31" s="19">
        <v>23137</v>
      </c>
      <c r="C31" s="19" t="s">
        <v>175</v>
      </c>
      <c r="D31" s="18"/>
      <c r="E31" s="19">
        <f t="shared" si="0"/>
        <v>82</v>
      </c>
      <c r="F31" s="19" t="str">
        <f t="shared" si="1"/>
        <v>B</v>
      </c>
      <c r="G31" s="19">
        <f>IF((COUNTA(T12:AC12)&gt;0),(ROUND((AVERAGE(T31:AD31)),0)),"")</f>
        <v>82</v>
      </c>
      <c r="H31" s="19" t="str">
        <f t="shared" si="2"/>
        <v>B</v>
      </c>
      <c r="I31" s="35">
        <v>2</v>
      </c>
      <c r="J31" s="19" t="str">
        <f t="shared" si="3"/>
        <v>Memiliki kemampuan mengidentifikasi unsur pembangun dalam cerita wayang</v>
      </c>
      <c r="K31" s="19">
        <f t="shared" si="4"/>
        <v>82</v>
      </c>
      <c r="L31" s="19" t="str">
        <f t="shared" si="5"/>
        <v>B</v>
      </c>
      <c r="M31" s="19">
        <f t="shared" si="6"/>
        <v>82</v>
      </c>
      <c r="N31" s="19" t="str">
        <f t="shared" si="7"/>
        <v>B</v>
      </c>
      <c r="O31" s="35">
        <v>2</v>
      </c>
      <c r="P31" s="19" t="str">
        <f t="shared" si="8"/>
        <v>Memiliki keterampilan mengemukakan isi teks cerita wayang dalam bentuk lisan maupun tulisan, namun perlu peningkatan dalam pelafalan membaca teks panatacara</v>
      </c>
      <c r="Q31" s="19" t="str">
        <f t="shared" si="9"/>
        <v>A</v>
      </c>
      <c r="R31" s="19" t="str">
        <f t="shared" si="10"/>
        <v/>
      </c>
      <c r="S31" s="18"/>
      <c r="T31" s="1">
        <v>70</v>
      </c>
      <c r="U31" s="1">
        <v>90</v>
      </c>
      <c r="V31" s="1">
        <v>85</v>
      </c>
      <c r="W31" s="1">
        <v>82</v>
      </c>
      <c r="X31" s="1">
        <v>83</v>
      </c>
      <c r="Y31" s="1"/>
      <c r="Z31" s="1"/>
      <c r="AA31" s="1"/>
      <c r="AB31" s="1"/>
      <c r="AC31" s="1"/>
      <c r="AD31" s="1"/>
      <c r="AE31" s="18"/>
      <c r="AF31" s="1">
        <v>83</v>
      </c>
      <c r="AG31" s="1">
        <v>80</v>
      </c>
      <c r="AH31" s="1">
        <v>83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4450</v>
      </c>
      <c r="FK31" s="39">
        <v>4460</v>
      </c>
    </row>
    <row r="32" spans="1:167">
      <c r="A32" s="19">
        <v>22</v>
      </c>
      <c r="B32" s="19">
        <v>23153</v>
      </c>
      <c r="C32" s="19" t="s">
        <v>176</v>
      </c>
      <c r="D32" s="18"/>
      <c r="E32" s="19">
        <f t="shared" si="0"/>
        <v>0</v>
      </c>
      <c r="F32" s="19" t="str">
        <f t="shared" si="1"/>
        <v/>
      </c>
      <c r="G32" s="19">
        <f>IF((COUNTA(T12:AC12)&gt;0),(ROUND((AVERAGE(T32:AD32)),0)),"")</f>
        <v>0</v>
      </c>
      <c r="H32" s="19" t="str">
        <f t="shared" si="2"/>
        <v/>
      </c>
      <c r="I32" s="35"/>
      <c r="J32" s="19" t="str">
        <f t="shared" si="3"/>
        <v/>
      </c>
      <c r="K32" s="19">
        <f t="shared" si="4"/>
        <v>0</v>
      </c>
      <c r="L32" s="19" t="str">
        <f t="shared" si="5"/>
        <v/>
      </c>
      <c r="M32" s="19">
        <f t="shared" si="6"/>
        <v>0</v>
      </c>
      <c r="N32" s="19" t="str">
        <f t="shared" si="7"/>
        <v/>
      </c>
      <c r="O32" s="35"/>
      <c r="P32" s="19" t="str">
        <f t="shared" si="8"/>
        <v/>
      </c>
      <c r="Q32" s="19" t="str">
        <f t="shared" si="9"/>
        <v>A</v>
      </c>
      <c r="R32" s="19" t="str">
        <f t="shared" si="10"/>
        <v/>
      </c>
      <c r="S32" s="18"/>
      <c r="T32" s="1"/>
      <c r="U32" s="1"/>
      <c r="V32" s="1"/>
      <c r="W32" s="1">
        <v>0</v>
      </c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>
        <v>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>
      <c r="A33" s="19">
        <v>23</v>
      </c>
      <c r="B33" s="19">
        <v>23169</v>
      </c>
      <c r="C33" s="19" t="s">
        <v>177</v>
      </c>
      <c r="D33" s="18"/>
      <c r="E33" s="19">
        <f t="shared" si="0"/>
        <v>87</v>
      </c>
      <c r="F33" s="19" t="str">
        <f t="shared" si="1"/>
        <v>A</v>
      </c>
      <c r="G33" s="19">
        <f>IF((COUNTA(T12:AC12)&gt;0),(ROUND((AVERAGE(T33:AD33)),0)),"")</f>
        <v>87</v>
      </c>
      <c r="H33" s="19" t="str">
        <f t="shared" si="2"/>
        <v>A</v>
      </c>
      <c r="I33" s="35">
        <v>1</v>
      </c>
      <c r="J33" s="19" t="str">
        <f t="shared" si="3"/>
        <v>Memiliki kemampuan mengenali ciri-ciri teks deskripsi dan memiliki kemampuan mengidentifikasi struktur teks deskriptif tentang makanan tradisional Jawa</v>
      </c>
      <c r="K33" s="19">
        <f t="shared" si="4"/>
        <v>79.666666666666671</v>
      </c>
      <c r="L33" s="19" t="str">
        <f t="shared" si="5"/>
        <v>B</v>
      </c>
      <c r="M33" s="19">
        <f t="shared" si="6"/>
        <v>79.666666666666671</v>
      </c>
      <c r="N33" s="19" t="str">
        <f t="shared" si="7"/>
        <v>B</v>
      </c>
      <c r="O33" s="35">
        <v>4</v>
      </c>
      <c r="P33" s="19" t="str">
        <f t="shared" si="8"/>
        <v>Memiliki keterampilan membuat teks deskripsi makanan tradisional Jawa dan melakukan penyajian dengan menceritakan kembali makanan tradisional Jawa</v>
      </c>
      <c r="Q33" s="19" t="str">
        <f t="shared" si="9"/>
        <v>A</v>
      </c>
      <c r="R33" s="19" t="str">
        <f t="shared" si="10"/>
        <v/>
      </c>
      <c r="S33" s="18"/>
      <c r="T33" s="1">
        <v>91</v>
      </c>
      <c r="U33" s="1">
        <v>85</v>
      </c>
      <c r="V33" s="1">
        <v>89</v>
      </c>
      <c r="W33" s="1">
        <v>87</v>
      </c>
      <c r="X33" s="1">
        <v>83</v>
      </c>
      <c r="Y33" s="1"/>
      <c r="Z33" s="1"/>
      <c r="AA33" s="1"/>
      <c r="AB33" s="1"/>
      <c r="AC33" s="1"/>
      <c r="AD33" s="1"/>
      <c r="AE33" s="18"/>
      <c r="AF33" s="1">
        <v>83</v>
      </c>
      <c r="AG33" s="1">
        <v>80</v>
      </c>
      <c r="AH33" s="1">
        <v>76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23185</v>
      </c>
      <c r="C34" s="19" t="s">
        <v>178</v>
      </c>
      <c r="D34" s="18"/>
      <c r="E34" s="19">
        <f t="shared" si="0"/>
        <v>86</v>
      </c>
      <c r="F34" s="19" t="str">
        <f t="shared" si="1"/>
        <v>A</v>
      </c>
      <c r="G34" s="19">
        <f>IF((COUNTA(T12:AC12)&gt;0),(ROUND((AVERAGE(T34:AD34)),0)),"")</f>
        <v>86</v>
      </c>
      <c r="H34" s="19" t="str">
        <f t="shared" si="2"/>
        <v>A</v>
      </c>
      <c r="I34" s="35">
        <v>1</v>
      </c>
      <c r="J34" s="19" t="str">
        <f t="shared" si="3"/>
        <v>Memiliki kemampuan mengenali ciri-ciri teks deskripsi dan memiliki kemampuan mengidentifikasi struktur teks deskriptif tentang makanan tradisional Jawa</v>
      </c>
      <c r="K34" s="19">
        <f t="shared" si="4"/>
        <v>82</v>
      </c>
      <c r="L34" s="19" t="str">
        <f t="shared" si="5"/>
        <v>B</v>
      </c>
      <c r="M34" s="19">
        <f t="shared" si="6"/>
        <v>82</v>
      </c>
      <c r="N34" s="19" t="str">
        <f t="shared" si="7"/>
        <v>B</v>
      </c>
      <c r="O34" s="35">
        <v>2</v>
      </c>
      <c r="P34" s="19" t="str">
        <f t="shared" si="8"/>
        <v>Memiliki keterampilan mengemukakan isi teks cerita wayang dalam bentuk lisan maupun tulisan, namun perlu peningkatan dalam pelafalan membaca teks panatacara</v>
      </c>
      <c r="Q34" s="19" t="str">
        <f t="shared" si="9"/>
        <v>A</v>
      </c>
      <c r="R34" s="19" t="str">
        <f t="shared" si="10"/>
        <v/>
      </c>
      <c r="S34" s="18"/>
      <c r="T34" s="1">
        <v>94</v>
      </c>
      <c r="U34" s="1">
        <v>85</v>
      </c>
      <c r="V34" s="1">
        <v>77</v>
      </c>
      <c r="W34" s="1">
        <v>92</v>
      </c>
      <c r="X34" s="1">
        <v>80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>
        <v>81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23201</v>
      </c>
      <c r="C35" s="19" t="s">
        <v>179</v>
      </c>
      <c r="D35" s="18"/>
      <c r="E35" s="19">
        <f t="shared" si="0"/>
        <v>81</v>
      </c>
      <c r="F35" s="19" t="str">
        <f t="shared" si="1"/>
        <v>B</v>
      </c>
      <c r="G35" s="19">
        <f>IF((COUNTA(T12:AC12)&gt;0),(ROUND((AVERAGE(T35:AD35)),0)),"")</f>
        <v>81</v>
      </c>
      <c r="H35" s="19" t="str">
        <f t="shared" si="2"/>
        <v>B</v>
      </c>
      <c r="I35" s="35">
        <v>2</v>
      </c>
      <c r="J35" s="19" t="str">
        <f t="shared" si="3"/>
        <v>Memiliki kemampuan mengidentifikasi unsur pembangun dalam cerita wayang</v>
      </c>
      <c r="K35" s="19">
        <f t="shared" si="4"/>
        <v>81.333333333333329</v>
      </c>
      <c r="L35" s="19" t="str">
        <f t="shared" si="5"/>
        <v>B</v>
      </c>
      <c r="M35" s="19">
        <f t="shared" si="6"/>
        <v>81.333333333333329</v>
      </c>
      <c r="N35" s="19" t="str">
        <f t="shared" si="7"/>
        <v>B</v>
      </c>
      <c r="O35" s="35">
        <v>2</v>
      </c>
      <c r="P35" s="19" t="str">
        <f t="shared" si="8"/>
        <v>Memiliki keterampilan mengemukakan isi teks cerita wayang dalam bentuk lisan maupun tulisan, namun perlu peningkatan dalam pelafalan membaca teks panatacara</v>
      </c>
      <c r="Q35" s="19" t="str">
        <f t="shared" si="9"/>
        <v>A</v>
      </c>
      <c r="R35" s="19" t="str">
        <f t="shared" si="10"/>
        <v/>
      </c>
      <c r="S35" s="18"/>
      <c r="T35" s="1">
        <v>70</v>
      </c>
      <c r="U35" s="1">
        <v>85</v>
      </c>
      <c r="V35" s="1">
        <v>82</v>
      </c>
      <c r="W35" s="1">
        <v>87</v>
      </c>
      <c r="X35" s="1">
        <v>83</v>
      </c>
      <c r="Y35" s="1"/>
      <c r="Z35" s="1"/>
      <c r="AA35" s="1"/>
      <c r="AB35" s="1"/>
      <c r="AC35" s="1"/>
      <c r="AD35" s="1"/>
      <c r="AE35" s="18"/>
      <c r="AF35" s="1">
        <v>83</v>
      </c>
      <c r="AG35" s="1">
        <v>85</v>
      </c>
      <c r="AH35" s="1">
        <v>76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23217</v>
      </c>
      <c r="C36" s="19" t="s">
        <v>180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82</v>
      </c>
      <c r="H36" s="19" t="str">
        <f t="shared" si="2"/>
        <v>B</v>
      </c>
      <c r="I36" s="35">
        <v>2</v>
      </c>
      <c r="J36" s="19" t="str">
        <f t="shared" si="3"/>
        <v>Memiliki kemampuan mengidentifikasi unsur pembangun dalam cerita wayang</v>
      </c>
      <c r="K36" s="19">
        <f t="shared" si="4"/>
        <v>81.666666666666671</v>
      </c>
      <c r="L36" s="19" t="str">
        <f t="shared" si="5"/>
        <v>B</v>
      </c>
      <c r="M36" s="19">
        <f t="shared" si="6"/>
        <v>81.666666666666671</v>
      </c>
      <c r="N36" s="19" t="str">
        <f t="shared" si="7"/>
        <v>B</v>
      </c>
      <c r="O36" s="35">
        <v>2</v>
      </c>
      <c r="P36" s="19" t="str">
        <f t="shared" si="8"/>
        <v>Memiliki keterampilan mengemukakan isi teks cerita wayang dalam bentuk lisan maupun tulisan, namun perlu peningkatan dalam pelafalan membaca teks panatacara</v>
      </c>
      <c r="Q36" s="19" t="str">
        <f t="shared" si="9"/>
        <v>B</v>
      </c>
      <c r="R36" s="19" t="str">
        <f t="shared" si="10"/>
        <v/>
      </c>
      <c r="S36" s="18"/>
      <c r="T36" s="1">
        <v>70</v>
      </c>
      <c r="U36" s="1">
        <v>90</v>
      </c>
      <c r="V36" s="1">
        <v>82</v>
      </c>
      <c r="W36" s="1">
        <v>82</v>
      </c>
      <c r="X36" s="1">
        <v>84</v>
      </c>
      <c r="Y36" s="1"/>
      <c r="Z36" s="1"/>
      <c r="AA36" s="1"/>
      <c r="AB36" s="1"/>
      <c r="AC36" s="1"/>
      <c r="AD36" s="1"/>
      <c r="AE36" s="18"/>
      <c r="AF36" s="1">
        <v>84</v>
      </c>
      <c r="AG36" s="1">
        <v>85</v>
      </c>
      <c r="AH36" s="1">
        <v>76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23233</v>
      </c>
      <c r="C37" s="19" t="s">
        <v>181</v>
      </c>
      <c r="D37" s="18"/>
      <c r="E37" s="19">
        <f t="shared" si="0"/>
        <v>91</v>
      </c>
      <c r="F37" s="19" t="str">
        <f t="shared" si="1"/>
        <v>A</v>
      </c>
      <c r="G37" s="19">
        <f>IF((COUNTA(T12:AC12)&gt;0),(ROUND((AVERAGE(T37:AD37)),0)),"")</f>
        <v>91</v>
      </c>
      <c r="H37" s="19" t="str">
        <f t="shared" si="2"/>
        <v>A</v>
      </c>
      <c r="I37" s="35">
        <v>1</v>
      </c>
      <c r="J37" s="19" t="str">
        <f t="shared" si="3"/>
        <v>Memiliki kemampuan mengenali ciri-ciri teks deskripsi dan memiliki kemampuan mengidentifikasi struktur teks deskriptif tentang makanan tradisional Jawa</v>
      </c>
      <c r="K37" s="19">
        <f t="shared" si="4"/>
        <v>90</v>
      </c>
      <c r="L37" s="19" t="str">
        <f t="shared" si="5"/>
        <v>A</v>
      </c>
      <c r="M37" s="19">
        <f t="shared" si="6"/>
        <v>90</v>
      </c>
      <c r="N37" s="19" t="str">
        <f t="shared" si="7"/>
        <v>A</v>
      </c>
      <c r="O37" s="35">
        <v>3</v>
      </c>
      <c r="P37" s="19" t="str">
        <f t="shared" si="8"/>
        <v>Memiliki keterampilan  mengemukakan pendapat relevansi pitutur luhur dalam teks cerita wayang</v>
      </c>
      <c r="Q37" s="19" t="str">
        <f t="shared" si="9"/>
        <v>A</v>
      </c>
      <c r="R37" s="19" t="str">
        <f t="shared" si="10"/>
        <v/>
      </c>
      <c r="S37" s="18"/>
      <c r="T37" s="1">
        <v>98</v>
      </c>
      <c r="U37" s="1">
        <v>80</v>
      </c>
      <c r="V37" s="1">
        <v>89</v>
      </c>
      <c r="W37" s="1">
        <v>97</v>
      </c>
      <c r="X37" s="1">
        <v>90</v>
      </c>
      <c r="Y37" s="1"/>
      <c r="Z37" s="1"/>
      <c r="AA37" s="1"/>
      <c r="AB37" s="1"/>
      <c r="AC37" s="1"/>
      <c r="AD37" s="1"/>
      <c r="AE37" s="18"/>
      <c r="AF37" s="1">
        <v>87</v>
      </c>
      <c r="AG37" s="1">
        <v>90</v>
      </c>
      <c r="AH37" s="1">
        <v>93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23249</v>
      </c>
      <c r="C38" s="19" t="s">
        <v>182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2</v>
      </c>
      <c r="J38" s="19" t="str">
        <f t="shared" si="3"/>
        <v>Memiliki kemampuan mengidentifikasi unsur pembangun dalam cerita wayang</v>
      </c>
      <c r="K38" s="19">
        <f t="shared" si="4"/>
        <v>81</v>
      </c>
      <c r="L38" s="19" t="str">
        <f t="shared" si="5"/>
        <v>B</v>
      </c>
      <c r="M38" s="19">
        <f t="shared" si="6"/>
        <v>81</v>
      </c>
      <c r="N38" s="19" t="str">
        <f t="shared" si="7"/>
        <v>B</v>
      </c>
      <c r="O38" s="35">
        <v>3</v>
      </c>
      <c r="P38" s="19" t="str">
        <f t="shared" si="8"/>
        <v>Memiliki keterampilan  mengemukakan pendapat relevansi pitutur luhur dalam teks cerita wayang</v>
      </c>
      <c r="Q38" s="19" t="str">
        <f t="shared" si="9"/>
        <v>A</v>
      </c>
      <c r="R38" s="19" t="str">
        <f t="shared" si="10"/>
        <v/>
      </c>
      <c r="S38" s="18"/>
      <c r="T38" s="1">
        <v>77</v>
      </c>
      <c r="U38" s="1">
        <v>80</v>
      </c>
      <c r="V38" s="1">
        <v>80</v>
      </c>
      <c r="W38" s="1">
        <v>87</v>
      </c>
      <c r="X38" s="1">
        <v>85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80</v>
      </c>
      <c r="AH38" s="1">
        <v>78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23265</v>
      </c>
      <c r="C39" s="19" t="s">
        <v>183</v>
      </c>
      <c r="D39" s="18"/>
      <c r="E39" s="19">
        <f t="shared" si="0"/>
        <v>79</v>
      </c>
      <c r="F39" s="19" t="str">
        <f t="shared" si="1"/>
        <v>B</v>
      </c>
      <c r="G39" s="19">
        <f>IF((COUNTA(T12:AC12)&gt;0),(ROUND((AVERAGE(T39:AD39)),0)),"")</f>
        <v>79</v>
      </c>
      <c r="H39" s="19" t="str">
        <f t="shared" si="2"/>
        <v>B</v>
      </c>
      <c r="I39" s="35">
        <v>3</v>
      </c>
      <c r="J39" s="19" t="str">
        <f t="shared" si="3"/>
        <v>Memiliki kemampuan mengenali angka Jawa dan mengidentifikasi kaidah penulisan angka Jawa</v>
      </c>
      <c r="K39" s="19">
        <f t="shared" si="4"/>
        <v>81.333333333333329</v>
      </c>
      <c r="L39" s="19" t="str">
        <f t="shared" si="5"/>
        <v>B</v>
      </c>
      <c r="M39" s="19">
        <f t="shared" si="6"/>
        <v>81.333333333333329</v>
      </c>
      <c r="N39" s="19" t="str">
        <f t="shared" si="7"/>
        <v>B</v>
      </c>
      <c r="O39" s="35">
        <v>2</v>
      </c>
      <c r="P39" s="19" t="str">
        <f t="shared" si="8"/>
        <v>Memiliki keterampilan mengemukakan isi teks cerita wayang dalam bentuk lisan maupun tulisan, namun perlu peningkatan dalam pelafalan membaca teks panatacara</v>
      </c>
      <c r="Q39" s="19" t="str">
        <f t="shared" si="9"/>
        <v>A</v>
      </c>
      <c r="R39" s="19" t="str">
        <f t="shared" si="10"/>
        <v/>
      </c>
      <c r="S39" s="18"/>
      <c r="T39" s="1">
        <v>71</v>
      </c>
      <c r="U39" s="1">
        <v>80</v>
      </c>
      <c r="V39" s="1">
        <v>80</v>
      </c>
      <c r="W39" s="1">
        <v>82</v>
      </c>
      <c r="X39" s="1">
        <v>80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84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23281</v>
      </c>
      <c r="C40" s="19" t="s">
        <v>184</v>
      </c>
      <c r="D40" s="18"/>
      <c r="E40" s="19">
        <f t="shared" si="0"/>
        <v>91</v>
      </c>
      <c r="F40" s="19" t="str">
        <f t="shared" si="1"/>
        <v>A</v>
      </c>
      <c r="G40" s="19">
        <f>IF((COUNTA(T12:AC12)&gt;0),(ROUND((AVERAGE(T40:AD40)),0)),"")</f>
        <v>91</v>
      </c>
      <c r="H40" s="19" t="str">
        <f t="shared" si="2"/>
        <v>A</v>
      </c>
      <c r="I40" s="35">
        <v>1</v>
      </c>
      <c r="J40" s="19" t="str">
        <f t="shared" si="3"/>
        <v>Memiliki kemampuan mengenali ciri-ciri teks deskripsi dan memiliki kemampuan mengidentifikasi struktur teks deskriptif tentang makanan tradisional Jawa</v>
      </c>
      <c r="K40" s="19">
        <f t="shared" si="4"/>
        <v>86.666666666666671</v>
      </c>
      <c r="L40" s="19" t="str">
        <f t="shared" si="5"/>
        <v>A</v>
      </c>
      <c r="M40" s="19">
        <f t="shared" si="6"/>
        <v>86.666666666666671</v>
      </c>
      <c r="N40" s="19" t="str">
        <f t="shared" si="7"/>
        <v>A</v>
      </c>
      <c r="O40" s="35">
        <v>3</v>
      </c>
      <c r="P40" s="19" t="str">
        <f t="shared" si="8"/>
        <v>Memiliki keterampilan  mengemukakan pendapat relevansi pitutur luhur dalam teks cerita wayang</v>
      </c>
      <c r="Q40" s="19" t="str">
        <f t="shared" si="9"/>
        <v>A</v>
      </c>
      <c r="R40" s="19" t="str">
        <f t="shared" si="10"/>
        <v/>
      </c>
      <c r="S40" s="18"/>
      <c r="T40" s="1">
        <v>97</v>
      </c>
      <c r="U40" s="1">
        <v>90</v>
      </c>
      <c r="V40" s="1">
        <v>90</v>
      </c>
      <c r="W40" s="1">
        <v>97</v>
      </c>
      <c r="X40" s="1">
        <v>80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90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23297</v>
      </c>
      <c r="C41" s="19" t="s">
        <v>185</v>
      </c>
      <c r="D41" s="18"/>
      <c r="E41" s="19">
        <f t="shared" si="0"/>
        <v>88</v>
      </c>
      <c r="F41" s="19" t="str">
        <f t="shared" si="1"/>
        <v>A</v>
      </c>
      <c r="G41" s="19">
        <f>IF((COUNTA(T12:AC12)&gt;0),(ROUND((AVERAGE(T41:AD41)),0)),"")</f>
        <v>88</v>
      </c>
      <c r="H41" s="19" t="str">
        <f t="shared" si="2"/>
        <v>A</v>
      </c>
      <c r="I41" s="35">
        <v>1</v>
      </c>
      <c r="J41" s="19" t="str">
        <f t="shared" si="3"/>
        <v>Memiliki kemampuan mengenali ciri-ciri teks deskripsi dan memiliki kemampuan mengidentifikasi struktur teks deskriptif tentang makanan tradisional Jawa</v>
      </c>
      <c r="K41" s="19">
        <f t="shared" si="4"/>
        <v>81.333333333333329</v>
      </c>
      <c r="L41" s="19" t="str">
        <f t="shared" si="5"/>
        <v>B</v>
      </c>
      <c r="M41" s="19">
        <f t="shared" si="6"/>
        <v>81.333333333333329</v>
      </c>
      <c r="N41" s="19" t="str">
        <f t="shared" si="7"/>
        <v>B</v>
      </c>
      <c r="O41" s="35">
        <v>2</v>
      </c>
      <c r="P41" s="19" t="str">
        <f t="shared" si="8"/>
        <v>Memiliki keterampilan mengemukakan isi teks cerita wayang dalam bentuk lisan maupun tulisan, namun perlu peningkatan dalam pelafalan membaca teks panatacara</v>
      </c>
      <c r="Q41" s="19" t="str">
        <f t="shared" si="9"/>
        <v>A</v>
      </c>
      <c r="R41" s="19" t="str">
        <f t="shared" si="10"/>
        <v/>
      </c>
      <c r="S41" s="18"/>
      <c r="T41" s="1">
        <v>96</v>
      </c>
      <c r="U41" s="1">
        <v>80</v>
      </c>
      <c r="V41" s="1">
        <v>85</v>
      </c>
      <c r="W41" s="1">
        <v>96</v>
      </c>
      <c r="X41" s="1">
        <v>83</v>
      </c>
      <c r="Y41" s="1"/>
      <c r="Z41" s="1"/>
      <c r="AA41" s="1"/>
      <c r="AB41" s="1"/>
      <c r="AC41" s="1"/>
      <c r="AD41" s="1"/>
      <c r="AE41" s="18"/>
      <c r="AF41" s="1">
        <v>83</v>
      </c>
      <c r="AG41" s="1">
        <v>80</v>
      </c>
      <c r="AH41" s="1">
        <v>81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23313</v>
      </c>
      <c r="C42" s="19" t="s">
        <v>186</v>
      </c>
      <c r="D42" s="18"/>
      <c r="E42" s="19">
        <f t="shared" si="0"/>
        <v>79</v>
      </c>
      <c r="F42" s="19" t="str">
        <f t="shared" si="1"/>
        <v>B</v>
      </c>
      <c r="G42" s="19">
        <f>IF((COUNTA(T12:AC12)&gt;0),(ROUND((AVERAGE(T42:AD42)),0)),"")</f>
        <v>79</v>
      </c>
      <c r="H42" s="19" t="str">
        <f t="shared" si="2"/>
        <v>B</v>
      </c>
      <c r="I42" s="35">
        <v>3</v>
      </c>
      <c r="J42" s="19" t="str">
        <f t="shared" si="3"/>
        <v>Memiliki kemampuan mengenali angka Jawa dan mengidentifikasi kaidah penulisan angka Jawa</v>
      </c>
      <c r="K42" s="19">
        <f t="shared" si="4"/>
        <v>83.333333333333329</v>
      </c>
      <c r="L42" s="19" t="str">
        <f t="shared" si="5"/>
        <v>B</v>
      </c>
      <c r="M42" s="19">
        <f t="shared" si="6"/>
        <v>83.333333333333329</v>
      </c>
      <c r="N42" s="19" t="str">
        <f t="shared" si="7"/>
        <v>B</v>
      </c>
      <c r="O42" s="35">
        <v>2</v>
      </c>
      <c r="P42" s="19" t="str">
        <f t="shared" si="8"/>
        <v>Memiliki keterampilan mengemukakan isi teks cerita wayang dalam bentuk lisan maupun tulisan, namun perlu peningkatan dalam pelafalan membaca teks panatacara</v>
      </c>
      <c r="Q42" s="19" t="str">
        <f t="shared" si="9"/>
        <v>A</v>
      </c>
      <c r="R42" s="19" t="str">
        <f t="shared" si="10"/>
        <v/>
      </c>
      <c r="S42" s="18"/>
      <c r="T42" s="1">
        <v>70</v>
      </c>
      <c r="U42" s="1">
        <v>90</v>
      </c>
      <c r="V42" s="1">
        <v>70</v>
      </c>
      <c r="W42" s="1">
        <v>80</v>
      </c>
      <c r="X42" s="1">
        <v>84</v>
      </c>
      <c r="Y42" s="1"/>
      <c r="Z42" s="1"/>
      <c r="AA42" s="1"/>
      <c r="AB42" s="1"/>
      <c r="AC42" s="1"/>
      <c r="AD42" s="1"/>
      <c r="AE42" s="18"/>
      <c r="AF42" s="1">
        <v>84</v>
      </c>
      <c r="AG42" s="1">
        <v>90</v>
      </c>
      <c r="AH42" s="1">
        <v>76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23329</v>
      </c>
      <c r="C43" s="19" t="s">
        <v>187</v>
      </c>
      <c r="D43" s="18"/>
      <c r="E43" s="19">
        <f t="shared" si="0"/>
        <v>81</v>
      </c>
      <c r="F43" s="19" t="str">
        <f t="shared" si="1"/>
        <v>B</v>
      </c>
      <c r="G43" s="19">
        <f>IF((COUNTA(T12:AC12)&gt;0),(ROUND((AVERAGE(T43:AD43)),0)),"")</f>
        <v>81</v>
      </c>
      <c r="H43" s="19" t="str">
        <f t="shared" si="2"/>
        <v>B</v>
      </c>
      <c r="I43" s="35">
        <v>2</v>
      </c>
      <c r="J43" s="19" t="str">
        <f t="shared" si="3"/>
        <v>Memiliki kemampuan mengidentifikasi unsur pembangun dalam cerita wayang</v>
      </c>
      <c r="K43" s="19">
        <f t="shared" si="4"/>
        <v>80</v>
      </c>
      <c r="L43" s="19" t="str">
        <f t="shared" si="5"/>
        <v>B</v>
      </c>
      <c r="M43" s="19">
        <f t="shared" si="6"/>
        <v>80</v>
      </c>
      <c r="N43" s="19" t="str">
        <f t="shared" si="7"/>
        <v>B</v>
      </c>
      <c r="O43" s="35">
        <v>2</v>
      </c>
      <c r="P43" s="19" t="str">
        <f t="shared" si="8"/>
        <v>Memiliki keterampilan mengemukakan isi teks cerita wayang dalam bentuk lisan maupun tulisan, namun perlu peningkatan dalam pelafalan membaca teks panatacara</v>
      </c>
      <c r="Q43" s="19" t="str">
        <f t="shared" si="9"/>
        <v>A</v>
      </c>
      <c r="R43" s="19" t="str">
        <f t="shared" si="10"/>
        <v/>
      </c>
      <c r="S43" s="18"/>
      <c r="T43" s="1">
        <v>81</v>
      </c>
      <c r="U43" s="1">
        <v>80</v>
      </c>
      <c r="V43" s="1">
        <v>70</v>
      </c>
      <c r="W43" s="1">
        <v>91</v>
      </c>
      <c r="X43" s="1">
        <v>84</v>
      </c>
      <c r="Y43" s="1"/>
      <c r="Z43" s="1"/>
      <c r="AA43" s="1"/>
      <c r="AB43" s="1"/>
      <c r="AC43" s="1"/>
      <c r="AD43" s="1"/>
      <c r="AE43" s="18"/>
      <c r="AF43" s="1">
        <v>84</v>
      </c>
      <c r="AG43" s="1">
        <v>80</v>
      </c>
      <c r="AH43" s="1">
        <v>76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23345</v>
      </c>
      <c r="C44" s="19" t="s">
        <v>188</v>
      </c>
      <c r="D44" s="18"/>
      <c r="E44" s="19">
        <f t="shared" si="0"/>
        <v>76</v>
      </c>
      <c r="F44" s="19" t="str">
        <f t="shared" si="1"/>
        <v>B</v>
      </c>
      <c r="G44" s="19">
        <f>IF((COUNTA(T12:AC12)&gt;0),(ROUND((AVERAGE(T44:AD44)),0)),"")</f>
        <v>76</v>
      </c>
      <c r="H44" s="19" t="str">
        <f t="shared" si="2"/>
        <v>B</v>
      </c>
      <c r="I44" s="35">
        <v>3</v>
      </c>
      <c r="J44" s="19" t="str">
        <f t="shared" si="3"/>
        <v>Memiliki kemampuan mengenali angka Jawa dan mengidentifikasi kaidah penulisan angka Jawa</v>
      </c>
      <c r="K44" s="19">
        <f t="shared" si="4"/>
        <v>79.333333333333329</v>
      </c>
      <c r="L44" s="19" t="str">
        <f t="shared" si="5"/>
        <v>B</v>
      </c>
      <c r="M44" s="19">
        <f t="shared" si="6"/>
        <v>79.333333333333329</v>
      </c>
      <c r="N44" s="19" t="str">
        <f t="shared" si="7"/>
        <v>B</v>
      </c>
      <c r="O44" s="35">
        <v>4</v>
      </c>
      <c r="P44" s="19" t="str">
        <f t="shared" si="8"/>
        <v>Memiliki keterampilan membuat teks deskripsi makanan tradisional Jawa dan melakukan penyajian dengan menceritakan kembali makanan tradisional Jawa</v>
      </c>
      <c r="Q44" s="19" t="str">
        <f t="shared" si="9"/>
        <v>B</v>
      </c>
      <c r="R44" s="19" t="str">
        <f t="shared" si="10"/>
        <v/>
      </c>
      <c r="S44" s="18"/>
      <c r="T44" s="1">
        <v>70</v>
      </c>
      <c r="U44" s="1">
        <v>80</v>
      </c>
      <c r="V44" s="1">
        <v>70</v>
      </c>
      <c r="W44" s="1">
        <v>76</v>
      </c>
      <c r="X44" s="1">
        <v>83</v>
      </c>
      <c r="Y44" s="1"/>
      <c r="Z44" s="1"/>
      <c r="AA44" s="1"/>
      <c r="AB44" s="1"/>
      <c r="AC44" s="1"/>
      <c r="AD44" s="1"/>
      <c r="AE44" s="18"/>
      <c r="AF44" s="1">
        <v>83</v>
      </c>
      <c r="AG44" s="1">
        <v>80</v>
      </c>
      <c r="AH44" s="1">
        <v>75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23361</v>
      </c>
      <c r="C45" s="19" t="s">
        <v>189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2</v>
      </c>
      <c r="J45" s="19" t="str">
        <f t="shared" si="3"/>
        <v>Memiliki kemampuan mengidentifikasi unsur pembangun dalam cerita wayang</v>
      </c>
      <c r="K45" s="19">
        <f t="shared" si="4"/>
        <v>82.666666666666671</v>
      </c>
      <c r="L45" s="19" t="str">
        <f t="shared" si="5"/>
        <v>B</v>
      </c>
      <c r="M45" s="19">
        <f t="shared" si="6"/>
        <v>82.666666666666671</v>
      </c>
      <c r="N45" s="19" t="str">
        <f t="shared" si="7"/>
        <v>B</v>
      </c>
      <c r="O45" s="35">
        <v>2</v>
      </c>
      <c r="P45" s="19" t="str">
        <f t="shared" si="8"/>
        <v>Memiliki keterampilan mengemukakan isi teks cerita wayang dalam bentuk lisan maupun tulisan, namun perlu peningkatan dalam pelafalan membaca teks panatacara</v>
      </c>
      <c r="Q45" s="19" t="str">
        <f t="shared" si="9"/>
        <v>B</v>
      </c>
      <c r="R45" s="19" t="str">
        <f t="shared" si="10"/>
        <v/>
      </c>
      <c r="S45" s="18"/>
      <c r="T45" s="1">
        <v>70</v>
      </c>
      <c r="U45" s="1">
        <v>85</v>
      </c>
      <c r="V45" s="1">
        <v>80</v>
      </c>
      <c r="W45" s="1">
        <v>80</v>
      </c>
      <c r="X45" s="1">
        <v>83</v>
      </c>
      <c r="Y45" s="1"/>
      <c r="Z45" s="1"/>
      <c r="AA45" s="1"/>
      <c r="AB45" s="1"/>
      <c r="AC45" s="1"/>
      <c r="AD45" s="1"/>
      <c r="AE45" s="18"/>
      <c r="AF45" s="1">
        <v>83</v>
      </c>
      <c r="AG45" s="1">
        <v>85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33681</v>
      </c>
      <c r="C46" s="19" t="s">
        <v>190</v>
      </c>
      <c r="D46" s="18"/>
      <c r="E46" s="19">
        <f t="shared" si="0"/>
        <v>76</v>
      </c>
      <c r="F46" s="19" t="str">
        <f t="shared" si="1"/>
        <v>B</v>
      </c>
      <c r="G46" s="19">
        <f>IF((COUNTA(T12:AC12)&gt;0),(ROUND((AVERAGE(T46:AD46)),0)),"")</f>
        <v>76</v>
      </c>
      <c r="H46" s="19" t="str">
        <f t="shared" si="2"/>
        <v>B</v>
      </c>
      <c r="I46" s="35">
        <v>4</v>
      </c>
      <c r="J46" s="19" t="str">
        <f t="shared" si="3"/>
        <v>Memiliki kemampuan mengidentifikasi guru gatra, guru lagu, guru wilangan teks macapat pupuh Sinom dalam serat Wedhatama</v>
      </c>
      <c r="K46" s="19">
        <f t="shared" si="4"/>
        <v>77.666666666666671</v>
      </c>
      <c r="L46" s="19" t="str">
        <f t="shared" si="5"/>
        <v>B</v>
      </c>
      <c r="M46" s="19">
        <f t="shared" si="6"/>
        <v>77.666666666666671</v>
      </c>
      <c r="N46" s="19" t="str">
        <f t="shared" si="7"/>
        <v>B</v>
      </c>
      <c r="O46" s="35">
        <v>4</v>
      </c>
      <c r="P46" s="19" t="str">
        <f t="shared" si="8"/>
        <v>Memiliki keterampilan membuat teks deskripsi makanan tradisional Jawa dan melakukan penyajian dengan menceritakan kembali makanan tradisional Jawa</v>
      </c>
      <c r="Q46" s="19" t="str">
        <f t="shared" si="9"/>
        <v>A</v>
      </c>
      <c r="R46" s="19" t="str">
        <f t="shared" si="10"/>
        <v/>
      </c>
      <c r="S46" s="18"/>
      <c r="T46" s="1">
        <v>70</v>
      </c>
      <c r="U46" s="1">
        <v>75</v>
      </c>
      <c r="V46" s="1">
        <v>75</v>
      </c>
      <c r="W46" s="1">
        <v>76</v>
      </c>
      <c r="X46" s="1">
        <v>83</v>
      </c>
      <c r="Y46" s="1"/>
      <c r="Z46" s="1"/>
      <c r="AA46" s="1"/>
      <c r="AB46" s="1"/>
      <c r="AC46" s="1"/>
      <c r="AD46" s="1"/>
      <c r="AE46" s="18"/>
      <c r="AF46" s="1">
        <v>83</v>
      </c>
      <c r="AG46" s="1">
        <v>75</v>
      </c>
      <c r="AH46" s="1">
        <v>75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33801</v>
      </c>
      <c r="C47" s="19" t="s">
        <v>191</v>
      </c>
      <c r="D47" s="18"/>
      <c r="E47" s="19">
        <f t="shared" si="0"/>
        <v>77</v>
      </c>
      <c r="F47" s="19" t="str">
        <f t="shared" si="1"/>
        <v>B</v>
      </c>
      <c r="G47" s="19">
        <f>IF((COUNTA(T12:AC12)&gt;0),(ROUND((AVERAGE(T47:AD47)),0)),"")</f>
        <v>77</v>
      </c>
      <c r="H47" s="19" t="str">
        <f t="shared" si="2"/>
        <v>B</v>
      </c>
      <c r="I47" s="35">
        <v>3</v>
      </c>
      <c r="J47" s="19" t="str">
        <f t="shared" si="3"/>
        <v>Memiliki kemampuan mengenali angka Jawa dan mengidentifikasi kaidah penulisan angka Jawa</v>
      </c>
      <c r="K47" s="19">
        <f t="shared" si="4"/>
        <v>76.666666666666671</v>
      </c>
      <c r="L47" s="19" t="str">
        <f t="shared" si="5"/>
        <v>B</v>
      </c>
      <c r="M47" s="19">
        <f t="shared" si="6"/>
        <v>76.666666666666671</v>
      </c>
      <c r="N47" s="19" t="str">
        <f t="shared" si="7"/>
        <v>B</v>
      </c>
      <c r="O47" s="35">
        <v>4</v>
      </c>
      <c r="P47" s="19" t="str">
        <f t="shared" si="8"/>
        <v>Memiliki keterampilan membuat teks deskripsi makanan tradisional Jawa dan melakukan penyajian dengan menceritakan kembali makanan tradisional Jawa</v>
      </c>
      <c r="Q47" s="19" t="str">
        <f t="shared" si="9"/>
        <v>B</v>
      </c>
      <c r="R47" s="19" t="str">
        <f t="shared" si="10"/>
        <v/>
      </c>
      <c r="S47" s="18"/>
      <c r="T47" s="1">
        <v>87</v>
      </c>
      <c r="U47" s="1">
        <v>70</v>
      </c>
      <c r="V47" s="1">
        <v>70</v>
      </c>
      <c r="W47" s="1">
        <v>80</v>
      </c>
      <c r="X47" s="1">
        <v>80</v>
      </c>
      <c r="Y47" s="1"/>
      <c r="Z47" s="1"/>
      <c r="AA47" s="1"/>
      <c r="AB47" s="1"/>
      <c r="AC47" s="1"/>
      <c r="AD47" s="1"/>
      <c r="AE47" s="18"/>
      <c r="AF47" s="1">
        <v>80</v>
      </c>
      <c r="AG47" s="1">
        <v>75</v>
      </c>
      <c r="AH47" s="1">
        <v>75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33832</v>
      </c>
      <c r="C48" s="19" t="s">
        <v>192</v>
      </c>
      <c r="D48" s="18"/>
      <c r="E48" s="19">
        <f t="shared" si="0"/>
        <v>76</v>
      </c>
      <c r="F48" s="19" t="str">
        <f t="shared" si="1"/>
        <v>B</v>
      </c>
      <c r="G48" s="19">
        <f>IF((COUNTA(T12:AC12)&gt;0),(ROUND((AVERAGE(T48:AD48)),0)),"")</f>
        <v>76</v>
      </c>
      <c r="H48" s="19" t="str">
        <f t="shared" si="2"/>
        <v>B</v>
      </c>
      <c r="I48" s="35">
        <v>4</v>
      </c>
      <c r="J48" s="19" t="str">
        <f t="shared" si="3"/>
        <v>Memiliki kemampuan mengidentifikasi guru gatra, guru lagu, guru wilangan teks macapat pupuh Sinom dalam serat Wedhatama</v>
      </c>
      <c r="K48" s="19">
        <f t="shared" si="4"/>
        <v>80</v>
      </c>
      <c r="L48" s="19" t="str">
        <f t="shared" si="5"/>
        <v>B</v>
      </c>
      <c r="M48" s="19">
        <f t="shared" si="6"/>
        <v>80</v>
      </c>
      <c r="N48" s="19" t="str">
        <f t="shared" si="7"/>
        <v>B</v>
      </c>
      <c r="O48" s="35">
        <v>2</v>
      </c>
      <c r="P48" s="19" t="str">
        <f t="shared" si="8"/>
        <v>Memiliki keterampilan mengemukakan isi teks cerita wayang dalam bentuk lisan maupun tulisan, namun perlu peningkatan dalam pelafalan membaca teks panatacara</v>
      </c>
      <c r="Q48" s="19" t="str">
        <f t="shared" si="9"/>
        <v>B</v>
      </c>
      <c r="R48" s="19" t="str">
        <f t="shared" si="10"/>
        <v/>
      </c>
      <c r="S48" s="18"/>
      <c r="T48" s="1">
        <v>70</v>
      </c>
      <c r="U48" s="1">
        <v>85</v>
      </c>
      <c r="V48" s="1">
        <v>70</v>
      </c>
      <c r="W48" s="1">
        <v>76</v>
      </c>
      <c r="X48" s="1">
        <v>80</v>
      </c>
      <c r="Y48" s="1"/>
      <c r="Z48" s="1"/>
      <c r="AA48" s="1"/>
      <c r="AB48" s="1"/>
      <c r="AC48" s="1"/>
      <c r="AD48" s="1"/>
      <c r="AE48" s="18"/>
      <c r="AF48" s="1">
        <v>80</v>
      </c>
      <c r="AG48" s="1">
        <v>85</v>
      </c>
      <c r="AH48" s="1">
        <v>75</v>
      </c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8" priority="1" operator="lessThan">
      <formula>$C$4</formula>
    </cfRule>
  </conditionalFormatting>
  <conditionalFormatting sqref="E12">
    <cfRule type="cellIs" dxfId="327" priority="2" operator="lessThan">
      <formula>$C$4</formula>
    </cfRule>
  </conditionalFormatting>
  <conditionalFormatting sqref="E13">
    <cfRule type="cellIs" dxfId="326" priority="3" operator="lessThan">
      <formula>$C$4</formula>
    </cfRule>
  </conditionalFormatting>
  <conditionalFormatting sqref="E14">
    <cfRule type="cellIs" dxfId="325" priority="4" operator="lessThan">
      <formula>$C$4</formula>
    </cfRule>
  </conditionalFormatting>
  <conditionalFormatting sqref="E15">
    <cfRule type="cellIs" dxfId="324" priority="5" operator="lessThan">
      <formula>$C$4</formula>
    </cfRule>
  </conditionalFormatting>
  <conditionalFormatting sqref="E16">
    <cfRule type="cellIs" dxfId="323" priority="6" operator="lessThan">
      <formula>$C$4</formula>
    </cfRule>
  </conditionalFormatting>
  <conditionalFormatting sqref="E17">
    <cfRule type="cellIs" dxfId="322" priority="7" operator="lessThan">
      <formula>$C$4</formula>
    </cfRule>
  </conditionalFormatting>
  <conditionalFormatting sqref="E18">
    <cfRule type="cellIs" dxfId="321" priority="8" operator="lessThan">
      <formula>$C$4</formula>
    </cfRule>
  </conditionalFormatting>
  <conditionalFormatting sqref="E19">
    <cfRule type="cellIs" dxfId="320" priority="9" operator="lessThan">
      <formula>$C$4</formula>
    </cfRule>
  </conditionalFormatting>
  <conditionalFormatting sqref="E20">
    <cfRule type="cellIs" dxfId="319" priority="10" operator="lessThan">
      <formula>$C$4</formula>
    </cfRule>
  </conditionalFormatting>
  <conditionalFormatting sqref="E21">
    <cfRule type="cellIs" dxfId="318" priority="11" operator="lessThan">
      <formula>$C$4</formula>
    </cfRule>
  </conditionalFormatting>
  <conditionalFormatting sqref="E22">
    <cfRule type="cellIs" dxfId="317" priority="12" operator="lessThan">
      <formula>$C$4</formula>
    </cfRule>
  </conditionalFormatting>
  <conditionalFormatting sqref="E23">
    <cfRule type="cellIs" dxfId="316" priority="13" operator="lessThan">
      <formula>$C$4</formula>
    </cfRule>
  </conditionalFormatting>
  <conditionalFormatting sqref="E24">
    <cfRule type="cellIs" dxfId="315" priority="14" operator="lessThan">
      <formula>$C$4</formula>
    </cfRule>
  </conditionalFormatting>
  <conditionalFormatting sqref="E25">
    <cfRule type="cellIs" dxfId="314" priority="15" operator="lessThan">
      <formula>$C$4</formula>
    </cfRule>
  </conditionalFormatting>
  <conditionalFormatting sqref="E26">
    <cfRule type="cellIs" dxfId="313" priority="16" operator="lessThan">
      <formula>$C$4</formula>
    </cfRule>
  </conditionalFormatting>
  <conditionalFormatting sqref="E27">
    <cfRule type="cellIs" dxfId="312" priority="17" operator="lessThan">
      <formula>$C$4</formula>
    </cfRule>
  </conditionalFormatting>
  <conditionalFormatting sqref="E28">
    <cfRule type="cellIs" dxfId="311" priority="18" operator="lessThan">
      <formula>$C$4</formula>
    </cfRule>
  </conditionalFormatting>
  <conditionalFormatting sqref="E29">
    <cfRule type="cellIs" dxfId="310" priority="19" operator="lessThan">
      <formula>$C$4</formula>
    </cfRule>
  </conditionalFormatting>
  <conditionalFormatting sqref="E30">
    <cfRule type="cellIs" dxfId="309" priority="20" operator="lessThan">
      <formula>$C$4</formula>
    </cfRule>
  </conditionalFormatting>
  <conditionalFormatting sqref="E31">
    <cfRule type="cellIs" dxfId="308" priority="21" operator="lessThan">
      <formula>$C$4</formula>
    </cfRule>
  </conditionalFormatting>
  <conditionalFormatting sqref="E32">
    <cfRule type="cellIs" dxfId="307" priority="22" operator="lessThan">
      <formula>$C$4</formula>
    </cfRule>
  </conditionalFormatting>
  <conditionalFormatting sqref="E33">
    <cfRule type="cellIs" dxfId="306" priority="23" operator="lessThan">
      <formula>$C$4</formula>
    </cfRule>
  </conditionalFormatting>
  <conditionalFormatting sqref="E34">
    <cfRule type="cellIs" dxfId="305" priority="24" operator="lessThan">
      <formula>$C$4</formula>
    </cfRule>
  </conditionalFormatting>
  <conditionalFormatting sqref="E35">
    <cfRule type="cellIs" dxfId="304" priority="25" operator="lessThan">
      <formula>$C$4</formula>
    </cfRule>
  </conditionalFormatting>
  <conditionalFormatting sqref="E36">
    <cfRule type="cellIs" dxfId="303" priority="26" operator="lessThan">
      <formula>$C$4</formula>
    </cfRule>
  </conditionalFormatting>
  <conditionalFormatting sqref="E37">
    <cfRule type="cellIs" dxfId="302" priority="27" operator="lessThan">
      <formula>$C$4</formula>
    </cfRule>
  </conditionalFormatting>
  <conditionalFormatting sqref="E38">
    <cfRule type="cellIs" dxfId="301" priority="28" operator="lessThan">
      <formula>$C$4</formula>
    </cfRule>
  </conditionalFormatting>
  <conditionalFormatting sqref="E39">
    <cfRule type="cellIs" dxfId="300" priority="29" operator="lessThan">
      <formula>$C$4</formula>
    </cfRule>
  </conditionalFormatting>
  <conditionalFormatting sqref="E40">
    <cfRule type="cellIs" dxfId="299" priority="30" operator="lessThan">
      <formula>$C$4</formula>
    </cfRule>
  </conditionalFormatting>
  <conditionalFormatting sqref="E41">
    <cfRule type="cellIs" dxfId="298" priority="31" operator="lessThan">
      <formula>$C$4</formula>
    </cfRule>
  </conditionalFormatting>
  <conditionalFormatting sqref="E42">
    <cfRule type="cellIs" dxfId="297" priority="32" operator="lessThan">
      <formula>$C$4</formula>
    </cfRule>
  </conditionalFormatting>
  <conditionalFormatting sqref="E43">
    <cfRule type="cellIs" dxfId="296" priority="33" operator="lessThan">
      <formula>$C$4</formula>
    </cfRule>
  </conditionalFormatting>
  <conditionalFormatting sqref="E44">
    <cfRule type="cellIs" dxfId="295" priority="34" operator="lessThan">
      <formula>$C$4</formula>
    </cfRule>
  </conditionalFormatting>
  <conditionalFormatting sqref="E45">
    <cfRule type="cellIs" dxfId="294" priority="35" operator="lessThan">
      <formula>$C$4</formula>
    </cfRule>
  </conditionalFormatting>
  <conditionalFormatting sqref="E46">
    <cfRule type="cellIs" dxfId="293" priority="36" operator="lessThan">
      <formula>$C$4</formula>
    </cfRule>
  </conditionalFormatting>
  <conditionalFormatting sqref="E47">
    <cfRule type="cellIs" dxfId="292" priority="37" operator="lessThan">
      <formula>$C$4</formula>
    </cfRule>
  </conditionalFormatting>
  <conditionalFormatting sqref="E48">
    <cfRule type="cellIs" dxfId="291" priority="38" operator="lessThan">
      <formula>$C$4</formula>
    </cfRule>
  </conditionalFormatting>
  <conditionalFormatting sqref="E49">
    <cfRule type="cellIs" dxfId="290" priority="39" operator="lessThan">
      <formula>$C$4</formula>
    </cfRule>
  </conditionalFormatting>
  <conditionalFormatting sqref="E50">
    <cfRule type="cellIs" dxfId="289" priority="40" operator="lessThan">
      <formula>$C$4</formula>
    </cfRule>
  </conditionalFormatting>
  <conditionalFormatting sqref="G11">
    <cfRule type="cellIs" dxfId="288" priority="41" operator="lessThan">
      <formula>$C$4</formula>
    </cfRule>
  </conditionalFormatting>
  <conditionalFormatting sqref="G12">
    <cfRule type="cellIs" dxfId="287" priority="42" operator="lessThan">
      <formula>$C$4</formula>
    </cfRule>
  </conditionalFormatting>
  <conditionalFormatting sqref="G13">
    <cfRule type="cellIs" dxfId="286" priority="43" operator="lessThan">
      <formula>$C$4</formula>
    </cfRule>
  </conditionalFormatting>
  <conditionalFormatting sqref="G14">
    <cfRule type="cellIs" dxfId="285" priority="44" operator="lessThan">
      <formula>$C$4</formula>
    </cfRule>
  </conditionalFormatting>
  <conditionalFormatting sqref="G15">
    <cfRule type="cellIs" dxfId="284" priority="45" operator="lessThan">
      <formula>$C$4</formula>
    </cfRule>
  </conditionalFormatting>
  <conditionalFormatting sqref="G16">
    <cfRule type="cellIs" dxfId="283" priority="46" operator="lessThan">
      <formula>$C$4</formula>
    </cfRule>
  </conditionalFormatting>
  <conditionalFormatting sqref="G17">
    <cfRule type="cellIs" dxfId="282" priority="47" operator="lessThan">
      <formula>$C$4</formula>
    </cfRule>
  </conditionalFormatting>
  <conditionalFormatting sqref="G18">
    <cfRule type="cellIs" dxfId="281" priority="48" operator="lessThan">
      <formula>$C$4</formula>
    </cfRule>
  </conditionalFormatting>
  <conditionalFormatting sqref="G19">
    <cfRule type="cellIs" dxfId="280" priority="49" operator="lessThan">
      <formula>$C$4</formula>
    </cfRule>
  </conditionalFormatting>
  <conditionalFormatting sqref="G20">
    <cfRule type="cellIs" dxfId="279" priority="50" operator="lessThan">
      <formula>$C$4</formula>
    </cfRule>
  </conditionalFormatting>
  <conditionalFormatting sqref="G21">
    <cfRule type="cellIs" dxfId="278" priority="51" operator="lessThan">
      <formula>$C$4</formula>
    </cfRule>
  </conditionalFormatting>
  <conditionalFormatting sqref="G22">
    <cfRule type="cellIs" dxfId="277" priority="52" operator="lessThan">
      <formula>$C$4</formula>
    </cfRule>
  </conditionalFormatting>
  <conditionalFormatting sqref="G23">
    <cfRule type="cellIs" dxfId="276" priority="53" operator="lessThan">
      <formula>$C$4</formula>
    </cfRule>
  </conditionalFormatting>
  <conditionalFormatting sqref="G24">
    <cfRule type="cellIs" dxfId="275" priority="54" operator="lessThan">
      <formula>$C$4</formula>
    </cfRule>
  </conditionalFormatting>
  <conditionalFormatting sqref="G25">
    <cfRule type="cellIs" dxfId="274" priority="55" operator="lessThan">
      <formula>$C$4</formula>
    </cfRule>
  </conditionalFormatting>
  <conditionalFormatting sqref="G26">
    <cfRule type="cellIs" dxfId="273" priority="56" operator="lessThan">
      <formula>$C$4</formula>
    </cfRule>
  </conditionalFormatting>
  <conditionalFormatting sqref="G27">
    <cfRule type="cellIs" dxfId="272" priority="57" operator="lessThan">
      <formula>$C$4</formula>
    </cfRule>
  </conditionalFormatting>
  <conditionalFormatting sqref="G28">
    <cfRule type="cellIs" dxfId="271" priority="58" operator="lessThan">
      <formula>$C$4</formula>
    </cfRule>
  </conditionalFormatting>
  <conditionalFormatting sqref="G29">
    <cfRule type="cellIs" dxfId="270" priority="59" operator="lessThan">
      <formula>$C$4</formula>
    </cfRule>
  </conditionalFormatting>
  <conditionalFormatting sqref="G30">
    <cfRule type="cellIs" dxfId="269" priority="60" operator="lessThan">
      <formula>$C$4</formula>
    </cfRule>
  </conditionalFormatting>
  <conditionalFormatting sqref="G31">
    <cfRule type="cellIs" dxfId="268" priority="61" operator="lessThan">
      <formula>$C$4</formula>
    </cfRule>
  </conditionalFormatting>
  <conditionalFormatting sqref="G32">
    <cfRule type="cellIs" dxfId="267" priority="62" operator="lessThan">
      <formula>$C$4</formula>
    </cfRule>
  </conditionalFormatting>
  <conditionalFormatting sqref="G33">
    <cfRule type="cellIs" dxfId="266" priority="63" operator="lessThan">
      <formula>$C$4</formula>
    </cfRule>
  </conditionalFormatting>
  <conditionalFormatting sqref="G34">
    <cfRule type="cellIs" dxfId="265" priority="64" operator="lessThan">
      <formula>$C$4</formula>
    </cfRule>
  </conditionalFormatting>
  <conditionalFormatting sqref="G35">
    <cfRule type="cellIs" dxfId="264" priority="65" operator="lessThan">
      <formula>$C$4</formula>
    </cfRule>
  </conditionalFormatting>
  <conditionalFormatting sqref="G36">
    <cfRule type="cellIs" dxfId="263" priority="66" operator="lessThan">
      <formula>$C$4</formula>
    </cfRule>
  </conditionalFormatting>
  <conditionalFormatting sqref="G37">
    <cfRule type="cellIs" dxfId="262" priority="67" operator="lessThan">
      <formula>$C$4</formula>
    </cfRule>
  </conditionalFormatting>
  <conditionalFormatting sqref="G38">
    <cfRule type="cellIs" dxfId="261" priority="68" operator="lessThan">
      <formula>$C$4</formula>
    </cfRule>
  </conditionalFormatting>
  <conditionalFormatting sqref="G39">
    <cfRule type="cellIs" dxfId="260" priority="69" operator="lessThan">
      <formula>$C$4</formula>
    </cfRule>
  </conditionalFormatting>
  <conditionalFormatting sqref="G40">
    <cfRule type="cellIs" dxfId="259" priority="70" operator="lessThan">
      <formula>$C$4</formula>
    </cfRule>
  </conditionalFormatting>
  <conditionalFormatting sqref="G41">
    <cfRule type="cellIs" dxfId="258" priority="71" operator="lessThan">
      <formula>$C$4</formula>
    </cfRule>
  </conditionalFormatting>
  <conditionalFormatting sqref="G42">
    <cfRule type="cellIs" dxfId="257" priority="72" operator="lessThan">
      <formula>$C$4</formula>
    </cfRule>
  </conditionalFormatting>
  <conditionalFormatting sqref="G43">
    <cfRule type="cellIs" dxfId="256" priority="73" operator="lessThan">
      <formula>$C$4</formula>
    </cfRule>
  </conditionalFormatting>
  <conditionalFormatting sqref="G44">
    <cfRule type="cellIs" dxfId="255" priority="74" operator="lessThan">
      <formula>$C$4</formula>
    </cfRule>
  </conditionalFormatting>
  <conditionalFormatting sqref="G45">
    <cfRule type="cellIs" dxfId="254" priority="75" operator="lessThan">
      <formula>$C$4</formula>
    </cfRule>
  </conditionalFormatting>
  <conditionalFormatting sqref="G46">
    <cfRule type="cellIs" dxfId="253" priority="76" operator="lessThan">
      <formula>$C$4</formula>
    </cfRule>
  </conditionalFormatting>
  <conditionalFormatting sqref="G47">
    <cfRule type="cellIs" dxfId="252" priority="77" operator="lessThan">
      <formula>$C$4</formula>
    </cfRule>
  </conditionalFormatting>
  <conditionalFormatting sqref="G48">
    <cfRule type="cellIs" dxfId="251" priority="78" operator="lessThan">
      <formula>$C$4</formula>
    </cfRule>
  </conditionalFormatting>
  <conditionalFormatting sqref="G49">
    <cfRule type="cellIs" dxfId="250" priority="79" operator="lessThan">
      <formula>$C$4</formula>
    </cfRule>
  </conditionalFormatting>
  <conditionalFormatting sqref="G50">
    <cfRule type="cellIs" dxfId="249" priority="80" operator="lessThan">
      <formula>$C$4</formula>
    </cfRule>
  </conditionalFormatting>
  <conditionalFormatting sqref="K11">
    <cfRule type="cellIs" dxfId="248" priority="81" operator="lessThan">
      <formula>$C$4</formula>
    </cfRule>
  </conditionalFormatting>
  <conditionalFormatting sqref="K12">
    <cfRule type="cellIs" dxfId="247" priority="82" operator="lessThan">
      <formula>$C$4</formula>
    </cfRule>
  </conditionalFormatting>
  <conditionalFormatting sqref="K13">
    <cfRule type="cellIs" dxfId="246" priority="83" operator="lessThan">
      <formula>$C$4</formula>
    </cfRule>
  </conditionalFormatting>
  <conditionalFormatting sqref="K14">
    <cfRule type="cellIs" dxfId="245" priority="84" operator="lessThan">
      <formula>$C$4</formula>
    </cfRule>
  </conditionalFormatting>
  <conditionalFormatting sqref="K15">
    <cfRule type="cellIs" dxfId="244" priority="85" operator="lessThan">
      <formula>$C$4</formula>
    </cfRule>
  </conditionalFormatting>
  <conditionalFormatting sqref="K16">
    <cfRule type="cellIs" dxfId="243" priority="86" operator="lessThan">
      <formula>$C$4</formula>
    </cfRule>
  </conditionalFormatting>
  <conditionalFormatting sqref="K17">
    <cfRule type="cellIs" dxfId="242" priority="87" operator="lessThan">
      <formula>$C$4</formula>
    </cfRule>
  </conditionalFormatting>
  <conditionalFormatting sqref="K18">
    <cfRule type="cellIs" dxfId="241" priority="88" operator="lessThan">
      <formula>$C$4</formula>
    </cfRule>
  </conditionalFormatting>
  <conditionalFormatting sqref="K19">
    <cfRule type="cellIs" dxfId="240" priority="89" operator="lessThan">
      <formula>$C$4</formula>
    </cfRule>
  </conditionalFormatting>
  <conditionalFormatting sqref="K20">
    <cfRule type="cellIs" dxfId="239" priority="90" operator="lessThan">
      <formula>$C$4</formula>
    </cfRule>
  </conditionalFormatting>
  <conditionalFormatting sqref="K21">
    <cfRule type="cellIs" dxfId="238" priority="91" operator="lessThan">
      <formula>$C$4</formula>
    </cfRule>
  </conditionalFormatting>
  <conditionalFormatting sqref="K22">
    <cfRule type="cellIs" dxfId="237" priority="92" operator="lessThan">
      <formula>$C$4</formula>
    </cfRule>
  </conditionalFormatting>
  <conditionalFormatting sqref="K23">
    <cfRule type="cellIs" dxfId="236" priority="93" operator="lessThan">
      <formula>$C$4</formula>
    </cfRule>
  </conditionalFormatting>
  <conditionalFormatting sqref="K24">
    <cfRule type="cellIs" dxfId="235" priority="94" operator="lessThan">
      <formula>$C$4</formula>
    </cfRule>
  </conditionalFormatting>
  <conditionalFormatting sqref="K25">
    <cfRule type="cellIs" dxfId="234" priority="95" operator="lessThan">
      <formula>$C$4</formula>
    </cfRule>
  </conditionalFormatting>
  <conditionalFormatting sqref="K26">
    <cfRule type="cellIs" dxfId="233" priority="96" operator="lessThan">
      <formula>$C$4</formula>
    </cfRule>
  </conditionalFormatting>
  <conditionalFormatting sqref="K27">
    <cfRule type="cellIs" dxfId="232" priority="97" operator="lessThan">
      <formula>$C$4</formula>
    </cfRule>
  </conditionalFormatting>
  <conditionalFormatting sqref="K28">
    <cfRule type="cellIs" dxfId="231" priority="98" operator="lessThan">
      <formula>$C$4</formula>
    </cfRule>
  </conditionalFormatting>
  <conditionalFormatting sqref="K29">
    <cfRule type="cellIs" dxfId="230" priority="99" operator="lessThan">
      <formula>$C$4</formula>
    </cfRule>
  </conditionalFormatting>
  <conditionalFormatting sqref="K30">
    <cfRule type="cellIs" dxfId="229" priority="100" operator="lessThan">
      <formula>$C$4</formula>
    </cfRule>
  </conditionalFormatting>
  <conditionalFormatting sqref="K31">
    <cfRule type="cellIs" dxfId="228" priority="101" operator="lessThan">
      <formula>$C$4</formula>
    </cfRule>
  </conditionalFormatting>
  <conditionalFormatting sqref="K32">
    <cfRule type="cellIs" dxfId="227" priority="102" operator="lessThan">
      <formula>$C$4</formula>
    </cfRule>
  </conditionalFormatting>
  <conditionalFormatting sqref="K33">
    <cfRule type="cellIs" dxfId="226" priority="103" operator="lessThan">
      <formula>$C$4</formula>
    </cfRule>
  </conditionalFormatting>
  <conditionalFormatting sqref="K34">
    <cfRule type="cellIs" dxfId="225" priority="104" operator="lessThan">
      <formula>$C$4</formula>
    </cfRule>
  </conditionalFormatting>
  <conditionalFormatting sqref="K35">
    <cfRule type="cellIs" dxfId="224" priority="105" operator="lessThan">
      <formula>$C$4</formula>
    </cfRule>
  </conditionalFormatting>
  <conditionalFormatting sqref="K36">
    <cfRule type="cellIs" dxfId="223" priority="106" operator="lessThan">
      <formula>$C$4</formula>
    </cfRule>
  </conditionalFormatting>
  <conditionalFormatting sqref="K37">
    <cfRule type="cellIs" dxfId="222" priority="107" operator="lessThan">
      <formula>$C$4</formula>
    </cfRule>
  </conditionalFormatting>
  <conditionalFormatting sqref="K38">
    <cfRule type="cellIs" dxfId="221" priority="108" operator="lessThan">
      <formula>$C$4</formula>
    </cfRule>
  </conditionalFormatting>
  <conditionalFormatting sqref="K39">
    <cfRule type="cellIs" dxfId="220" priority="109" operator="lessThan">
      <formula>$C$4</formula>
    </cfRule>
  </conditionalFormatting>
  <conditionalFormatting sqref="K40">
    <cfRule type="cellIs" dxfId="219" priority="110" operator="lessThan">
      <formula>$C$4</formula>
    </cfRule>
  </conditionalFormatting>
  <conditionalFormatting sqref="K41">
    <cfRule type="cellIs" dxfId="218" priority="111" operator="lessThan">
      <formula>$C$4</formula>
    </cfRule>
  </conditionalFormatting>
  <conditionalFormatting sqref="K42">
    <cfRule type="cellIs" dxfId="217" priority="112" operator="lessThan">
      <formula>$C$4</formula>
    </cfRule>
  </conditionalFormatting>
  <conditionalFormatting sqref="K43">
    <cfRule type="cellIs" dxfId="216" priority="113" operator="lessThan">
      <formula>$C$4</formula>
    </cfRule>
  </conditionalFormatting>
  <conditionalFormatting sqref="K44">
    <cfRule type="cellIs" dxfId="215" priority="114" operator="lessThan">
      <formula>$C$4</formula>
    </cfRule>
  </conditionalFormatting>
  <conditionalFormatting sqref="K45">
    <cfRule type="cellIs" dxfId="214" priority="115" operator="lessThan">
      <formula>$C$4</formula>
    </cfRule>
  </conditionalFormatting>
  <conditionalFormatting sqref="K46">
    <cfRule type="cellIs" dxfId="213" priority="116" operator="lessThan">
      <formula>$C$4</formula>
    </cfRule>
  </conditionalFormatting>
  <conditionalFormatting sqref="K47">
    <cfRule type="cellIs" dxfId="212" priority="117" operator="lessThan">
      <formula>$C$4</formula>
    </cfRule>
  </conditionalFormatting>
  <conditionalFormatting sqref="K48">
    <cfRule type="cellIs" dxfId="211" priority="118" operator="lessThan">
      <formula>$C$4</formula>
    </cfRule>
  </conditionalFormatting>
  <conditionalFormatting sqref="K49">
    <cfRule type="cellIs" dxfId="210" priority="119" operator="lessThan">
      <formula>$C$4</formula>
    </cfRule>
  </conditionalFormatting>
  <conditionalFormatting sqref="K50">
    <cfRule type="cellIs" dxfId="209" priority="120" operator="lessThan">
      <formula>$C$4</formula>
    </cfRule>
  </conditionalFormatting>
  <conditionalFormatting sqref="M11">
    <cfRule type="cellIs" dxfId="208" priority="121" operator="lessThan">
      <formula>$C$4</formula>
    </cfRule>
  </conditionalFormatting>
  <conditionalFormatting sqref="M12">
    <cfRule type="cellIs" dxfId="207" priority="122" operator="lessThan">
      <formula>$C$4</formula>
    </cfRule>
  </conditionalFormatting>
  <conditionalFormatting sqref="M13">
    <cfRule type="cellIs" dxfId="206" priority="123" operator="lessThan">
      <formula>$C$4</formula>
    </cfRule>
  </conditionalFormatting>
  <conditionalFormatting sqref="M14">
    <cfRule type="cellIs" dxfId="205" priority="124" operator="lessThan">
      <formula>$C$4</formula>
    </cfRule>
  </conditionalFormatting>
  <conditionalFormatting sqref="M15">
    <cfRule type="cellIs" dxfId="204" priority="125" operator="lessThan">
      <formula>$C$4</formula>
    </cfRule>
  </conditionalFormatting>
  <conditionalFormatting sqref="M16">
    <cfRule type="cellIs" dxfId="203" priority="126" operator="lessThan">
      <formula>$C$4</formula>
    </cfRule>
  </conditionalFormatting>
  <conditionalFormatting sqref="M17">
    <cfRule type="cellIs" dxfId="202" priority="127" operator="lessThan">
      <formula>$C$4</formula>
    </cfRule>
  </conditionalFormatting>
  <conditionalFormatting sqref="M18">
    <cfRule type="cellIs" dxfId="201" priority="128" operator="lessThan">
      <formula>$C$4</formula>
    </cfRule>
  </conditionalFormatting>
  <conditionalFormatting sqref="M19">
    <cfRule type="cellIs" dxfId="200" priority="129" operator="lessThan">
      <formula>$C$4</formula>
    </cfRule>
  </conditionalFormatting>
  <conditionalFormatting sqref="M20">
    <cfRule type="cellIs" dxfId="199" priority="130" operator="lessThan">
      <formula>$C$4</formula>
    </cfRule>
  </conditionalFormatting>
  <conditionalFormatting sqref="M21">
    <cfRule type="cellIs" dxfId="198" priority="131" operator="lessThan">
      <formula>$C$4</formula>
    </cfRule>
  </conditionalFormatting>
  <conditionalFormatting sqref="M22">
    <cfRule type="cellIs" dxfId="197" priority="132" operator="lessThan">
      <formula>$C$4</formula>
    </cfRule>
  </conditionalFormatting>
  <conditionalFormatting sqref="M23">
    <cfRule type="cellIs" dxfId="196" priority="133" operator="lessThan">
      <formula>$C$4</formula>
    </cfRule>
  </conditionalFormatting>
  <conditionalFormatting sqref="M24">
    <cfRule type="cellIs" dxfId="195" priority="134" operator="lessThan">
      <formula>$C$4</formula>
    </cfRule>
  </conditionalFormatting>
  <conditionalFormatting sqref="M25">
    <cfRule type="cellIs" dxfId="194" priority="135" operator="lessThan">
      <formula>$C$4</formula>
    </cfRule>
  </conditionalFormatting>
  <conditionalFormatting sqref="M26">
    <cfRule type="cellIs" dxfId="193" priority="136" operator="lessThan">
      <formula>$C$4</formula>
    </cfRule>
  </conditionalFormatting>
  <conditionalFormatting sqref="M27">
    <cfRule type="cellIs" dxfId="192" priority="137" operator="lessThan">
      <formula>$C$4</formula>
    </cfRule>
  </conditionalFormatting>
  <conditionalFormatting sqref="M28">
    <cfRule type="cellIs" dxfId="191" priority="138" operator="lessThan">
      <formula>$C$4</formula>
    </cfRule>
  </conditionalFormatting>
  <conditionalFormatting sqref="M29">
    <cfRule type="cellIs" dxfId="190" priority="139" operator="lessThan">
      <formula>$C$4</formula>
    </cfRule>
  </conditionalFormatting>
  <conditionalFormatting sqref="M30">
    <cfRule type="cellIs" dxfId="189" priority="140" operator="lessThan">
      <formula>$C$4</formula>
    </cfRule>
  </conditionalFormatting>
  <conditionalFormatting sqref="M31">
    <cfRule type="cellIs" dxfId="188" priority="141" operator="lessThan">
      <formula>$C$4</formula>
    </cfRule>
  </conditionalFormatting>
  <conditionalFormatting sqref="M32">
    <cfRule type="cellIs" dxfId="187" priority="142" operator="lessThan">
      <formula>$C$4</formula>
    </cfRule>
  </conditionalFormatting>
  <conditionalFormatting sqref="M33">
    <cfRule type="cellIs" dxfId="186" priority="143" operator="lessThan">
      <formula>$C$4</formula>
    </cfRule>
  </conditionalFormatting>
  <conditionalFormatting sqref="M34">
    <cfRule type="cellIs" dxfId="185" priority="144" operator="lessThan">
      <formula>$C$4</formula>
    </cfRule>
  </conditionalFormatting>
  <conditionalFormatting sqref="M35">
    <cfRule type="cellIs" dxfId="184" priority="145" operator="lessThan">
      <formula>$C$4</formula>
    </cfRule>
  </conditionalFormatting>
  <conditionalFormatting sqref="M36">
    <cfRule type="cellIs" dxfId="183" priority="146" operator="lessThan">
      <formula>$C$4</formula>
    </cfRule>
  </conditionalFormatting>
  <conditionalFormatting sqref="M37">
    <cfRule type="cellIs" dxfId="182" priority="147" operator="lessThan">
      <formula>$C$4</formula>
    </cfRule>
  </conditionalFormatting>
  <conditionalFormatting sqref="M38">
    <cfRule type="cellIs" dxfId="181" priority="148" operator="lessThan">
      <formula>$C$4</formula>
    </cfRule>
  </conditionalFormatting>
  <conditionalFormatting sqref="M39">
    <cfRule type="cellIs" dxfId="180" priority="149" operator="lessThan">
      <formula>$C$4</formula>
    </cfRule>
  </conditionalFormatting>
  <conditionalFormatting sqref="M40">
    <cfRule type="cellIs" dxfId="179" priority="150" operator="lessThan">
      <formula>$C$4</formula>
    </cfRule>
  </conditionalFormatting>
  <conditionalFormatting sqref="M41">
    <cfRule type="cellIs" dxfId="178" priority="151" operator="lessThan">
      <formula>$C$4</formula>
    </cfRule>
  </conditionalFormatting>
  <conditionalFormatting sqref="M42">
    <cfRule type="cellIs" dxfId="177" priority="152" operator="lessThan">
      <formula>$C$4</formula>
    </cfRule>
  </conditionalFormatting>
  <conditionalFormatting sqref="M43">
    <cfRule type="cellIs" dxfId="176" priority="153" operator="lessThan">
      <formula>$C$4</formula>
    </cfRule>
  </conditionalFormatting>
  <conditionalFormatting sqref="M44">
    <cfRule type="cellIs" dxfId="175" priority="154" operator="lessThan">
      <formula>$C$4</formula>
    </cfRule>
  </conditionalFormatting>
  <conditionalFormatting sqref="M45">
    <cfRule type="cellIs" dxfId="174" priority="155" operator="lessThan">
      <formula>$C$4</formula>
    </cfRule>
  </conditionalFormatting>
  <conditionalFormatting sqref="M46">
    <cfRule type="cellIs" dxfId="173" priority="156" operator="lessThan">
      <formula>$C$4</formula>
    </cfRule>
  </conditionalFormatting>
  <conditionalFormatting sqref="M47">
    <cfRule type="cellIs" dxfId="172" priority="157" operator="lessThan">
      <formula>$C$4</formula>
    </cfRule>
  </conditionalFormatting>
  <conditionalFormatting sqref="M48">
    <cfRule type="cellIs" dxfId="171" priority="158" operator="lessThan">
      <formula>$C$4</formula>
    </cfRule>
  </conditionalFormatting>
  <conditionalFormatting sqref="M49">
    <cfRule type="cellIs" dxfId="170" priority="159" operator="lessThan">
      <formula>$C$4</formula>
    </cfRule>
  </conditionalFormatting>
  <conditionalFormatting sqref="M50">
    <cfRule type="cellIs" dxfId="169" priority="160" operator="lessThan">
      <formula>$C$4</formula>
    </cfRule>
  </conditionalFormatting>
  <conditionalFormatting sqref="K52">
    <cfRule type="cellIs" dxfId="168" priority="161" operator="lessThan">
      <formula>$C$4</formula>
    </cfRule>
  </conditionalFormatting>
  <conditionalFormatting sqref="K53">
    <cfRule type="cellIs" dxfId="167" priority="162" operator="lessThan">
      <formula>$C$4</formula>
    </cfRule>
  </conditionalFormatting>
  <conditionalFormatting sqref="K54">
    <cfRule type="cellIs" dxfId="166" priority="163" operator="lessThan">
      <formula>$C$4</formula>
    </cfRule>
  </conditionalFormatting>
  <conditionalFormatting sqref="K55">
    <cfRule type="cellIs" dxfId="165" priority="164" operator="lessThan">
      <formula>$C$4</formula>
    </cfRule>
  </conditionalFormatting>
  <dataValidations xWindow="904" yWindow="401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FF13" activePane="bottomRight" state="frozen"/>
      <selection pane="topRight"/>
      <selection pane="bottomLeft"/>
      <selection pane="bottomRight" activeCell="FH19" sqref="FH19:FH2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261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193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261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67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20468</v>
      </c>
      <c r="C11" s="19" t="s">
        <v>194</v>
      </c>
      <c r="D11" s="18"/>
      <c r="E11" s="19">
        <f t="shared" ref="E11:E50" si="0">IF((COUNTA(T11:AA11)&gt;0),(ROUND( AVERAGE(T11:AA11),0)),"")</f>
        <v>87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87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>IF(I11=$FG$13,$FH$19,IF(I11=$FG$15,$FH$15,IF(I11=$FG$17,$FH$17,IF(I11=$FG$19,$FH$13,IF(I11=$FG$21,$FH$21,IF(I11=$FG$23,#REF!,IF(I11=$FG$25,$FH$25,IF(I11=$FG$27,$FH$27,IF(I11=$FG$29,$FH$29,IF(I11=$FG$31,$FH$31,""))))))))))</f>
        <v>Memiliki kemampuan mengidentifikasi guru gatra, guru lagu, guru wilangan teks macapat pupuh Sinom dalam serat Wedhatama</v>
      </c>
      <c r="K11" s="19">
        <f t="shared" ref="K11:K50" si="3">IF((COUNTA(AF11:AN11)&gt;0),AVERAGE(AF11:AN11),"")</f>
        <v>82.333333333333329</v>
      </c>
      <c r="L11" s="19" t="str">
        <f t="shared" ref="L11:L50" si="4">IF(AND(ISNUMBER(K11),K11&gt;=1), IF(K11&lt;=$FD$27,$FE$27,IF(K11&lt;=$FD$28,$FE$28,IF(K11&lt;=$FD$29,$FE$29,IF(K11&lt;=$FD$30,$FE$30,)))), "")</f>
        <v>B</v>
      </c>
      <c r="M11" s="19">
        <f t="shared" ref="M11:M50" si="5">IF((COUNTA(AF11:AO11)&gt;0),AVERAGE(AF11:AO11),"")</f>
        <v>82.333333333333329</v>
      </c>
      <c r="N11" s="19" t="str">
        <f t="shared" ref="N11:N50" si="6">IF(AND(ISNUMBER(M11),M11&gt;=1), IF(M11&lt;=$FD$27,$FE$27,IF(M11&lt;=$FD$28,$FE$28,IF(M11&lt;=$FD$29,$FE$29,IF(M11&lt;=$FD$30,$FE$30,)))), "")</f>
        <v>B</v>
      </c>
      <c r="O11" s="35">
        <v>3</v>
      </c>
      <c r="P11" s="19" t="str">
        <f t="shared" ref="P11:P50" si="7">IF(O11=$FG$13,$FI$13,IF(O11=$FG$15,$FI$15,IF(O11=$FG$17,$FI$17,IF(O11=$FG$19,$FI$19,IF(O11=$FG$21,$FI$21,IF(O11=$FG$23,$FI$23,IF(O11=$FG$25,$FI$25,IF(O11=$FG$27,$FI$27,IF(O11=$FG$29,$FI$29,IF(O11=$FG$31,$FI$31,""))))))))))</f>
        <v>Memiliki keterampilan  mengemukakan pendapat relevansi pitutur luhur dalam teks cerita wayang</v>
      </c>
      <c r="Q11" s="19" t="str">
        <f t="shared" ref="Q11:Q50" si="8">IF(COUNTA(BA11)=1,BA11,"")</f>
        <v>A</v>
      </c>
      <c r="R11" s="19" t="str">
        <f t="shared" ref="R11:R50" si="9">IF(AND(COUNTA(BA11)=1,COUNTA(AD11)=1),BA11,"")</f>
        <v/>
      </c>
      <c r="S11" s="18"/>
      <c r="T11" s="1">
        <v>86</v>
      </c>
      <c r="U11" s="1">
        <v>85</v>
      </c>
      <c r="V11" s="1">
        <v>85</v>
      </c>
      <c r="W11" s="1">
        <v>88</v>
      </c>
      <c r="X11" s="1">
        <v>89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82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>
      <c r="A12" s="19">
        <v>2</v>
      </c>
      <c r="B12" s="19">
        <v>20484</v>
      </c>
      <c r="C12" s="19" t="s">
        <v>195</v>
      </c>
      <c r="D12" s="18"/>
      <c r="E12" s="19">
        <f t="shared" si="0"/>
        <v>84</v>
      </c>
      <c r="F12" s="19" t="str">
        <f t="shared" si="1"/>
        <v>B</v>
      </c>
      <c r="G12" s="19">
        <f>IF((COUNTA(T12:AC12)&gt;0),(ROUND((AVERAGE(T12:AD12)),0)),"")</f>
        <v>84</v>
      </c>
      <c r="H12" s="19" t="str">
        <f t="shared" si="2"/>
        <v>B</v>
      </c>
      <c r="I12" s="35">
        <v>2</v>
      </c>
      <c r="J12" s="19" t="str">
        <f>IF(I12=$FG$13,$FH$19,IF(I12=$FG$15,$FH$15,IF(I12=$FG$17,$FH$17,IF(I12=$FG$19,$FH$13,IF(I12=$FG$21,$FH$21,IF(I12=$FG$23,#REF!,IF(I12=$FG$25,$FH$25,IF(I12=$FG$27,$FH$27,IF(I12=$FG$29,$FH$29,IF(I12=$FG$31,$FH$31,""))))))))))</f>
        <v>Memiliki kemampuan mengidentifikasi unsur pembangun dalam cerita wayang</v>
      </c>
      <c r="K12" s="19">
        <f t="shared" si="3"/>
        <v>87.333333333333329</v>
      </c>
      <c r="L12" s="19" t="str">
        <f t="shared" si="4"/>
        <v>A</v>
      </c>
      <c r="M12" s="19">
        <f t="shared" si="5"/>
        <v>87.333333333333329</v>
      </c>
      <c r="N12" s="19" t="str">
        <f t="shared" si="6"/>
        <v>A</v>
      </c>
      <c r="O12" s="35">
        <v>1</v>
      </c>
      <c r="P12" s="19" t="str">
        <f t="shared" si="7"/>
        <v>Memiliki keterampilan melakukan kegiatan membaca teks aksara Jawa, namun perlu peningkatan dalam menyajikan teks macapat pupuh Sinom dengan pemilihan kata yang benar</v>
      </c>
      <c r="Q12" s="19" t="str">
        <f t="shared" si="8"/>
        <v>A</v>
      </c>
      <c r="R12" s="19" t="str">
        <f t="shared" si="9"/>
        <v/>
      </c>
      <c r="S12" s="18"/>
      <c r="T12" s="1">
        <v>80</v>
      </c>
      <c r="U12" s="1">
        <v>83</v>
      </c>
      <c r="V12" s="1">
        <v>87</v>
      </c>
      <c r="W12" s="1">
        <v>80</v>
      </c>
      <c r="X12" s="1">
        <v>91</v>
      </c>
      <c r="Y12" s="1"/>
      <c r="Z12" s="1"/>
      <c r="AA12" s="1"/>
      <c r="AB12" s="1"/>
      <c r="AC12" s="1"/>
      <c r="AD12" s="1"/>
      <c r="AE12" s="18"/>
      <c r="AF12" s="1">
        <v>95</v>
      </c>
      <c r="AG12" s="1">
        <v>83</v>
      </c>
      <c r="AH12" s="1">
        <v>84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20500</v>
      </c>
      <c r="C13" s="19" t="s">
        <v>196</v>
      </c>
      <c r="D13" s="18"/>
      <c r="E13" s="19">
        <f t="shared" si="0"/>
        <v>78</v>
      </c>
      <c r="F13" s="19" t="str">
        <f t="shared" si="1"/>
        <v>B</v>
      </c>
      <c r="G13" s="19">
        <f>IF((COUNTA(T12:AC12)&gt;0),(ROUND((AVERAGE(T13:AD13)),0)),"")</f>
        <v>78</v>
      </c>
      <c r="H13" s="19" t="str">
        <f t="shared" si="2"/>
        <v>B</v>
      </c>
      <c r="I13" s="35">
        <v>4</v>
      </c>
      <c r="J13" s="19" t="str">
        <f>IF(I13=$FG$13,$FH$19,IF(I13=$FG$15,$FH$15,IF(I13=$FG$17,$FH$17,IF(I13=$FG$19,$FH$13,IF(I13=$FG$21,$FH$21,IF(I13=$FG$23,#REF!,IF(I13=$FG$25,$FH$25,IF(I13=$FG$27,$FH$27,IF(I13=$FG$29,$FH$29,IF(I13=$FG$31,$FH$31,""))))))))))</f>
        <v>Memiliki kemampuan mengenali ciri-ciri teks deskripsi dan memiliki kemampuan mengidentifikasi struktur teks deskriptif tentang makanan tradisional Jawa</v>
      </c>
      <c r="K13" s="19">
        <f t="shared" si="3"/>
        <v>81</v>
      </c>
      <c r="L13" s="19" t="str">
        <f t="shared" si="4"/>
        <v>B</v>
      </c>
      <c r="M13" s="19">
        <f t="shared" si="5"/>
        <v>81</v>
      </c>
      <c r="N13" s="19" t="str">
        <f t="shared" si="6"/>
        <v>B</v>
      </c>
      <c r="O13" s="35">
        <v>3</v>
      </c>
      <c r="P13" s="19" t="str">
        <f t="shared" si="7"/>
        <v>Memiliki keterampilan  mengemukakan pendapat relevansi pitutur luhur dalam teks cerita wayang</v>
      </c>
      <c r="Q13" s="19" t="str">
        <f t="shared" si="8"/>
        <v>B</v>
      </c>
      <c r="R13" s="19" t="str">
        <f t="shared" si="9"/>
        <v/>
      </c>
      <c r="S13" s="18"/>
      <c r="T13" s="1">
        <v>70</v>
      </c>
      <c r="U13" s="1">
        <v>83</v>
      </c>
      <c r="V13" s="1">
        <v>80</v>
      </c>
      <c r="W13" s="1">
        <v>80</v>
      </c>
      <c r="X13" s="1">
        <v>75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83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273</v>
      </c>
      <c r="FI13" s="41" t="s">
        <v>271</v>
      </c>
      <c r="FJ13" s="39">
        <v>4461</v>
      </c>
      <c r="FK13" s="39">
        <v>4471</v>
      </c>
    </row>
    <row r="14" spans="1:167">
      <c r="A14" s="19">
        <v>4</v>
      </c>
      <c r="B14" s="19">
        <v>20516</v>
      </c>
      <c r="C14" s="19" t="s">
        <v>197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3</v>
      </c>
      <c r="J14" s="19" t="str">
        <f>IF(I14=$FG$13,$FH$19,IF(I14=$FG$15,$FH$15,IF(I14=$FG$17,$FH$17,IF(I14=$FG$19,$FH$13,IF(I14=$FG$21,$FH$21,IF(I14=$FG$23,#REF!,IF(I14=$FG$25,$FH$25,IF(I14=$FG$27,$FH$27,IF(I14=$FG$29,$FH$29,IF(I14=$FG$31,$FH$31,""))))))))))</f>
        <v>Memiliki kemampuan mengenali angka Jawa dan mengidentifikasi kaidah penulisan angka Jawa</v>
      </c>
      <c r="K14" s="19">
        <f t="shared" si="3"/>
        <v>86.666666666666671</v>
      </c>
      <c r="L14" s="19" t="str">
        <f t="shared" si="4"/>
        <v>A</v>
      </c>
      <c r="M14" s="19">
        <f t="shared" si="5"/>
        <v>86.666666666666671</v>
      </c>
      <c r="N14" s="19" t="str">
        <f t="shared" si="6"/>
        <v>A</v>
      </c>
      <c r="O14" s="35">
        <v>1</v>
      </c>
      <c r="P14" s="19" t="str">
        <f t="shared" si="7"/>
        <v>Memiliki keterampilan melakukan kegiatan membaca teks aksara Jawa, namun perlu peningkatan dalam menyajikan teks macapat pupuh Sinom dengan pemilihan kata yang benar</v>
      </c>
      <c r="Q14" s="19" t="str">
        <f t="shared" si="8"/>
        <v>A</v>
      </c>
      <c r="R14" s="19" t="str">
        <f t="shared" si="9"/>
        <v/>
      </c>
      <c r="S14" s="18"/>
      <c r="T14" s="1">
        <v>83</v>
      </c>
      <c r="U14" s="1">
        <v>87</v>
      </c>
      <c r="V14" s="1">
        <v>87</v>
      </c>
      <c r="W14" s="1">
        <v>80</v>
      </c>
      <c r="X14" s="1">
        <v>80</v>
      </c>
      <c r="Y14" s="1"/>
      <c r="Z14" s="1"/>
      <c r="AA14" s="1"/>
      <c r="AB14" s="1"/>
      <c r="AC14" s="1"/>
      <c r="AD14" s="1"/>
      <c r="AE14" s="18"/>
      <c r="AF14" s="1">
        <v>95</v>
      </c>
      <c r="AG14" s="1">
        <v>87</v>
      </c>
      <c r="AH14" s="1">
        <v>78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>
      <c r="A15" s="19">
        <v>5</v>
      </c>
      <c r="B15" s="19">
        <v>20532</v>
      </c>
      <c r="C15" s="19" t="s">
        <v>198</v>
      </c>
      <c r="D15" s="18"/>
      <c r="E15" s="19">
        <f t="shared" si="0"/>
        <v>83</v>
      </c>
      <c r="F15" s="19" t="str">
        <f t="shared" si="1"/>
        <v>B</v>
      </c>
      <c r="G15" s="19">
        <f>IF((COUNTA(T12:AC12)&gt;0),(ROUND((AVERAGE(T15:AD15)),0)),"")</f>
        <v>83</v>
      </c>
      <c r="H15" s="19" t="str">
        <f t="shared" si="2"/>
        <v>B</v>
      </c>
      <c r="I15" s="35">
        <v>3</v>
      </c>
      <c r="J15" s="19" t="str">
        <f>IF(I15=$FG$13,$FH$19,IF(I15=$FG$15,$FH$15,IF(I15=$FG$17,$FH$17,IF(I15=$FG$19,$FH$13,IF(I15=$FG$21,$FH$21,IF(I15=$FG$23,#REF!,IF(I15=$FG$25,$FH$25,IF(I15=$FG$27,$FH$27,IF(I15=$FG$29,$FH$29,IF(I15=$FG$31,$FH$31,""))))))))))</f>
        <v>Memiliki kemampuan mengenali angka Jawa dan mengidentifikasi kaidah penulisan angka Jawa</v>
      </c>
      <c r="K15" s="19">
        <f t="shared" si="3"/>
        <v>86</v>
      </c>
      <c r="L15" s="19" t="str">
        <f t="shared" si="4"/>
        <v>A</v>
      </c>
      <c r="M15" s="19">
        <f t="shared" si="5"/>
        <v>86</v>
      </c>
      <c r="N15" s="19" t="str">
        <f t="shared" si="6"/>
        <v>A</v>
      </c>
      <c r="O15" s="35">
        <v>1</v>
      </c>
      <c r="P15" s="19" t="str">
        <f t="shared" si="7"/>
        <v>Memiliki keterampilan melakukan kegiatan membaca teks aksara Jawa, namun perlu peningkatan dalam menyajikan teks macapat pupuh Sinom dengan pemilihan kata yang benar</v>
      </c>
      <c r="Q15" s="19" t="str">
        <f t="shared" si="8"/>
        <v>A</v>
      </c>
      <c r="R15" s="19" t="str">
        <f t="shared" si="9"/>
        <v/>
      </c>
      <c r="S15" s="18"/>
      <c r="T15" s="1">
        <v>89</v>
      </c>
      <c r="U15" s="1">
        <v>80</v>
      </c>
      <c r="V15" s="1">
        <v>80</v>
      </c>
      <c r="W15" s="1">
        <v>80</v>
      </c>
      <c r="X15" s="1">
        <v>88</v>
      </c>
      <c r="Y15" s="1"/>
      <c r="Z15" s="1"/>
      <c r="AA15" s="1"/>
      <c r="AB15" s="1"/>
      <c r="AC15" s="1"/>
      <c r="AD15" s="1"/>
      <c r="AE15" s="18"/>
      <c r="AF15" s="1">
        <v>95</v>
      </c>
      <c r="AG15" s="1">
        <v>80</v>
      </c>
      <c r="AH15" s="1">
        <v>83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270</v>
      </c>
      <c r="FI15" s="41" t="s">
        <v>274</v>
      </c>
      <c r="FJ15" s="39">
        <v>4462</v>
      </c>
      <c r="FK15" s="39">
        <v>4472</v>
      </c>
    </row>
    <row r="16" spans="1:167">
      <c r="A16" s="19">
        <v>6</v>
      </c>
      <c r="B16" s="19">
        <v>20548</v>
      </c>
      <c r="C16" s="19" t="s">
        <v>199</v>
      </c>
      <c r="D16" s="18"/>
      <c r="E16" s="19">
        <f t="shared" si="0"/>
        <v>77</v>
      </c>
      <c r="F16" s="19" t="str">
        <f t="shared" si="1"/>
        <v>B</v>
      </c>
      <c r="G16" s="19">
        <f>IF((COUNTA(T12:AC12)&gt;0),(ROUND((AVERAGE(T16:AD16)),0)),"")</f>
        <v>77</v>
      </c>
      <c r="H16" s="19" t="str">
        <f t="shared" si="2"/>
        <v>B</v>
      </c>
      <c r="I16" s="35">
        <v>4</v>
      </c>
      <c r="J16" s="19" t="str">
        <f>IF(I16=$FG$13,$FH$19,IF(I16=$FG$15,$FH$15,IF(I16=$FG$17,$FH$17,IF(I16=$FG$19,$FH$13,IF(I16=$FG$21,$FH$21,IF(I16=$FG$23,#REF!,IF(I16=$FG$25,$FH$25,IF(I16=$FG$27,$FH$27,IF(I16=$FG$29,$FH$29,IF(I16=$FG$31,$FH$31,""))))))))))</f>
        <v>Memiliki kemampuan mengenali ciri-ciri teks deskripsi dan memiliki kemampuan mengidentifikasi struktur teks deskriptif tentang makanan tradisional Jawa</v>
      </c>
      <c r="K16" s="19">
        <f t="shared" si="3"/>
        <v>83.333333333333329</v>
      </c>
      <c r="L16" s="19" t="str">
        <f t="shared" si="4"/>
        <v>B</v>
      </c>
      <c r="M16" s="19">
        <f t="shared" si="5"/>
        <v>83.333333333333329</v>
      </c>
      <c r="N16" s="19" t="str">
        <f t="shared" si="6"/>
        <v>B</v>
      </c>
      <c r="O16" s="35">
        <v>2</v>
      </c>
      <c r="P16" s="19" t="str">
        <f t="shared" si="7"/>
        <v>Memiliki keterampilan mengemukakan isi teks cerita wayang dalam bentuk lisan maupun tulisan, namun perlu peningkatan dalam pelafalan membaca teks panatacara</v>
      </c>
      <c r="Q16" s="19" t="str">
        <f t="shared" si="8"/>
        <v>B</v>
      </c>
      <c r="R16" s="19" t="str">
        <f t="shared" si="9"/>
        <v/>
      </c>
      <c r="S16" s="18"/>
      <c r="T16" s="1">
        <v>70</v>
      </c>
      <c r="U16" s="1">
        <v>82</v>
      </c>
      <c r="V16" s="1">
        <v>78</v>
      </c>
      <c r="W16" s="1">
        <v>80</v>
      </c>
      <c r="X16" s="1">
        <v>76</v>
      </c>
      <c r="Y16" s="1"/>
      <c r="Z16" s="1"/>
      <c r="AA16" s="1"/>
      <c r="AB16" s="1"/>
      <c r="AC16" s="1"/>
      <c r="AD16" s="1"/>
      <c r="AE16" s="18"/>
      <c r="AF16" s="1">
        <v>87</v>
      </c>
      <c r="AG16" s="1">
        <v>82</v>
      </c>
      <c r="AH16" s="1">
        <v>81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>
      <c r="A17" s="19">
        <v>7</v>
      </c>
      <c r="B17" s="19">
        <v>20564</v>
      </c>
      <c r="C17" s="19" t="s">
        <v>200</v>
      </c>
      <c r="D17" s="18"/>
      <c r="E17" s="19">
        <f t="shared" si="0"/>
        <v>83</v>
      </c>
      <c r="F17" s="19" t="str">
        <f t="shared" si="1"/>
        <v>B</v>
      </c>
      <c r="G17" s="19">
        <f>IF((COUNTA(T12:AC12)&gt;0),(ROUND((AVERAGE(T17:AD17)),0)),"")</f>
        <v>83</v>
      </c>
      <c r="H17" s="19" t="str">
        <f t="shared" si="2"/>
        <v>B</v>
      </c>
      <c r="I17" s="35">
        <v>3</v>
      </c>
      <c r="J17" s="19" t="str">
        <f>IF(I17=$FG$13,$FH$19,IF(I17=$FG$15,$FH$15,IF(I17=$FG$17,$FH$17,IF(I17=$FG$19,$FH$13,IF(I17=$FG$21,$FH$21,IF(I17=$FG$23,#REF!,IF(I17=$FG$25,$FH$25,IF(I17=$FG$27,$FH$27,IF(I17=$FG$29,$FH$29,IF(I17=$FG$31,$FH$31,""))))))))))</f>
        <v>Memiliki kemampuan mengenali angka Jawa dan mengidentifikasi kaidah penulisan angka Jawa</v>
      </c>
      <c r="K17" s="19">
        <f t="shared" si="3"/>
        <v>79</v>
      </c>
      <c r="L17" s="19" t="str">
        <f t="shared" si="4"/>
        <v>B</v>
      </c>
      <c r="M17" s="19">
        <f t="shared" si="5"/>
        <v>79</v>
      </c>
      <c r="N17" s="19" t="str">
        <f t="shared" si="6"/>
        <v>B</v>
      </c>
      <c r="O17" s="35">
        <v>4</v>
      </c>
      <c r="P17" s="19" t="str">
        <f t="shared" si="7"/>
        <v>Memiliki keterampilan membuat teks deskripsi makanan tradisional Jawa dan melakukan penyajian dengan menceritakan kembali makanan tradisional Jawa</v>
      </c>
      <c r="Q17" s="19" t="str">
        <f t="shared" si="8"/>
        <v>A</v>
      </c>
      <c r="R17" s="19" t="str">
        <f t="shared" si="9"/>
        <v/>
      </c>
      <c r="S17" s="18"/>
      <c r="T17" s="1">
        <v>85</v>
      </c>
      <c r="U17" s="1">
        <v>80</v>
      </c>
      <c r="V17" s="1">
        <v>80</v>
      </c>
      <c r="W17" s="1">
        <v>88</v>
      </c>
      <c r="X17" s="1">
        <v>82</v>
      </c>
      <c r="Y17" s="1"/>
      <c r="Z17" s="1"/>
      <c r="AA17" s="1"/>
      <c r="AB17" s="1"/>
      <c r="AC17" s="1"/>
      <c r="AD17" s="1"/>
      <c r="AE17" s="18"/>
      <c r="AF17" s="1">
        <v>78</v>
      </c>
      <c r="AG17" s="1">
        <v>80</v>
      </c>
      <c r="AH17" s="1">
        <v>79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272</v>
      </c>
      <c r="FI17" s="41" t="s">
        <v>275</v>
      </c>
      <c r="FJ17" s="39">
        <v>4463</v>
      </c>
      <c r="FK17" s="39">
        <v>4473</v>
      </c>
    </row>
    <row r="18" spans="1:167">
      <c r="A18" s="19">
        <v>8</v>
      </c>
      <c r="B18" s="19">
        <v>20580</v>
      </c>
      <c r="C18" s="19" t="s">
        <v>201</v>
      </c>
      <c r="D18" s="18"/>
      <c r="E18" s="19">
        <f t="shared" si="0"/>
        <v>84</v>
      </c>
      <c r="F18" s="19" t="str">
        <f t="shared" si="1"/>
        <v>B</v>
      </c>
      <c r="G18" s="19">
        <f>IF((COUNTA(T12:AC12)&gt;0),(ROUND((AVERAGE(T18:AD18)),0)),"")</f>
        <v>84</v>
      </c>
      <c r="H18" s="19" t="str">
        <f t="shared" si="2"/>
        <v>B</v>
      </c>
      <c r="I18" s="35">
        <v>2</v>
      </c>
      <c r="J18" s="19" t="str">
        <f>IF(I18=$FG$13,$FH$19,IF(I18=$FG$15,$FH$15,IF(I18=$FG$17,$FH$17,IF(I18=$FG$19,$FH$13,IF(I18=$FG$21,$FH$21,IF(I18=$FG$23,#REF!,IF(I18=$FG$25,$FH$25,IF(I18=$FG$27,$FH$27,IF(I18=$FG$29,$FH$29,IF(I18=$FG$31,$FH$31,""))))))))))</f>
        <v>Memiliki kemampuan mengidentifikasi unsur pembangun dalam cerita wayang</v>
      </c>
      <c r="K18" s="19">
        <f t="shared" si="3"/>
        <v>84.333333333333329</v>
      </c>
      <c r="L18" s="19" t="str">
        <f t="shared" si="4"/>
        <v>A</v>
      </c>
      <c r="M18" s="19">
        <f t="shared" si="5"/>
        <v>84.333333333333329</v>
      </c>
      <c r="N18" s="19" t="str">
        <f t="shared" si="6"/>
        <v>A</v>
      </c>
      <c r="O18" s="35">
        <v>2</v>
      </c>
      <c r="P18" s="19" t="str">
        <f t="shared" si="7"/>
        <v>Memiliki keterampilan mengemukakan isi teks cerita wayang dalam bentuk lisan maupun tulisan, namun perlu peningkatan dalam pelafalan membaca teks panatacara</v>
      </c>
      <c r="Q18" s="19" t="str">
        <f t="shared" si="8"/>
        <v>A</v>
      </c>
      <c r="R18" s="19" t="str">
        <f t="shared" si="9"/>
        <v/>
      </c>
      <c r="S18" s="18"/>
      <c r="T18" s="1">
        <v>89</v>
      </c>
      <c r="U18" s="1">
        <v>83</v>
      </c>
      <c r="V18" s="1">
        <v>78</v>
      </c>
      <c r="W18" s="1">
        <v>83</v>
      </c>
      <c r="X18" s="1">
        <v>89</v>
      </c>
      <c r="Y18" s="1"/>
      <c r="Z18" s="1"/>
      <c r="AA18" s="1"/>
      <c r="AB18" s="1"/>
      <c r="AC18" s="1"/>
      <c r="AD18" s="1"/>
      <c r="AE18" s="18"/>
      <c r="AF18" s="1">
        <v>90</v>
      </c>
      <c r="AG18" s="1">
        <v>83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>
      <c r="A19" s="19">
        <v>9</v>
      </c>
      <c r="B19" s="19">
        <v>20596</v>
      </c>
      <c r="C19" s="19" t="s">
        <v>202</v>
      </c>
      <c r="D19" s="18"/>
      <c r="E19" s="19">
        <f t="shared" si="0"/>
        <v>81</v>
      </c>
      <c r="F19" s="19" t="str">
        <f t="shared" si="1"/>
        <v>B</v>
      </c>
      <c r="G19" s="19">
        <f>IF((COUNTA(T12:AC12)&gt;0),(ROUND((AVERAGE(T19:AD19)),0)),"")</f>
        <v>81</v>
      </c>
      <c r="H19" s="19" t="str">
        <f t="shared" si="2"/>
        <v>B</v>
      </c>
      <c r="I19" s="35">
        <v>2</v>
      </c>
      <c r="J19" s="19" t="str">
        <f>IF(I19=$FG$13,$FH$19,IF(I19=$FG$15,$FH$15,IF(I19=$FG$17,$FH$17,IF(I19=$FG$19,$FH$13,IF(I19=$FG$21,$FH$21,IF(I19=$FG$23,#REF!,IF(I19=$FG$25,$FH$25,IF(I19=$FG$27,$FH$27,IF(I19=$FG$29,$FH$29,IF(I19=$FG$31,$FH$31,""))))))))))</f>
        <v>Memiliki kemampuan mengidentifikasi unsur pembangun dalam cerita wayang</v>
      </c>
      <c r="K19" s="19">
        <f t="shared" si="3"/>
        <v>80.666666666666671</v>
      </c>
      <c r="L19" s="19" t="str">
        <f t="shared" si="4"/>
        <v>B</v>
      </c>
      <c r="M19" s="19">
        <f t="shared" si="5"/>
        <v>80.666666666666671</v>
      </c>
      <c r="N19" s="19" t="str">
        <f t="shared" si="6"/>
        <v>B</v>
      </c>
      <c r="O19" s="35">
        <v>3</v>
      </c>
      <c r="P19" s="19" t="str">
        <f t="shared" si="7"/>
        <v>Memiliki keterampilan  mengemukakan pendapat relevansi pitutur luhur dalam teks cerita wayang</v>
      </c>
      <c r="Q19" s="19" t="str">
        <f t="shared" si="8"/>
        <v>B</v>
      </c>
      <c r="R19" s="19" t="str">
        <f t="shared" si="9"/>
        <v/>
      </c>
      <c r="S19" s="18"/>
      <c r="T19" s="1">
        <v>71</v>
      </c>
      <c r="U19" s="1">
        <v>82</v>
      </c>
      <c r="V19" s="1">
        <v>80</v>
      </c>
      <c r="W19" s="1">
        <v>88</v>
      </c>
      <c r="X19" s="1">
        <v>82</v>
      </c>
      <c r="Y19" s="1"/>
      <c r="Z19" s="1"/>
      <c r="AA19" s="1"/>
      <c r="AB19" s="1"/>
      <c r="AC19" s="1"/>
      <c r="AD19" s="1"/>
      <c r="AE19" s="18"/>
      <c r="AF19" s="1">
        <v>87</v>
      </c>
      <c r="AG19" s="1">
        <v>82</v>
      </c>
      <c r="AH19" s="1">
        <v>73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269</v>
      </c>
      <c r="FI19" s="41" t="s">
        <v>276</v>
      </c>
      <c r="FJ19" s="39">
        <v>4464</v>
      </c>
      <c r="FK19" s="39">
        <v>4474</v>
      </c>
    </row>
    <row r="20" spans="1:167">
      <c r="A20" s="19">
        <v>10</v>
      </c>
      <c r="B20" s="19">
        <v>20612</v>
      </c>
      <c r="C20" s="19" t="s">
        <v>203</v>
      </c>
      <c r="D20" s="18"/>
      <c r="E20" s="19">
        <f t="shared" si="0"/>
        <v>84</v>
      </c>
      <c r="F20" s="19" t="str">
        <f t="shared" si="1"/>
        <v>B</v>
      </c>
      <c r="G20" s="19">
        <f>IF((COUNTA(T12:AC12)&gt;0),(ROUND((AVERAGE(T20:AD20)),0)),"")</f>
        <v>84</v>
      </c>
      <c r="H20" s="19" t="str">
        <f t="shared" si="2"/>
        <v>B</v>
      </c>
      <c r="I20" s="35">
        <v>2</v>
      </c>
      <c r="J20" s="19" t="str">
        <f>IF(I20=$FG$13,$FH$19,IF(I20=$FG$15,$FH$15,IF(I20=$FG$17,$FH$17,IF(I20=$FG$19,$FH$13,IF(I20=$FG$21,$FH$21,IF(I20=$FG$23,#REF!,IF(I20=$FG$25,$FH$25,IF(I20=$FG$27,$FH$27,IF(I20=$FG$29,$FH$29,IF(I20=$FG$31,$FH$31,""))))))))))</f>
        <v>Memiliki kemampuan mengidentifikasi unsur pembangun dalam cerita wayang</v>
      </c>
      <c r="K20" s="19">
        <f t="shared" si="3"/>
        <v>80.666666666666671</v>
      </c>
      <c r="L20" s="19" t="str">
        <f t="shared" si="4"/>
        <v>B</v>
      </c>
      <c r="M20" s="19">
        <f t="shared" si="5"/>
        <v>80.666666666666671</v>
      </c>
      <c r="N20" s="19" t="str">
        <f t="shared" si="6"/>
        <v>B</v>
      </c>
      <c r="O20" s="35">
        <v>3</v>
      </c>
      <c r="P20" s="19" t="str">
        <f t="shared" si="7"/>
        <v>Memiliki keterampilan  mengemukakan pendapat relevansi pitutur luhur dalam teks cerita wayang</v>
      </c>
      <c r="Q20" s="19" t="str">
        <f t="shared" si="8"/>
        <v>A</v>
      </c>
      <c r="R20" s="19" t="str">
        <f t="shared" si="9"/>
        <v/>
      </c>
      <c r="S20" s="18"/>
      <c r="T20" s="1">
        <v>88</v>
      </c>
      <c r="U20" s="1">
        <v>82</v>
      </c>
      <c r="V20" s="1">
        <v>78</v>
      </c>
      <c r="W20" s="1">
        <v>88</v>
      </c>
      <c r="X20" s="1">
        <v>84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82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>
      <c r="A21" s="19">
        <v>11</v>
      </c>
      <c r="B21" s="19">
        <v>20628</v>
      </c>
      <c r="C21" s="19" t="s">
        <v>204</v>
      </c>
      <c r="D21" s="18"/>
      <c r="E21" s="19">
        <f t="shared" si="0"/>
        <v>85</v>
      </c>
      <c r="F21" s="19" t="str">
        <f t="shared" si="1"/>
        <v>A</v>
      </c>
      <c r="G21" s="19">
        <f>IF((COUNTA(T12:AC12)&gt;0),(ROUND((AVERAGE(T21:AD21)),0)),"")</f>
        <v>85</v>
      </c>
      <c r="H21" s="19" t="str">
        <f t="shared" si="2"/>
        <v>A</v>
      </c>
      <c r="I21" s="35">
        <v>1</v>
      </c>
      <c r="J21" s="19" t="str">
        <f>IF(I21=$FG$13,$FH$19,IF(I21=$FG$15,$FH$15,IF(I21=$FG$17,$FH$17,IF(I21=$FG$19,$FH$13,IF(I21=$FG$21,$FH$21,IF(I21=$FG$23,#REF!,IF(I21=$FG$25,$FH$25,IF(I21=$FG$27,$FH$27,IF(I21=$FG$29,$FH$29,IF(I21=$FG$31,$FH$31,""))))))))))</f>
        <v>Memiliki kemampuan mengidentifikasi guru gatra, guru lagu, guru wilangan teks macapat pupuh Sinom dalam serat Wedhatama</v>
      </c>
      <c r="K21" s="19">
        <f t="shared" si="3"/>
        <v>86.333333333333329</v>
      </c>
      <c r="L21" s="19" t="str">
        <f t="shared" si="4"/>
        <v>A</v>
      </c>
      <c r="M21" s="19">
        <f t="shared" si="5"/>
        <v>86.333333333333329</v>
      </c>
      <c r="N21" s="19" t="str">
        <f t="shared" si="6"/>
        <v>A</v>
      </c>
      <c r="O21" s="35">
        <v>1</v>
      </c>
      <c r="P21" s="19" t="str">
        <f t="shared" si="7"/>
        <v>Memiliki keterampilan melakukan kegiatan membaca teks aksara Jawa, namun perlu peningkatan dalam menyajikan teks macapat pupuh Sinom dengan pemilihan kata yang benar</v>
      </c>
      <c r="Q21" s="19" t="str">
        <f t="shared" si="8"/>
        <v>A</v>
      </c>
      <c r="R21" s="19" t="str">
        <f t="shared" si="9"/>
        <v/>
      </c>
      <c r="S21" s="18"/>
      <c r="T21" s="1">
        <v>88</v>
      </c>
      <c r="U21" s="1">
        <v>80</v>
      </c>
      <c r="V21" s="1">
        <v>85</v>
      </c>
      <c r="W21" s="1">
        <v>80</v>
      </c>
      <c r="X21" s="1">
        <v>92</v>
      </c>
      <c r="Y21" s="1"/>
      <c r="Z21" s="1"/>
      <c r="AA21" s="1"/>
      <c r="AB21" s="1"/>
      <c r="AC21" s="1"/>
      <c r="AD21" s="1"/>
      <c r="AE21" s="18"/>
      <c r="AF21" s="1">
        <v>93</v>
      </c>
      <c r="AG21" s="1">
        <v>80</v>
      </c>
      <c r="AH21" s="1">
        <v>86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4465</v>
      </c>
      <c r="FK21" s="39">
        <v>4475</v>
      </c>
    </row>
    <row r="22" spans="1:167">
      <c r="A22" s="19">
        <v>12</v>
      </c>
      <c r="B22" s="19">
        <v>20644</v>
      </c>
      <c r="C22" s="19" t="s">
        <v>205</v>
      </c>
      <c r="D22" s="18"/>
      <c r="E22" s="19">
        <f t="shared" si="0"/>
        <v>83</v>
      </c>
      <c r="F22" s="19" t="str">
        <f t="shared" si="1"/>
        <v>B</v>
      </c>
      <c r="G22" s="19">
        <f>IF((COUNTA(T12:AC12)&gt;0),(ROUND((AVERAGE(T22:AD22)),0)),"")</f>
        <v>83</v>
      </c>
      <c r="H22" s="19" t="str">
        <f t="shared" si="2"/>
        <v>B</v>
      </c>
      <c r="I22" s="35">
        <v>2</v>
      </c>
      <c r="J22" s="19" t="str">
        <f>IF(I22=$FG$13,$FH$19,IF(I22=$FG$15,$FH$15,IF(I22=$FG$17,$FH$17,IF(I22=$FG$19,$FH$13,IF(I22=$FG$21,$FH$21,IF(I22=$FG$23,#REF!,IF(I22=$FG$25,$FH$25,IF(I22=$FG$27,$FH$27,IF(I22=$FG$29,$FH$29,IF(I22=$FG$31,$FH$31,""))))))))))</f>
        <v>Memiliki kemampuan mengidentifikasi unsur pembangun dalam cerita wayang</v>
      </c>
      <c r="K22" s="19">
        <f t="shared" si="3"/>
        <v>80</v>
      </c>
      <c r="L22" s="19" t="str">
        <f t="shared" si="4"/>
        <v>B</v>
      </c>
      <c r="M22" s="19">
        <f t="shared" si="5"/>
        <v>80</v>
      </c>
      <c r="N22" s="19" t="str">
        <f t="shared" si="6"/>
        <v>B</v>
      </c>
      <c r="O22" s="35">
        <v>3</v>
      </c>
      <c r="P22" s="19" t="str">
        <f t="shared" si="7"/>
        <v>Memiliki keterampilan  mengemukakan pendapat relevansi pitutur luhur dalam teks cerita wayang</v>
      </c>
      <c r="Q22" s="19" t="str">
        <f t="shared" si="8"/>
        <v>A</v>
      </c>
      <c r="R22" s="19" t="str">
        <f t="shared" si="9"/>
        <v/>
      </c>
      <c r="S22" s="18"/>
      <c r="T22" s="1">
        <v>85</v>
      </c>
      <c r="U22" s="1">
        <v>80</v>
      </c>
      <c r="V22" s="1">
        <v>91</v>
      </c>
      <c r="W22" s="1">
        <v>88</v>
      </c>
      <c r="X22" s="1">
        <v>72</v>
      </c>
      <c r="Y22" s="1"/>
      <c r="Z22" s="1"/>
      <c r="AA22" s="1"/>
      <c r="AB22" s="1"/>
      <c r="AC22" s="1"/>
      <c r="AD22" s="1"/>
      <c r="AE22" s="18"/>
      <c r="AF22" s="1">
        <v>83</v>
      </c>
      <c r="AG22" s="1">
        <v>80</v>
      </c>
      <c r="AH22" s="1">
        <v>77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>
      <c r="A23" s="19">
        <v>13</v>
      </c>
      <c r="B23" s="19">
        <v>20660</v>
      </c>
      <c r="C23" s="19" t="s">
        <v>206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83</v>
      </c>
      <c r="H23" s="19" t="str">
        <f t="shared" si="2"/>
        <v>B</v>
      </c>
      <c r="I23" s="35">
        <v>2</v>
      </c>
      <c r="J23" s="19" t="str">
        <f>IF(I23=$FG$13,$FH$19,IF(I23=$FG$15,$FH$15,IF(I23=$FG$17,$FH$17,IF(I23=$FG$19,$FH$13,IF(I23=$FG$21,$FH$21,IF(I23=$FG$23,#REF!,IF(I23=$FG$25,$FH$25,IF(I23=$FG$27,$FH$27,IF(I23=$FG$29,$FH$29,IF(I23=$FG$31,$FH$31,""))))))))))</f>
        <v>Memiliki kemampuan mengidentifikasi unsur pembangun dalam cerita wayang</v>
      </c>
      <c r="K23" s="19">
        <f t="shared" si="3"/>
        <v>81.666666666666671</v>
      </c>
      <c r="L23" s="19" t="str">
        <f t="shared" si="4"/>
        <v>B</v>
      </c>
      <c r="M23" s="19">
        <f t="shared" si="5"/>
        <v>81.666666666666671</v>
      </c>
      <c r="N23" s="19" t="str">
        <f t="shared" si="6"/>
        <v>B</v>
      </c>
      <c r="O23" s="35">
        <v>2</v>
      </c>
      <c r="P23" s="19" t="str">
        <f t="shared" si="7"/>
        <v>Memiliki keterampilan mengemukakan isi teks cerita wayang dalam bentuk lisan maupun tulisan, namun perlu peningkatan dalam pelafalan membaca teks panatacara</v>
      </c>
      <c r="Q23" s="19" t="str">
        <f t="shared" si="8"/>
        <v>A</v>
      </c>
      <c r="R23" s="19" t="str">
        <f t="shared" si="9"/>
        <v/>
      </c>
      <c r="S23" s="18"/>
      <c r="T23" s="1">
        <v>83</v>
      </c>
      <c r="U23" s="1">
        <v>80</v>
      </c>
      <c r="V23" s="1">
        <v>81</v>
      </c>
      <c r="W23" s="1">
        <v>88</v>
      </c>
      <c r="X23" s="1">
        <v>81</v>
      </c>
      <c r="Y23" s="1"/>
      <c r="Z23" s="1"/>
      <c r="AA23" s="1"/>
      <c r="AB23" s="1"/>
      <c r="AC23" s="1"/>
      <c r="AD23" s="1"/>
      <c r="AE23" s="18"/>
      <c r="AF23" s="1">
        <v>87</v>
      </c>
      <c r="AG23" s="1">
        <v>80</v>
      </c>
      <c r="AH23" s="1">
        <v>78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36"/>
      <c r="FI23" s="41"/>
      <c r="FJ23" s="39">
        <v>4466</v>
      </c>
      <c r="FK23" s="39">
        <v>4476</v>
      </c>
    </row>
    <row r="24" spans="1:167">
      <c r="A24" s="19">
        <v>14</v>
      </c>
      <c r="B24" s="19">
        <v>20676</v>
      </c>
      <c r="C24" s="19" t="s">
        <v>207</v>
      </c>
      <c r="D24" s="18"/>
      <c r="E24" s="19">
        <f t="shared" si="0"/>
        <v>87</v>
      </c>
      <c r="F24" s="19" t="str">
        <f t="shared" si="1"/>
        <v>A</v>
      </c>
      <c r="G24" s="19">
        <f>IF((COUNTA(T12:AC12)&gt;0),(ROUND((AVERAGE(T24:AD24)),0)),"")</f>
        <v>87</v>
      </c>
      <c r="H24" s="19" t="str">
        <f t="shared" si="2"/>
        <v>A</v>
      </c>
      <c r="I24" s="35">
        <v>1</v>
      </c>
      <c r="J24" s="19" t="str">
        <f>IF(I24=$FG$13,$FH$19,IF(I24=$FG$15,$FH$15,IF(I24=$FG$17,$FH$17,IF(I24=$FG$19,$FH$13,IF(I24=$FG$21,$FH$21,IF(I24=$FG$23,#REF!,IF(I24=$FG$25,$FH$25,IF(I24=$FG$27,$FH$27,IF(I24=$FG$29,$FH$29,IF(I24=$FG$31,$FH$31,""))))))))))</f>
        <v>Memiliki kemampuan mengidentifikasi guru gatra, guru lagu, guru wilangan teks macapat pupuh Sinom dalam serat Wedhatama</v>
      </c>
      <c r="K24" s="19">
        <f t="shared" si="3"/>
        <v>85.333333333333329</v>
      </c>
      <c r="L24" s="19" t="str">
        <f t="shared" si="4"/>
        <v>A</v>
      </c>
      <c r="M24" s="19">
        <f t="shared" si="5"/>
        <v>85.333333333333329</v>
      </c>
      <c r="N24" s="19" t="str">
        <f t="shared" si="6"/>
        <v>A</v>
      </c>
      <c r="O24" s="35">
        <v>1</v>
      </c>
      <c r="P24" s="19" t="str">
        <f t="shared" si="7"/>
        <v>Memiliki keterampilan melakukan kegiatan membaca teks aksara Jawa, namun perlu peningkatan dalam menyajikan teks macapat pupuh Sinom dengan pemilihan kata yang benar</v>
      </c>
      <c r="Q24" s="19" t="str">
        <f t="shared" si="8"/>
        <v>A</v>
      </c>
      <c r="R24" s="19" t="str">
        <f t="shared" si="9"/>
        <v/>
      </c>
      <c r="S24" s="18"/>
      <c r="T24" s="1">
        <v>94</v>
      </c>
      <c r="U24" s="1">
        <v>80</v>
      </c>
      <c r="V24" s="1">
        <v>95</v>
      </c>
      <c r="W24" s="1">
        <v>89</v>
      </c>
      <c r="X24" s="1">
        <v>76</v>
      </c>
      <c r="Y24" s="1"/>
      <c r="Z24" s="1"/>
      <c r="AA24" s="1"/>
      <c r="AB24" s="1"/>
      <c r="AC24" s="1"/>
      <c r="AD24" s="1"/>
      <c r="AE24" s="18"/>
      <c r="AF24" s="1">
        <v>95</v>
      </c>
      <c r="AG24" s="1">
        <v>80</v>
      </c>
      <c r="AH24" s="1">
        <v>81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36"/>
      <c r="FI24" s="41"/>
      <c r="FJ24" s="39"/>
      <c r="FK24" s="39"/>
    </row>
    <row r="25" spans="1:167">
      <c r="A25" s="19">
        <v>15</v>
      </c>
      <c r="B25" s="19">
        <v>20692</v>
      </c>
      <c r="C25" s="19" t="s">
        <v>208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3</v>
      </c>
      <c r="J25" s="19" t="str">
        <f>IF(I25=$FG$13,$FH$19,IF(I25=$FG$15,$FH$15,IF(I25=$FG$17,$FH$17,IF(I25=$FG$19,$FH$13,IF(I25=$FG$21,$FH$21,IF(I25=$FG$23,#REF!,IF(I25=$FG$25,$FH$25,IF(I25=$FG$27,$FH$27,IF(I25=$FG$29,$FH$29,IF(I25=$FG$31,$FH$31,""))))))))))</f>
        <v>Memiliki kemampuan mengenali angka Jawa dan mengidentifikasi kaidah penulisan angka Jawa</v>
      </c>
      <c r="K25" s="19">
        <f t="shared" si="3"/>
        <v>84.333333333333329</v>
      </c>
      <c r="L25" s="19" t="str">
        <f t="shared" si="4"/>
        <v>A</v>
      </c>
      <c r="M25" s="19">
        <f t="shared" si="5"/>
        <v>84.333333333333329</v>
      </c>
      <c r="N25" s="19" t="str">
        <f t="shared" si="6"/>
        <v>A</v>
      </c>
      <c r="O25" s="35">
        <v>2</v>
      </c>
      <c r="P25" s="19" t="str">
        <f t="shared" si="7"/>
        <v>Memiliki keterampilan mengemukakan isi teks cerita wayang dalam bentuk lisan maupun tulisan, namun perlu peningkatan dalam pelafalan membaca teks panatacara</v>
      </c>
      <c r="Q25" s="19" t="str">
        <f t="shared" si="8"/>
        <v>A</v>
      </c>
      <c r="R25" s="19" t="str">
        <f t="shared" si="9"/>
        <v/>
      </c>
      <c r="S25" s="18"/>
      <c r="T25" s="1">
        <v>85</v>
      </c>
      <c r="U25" s="1">
        <v>82</v>
      </c>
      <c r="V25" s="1">
        <v>78</v>
      </c>
      <c r="W25" s="1">
        <v>83</v>
      </c>
      <c r="X25" s="1">
        <v>84</v>
      </c>
      <c r="Y25" s="1"/>
      <c r="Z25" s="1"/>
      <c r="AA25" s="1"/>
      <c r="AB25" s="1"/>
      <c r="AC25" s="1"/>
      <c r="AD25" s="1"/>
      <c r="AE25" s="18"/>
      <c r="AF25" s="1">
        <v>90</v>
      </c>
      <c r="AG25" s="1">
        <v>82</v>
      </c>
      <c r="AH25" s="1">
        <v>81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4467</v>
      </c>
      <c r="FK25" s="39">
        <v>4477</v>
      </c>
    </row>
    <row r="26" spans="1:167">
      <c r="A26" s="19">
        <v>16</v>
      </c>
      <c r="B26" s="19">
        <v>20708</v>
      </c>
      <c r="C26" s="19" t="s">
        <v>209</v>
      </c>
      <c r="D26" s="18"/>
      <c r="E26" s="19">
        <f t="shared" si="0"/>
        <v>86</v>
      </c>
      <c r="F26" s="19" t="str">
        <f t="shared" si="1"/>
        <v>A</v>
      </c>
      <c r="G26" s="19">
        <f>IF((COUNTA(T12:AC12)&gt;0),(ROUND((AVERAGE(T26:AD26)),0)),"")</f>
        <v>86</v>
      </c>
      <c r="H26" s="19" t="str">
        <f t="shared" si="2"/>
        <v>A</v>
      </c>
      <c r="I26" s="35">
        <v>1</v>
      </c>
      <c r="J26" s="19" t="str">
        <f>IF(I26=$FG$13,$FH$19,IF(I26=$FG$15,$FH$15,IF(I26=$FG$17,$FH$17,IF(I26=$FG$19,$FH$13,IF(I26=$FG$21,$FH$21,IF(I26=$FG$23,#REF!,IF(I26=$FG$25,$FH$25,IF(I26=$FG$27,$FH$27,IF(I26=$FG$29,$FH$29,IF(I26=$FG$31,$FH$31,""))))))))))</f>
        <v>Memiliki kemampuan mengidentifikasi guru gatra, guru lagu, guru wilangan teks macapat pupuh Sinom dalam serat Wedhatama</v>
      </c>
      <c r="K26" s="19">
        <f t="shared" si="3"/>
        <v>83.333333333333329</v>
      </c>
      <c r="L26" s="19" t="str">
        <f t="shared" si="4"/>
        <v>B</v>
      </c>
      <c r="M26" s="19">
        <f t="shared" si="5"/>
        <v>83.333333333333329</v>
      </c>
      <c r="N26" s="19" t="str">
        <f t="shared" si="6"/>
        <v>B</v>
      </c>
      <c r="O26" s="35">
        <v>2</v>
      </c>
      <c r="P26" s="19" t="str">
        <f t="shared" si="7"/>
        <v>Memiliki keterampilan mengemukakan isi teks cerita wayang dalam bentuk lisan maupun tulisan, namun perlu peningkatan dalam pelafalan membaca teks panatacara</v>
      </c>
      <c r="Q26" s="19" t="str">
        <f t="shared" si="8"/>
        <v>A</v>
      </c>
      <c r="R26" s="19" t="str">
        <f t="shared" si="9"/>
        <v/>
      </c>
      <c r="S26" s="18"/>
      <c r="T26" s="1">
        <v>97</v>
      </c>
      <c r="U26" s="1">
        <v>83</v>
      </c>
      <c r="V26" s="1">
        <v>78</v>
      </c>
      <c r="W26" s="1">
        <v>83</v>
      </c>
      <c r="X26" s="1">
        <v>91</v>
      </c>
      <c r="Y26" s="1"/>
      <c r="Z26" s="1"/>
      <c r="AA26" s="1"/>
      <c r="AB26" s="1"/>
      <c r="AC26" s="1"/>
      <c r="AD26" s="1"/>
      <c r="AE26" s="18"/>
      <c r="AF26" s="1">
        <v>87</v>
      </c>
      <c r="AG26" s="1">
        <v>83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>
      <c r="A27" s="19">
        <v>17</v>
      </c>
      <c r="B27" s="19">
        <v>20724</v>
      </c>
      <c r="C27" s="19" t="s">
        <v>210</v>
      </c>
      <c r="D27" s="18"/>
      <c r="E27" s="19">
        <f t="shared" si="0"/>
        <v>84</v>
      </c>
      <c r="F27" s="19" t="str">
        <f t="shared" si="1"/>
        <v>B</v>
      </c>
      <c r="G27" s="19">
        <f>IF((COUNTA(T12:AC12)&gt;0),(ROUND((AVERAGE(T27:AD27)),0)),"")</f>
        <v>84</v>
      </c>
      <c r="H27" s="19" t="str">
        <f t="shared" si="2"/>
        <v>B</v>
      </c>
      <c r="I27" s="35">
        <v>3</v>
      </c>
      <c r="J27" s="19" t="str">
        <f>IF(I27=$FG$13,$FH$19,IF(I27=$FG$15,$FH$15,IF(I27=$FG$17,$FH$17,IF(I27=$FG$19,$FH$13,IF(I27=$FG$21,$FH$21,IF(I27=$FG$23,#REF!,IF(I27=$FG$25,$FH$25,IF(I27=$FG$27,$FH$27,IF(I27=$FG$29,$FH$29,IF(I27=$FG$31,$FH$31,""))))))))))</f>
        <v>Memiliki kemampuan mengenali angka Jawa dan mengidentifikasi kaidah penulisan angka Jawa</v>
      </c>
      <c r="K27" s="19">
        <f t="shared" si="3"/>
        <v>84</v>
      </c>
      <c r="L27" s="19" t="str">
        <f t="shared" si="4"/>
        <v>B</v>
      </c>
      <c r="M27" s="19">
        <f t="shared" si="5"/>
        <v>84</v>
      </c>
      <c r="N27" s="19" t="str">
        <f t="shared" si="6"/>
        <v>B</v>
      </c>
      <c r="O27" s="35">
        <v>2</v>
      </c>
      <c r="P27" s="19" t="str">
        <f t="shared" si="7"/>
        <v>Memiliki keterampilan mengemukakan isi teks cerita wayang dalam bentuk lisan maupun tulisan, namun perlu peningkatan dalam pelafalan membaca teks panatacara</v>
      </c>
      <c r="Q27" s="19" t="str">
        <f t="shared" si="8"/>
        <v>A</v>
      </c>
      <c r="R27" s="19" t="str">
        <f t="shared" si="9"/>
        <v/>
      </c>
      <c r="S27" s="18"/>
      <c r="T27" s="1">
        <v>78</v>
      </c>
      <c r="U27" s="1">
        <v>80</v>
      </c>
      <c r="V27" s="1">
        <v>92</v>
      </c>
      <c r="W27" s="1">
        <v>89</v>
      </c>
      <c r="X27" s="1">
        <v>80</v>
      </c>
      <c r="Y27" s="1"/>
      <c r="Z27" s="1"/>
      <c r="AA27" s="1"/>
      <c r="AB27" s="1"/>
      <c r="AC27" s="1"/>
      <c r="AD27" s="1"/>
      <c r="AE27" s="18"/>
      <c r="AF27" s="1">
        <v>95</v>
      </c>
      <c r="AG27" s="1">
        <v>80</v>
      </c>
      <c r="AH27" s="1">
        <v>77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4468</v>
      </c>
      <c r="FK27" s="39">
        <v>4478</v>
      </c>
    </row>
    <row r="28" spans="1:167">
      <c r="A28" s="19">
        <v>18</v>
      </c>
      <c r="B28" s="19">
        <v>20740</v>
      </c>
      <c r="C28" s="19" t="s">
        <v>211</v>
      </c>
      <c r="D28" s="18"/>
      <c r="E28" s="19">
        <f t="shared" si="0"/>
        <v>82</v>
      </c>
      <c r="F28" s="19" t="str">
        <f t="shared" si="1"/>
        <v>B</v>
      </c>
      <c r="G28" s="19">
        <f>IF((COUNTA(T12:AC12)&gt;0),(ROUND((AVERAGE(T28:AD28)),0)),"")</f>
        <v>82</v>
      </c>
      <c r="H28" s="19" t="str">
        <f t="shared" si="2"/>
        <v>B</v>
      </c>
      <c r="I28" s="35">
        <v>3</v>
      </c>
      <c r="J28" s="19" t="str">
        <f>IF(I28=$FG$13,$FH$19,IF(I28=$FG$15,$FH$15,IF(I28=$FG$17,$FH$17,IF(I28=$FG$19,$FH$13,IF(I28=$FG$21,$FH$21,IF(I28=$FG$23,#REF!,IF(I28=$FG$25,$FH$25,IF(I28=$FG$27,$FH$27,IF(I28=$FG$29,$FH$29,IF(I28=$FG$31,$FH$31,""))))))))))</f>
        <v>Memiliki kemampuan mengenali angka Jawa dan mengidentifikasi kaidah penulisan angka Jawa</v>
      </c>
      <c r="K28" s="19">
        <f t="shared" si="3"/>
        <v>86</v>
      </c>
      <c r="L28" s="19" t="str">
        <f t="shared" si="4"/>
        <v>A</v>
      </c>
      <c r="M28" s="19">
        <f t="shared" si="5"/>
        <v>86</v>
      </c>
      <c r="N28" s="19" t="str">
        <f t="shared" si="6"/>
        <v>A</v>
      </c>
      <c r="O28" s="35">
        <v>1</v>
      </c>
      <c r="P28" s="19" t="str">
        <f t="shared" si="7"/>
        <v>Memiliki keterampilan melakukan kegiatan membaca teks aksara Jawa, namun perlu peningkatan dalam menyajikan teks macapat pupuh Sinom dengan pemilihan kata yang benar</v>
      </c>
      <c r="Q28" s="19" t="str">
        <f t="shared" si="8"/>
        <v>A</v>
      </c>
      <c r="R28" s="19" t="str">
        <f t="shared" si="9"/>
        <v/>
      </c>
      <c r="S28" s="18"/>
      <c r="T28" s="1">
        <v>79</v>
      </c>
      <c r="U28" s="1">
        <v>82</v>
      </c>
      <c r="V28" s="1">
        <v>78</v>
      </c>
      <c r="W28" s="1">
        <v>87</v>
      </c>
      <c r="X28" s="1">
        <v>86</v>
      </c>
      <c r="Y28" s="1"/>
      <c r="Z28" s="1"/>
      <c r="AA28" s="1"/>
      <c r="AB28" s="1"/>
      <c r="AC28" s="1"/>
      <c r="AD28" s="1"/>
      <c r="AE28" s="18"/>
      <c r="AF28" s="1">
        <v>92</v>
      </c>
      <c r="AG28" s="1">
        <v>82</v>
      </c>
      <c r="AH28" s="1">
        <v>84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>
      <c r="A29" s="19">
        <v>19</v>
      </c>
      <c r="B29" s="19">
        <v>20756</v>
      </c>
      <c r="C29" s="19" t="s">
        <v>212</v>
      </c>
      <c r="D29" s="18"/>
      <c r="E29" s="19">
        <f t="shared" si="0"/>
        <v>88</v>
      </c>
      <c r="F29" s="19" t="str">
        <f t="shared" si="1"/>
        <v>A</v>
      </c>
      <c r="G29" s="19">
        <f>IF((COUNTA(T12:AC12)&gt;0),(ROUND((AVERAGE(T29:AD29)),0)),"")</f>
        <v>88</v>
      </c>
      <c r="H29" s="19" t="str">
        <f t="shared" si="2"/>
        <v>A</v>
      </c>
      <c r="I29" s="35">
        <v>1</v>
      </c>
      <c r="J29" s="19" t="str">
        <f>IF(I29=$FG$13,$FH$19,IF(I29=$FG$15,$FH$15,IF(I29=$FG$17,$FH$17,IF(I29=$FG$19,$FH$13,IF(I29=$FG$21,$FH$21,IF(I29=$FG$23,#REF!,IF(I29=$FG$25,$FH$25,IF(I29=$FG$27,$FH$27,IF(I29=$FG$29,$FH$29,IF(I29=$FG$31,$FH$31,""))))))))))</f>
        <v>Memiliki kemampuan mengidentifikasi guru gatra, guru lagu, guru wilangan teks macapat pupuh Sinom dalam serat Wedhatama</v>
      </c>
      <c r="K29" s="19">
        <f t="shared" si="3"/>
        <v>85.666666666666671</v>
      </c>
      <c r="L29" s="19" t="str">
        <f t="shared" si="4"/>
        <v>A</v>
      </c>
      <c r="M29" s="19">
        <f t="shared" si="5"/>
        <v>85.666666666666671</v>
      </c>
      <c r="N29" s="19" t="str">
        <f t="shared" si="6"/>
        <v>A</v>
      </c>
      <c r="O29" s="35">
        <v>1</v>
      </c>
      <c r="P29" s="19" t="str">
        <f t="shared" si="7"/>
        <v>Memiliki keterampilan melakukan kegiatan membaca teks aksara Jawa, namun perlu peningkatan dalam menyajikan teks macapat pupuh Sinom dengan pemilihan kata yang benar</v>
      </c>
      <c r="Q29" s="19" t="str">
        <f t="shared" si="8"/>
        <v>A</v>
      </c>
      <c r="R29" s="19" t="str">
        <f t="shared" si="9"/>
        <v/>
      </c>
      <c r="S29" s="18"/>
      <c r="T29" s="1">
        <v>92</v>
      </c>
      <c r="U29" s="1">
        <v>80</v>
      </c>
      <c r="V29" s="1">
        <v>89</v>
      </c>
      <c r="W29" s="1">
        <v>88</v>
      </c>
      <c r="X29" s="1">
        <v>91</v>
      </c>
      <c r="Y29" s="1"/>
      <c r="Z29" s="1"/>
      <c r="AA29" s="1"/>
      <c r="AB29" s="1"/>
      <c r="AC29" s="1"/>
      <c r="AD29" s="1"/>
      <c r="AE29" s="18"/>
      <c r="AF29" s="1">
        <v>87</v>
      </c>
      <c r="AG29" s="1">
        <v>80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4469</v>
      </c>
      <c r="FK29" s="39">
        <v>4479</v>
      </c>
    </row>
    <row r="30" spans="1:167">
      <c r="A30" s="19">
        <v>20</v>
      </c>
      <c r="B30" s="19">
        <v>20772</v>
      </c>
      <c r="C30" s="19" t="s">
        <v>213</v>
      </c>
      <c r="D30" s="18"/>
      <c r="E30" s="19">
        <f t="shared" si="0"/>
        <v>85</v>
      </c>
      <c r="F30" s="19" t="str">
        <f t="shared" si="1"/>
        <v>A</v>
      </c>
      <c r="G30" s="19">
        <f>IF((COUNTA(T12:AC12)&gt;0),(ROUND((AVERAGE(T30:AD30)),0)),"")</f>
        <v>85</v>
      </c>
      <c r="H30" s="19" t="str">
        <f t="shared" si="2"/>
        <v>A</v>
      </c>
      <c r="I30" s="35">
        <v>1</v>
      </c>
      <c r="J30" s="19" t="str">
        <f>IF(I30=$FG$13,$FH$19,IF(I30=$FG$15,$FH$15,IF(I30=$FG$17,$FH$17,IF(I30=$FG$19,$FH$13,IF(I30=$FG$21,$FH$21,IF(I30=$FG$23,#REF!,IF(I30=$FG$25,$FH$25,IF(I30=$FG$27,$FH$27,IF(I30=$FG$29,$FH$29,IF(I30=$FG$31,$FH$31,""))))))))))</f>
        <v>Memiliki kemampuan mengidentifikasi guru gatra, guru lagu, guru wilangan teks macapat pupuh Sinom dalam serat Wedhatama</v>
      </c>
      <c r="K30" s="19">
        <f t="shared" si="3"/>
        <v>81.666666666666671</v>
      </c>
      <c r="L30" s="19" t="str">
        <f t="shared" si="4"/>
        <v>B</v>
      </c>
      <c r="M30" s="19">
        <f t="shared" si="5"/>
        <v>81.666666666666671</v>
      </c>
      <c r="N30" s="19" t="str">
        <f t="shared" si="6"/>
        <v>B</v>
      </c>
      <c r="O30" s="35">
        <v>3</v>
      </c>
      <c r="P30" s="19" t="str">
        <f t="shared" si="7"/>
        <v>Memiliki keterampilan  mengemukakan pendapat relevansi pitutur luhur dalam teks cerita wayang</v>
      </c>
      <c r="Q30" s="19" t="str">
        <f t="shared" si="8"/>
        <v>A</v>
      </c>
      <c r="R30" s="19" t="str">
        <f t="shared" si="9"/>
        <v/>
      </c>
      <c r="S30" s="18"/>
      <c r="T30" s="1">
        <v>89</v>
      </c>
      <c r="U30" s="1">
        <v>80</v>
      </c>
      <c r="V30" s="1">
        <v>81</v>
      </c>
      <c r="W30" s="1">
        <v>83</v>
      </c>
      <c r="X30" s="1">
        <v>91</v>
      </c>
      <c r="Y30" s="1"/>
      <c r="Z30" s="1"/>
      <c r="AA30" s="1"/>
      <c r="AB30" s="1"/>
      <c r="AC30" s="1"/>
      <c r="AD30" s="1"/>
      <c r="AE30" s="18"/>
      <c r="AF30" s="1">
        <v>90</v>
      </c>
      <c r="AG30" s="1">
        <v>80</v>
      </c>
      <c r="AH30" s="1">
        <v>75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>
      <c r="A31" s="19">
        <v>21</v>
      </c>
      <c r="B31" s="19">
        <v>20788</v>
      </c>
      <c r="C31" s="19" t="s">
        <v>214</v>
      </c>
      <c r="D31" s="18"/>
      <c r="E31" s="19">
        <f t="shared" si="0"/>
        <v>88</v>
      </c>
      <c r="F31" s="19" t="str">
        <f t="shared" si="1"/>
        <v>A</v>
      </c>
      <c r="G31" s="19">
        <f>IF((COUNTA(T12:AC12)&gt;0),(ROUND((AVERAGE(T31:AD31)),0)),"")</f>
        <v>88</v>
      </c>
      <c r="H31" s="19" t="str">
        <f t="shared" si="2"/>
        <v>A</v>
      </c>
      <c r="I31" s="35">
        <v>1</v>
      </c>
      <c r="J31" s="19" t="str">
        <f>IF(I31=$FG$13,$FH$19,IF(I31=$FG$15,$FH$15,IF(I31=$FG$17,$FH$17,IF(I31=$FG$19,$FH$13,IF(I31=$FG$21,$FH$21,IF(I31=$FG$23,#REF!,IF(I31=$FG$25,$FH$25,IF(I31=$FG$27,$FH$27,IF(I31=$FG$29,$FH$29,IF(I31=$FG$31,$FH$31,""))))))))))</f>
        <v>Memiliki kemampuan mengidentifikasi guru gatra, guru lagu, guru wilangan teks macapat pupuh Sinom dalam serat Wedhatama</v>
      </c>
      <c r="K31" s="19">
        <f t="shared" si="3"/>
        <v>83.333333333333329</v>
      </c>
      <c r="L31" s="19" t="str">
        <f t="shared" si="4"/>
        <v>B</v>
      </c>
      <c r="M31" s="19">
        <f t="shared" si="5"/>
        <v>83.333333333333329</v>
      </c>
      <c r="N31" s="19" t="str">
        <f t="shared" si="6"/>
        <v>B</v>
      </c>
      <c r="O31" s="35">
        <v>3</v>
      </c>
      <c r="P31" s="19" t="str">
        <f t="shared" si="7"/>
        <v>Memiliki keterampilan  mengemukakan pendapat relevansi pitutur luhur dalam teks cerita wayang</v>
      </c>
      <c r="Q31" s="19" t="str">
        <f t="shared" si="8"/>
        <v>A</v>
      </c>
      <c r="R31" s="19" t="str">
        <f t="shared" si="9"/>
        <v/>
      </c>
      <c r="S31" s="18"/>
      <c r="T31" s="1">
        <v>91</v>
      </c>
      <c r="U31" s="1">
        <v>80</v>
      </c>
      <c r="V31" s="1">
        <v>95</v>
      </c>
      <c r="W31" s="1">
        <v>83</v>
      </c>
      <c r="X31" s="1">
        <v>89</v>
      </c>
      <c r="Y31" s="1"/>
      <c r="Z31" s="1"/>
      <c r="AA31" s="1"/>
      <c r="AB31" s="1"/>
      <c r="AC31" s="1"/>
      <c r="AD31" s="1"/>
      <c r="AE31" s="18"/>
      <c r="AF31" s="1">
        <v>95</v>
      </c>
      <c r="AG31" s="1">
        <v>80</v>
      </c>
      <c r="AH31" s="1">
        <v>75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4470</v>
      </c>
      <c r="FK31" s="39">
        <v>4480</v>
      </c>
    </row>
    <row r="32" spans="1:167">
      <c r="A32" s="19">
        <v>22</v>
      </c>
      <c r="B32" s="19">
        <v>20804</v>
      </c>
      <c r="C32" s="19" t="s">
        <v>215</v>
      </c>
      <c r="D32" s="18"/>
      <c r="E32" s="19">
        <f t="shared" si="0"/>
        <v>88</v>
      </c>
      <c r="F32" s="19" t="str">
        <f t="shared" si="1"/>
        <v>A</v>
      </c>
      <c r="G32" s="19">
        <f>IF((COUNTA(T12:AC12)&gt;0),(ROUND((AVERAGE(T32:AD32)),0)),"")</f>
        <v>88</v>
      </c>
      <c r="H32" s="19" t="str">
        <f t="shared" si="2"/>
        <v>A</v>
      </c>
      <c r="I32" s="35">
        <v>1</v>
      </c>
      <c r="J32" s="19" t="str">
        <f>IF(I32=$FG$13,$FH$19,IF(I32=$FG$15,$FH$15,IF(I32=$FG$17,$FH$17,IF(I32=$FG$19,$FH$13,IF(I32=$FG$21,$FH$21,IF(I32=$FG$23,#REF!,IF(I32=$FG$25,$FH$25,IF(I32=$FG$27,$FH$27,IF(I32=$FG$29,$FH$29,IF(I32=$FG$31,$FH$31,""))))))))))</f>
        <v>Memiliki kemampuan mengidentifikasi guru gatra, guru lagu, guru wilangan teks macapat pupuh Sinom dalam serat Wedhatama</v>
      </c>
      <c r="K32" s="19">
        <f t="shared" si="3"/>
        <v>80.333333333333329</v>
      </c>
      <c r="L32" s="19" t="str">
        <f t="shared" si="4"/>
        <v>B</v>
      </c>
      <c r="M32" s="19">
        <f t="shared" si="5"/>
        <v>80.333333333333329</v>
      </c>
      <c r="N32" s="19" t="str">
        <f t="shared" si="6"/>
        <v>B</v>
      </c>
      <c r="O32" s="35">
        <v>3</v>
      </c>
      <c r="P32" s="19" t="str">
        <f t="shared" si="7"/>
        <v>Memiliki keterampilan  mengemukakan pendapat relevansi pitutur luhur dalam teks cerita wayang</v>
      </c>
      <c r="Q32" s="19" t="str">
        <f t="shared" si="8"/>
        <v>A</v>
      </c>
      <c r="R32" s="19" t="str">
        <f t="shared" si="9"/>
        <v/>
      </c>
      <c r="S32" s="18"/>
      <c r="T32" s="1">
        <v>93</v>
      </c>
      <c r="U32" s="1">
        <v>80</v>
      </c>
      <c r="V32" s="1">
        <v>95</v>
      </c>
      <c r="W32" s="1">
        <v>83</v>
      </c>
      <c r="X32" s="1">
        <v>89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81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>
      <c r="A33" s="19">
        <v>23</v>
      </c>
      <c r="B33" s="19">
        <v>20820</v>
      </c>
      <c r="C33" s="19" t="s">
        <v>216</v>
      </c>
      <c r="D33" s="18"/>
      <c r="E33" s="19">
        <f t="shared" si="0"/>
        <v>85</v>
      </c>
      <c r="F33" s="19" t="str">
        <f t="shared" si="1"/>
        <v>A</v>
      </c>
      <c r="G33" s="19">
        <f>IF((COUNTA(T12:AC12)&gt;0),(ROUND((AVERAGE(T33:AD33)),0)),"")</f>
        <v>85</v>
      </c>
      <c r="H33" s="19" t="str">
        <f t="shared" si="2"/>
        <v>A</v>
      </c>
      <c r="I33" s="35">
        <v>1</v>
      </c>
      <c r="J33" s="19" t="str">
        <f>IF(I33=$FG$13,$FH$19,IF(I33=$FG$15,$FH$15,IF(I33=$FG$17,$FH$17,IF(I33=$FG$19,$FH$13,IF(I33=$FG$21,$FH$21,IF(I33=$FG$23,#REF!,IF(I33=$FG$25,$FH$25,IF(I33=$FG$27,$FH$27,IF(I33=$FG$29,$FH$29,IF(I33=$FG$31,$FH$31,""))))))))))</f>
        <v>Memiliki kemampuan mengidentifikasi guru gatra, guru lagu, guru wilangan teks macapat pupuh Sinom dalam serat Wedhatama</v>
      </c>
      <c r="K33" s="19">
        <f t="shared" si="3"/>
        <v>80.666666666666671</v>
      </c>
      <c r="L33" s="19" t="str">
        <f t="shared" si="4"/>
        <v>B</v>
      </c>
      <c r="M33" s="19">
        <f t="shared" si="5"/>
        <v>80.666666666666671</v>
      </c>
      <c r="N33" s="19" t="str">
        <f t="shared" si="6"/>
        <v>B</v>
      </c>
      <c r="O33" s="35">
        <v>3</v>
      </c>
      <c r="P33" s="19" t="str">
        <f t="shared" si="7"/>
        <v>Memiliki keterampilan  mengemukakan pendapat relevansi pitutur luhur dalam teks cerita wayang</v>
      </c>
      <c r="Q33" s="19" t="str">
        <f t="shared" si="8"/>
        <v>A</v>
      </c>
      <c r="R33" s="19" t="str">
        <f t="shared" si="9"/>
        <v/>
      </c>
      <c r="S33" s="18"/>
      <c r="T33" s="1">
        <v>89</v>
      </c>
      <c r="U33" s="1">
        <v>80</v>
      </c>
      <c r="V33" s="1">
        <v>88</v>
      </c>
      <c r="W33" s="1">
        <v>83</v>
      </c>
      <c r="X33" s="1">
        <v>87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82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20836</v>
      </c>
      <c r="C34" s="19" t="s">
        <v>217</v>
      </c>
      <c r="D34" s="18"/>
      <c r="E34" s="19">
        <f t="shared" si="0"/>
        <v>79</v>
      </c>
      <c r="F34" s="19" t="str">
        <f t="shared" si="1"/>
        <v>B</v>
      </c>
      <c r="G34" s="19">
        <f>IF((COUNTA(T12:AC12)&gt;0),(ROUND((AVERAGE(T34:AD34)),0)),"")</f>
        <v>79</v>
      </c>
      <c r="H34" s="19" t="str">
        <f t="shared" si="2"/>
        <v>B</v>
      </c>
      <c r="I34" s="35">
        <v>4</v>
      </c>
      <c r="J34" s="19" t="str">
        <f>IF(I34=$FG$13,$FH$19,IF(I34=$FG$15,$FH$15,IF(I34=$FG$17,$FH$17,IF(I34=$FG$19,$FH$13,IF(I34=$FG$21,$FH$21,IF(I34=$FG$23,#REF!,IF(I34=$FG$25,$FH$25,IF(I34=$FG$27,$FH$27,IF(I34=$FG$29,$FH$29,IF(I34=$FG$31,$FH$31,""))))))))))</f>
        <v>Memiliki kemampuan mengenali ciri-ciri teks deskripsi dan memiliki kemampuan mengidentifikasi struktur teks deskriptif tentang makanan tradisional Jawa</v>
      </c>
      <c r="K34" s="19">
        <f t="shared" si="3"/>
        <v>82.666666666666671</v>
      </c>
      <c r="L34" s="19" t="str">
        <f t="shared" si="4"/>
        <v>B</v>
      </c>
      <c r="M34" s="19">
        <f t="shared" si="5"/>
        <v>82.666666666666671</v>
      </c>
      <c r="N34" s="19" t="str">
        <f t="shared" si="6"/>
        <v>B</v>
      </c>
      <c r="O34" s="35">
        <v>3</v>
      </c>
      <c r="P34" s="19" t="str">
        <f t="shared" si="7"/>
        <v>Memiliki keterampilan  mengemukakan pendapat relevansi pitutur luhur dalam teks cerita wayang</v>
      </c>
      <c r="Q34" s="19" t="str">
        <f t="shared" si="8"/>
        <v>B</v>
      </c>
      <c r="R34" s="19" t="str">
        <f t="shared" si="9"/>
        <v/>
      </c>
      <c r="S34" s="18"/>
      <c r="T34" s="1">
        <v>70</v>
      </c>
      <c r="U34" s="1">
        <v>80</v>
      </c>
      <c r="V34" s="1">
        <v>85</v>
      </c>
      <c r="W34" s="1">
        <v>80</v>
      </c>
      <c r="X34" s="1">
        <v>79</v>
      </c>
      <c r="Y34" s="1"/>
      <c r="Z34" s="1"/>
      <c r="AA34" s="1"/>
      <c r="AB34" s="1"/>
      <c r="AC34" s="1"/>
      <c r="AD34" s="1"/>
      <c r="AE34" s="18"/>
      <c r="AF34" s="1">
        <v>93</v>
      </c>
      <c r="AG34" s="1">
        <v>80</v>
      </c>
      <c r="AH34" s="1">
        <v>75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20852</v>
      </c>
      <c r="C35" s="19" t="s">
        <v>218</v>
      </c>
      <c r="D35" s="18"/>
      <c r="E35" s="19">
        <f t="shared" si="0"/>
        <v>79</v>
      </c>
      <c r="F35" s="19" t="str">
        <f t="shared" si="1"/>
        <v>B</v>
      </c>
      <c r="G35" s="19">
        <f>IF((COUNTA(T12:AC12)&gt;0),(ROUND((AVERAGE(T35:AD35)),0)),"")</f>
        <v>79</v>
      </c>
      <c r="H35" s="19" t="str">
        <f t="shared" si="2"/>
        <v>B</v>
      </c>
      <c r="I35" s="35">
        <v>4</v>
      </c>
      <c r="J35" s="19" t="str">
        <f>IF(I35=$FG$13,$FH$19,IF(I35=$FG$15,$FH$15,IF(I35=$FG$17,$FH$17,IF(I35=$FG$19,$FH$13,IF(I35=$FG$21,$FH$21,IF(I35=$FG$23,#REF!,IF(I35=$FG$25,$FH$25,IF(I35=$FG$27,$FH$27,IF(I35=$FG$29,$FH$29,IF(I35=$FG$31,$FH$31,""))))))))))</f>
        <v>Memiliki kemampuan mengenali ciri-ciri teks deskripsi dan memiliki kemampuan mengidentifikasi struktur teks deskriptif tentang makanan tradisional Jawa</v>
      </c>
      <c r="K35" s="19">
        <f t="shared" si="3"/>
        <v>81.666666666666671</v>
      </c>
      <c r="L35" s="19" t="str">
        <f t="shared" si="4"/>
        <v>B</v>
      </c>
      <c r="M35" s="19">
        <f t="shared" si="5"/>
        <v>81.666666666666671</v>
      </c>
      <c r="N35" s="19" t="str">
        <f t="shared" si="6"/>
        <v>B</v>
      </c>
      <c r="O35" s="35">
        <v>3</v>
      </c>
      <c r="P35" s="19" t="str">
        <f t="shared" si="7"/>
        <v>Memiliki keterampilan  mengemukakan pendapat relevansi pitutur luhur dalam teks cerita wayang</v>
      </c>
      <c r="Q35" s="19" t="str">
        <f t="shared" si="8"/>
        <v>B</v>
      </c>
      <c r="R35" s="19" t="str">
        <f t="shared" si="9"/>
        <v/>
      </c>
      <c r="S35" s="18"/>
      <c r="T35" s="1">
        <v>70</v>
      </c>
      <c r="U35" s="1">
        <v>83</v>
      </c>
      <c r="V35" s="1">
        <v>78</v>
      </c>
      <c r="W35" s="1">
        <v>88</v>
      </c>
      <c r="X35" s="1">
        <v>74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83</v>
      </c>
      <c r="AH35" s="1">
        <v>82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20868</v>
      </c>
      <c r="C36" s="19" t="s">
        <v>219</v>
      </c>
      <c r="D36" s="18"/>
      <c r="E36" s="19">
        <f t="shared" si="0"/>
        <v>76</v>
      </c>
      <c r="F36" s="19" t="str">
        <f t="shared" si="1"/>
        <v>B</v>
      </c>
      <c r="G36" s="19">
        <f>IF((COUNTA(T12:AC12)&gt;0),(ROUND((AVERAGE(T36:AD36)),0)),"")</f>
        <v>76</v>
      </c>
      <c r="H36" s="19" t="str">
        <f t="shared" si="2"/>
        <v>B</v>
      </c>
      <c r="I36" s="35">
        <v>4</v>
      </c>
      <c r="J36" s="19" t="str">
        <f>IF(I36=$FG$13,$FH$19,IF(I36=$FG$15,$FH$15,IF(I36=$FG$17,$FH$17,IF(I36=$FG$19,$FH$13,IF(I36=$FG$21,$FH$21,IF(I36=$FG$23,#REF!,IF(I36=$FG$25,$FH$25,IF(I36=$FG$27,$FH$27,IF(I36=$FG$29,$FH$29,IF(I36=$FG$31,$FH$31,""))))))))))</f>
        <v>Memiliki kemampuan mengenali ciri-ciri teks deskripsi dan memiliki kemampuan mengidentifikasi struktur teks deskriptif tentang makanan tradisional Jawa</v>
      </c>
      <c r="K36" s="19">
        <f t="shared" si="3"/>
        <v>80.666666666666671</v>
      </c>
      <c r="L36" s="19" t="str">
        <f t="shared" si="4"/>
        <v>B</v>
      </c>
      <c r="M36" s="19">
        <f t="shared" si="5"/>
        <v>80.666666666666671</v>
      </c>
      <c r="N36" s="19" t="str">
        <f t="shared" si="6"/>
        <v>B</v>
      </c>
      <c r="O36" s="35">
        <v>3</v>
      </c>
      <c r="P36" s="19" t="str">
        <f t="shared" si="7"/>
        <v>Memiliki keterampilan  mengemukakan pendapat relevansi pitutur luhur dalam teks cerita wayang</v>
      </c>
      <c r="Q36" s="19" t="str">
        <f t="shared" si="8"/>
        <v>A</v>
      </c>
      <c r="R36" s="19" t="str">
        <f t="shared" si="9"/>
        <v/>
      </c>
      <c r="S36" s="18"/>
      <c r="T36" s="1">
        <v>70</v>
      </c>
      <c r="U36" s="1">
        <v>80</v>
      </c>
      <c r="V36" s="1">
        <v>78</v>
      </c>
      <c r="W36" s="1">
        <v>83</v>
      </c>
      <c r="X36" s="1">
        <v>70</v>
      </c>
      <c r="Y36" s="1"/>
      <c r="Z36" s="1"/>
      <c r="AA36" s="1"/>
      <c r="AB36" s="1"/>
      <c r="AC36" s="1"/>
      <c r="AD36" s="1"/>
      <c r="AE36" s="18"/>
      <c r="AF36" s="1">
        <v>87</v>
      </c>
      <c r="AG36" s="1">
        <v>80</v>
      </c>
      <c r="AH36" s="1">
        <v>75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20884</v>
      </c>
      <c r="C37" s="19" t="s">
        <v>220</v>
      </c>
      <c r="D37" s="18"/>
      <c r="E37" s="19">
        <f t="shared" si="0"/>
        <v>79</v>
      </c>
      <c r="F37" s="19" t="str">
        <f t="shared" si="1"/>
        <v>B</v>
      </c>
      <c r="G37" s="19">
        <f>IF((COUNTA(T12:AC12)&gt;0),(ROUND((AVERAGE(T37:AD37)),0)),"")</f>
        <v>79</v>
      </c>
      <c r="H37" s="19" t="str">
        <f t="shared" si="2"/>
        <v>B</v>
      </c>
      <c r="I37" s="35">
        <v>4</v>
      </c>
      <c r="J37" s="19" t="str">
        <f>IF(I37=$FG$13,$FH$19,IF(I37=$FG$15,$FH$15,IF(I37=$FG$17,$FH$17,IF(I37=$FG$19,$FH$13,IF(I37=$FG$21,$FH$21,IF(I37=$FG$23,#REF!,IF(I37=$FG$25,$FH$25,IF(I37=$FG$27,$FH$27,IF(I37=$FG$29,$FH$29,IF(I37=$FG$31,$FH$31,""))))))))))</f>
        <v>Memiliki kemampuan mengenali ciri-ciri teks deskripsi dan memiliki kemampuan mengidentifikasi struktur teks deskriptif tentang makanan tradisional Jawa</v>
      </c>
      <c r="K37" s="19">
        <f t="shared" si="3"/>
        <v>84.666666666666671</v>
      </c>
      <c r="L37" s="19" t="str">
        <f t="shared" si="4"/>
        <v>A</v>
      </c>
      <c r="M37" s="19">
        <f t="shared" si="5"/>
        <v>84.666666666666671</v>
      </c>
      <c r="N37" s="19" t="str">
        <f t="shared" si="6"/>
        <v>A</v>
      </c>
      <c r="O37" s="35">
        <v>2</v>
      </c>
      <c r="P37" s="19" t="str">
        <f t="shared" si="7"/>
        <v>Memiliki keterampilan mengemukakan isi teks cerita wayang dalam bentuk lisan maupun tulisan, namun perlu peningkatan dalam pelafalan membaca teks panatacara</v>
      </c>
      <c r="Q37" s="19" t="str">
        <f t="shared" si="8"/>
        <v>A</v>
      </c>
      <c r="R37" s="19" t="str">
        <f t="shared" si="9"/>
        <v/>
      </c>
      <c r="S37" s="18"/>
      <c r="T37" s="1">
        <v>78</v>
      </c>
      <c r="U37" s="1">
        <v>80</v>
      </c>
      <c r="V37" s="1">
        <v>78</v>
      </c>
      <c r="W37" s="1">
        <v>80</v>
      </c>
      <c r="X37" s="1">
        <v>80</v>
      </c>
      <c r="Y37" s="1"/>
      <c r="Z37" s="1"/>
      <c r="AA37" s="1"/>
      <c r="AB37" s="1"/>
      <c r="AC37" s="1"/>
      <c r="AD37" s="1"/>
      <c r="AE37" s="18"/>
      <c r="AF37" s="1">
        <v>90</v>
      </c>
      <c r="AG37" s="1">
        <v>80</v>
      </c>
      <c r="AH37" s="1">
        <v>84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20900</v>
      </c>
      <c r="C38" s="19" t="s">
        <v>221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3</v>
      </c>
      <c r="J38" s="19" t="str">
        <f>IF(I38=$FG$13,$FH$19,IF(I38=$FG$15,$FH$15,IF(I38=$FG$17,$FH$17,IF(I38=$FG$19,$FH$13,IF(I38=$FG$21,$FH$21,IF(I38=$FG$23,#REF!,IF(I38=$FG$25,$FH$25,IF(I38=$FG$27,$FH$27,IF(I38=$FG$29,$FH$29,IF(I38=$FG$31,$FH$31,""))))))))))</f>
        <v>Memiliki kemampuan mengenali angka Jawa dan mengidentifikasi kaidah penulisan angka Jawa</v>
      </c>
      <c r="K38" s="19">
        <f t="shared" si="3"/>
        <v>84</v>
      </c>
      <c r="L38" s="19" t="str">
        <f t="shared" si="4"/>
        <v>B</v>
      </c>
      <c r="M38" s="19">
        <f t="shared" si="5"/>
        <v>84</v>
      </c>
      <c r="N38" s="19" t="str">
        <f t="shared" si="6"/>
        <v>B</v>
      </c>
      <c r="O38" s="35">
        <v>2</v>
      </c>
      <c r="P38" s="19" t="str">
        <f t="shared" si="7"/>
        <v>Memiliki keterampilan mengemukakan isi teks cerita wayang dalam bentuk lisan maupun tulisan, namun perlu peningkatan dalam pelafalan membaca teks panatacara</v>
      </c>
      <c r="Q38" s="19" t="str">
        <f t="shared" si="8"/>
        <v>A</v>
      </c>
      <c r="R38" s="19" t="str">
        <f t="shared" si="9"/>
        <v/>
      </c>
      <c r="S38" s="18"/>
      <c r="T38" s="1">
        <v>88</v>
      </c>
      <c r="U38" s="1">
        <v>80</v>
      </c>
      <c r="V38" s="1">
        <v>80</v>
      </c>
      <c r="W38" s="1">
        <v>80</v>
      </c>
      <c r="X38" s="1">
        <v>84</v>
      </c>
      <c r="Y38" s="1"/>
      <c r="Z38" s="1"/>
      <c r="AA38" s="1"/>
      <c r="AB38" s="1"/>
      <c r="AC38" s="1"/>
      <c r="AD38" s="1"/>
      <c r="AE38" s="18"/>
      <c r="AF38" s="1">
        <v>87</v>
      </c>
      <c r="AG38" s="1">
        <v>80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20916</v>
      </c>
      <c r="C39" s="19" t="s">
        <v>222</v>
      </c>
      <c r="D39" s="18"/>
      <c r="E39" s="19">
        <f t="shared" si="0"/>
        <v>88</v>
      </c>
      <c r="F39" s="19" t="str">
        <f t="shared" si="1"/>
        <v>A</v>
      </c>
      <c r="G39" s="19">
        <f>IF((COUNTA(T12:AC12)&gt;0),(ROUND((AVERAGE(T39:AD39)),0)),"")</f>
        <v>88</v>
      </c>
      <c r="H39" s="19" t="str">
        <f t="shared" si="2"/>
        <v>A</v>
      </c>
      <c r="I39" s="35">
        <v>1</v>
      </c>
      <c r="J39" s="19" t="str">
        <f>IF(I39=$FG$13,$FH$19,IF(I39=$FG$15,$FH$15,IF(I39=$FG$17,$FH$17,IF(I39=$FG$19,$FH$13,IF(I39=$FG$21,$FH$21,IF(I39=$FG$23,#REF!,IF(I39=$FG$25,$FH$25,IF(I39=$FG$27,$FH$27,IF(I39=$FG$29,$FH$29,IF(I39=$FG$31,$FH$31,""))))))))))</f>
        <v>Memiliki kemampuan mengidentifikasi guru gatra, guru lagu, guru wilangan teks macapat pupuh Sinom dalam serat Wedhatama</v>
      </c>
      <c r="K39" s="19">
        <f t="shared" si="3"/>
        <v>86.333333333333329</v>
      </c>
      <c r="L39" s="19" t="str">
        <f t="shared" si="4"/>
        <v>A</v>
      </c>
      <c r="M39" s="19">
        <f t="shared" si="5"/>
        <v>86.333333333333329</v>
      </c>
      <c r="N39" s="19" t="str">
        <f t="shared" si="6"/>
        <v>A</v>
      </c>
      <c r="O39" s="35">
        <v>1</v>
      </c>
      <c r="P39" s="19" t="str">
        <f t="shared" si="7"/>
        <v>Memiliki keterampilan melakukan kegiatan membaca teks aksara Jawa, namun perlu peningkatan dalam menyajikan teks macapat pupuh Sinom dengan pemilihan kata yang benar</v>
      </c>
      <c r="Q39" s="19" t="str">
        <f t="shared" si="8"/>
        <v>A</v>
      </c>
      <c r="R39" s="19" t="str">
        <f t="shared" si="9"/>
        <v/>
      </c>
      <c r="S39" s="18"/>
      <c r="T39" s="1">
        <v>94</v>
      </c>
      <c r="U39" s="1">
        <v>86</v>
      </c>
      <c r="V39" s="1">
        <v>97</v>
      </c>
      <c r="W39" s="1">
        <v>83</v>
      </c>
      <c r="X39" s="1">
        <v>82</v>
      </c>
      <c r="Y39" s="1"/>
      <c r="Z39" s="1"/>
      <c r="AA39" s="1"/>
      <c r="AB39" s="1"/>
      <c r="AC39" s="1"/>
      <c r="AD39" s="1"/>
      <c r="AE39" s="18"/>
      <c r="AF39" s="1">
        <v>90</v>
      </c>
      <c r="AG39" s="1">
        <v>86</v>
      </c>
      <c r="AH39" s="1">
        <v>83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20932</v>
      </c>
      <c r="C40" s="19" t="s">
        <v>223</v>
      </c>
      <c r="D40" s="18"/>
      <c r="E40" s="19">
        <f t="shared" si="0"/>
        <v>84</v>
      </c>
      <c r="F40" s="19" t="str">
        <f t="shared" si="1"/>
        <v>B</v>
      </c>
      <c r="G40" s="19">
        <f>IF((COUNTA(T12:AC12)&gt;0),(ROUND((AVERAGE(T40:AD40)),0)),"")</f>
        <v>84</v>
      </c>
      <c r="H40" s="19" t="str">
        <f t="shared" si="2"/>
        <v>B</v>
      </c>
      <c r="I40" s="35">
        <v>2</v>
      </c>
      <c r="J40" s="19" t="str">
        <f>IF(I40=$FG$13,$FH$19,IF(I40=$FG$15,$FH$15,IF(I40=$FG$17,$FH$17,IF(I40=$FG$19,$FH$13,IF(I40=$FG$21,$FH$21,IF(I40=$FG$23,#REF!,IF(I40=$FG$25,$FH$25,IF(I40=$FG$27,$FH$27,IF(I40=$FG$29,$FH$29,IF(I40=$FG$31,$FH$31,""))))))))))</f>
        <v>Memiliki kemampuan mengidentifikasi unsur pembangun dalam cerita wayang</v>
      </c>
      <c r="K40" s="19">
        <f t="shared" si="3"/>
        <v>83.333333333333329</v>
      </c>
      <c r="L40" s="19" t="str">
        <f t="shared" si="4"/>
        <v>B</v>
      </c>
      <c r="M40" s="19">
        <f t="shared" si="5"/>
        <v>83.333333333333329</v>
      </c>
      <c r="N40" s="19" t="str">
        <f t="shared" si="6"/>
        <v>B</v>
      </c>
      <c r="O40" s="35">
        <v>3</v>
      </c>
      <c r="P40" s="19" t="str">
        <f t="shared" si="7"/>
        <v>Memiliki keterampilan  mengemukakan pendapat relevansi pitutur luhur dalam teks cerita wayang</v>
      </c>
      <c r="Q40" s="19" t="str">
        <f t="shared" si="8"/>
        <v>A</v>
      </c>
      <c r="R40" s="19" t="str">
        <f t="shared" si="9"/>
        <v/>
      </c>
      <c r="S40" s="18"/>
      <c r="T40" s="1">
        <v>89</v>
      </c>
      <c r="U40" s="1">
        <v>80</v>
      </c>
      <c r="V40" s="1">
        <v>83</v>
      </c>
      <c r="W40" s="1">
        <v>86</v>
      </c>
      <c r="X40" s="1">
        <v>83</v>
      </c>
      <c r="Y40" s="1"/>
      <c r="Z40" s="1"/>
      <c r="AA40" s="1"/>
      <c r="AB40" s="1"/>
      <c r="AC40" s="1"/>
      <c r="AD40" s="1"/>
      <c r="AE40" s="18"/>
      <c r="AF40" s="1">
        <v>95</v>
      </c>
      <c r="AG40" s="1">
        <v>80</v>
      </c>
      <c r="AH40" s="1">
        <v>75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20948</v>
      </c>
      <c r="C41" s="19" t="s">
        <v>224</v>
      </c>
      <c r="D41" s="18"/>
      <c r="E41" s="19">
        <f t="shared" si="0"/>
        <v>81</v>
      </c>
      <c r="F41" s="19" t="str">
        <f t="shared" si="1"/>
        <v>B</v>
      </c>
      <c r="G41" s="19">
        <f>IF((COUNTA(T12:AC12)&gt;0),(ROUND((AVERAGE(T41:AD41)),0)),"")</f>
        <v>81</v>
      </c>
      <c r="H41" s="19" t="str">
        <f t="shared" si="2"/>
        <v>B</v>
      </c>
      <c r="I41" s="35">
        <v>3</v>
      </c>
      <c r="J41" s="19" t="str">
        <f>IF(I41=$FG$13,$FH$19,IF(I41=$FG$15,$FH$15,IF(I41=$FG$17,$FH$17,IF(I41=$FG$19,$FH$13,IF(I41=$FG$21,$FH$21,IF(I41=$FG$23,#REF!,IF(I41=$FG$25,$FH$25,IF(I41=$FG$27,$FH$27,IF(I41=$FG$29,$FH$29,IF(I41=$FG$31,$FH$31,""))))))))))</f>
        <v>Memiliki kemampuan mengenali angka Jawa dan mengidentifikasi kaidah penulisan angka Jawa</v>
      </c>
      <c r="K41" s="19">
        <f t="shared" si="3"/>
        <v>81.666666666666671</v>
      </c>
      <c r="L41" s="19" t="str">
        <f t="shared" si="4"/>
        <v>B</v>
      </c>
      <c r="M41" s="19">
        <f t="shared" si="5"/>
        <v>81.666666666666671</v>
      </c>
      <c r="N41" s="19" t="str">
        <f t="shared" si="6"/>
        <v>B</v>
      </c>
      <c r="O41" s="35">
        <v>2</v>
      </c>
      <c r="P41" s="19" t="str">
        <f t="shared" si="7"/>
        <v>Memiliki keterampilan mengemukakan isi teks cerita wayang dalam bentuk lisan maupun tulisan, namun perlu peningkatan dalam pelafalan membaca teks panatacara</v>
      </c>
      <c r="Q41" s="19" t="str">
        <f t="shared" si="8"/>
        <v>B</v>
      </c>
      <c r="R41" s="19" t="str">
        <f t="shared" si="9"/>
        <v/>
      </c>
      <c r="S41" s="18"/>
      <c r="T41" s="1">
        <v>75</v>
      </c>
      <c r="U41" s="1">
        <v>80</v>
      </c>
      <c r="V41" s="1">
        <v>80</v>
      </c>
      <c r="W41" s="1">
        <v>86</v>
      </c>
      <c r="X41" s="1">
        <v>82</v>
      </c>
      <c r="Y41" s="1"/>
      <c r="Z41" s="1"/>
      <c r="AA41" s="1"/>
      <c r="AB41" s="1"/>
      <c r="AC41" s="1"/>
      <c r="AD41" s="1"/>
      <c r="AE41" s="18"/>
      <c r="AF41" s="1">
        <v>90</v>
      </c>
      <c r="AG41" s="1">
        <v>80</v>
      </c>
      <c r="AH41" s="1">
        <v>75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20964</v>
      </c>
      <c r="C42" s="19" t="s">
        <v>225</v>
      </c>
      <c r="D42" s="18"/>
      <c r="E42" s="19">
        <f t="shared" si="0"/>
        <v>78</v>
      </c>
      <c r="F42" s="19" t="str">
        <f t="shared" si="1"/>
        <v>B</v>
      </c>
      <c r="G42" s="19">
        <f>IF((COUNTA(T12:AC12)&gt;0),(ROUND((AVERAGE(T42:AD42)),0)),"")</f>
        <v>78</v>
      </c>
      <c r="H42" s="19" t="str">
        <f t="shared" si="2"/>
        <v>B</v>
      </c>
      <c r="I42" s="35">
        <v>4</v>
      </c>
      <c r="J42" s="19" t="str">
        <f>IF(I42=$FG$13,$FH$19,IF(I42=$FG$15,$FH$15,IF(I42=$FG$17,$FH$17,IF(I42=$FG$19,$FH$13,IF(I42=$FG$21,$FH$21,IF(I42=$FG$23,#REF!,IF(I42=$FG$25,$FH$25,IF(I42=$FG$27,$FH$27,IF(I42=$FG$29,$FH$29,IF(I42=$FG$31,$FH$31,""))))))))))</f>
        <v>Memiliki kemampuan mengenali ciri-ciri teks deskripsi dan memiliki kemampuan mengidentifikasi struktur teks deskriptif tentang makanan tradisional Jawa</v>
      </c>
      <c r="K42" s="19">
        <f t="shared" si="3"/>
        <v>82.333333333333329</v>
      </c>
      <c r="L42" s="19" t="str">
        <f t="shared" si="4"/>
        <v>B</v>
      </c>
      <c r="M42" s="19">
        <f t="shared" si="5"/>
        <v>82.333333333333329</v>
      </c>
      <c r="N42" s="19" t="str">
        <f t="shared" si="6"/>
        <v>B</v>
      </c>
      <c r="O42" s="35">
        <v>3</v>
      </c>
      <c r="P42" s="19" t="str">
        <f t="shared" si="7"/>
        <v>Memiliki keterampilan  mengemukakan pendapat relevansi pitutur luhur dalam teks cerita wayang</v>
      </c>
      <c r="Q42" s="19" t="str">
        <f t="shared" si="8"/>
        <v>A</v>
      </c>
      <c r="R42" s="19" t="str">
        <f t="shared" si="9"/>
        <v/>
      </c>
      <c r="S42" s="18"/>
      <c r="T42" s="1">
        <v>70</v>
      </c>
      <c r="U42" s="1">
        <v>80</v>
      </c>
      <c r="V42" s="1">
        <v>78</v>
      </c>
      <c r="W42" s="1">
        <v>88</v>
      </c>
      <c r="X42" s="1">
        <v>73</v>
      </c>
      <c r="Y42" s="1"/>
      <c r="Z42" s="1"/>
      <c r="AA42" s="1"/>
      <c r="AB42" s="1"/>
      <c r="AC42" s="1"/>
      <c r="AD42" s="1"/>
      <c r="AE42" s="18"/>
      <c r="AF42" s="1">
        <v>87</v>
      </c>
      <c r="AG42" s="1">
        <v>80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20980</v>
      </c>
      <c r="C43" s="19" t="s">
        <v>226</v>
      </c>
      <c r="D43" s="18"/>
      <c r="E43" s="19">
        <f t="shared" si="0"/>
        <v>85</v>
      </c>
      <c r="F43" s="19" t="str">
        <f t="shared" si="1"/>
        <v>A</v>
      </c>
      <c r="G43" s="19">
        <f>IF((COUNTA(T12:AC12)&gt;0),(ROUND((AVERAGE(T43:AD43)),0)),"")</f>
        <v>85</v>
      </c>
      <c r="H43" s="19" t="str">
        <f t="shared" si="2"/>
        <v>A</v>
      </c>
      <c r="I43" s="35">
        <v>1</v>
      </c>
      <c r="J43" s="19" t="str">
        <f>IF(I43=$FG$13,$FH$19,IF(I43=$FG$15,$FH$15,IF(I43=$FG$17,$FH$17,IF(I43=$FG$19,$FH$13,IF(I43=$FG$21,$FH$21,IF(I43=$FG$23,#REF!,IF(I43=$FG$25,$FH$25,IF(I43=$FG$27,$FH$27,IF(I43=$FG$29,$FH$29,IF(I43=$FG$31,$FH$31,""))))))))))</f>
        <v>Memiliki kemampuan mengidentifikasi guru gatra, guru lagu, guru wilangan teks macapat pupuh Sinom dalam serat Wedhatama</v>
      </c>
      <c r="K43" s="19">
        <f t="shared" si="3"/>
        <v>78.333333333333329</v>
      </c>
      <c r="L43" s="19" t="str">
        <f t="shared" si="4"/>
        <v>B</v>
      </c>
      <c r="M43" s="19">
        <f t="shared" si="5"/>
        <v>78.333333333333329</v>
      </c>
      <c r="N43" s="19" t="str">
        <f t="shared" si="6"/>
        <v>B</v>
      </c>
      <c r="O43" s="35">
        <v>4</v>
      </c>
      <c r="P43" s="19" t="str">
        <f t="shared" si="7"/>
        <v>Memiliki keterampilan membuat teks deskripsi makanan tradisional Jawa dan melakukan penyajian dengan menceritakan kembali makanan tradisional Jawa</v>
      </c>
      <c r="Q43" s="19" t="str">
        <f t="shared" si="8"/>
        <v>A</v>
      </c>
      <c r="R43" s="19" t="str">
        <f t="shared" si="9"/>
        <v/>
      </c>
      <c r="S43" s="18"/>
      <c r="T43" s="1">
        <v>87</v>
      </c>
      <c r="U43" s="1">
        <v>80</v>
      </c>
      <c r="V43" s="1">
        <v>78</v>
      </c>
      <c r="W43" s="1">
        <v>88</v>
      </c>
      <c r="X43" s="1">
        <v>91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75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20996</v>
      </c>
      <c r="C44" s="19" t="s">
        <v>227</v>
      </c>
      <c r="D44" s="18"/>
      <c r="E44" s="19">
        <f t="shared" si="0"/>
        <v>87</v>
      </c>
      <c r="F44" s="19" t="str">
        <f t="shared" si="1"/>
        <v>A</v>
      </c>
      <c r="G44" s="19">
        <f>IF((COUNTA(T12:AC12)&gt;0),(ROUND((AVERAGE(T44:AD44)),0)),"")</f>
        <v>87</v>
      </c>
      <c r="H44" s="19" t="str">
        <f t="shared" si="2"/>
        <v>A</v>
      </c>
      <c r="I44" s="35">
        <v>1</v>
      </c>
      <c r="J44" s="19" t="str">
        <f>IF(I44=$FG$13,$FH$19,IF(I44=$FG$15,$FH$15,IF(I44=$FG$17,$FH$17,IF(I44=$FG$19,$FH$13,IF(I44=$FG$21,$FH$21,IF(I44=$FG$23,#REF!,IF(I44=$FG$25,$FH$25,IF(I44=$FG$27,$FH$27,IF(I44=$FG$29,$FH$29,IF(I44=$FG$31,$FH$31,""))))))))))</f>
        <v>Memiliki kemampuan mengidentifikasi guru gatra, guru lagu, guru wilangan teks macapat pupuh Sinom dalam serat Wedhatama</v>
      </c>
      <c r="K44" s="19">
        <f t="shared" si="3"/>
        <v>82.666666666666671</v>
      </c>
      <c r="L44" s="19" t="str">
        <f t="shared" si="4"/>
        <v>B</v>
      </c>
      <c r="M44" s="19">
        <f t="shared" si="5"/>
        <v>82.666666666666671</v>
      </c>
      <c r="N44" s="19" t="str">
        <f t="shared" si="6"/>
        <v>B</v>
      </c>
      <c r="O44" s="35">
        <v>3</v>
      </c>
      <c r="P44" s="19" t="str">
        <f t="shared" si="7"/>
        <v>Memiliki keterampilan  mengemukakan pendapat relevansi pitutur luhur dalam teks cerita wayang</v>
      </c>
      <c r="Q44" s="19" t="str">
        <f t="shared" si="8"/>
        <v>A</v>
      </c>
      <c r="R44" s="19" t="str">
        <f t="shared" si="9"/>
        <v/>
      </c>
      <c r="S44" s="18"/>
      <c r="T44" s="1">
        <v>94</v>
      </c>
      <c r="U44" s="1">
        <v>82</v>
      </c>
      <c r="V44" s="1">
        <v>78</v>
      </c>
      <c r="W44" s="1">
        <v>88</v>
      </c>
      <c r="X44" s="1">
        <v>93</v>
      </c>
      <c r="Y44" s="1"/>
      <c r="Z44" s="1"/>
      <c r="AA44" s="1"/>
      <c r="AB44" s="1"/>
      <c r="AC44" s="1"/>
      <c r="AD44" s="1"/>
      <c r="AE44" s="18"/>
      <c r="AF44" s="1">
        <v>87</v>
      </c>
      <c r="AG44" s="1">
        <v>82</v>
      </c>
      <c r="AH44" s="1">
        <v>79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21012</v>
      </c>
      <c r="C45" s="19" t="s">
        <v>228</v>
      </c>
      <c r="D45" s="18"/>
      <c r="E45" s="19">
        <f t="shared" si="0"/>
        <v>86</v>
      </c>
      <c r="F45" s="19" t="str">
        <f t="shared" si="1"/>
        <v>A</v>
      </c>
      <c r="G45" s="19">
        <f>IF((COUNTA(T12:AC12)&gt;0),(ROUND((AVERAGE(T45:AD45)),0)),"")</f>
        <v>86</v>
      </c>
      <c r="H45" s="19" t="str">
        <f t="shared" si="2"/>
        <v>A</v>
      </c>
      <c r="I45" s="35">
        <v>1</v>
      </c>
      <c r="J45" s="19" t="str">
        <f>IF(I45=$FG$13,$FH$19,IF(I45=$FG$15,$FH$15,IF(I45=$FG$17,$FH$17,IF(I45=$FG$19,$FH$13,IF(I45=$FG$21,$FH$21,IF(I45=$FG$23,#REF!,IF(I45=$FG$25,$FH$25,IF(I45=$FG$27,$FH$27,IF(I45=$FG$29,$FH$29,IF(I45=$FG$31,$FH$31,""))))))))))</f>
        <v>Memiliki kemampuan mengidentifikasi guru gatra, guru lagu, guru wilangan teks macapat pupuh Sinom dalam serat Wedhatama</v>
      </c>
      <c r="K45" s="19">
        <f t="shared" si="3"/>
        <v>84</v>
      </c>
      <c r="L45" s="19" t="str">
        <f t="shared" si="4"/>
        <v>B</v>
      </c>
      <c r="M45" s="19">
        <f t="shared" si="5"/>
        <v>84</v>
      </c>
      <c r="N45" s="19" t="str">
        <f t="shared" si="6"/>
        <v>B</v>
      </c>
      <c r="O45" s="35">
        <v>2</v>
      </c>
      <c r="P45" s="19" t="str">
        <f t="shared" si="7"/>
        <v>Memiliki keterampilan mengemukakan isi teks cerita wayang dalam bentuk lisan maupun tulisan, namun perlu peningkatan dalam pelafalan membaca teks panatacara</v>
      </c>
      <c r="Q45" s="19" t="str">
        <f t="shared" si="8"/>
        <v>A</v>
      </c>
      <c r="R45" s="19" t="str">
        <f t="shared" si="9"/>
        <v/>
      </c>
      <c r="S45" s="18"/>
      <c r="T45" s="1">
        <v>88</v>
      </c>
      <c r="U45" s="1">
        <v>82</v>
      </c>
      <c r="V45" s="1">
        <v>85</v>
      </c>
      <c r="W45" s="1">
        <v>88</v>
      </c>
      <c r="X45" s="1">
        <v>87</v>
      </c>
      <c r="Y45" s="1"/>
      <c r="Z45" s="1"/>
      <c r="AA45" s="1"/>
      <c r="AB45" s="1"/>
      <c r="AC45" s="1"/>
      <c r="AD45" s="1"/>
      <c r="AE45" s="18"/>
      <c r="AF45" s="1">
        <v>90</v>
      </c>
      <c r="AG45" s="1">
        <v>82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21028</v>
      </c>
      <c r="C46" s="19" t="s">
        <v>229</v>
      </c>
      <c r="D46" s="18"/>
      <c r="E46" s="19">
        <f t="shared" si="0"/>
        <v>90</v>
      </c>
      <c r="F46" s="19" t="str">
        <f t="shared" si="1"/>
        <v>A</v>
      </c>
      <c r="G46" s="19">
        <f>IF((COUNTA(T12:AC12)&gt;0),(ROUND((AVERAGE(T46:AD46)),0)),"")</f>
        <v>90</v>
      </c>
      <c r="H46" s="19" t="str">
        <f t="shared" si="2"/>
        <v>A</v>
      </c>
      <c r="I46" s="35">
        <v>1</v>
      </c>
      <c r="J46" s="19" t="str">
        <f>IF(I46=$FG$13,$FH$19,IF(I46=$FG$15,$FH$15,IF(I46=$FG$17,$FH$17,IF(I46=$FG$19,$FH$13,IF(I46=$FG$21,$FH$21,IF(I46=$FG$23,#REF!,IF(I46=$FG$25,$FH$25,IF(I46=$FG$27,$FH$27,IF(I46=$FG$29,$FH$29,IF(I46=$FG$31,$FH$31,""))))))))))</f>
        <v>Memiliki kemampuan mengidentifikasi guru gatra, guru lagu, guru wilangan teks macapat pupuh Sinom dalam serat Wedhatama</v>
      </c>
      <c r="K46" s="19">
        <f t="shared" si="3"/>
        <v>86</v>
      </c>
      <c r="L46" s="19" t="str">
        <f t="shared" si="4"/>
        <v>A</v>
      </c>
      <c r="M46" s="19">
        <f t="shared" si="5"/>
        <v>86</v>
      </c>
      <c r="N46" s="19" t="str">
        <f t="shared" si="6"/>
        <v>A</v>
      </c>
      <c r="O46" s="35">
        <v>1</v>
      </c>
      <c r="P46" s="19" t="str">
        <f t="shared" si="7"/>
        <v>Memiliki keterampilan melakukan kegiatan membaca teks aksara Jawa, namun perlu peningkatan dalam menyajikan teks macapat pupuh Sinom dengan pemilihan kata yang benar</v>
      </c>
      <c r="Q46" s="19" t="str">
        <f t="shared" si="8"/>
        <v>A</v>
      </c>
      <c r="R46" s="19" t="str">
        <f t="shared" si="9"/>
        <v/>
      </c>
      <c r="S46" s="18"/>
      <c r="T46" s="1">
        <v>90</v>
      </c>
      <c r="U46" s="1">
        <v>80</v>
      </c>
      <c r="V46" s="1">
        <v>98</v>
      </c>
      <c r="W46" s="1">
        <v>89</v>
      </c>
      <c r="X46" s="1">
        <v>92</v>
      </c>
      <c r="Y46" s="1"/>
      <c r="Z46" s="1"/>
      <c r="AA46" s="1"/>
      <c r="AB46" s="1"/>
      <c r="AC46" s="1"/>
      <c r="AD46" s="1"/>
      <c r="AE46" s="18"/>
      <c r="AF46" s="1">
        <v>93</v>
      </c>
      <c r="AG46" s="1">
        <v>80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21044</v>
      </c>
      <c r="C47" s="19" t="s">
        <v>230</v>
      </c>
      <c r="D47" s="18"/>
      <c r="E47" s="19">
        <f t="shared" si="0"/>
        <v>88</v>
      </c>
      <c r="F47" s="19" t="str">
        <f t="shared" si="1"/>
        <v>A</v>
      </c>
      <c r="G47" s="19">
        <f>IF((COUNTA(T12:AC12)&gt;0),(ROUND((AVERAGE(T47:AD47)),0)),"")</f>
        <v>88</v>
      </c>
      <c r="H47" s="19" t="str">
        <f t="shared" si="2"/>
        <v>A</v>
      </c>
      <c r="I47" s="35">
        <v>1</v>
      </c>
      <c r="J47" s="19" t="str">
        <f>IF(I47=$FG$13,$FH$19,IF(I47=$FG$15,$FH$15,IF(I47=$FG$17,$FH$17,IF(I47=$FG$19,$FH$13,IF(I47=$FG$21,$FH$21,IF(I47=$FG$23,#REF!,IF(I47=$FG$25,$FH$25,IF(I47=$FG$27,$FH$27,IF(I47=$FG$29,$FH$29,IF(I47=$FG$31,$FH$31,""))))))))))</f>
        <v>Memiliki kemampuan mengidentifikasi guru gatra, guru lagu, guru wilangan teks macapat pupuh Sinom dalam serat Wedhatama</v>
      </c>
      <c r="K47" s="19">
        <f t="shared" si="3"/>
        <v>85</v>
      </c>
      <c r="L47" s="19" t="str">
        <f t="shared" si="4"/>
        <v>A</v>
      </c>
      <c r="M47" s="19">
        <f t="shared" si="5"/>
        <v>85</v>
      </c>
      <c r="N47" s="19" t="str">
        <f t="shared" si="6"/>
        <v>A</v>
      </c>
      <c r="O47" s="35">
        <v>1</v>
      </c>
      <c r="P47" s="19" t="str">
        <f t="shared" si="7"/>
        <v>Memiliki keterampilan melakukan kegiatan membaca teks aksara Jawa, namun perlu peningkatan dalam menyajikan teks macapat pupuh Sinom dengan pemilihan kata yang benar</v>
      </c>
      <c r="Q47" s="19" t="str">
        <f t="shared" si="8"/>
        <v>A</v>
      </c>
      <c r="R47" s="19" t="str">
        <f t="shared" si="9"/>
        <v/>
      </c>
      <c r="S47" s="18"/>
      <c r="T47" s="1">
        <v>90</v>
      </c>
      <c r="U47" s="1">
        <v>83</v>
      </c>
      <c r="V47" s="1">
        <v>89</v>
      </c>
      <c r="W47" s="1">
        <v>89</v>
      </c>
      <c r="X47" s="1">
        <v>87</v>
      </c>
      <c r="Y47" s="1"/>
      <c r="Z47" s="1"/>
      <c r="AA47" s="1"/>
      <c r="AB47" s="1"/>
      <c r="AC47" s="1"/>
      <c r="AD47" s="1"/>
      <c r="AE47" s="18"/>
      <c r="AF47" s="1">
        <v>95</v>
      </c>
      <c r="AG47" s="1">
        <v>83</v>
      </c>
      <c r="AH47" s="1">
        <v>77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21060</v>
      </c>
      <c r="C48" s="19" t="s">
        <v>231</v>
      </c>
      <c r="D48" s="18"/>
      <c r="E48" s="19">
        <f t="shared" si="0"/>
        <v>88</v>
      </c>
      <c r="F48" s="19" t="str">
        <f t="shared" si="1"/>
        <v>A</v>
      </c>
      <c r="G48" s="19">
        <f>IF((COUNTA(T12:AC12)&gt;0),(ROUND((AVERAGE(T48:AD48)),0)),"")</f>
        <v>88</v>
      </c>
      <c r="H48" s="19" t="str">
        <f t="shared" si="2"/>
        <v>A</v>
      </c>
      <c r="I48" s="35">
        <v>1</v>
      </c>
      <c r="J48" s="19" t="str">
        <f>IF(I48=$FG$13,$FH$19,IF(I48=$FG$15,$FH$15,IF(I48=$FG$17,$FH$17,IF(I48=$FG$19,$FH$13,IF(I48=$FG$21,$FH$21,IF(I48=$FG$23,#REF!,IF(I48=$FG$25,$FH$25,IF(I48=$FG$27,$FH$27,IF(I48=$FG$29,$FH$29,IF(I48=$FG$31,$FH$31,""))))))))))</f>
        <v>Memiliki kemampuan mengidentifikasi guru gatra, guru lagu, guru wilangan teks macapat pupuh Sinom dalam serat Wedhatama</v>
      </c>
      <c r="K48" s="19">
        <f t="shared" si="3"/>
        <v>82.333333333333329</v>
      </c>
      <c r="L48" s="19" t="str">
        <f t="shared" si="4"/>
        <v>B</v>
      </c>
      <c r="M48" s="19">
        <f t="shared" si="5"/>
        <v>82.333333333333329</v>
      </c>
      <c r="N48" s="19" t="str">
        <f t="shared" si="6"/>
        <v>B</v>
      </c>
      <c r="O48" s="35">
        <v>3</v>
      </c>
      <c r="P48" s="19" t="str">
        <f t="shared" si="7"/>
        <v>Memiliki keterampilan  mengemukakan pendapat relevansi pitutur luhur dalam teks cerita wayang</v>
      </c>
      <c r="Q48" s="19" t="str">
        <f t="shared" si="8"/>
        <v>A</v>
      </c>
      <c r="R48" s="19" t="str">
        <f t="shared" si="9"/>
        <v/>
      </c>
      <c r="S48" s="18"/>
      <c r="T48" s="1">
        <v>88</v>
      </c>
      <c r="U48" s="1">
        <v>80</v>
      </c>
      <c r="V48" s="1">
        <v>98</v>
      </c>
      <c r="W48" s="1">
        <v>83</v>
      </c>
      <c r="X48" s="1">
        <v>91</v>
      </c>
      <c r="Y48" s="1"/>
      <c r="Z48" s="1"/>
      <c r="AA48" s="1"/>
      <c r="AB48" s="1"/>
      <c r="AC48" s="1"/>
      <c r="AD48" s="1"/>
      <c r="AE48" s="18"/>
      <c r="AF48" s="1">
        <v>85</v>
      </c>
      <c r="AG48" s="1">
        <v>80</v>
      </c>
      <c r="AH48" s="1">
        <v>82</v>
      </c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>IF(I49=$FG$13,$FH$19,IF(I49=$FG$15,$FH$15,IF(I49=$FG$17,$FH$17,IF(I49=$FG$19,$FH$13,IF(I49=$FG$21,$FH$21,IF(I49=$FG$23,#REF!,IF(I49=$FG$25,$FH$25,IF(I49=$FG$27,$FH$27,IF(I49=$FG$29,$FH$29,IF(I49=$FG$31,$FH$31,""))))))))))</f>
        <v/>
      </c>
      <c r="K49" s="19" t="str">
        <f t="shared" si="3"/>
        <v/>
      </c>
      <c r="L49" s="19" t="str">
        <f t="shared" si="4"/>
        <v/>
      </c>
      <c r="M49" s="19" t="str">
        <f t="shared" si="5"/>
        <v/>
      </c>
      <c r="N49" s="19" t="str">
        <f t="shared" si="6"/>
        <v/>
      </c>
      <c r="O49" s="35"/>
      <c r="P49" s="19" t="str">
        <f t="shared" si="7"/>
        <v/>
      </c>
      <c r="Q49" s="19" t="str">
        <f t="shared" si="8"/>
        <v/>
      </c>
      <c r="R49" s="19" t="str">
        <f t="shared" si="9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>IF(I50=$FG$13,$FH$19,IF(I50=$FG$15,$FH$15,IF(I50=$FG$17,$FH$17,IF(I50=$FG$19,$FH$13,IF(I50=$FG$21,$FH$21,IF(I50=$FG$23,#REF!,IF(I50=$FG$25,$FH$25,IF(I50=$FG$27,$FH$27,IF(I50=$FG$29,$FH$29,IF(I50=$FG$31,$FH$31,""))))))))))</f>
        <v/>
      </c>
      <c r="K50" s="19" t="str">
        <f t="shared" si="3"/>
        <v/>
      </c>
      <c r="L50" s="19" t="str">
        <f t="shared" si="4"/>
        <v/>
      </c>
      <c r="M50" s="19" t="str">
        <f t="shared" si="5"/>
        <v/>
      </c>
      <c r="N50" s="19" t="str">
        <f t="shared" si="6"/>
        <v/>
      </c>
      <c r="O50" s="35"/>
      <c r="P50" s="19" t="str">
        <f t="shared" si="7"/>
        <v/>
      </c>
      <c r="Q50" s="19" t="str">
        <f t="shared" si="8"/>
        <v/>
      </c>
      <c r="R50" s="19" t="str">
        <f t="shared" si="9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9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9:FH20"/>
    <mergeCell ref="FI13:FI14"/>
    <mergeCell ref="FH15:FH16"/>
    <mergeCell ref="FI15:FI16"/>
    <mergeCell ref="FG17:FG18"/>
    <mergeCell ref="FH17:FH18"/>
    <mergeCell ref="FI17:FI18"/>
    <mergeCell ref="FG19:FG20"/>
    <mergeCell ref="FH13:FH14"/>
    <mergeCell ref="FI19:FI20"/>
    <mergeCell ref="FG21:FG22"/>
    <mergeCell ref="FH21:FH22"/>
    <mergeCell ref="FI21:FI22"/>
    <mergeCell ref="FG23:FG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:E50 G11:G50 K11:K50 M11:M50 K52:K55">
    <cfRule type="cellIs" dxfId="0" priority="1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FG13" activePane="bottomRight" state="frozen"/>
      <selection pane="topRight"/>
      <selection pane="bottomLeft"/>
      <selection pane="bottomRight" activeCell="FI19" sqref="FI19:FI2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261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232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261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43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21076</v>
      </c>
      <c r="C11" s="19" t="s">
        <v>233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mengidentifikasi unsur pembangun dalam cerita wayang</v>
      </c>
      <c r="K11" s="19">
        <f t="shared" ref="K11:K50" si="4">IF((COUNTA(AF11:AN11)&gt;0),AVERAGE(AF11:AN11),"")</f>
        <v>82.333333333333329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82.333333333333329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mengemukakan isi teks cerita wayang dalam bentuk lisan maupun tulisan, namun perlu peningkatan dalam pelafalan membaca teks panatacara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83</v>
      </c>
      <c r="U11" s="1">
        <v>80</v>
      </c>
      <c r="V11" s="1">
        <v>85</v>
      </c>
      <c r="W11" s="1">
        <v>83</v>
      </c>
      <c r="X11" s="1">
        <v>85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88</v>
      </c>
      <c r="AH11" s="1">
        <v>79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>
      <c r="A12" s="19">
        <v>2</v>
      </c>
      <c r="B12" s="19">
        <v>21092</v>
      </c>
      <c r="C12" s="19" t="s">
        <v>234</v>
      </c>
      <c r="D12" s="18"/>
      <c r="E12" s="19">
        <f t="shared" si="0"/>
        <v>79</v>
      </c>
      <c r="F12" s="19" t="str">
        <f t="shared" si="1"/>
        <v>B</v>
      </c>
      <c r="G12" s="19">
        <f>IF((COUNTA(T12:AC12)&gt;0),(ROUND((AVERAGE(T12:AD12)),0)),"")</f>
        <v>79</v>
      </c>
      <c r="H12" s="19" t="str">
        <f t="shared" si="2"/>
        <v>B</v>
      </c>
      <c r="I12" s="35">
        <v>2</v>
      </c>
      <c r="J12" s="19" t="str">
        <f t="shared" si="3"/>
        <v>Memiliki kemampuan mengidentifikasi unsur pembangun dalam cerita wayang</v>
      </c>
      <c r="K12" s="19">
        <f t="shared" si="4"/>
        <v>82.333333333333329</v>
      </c>
      <c r="L12" s="19" t="str">
        <f t="shared" si="5"/>
        <v>B</v>
      </c>
      <c r="M12" s="19">
        <f t="shared" si="6"/>
        <v>82.333333333333329</v>
      </c>
      <c r="N12" s="19" t="str">
        <f t="shared" si="7"/>
        <v>B</v>
      </c>
      <c r="O12" s="35">
        <v>2</v>
      </c>
      <c r="P12" s="19" t="str">
        <f t="shared" si="8"/>
        <v>Memiliki keterampilan mengemukakan isi teks cerita wayang dalam bentuk lisan maupun tulisan, namun perlu peningkatan dalam pelafalan membaca teks panatacara</v>
      </c>
      <c r="Q12" s="19" t="str">
        <f t="shared" si="9"/>
        <v>A</v>
      </c>
      <c r="R12" s="19" t="str">
        <f t="shared" si="10"/>
        <v/>
      </c>
      <c r="S12" s="18"/>
      <c r="T12" s="1">
        <v>80</v>
      </c>
      <c r="U12" s="1">
        <v>78</v>
      </c>
      <c r="V12" s="1">
        <v>85</v>
      </c>
      <c r="W12" s="1">
        <v>76</v>
      </c>
      <c r="X12" s="1">
        <v>78</v>
      </c>
      <c r="Y12" s="1"/>
      <c r="Z12" s="1"/>
      <c r="AA12" s="1"/>
      <c r="AB12" s="1"/>
      <c r="AC12" s="1"/>
      <c r="AD12" s="1"/>
      <c r="AE12" s="18"/>
      <c r="AF12" s="1">
        <v>82</v>
      </c>
      <c r="AG12" s="1">
        <v>89</v>
      </c>
      <c r="AH12" s="1">
        <v>76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21108</v>
      </c>
      <c r="C13" s="19" t="s">
        <v>235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2</v>
      </c>
      <c r="J13" s="19" t="str">
        <f t="shared" si="3"/>
        <v>Memiliki kemampuan mengidentifikasi unsur pembangun dalam cerita wayang</v>
      </c>
      <c r="K13" s="19">
        <f t="shared" si="4"/>
        <v>83.666666666666671</v>
      </c>
      <c r="L13" s="19" t="str">
        <f t="shared" si="5"/>
        <v>B</v>
      </c>
      <c r="M13" s="19">
        <f t="shared" si="6"/>
        <v>83.666666666666671</v>
      </c>
      <c r="N13" s="19" t="str">
        <f t="shared" si="7"/>
        <v>B</v>
      </c>
      <c r="O13" s="35">
        <v>2</v>
      </c>
      <c r="P13" s="19" t="str">
        <f t="shared" si="8"/>
        <v>Memiliki keterampilan mengemukakan isi teks cerita wayang dalam bentuk lisan maupun tulisan, namun perlu peningkatan dalam pelafalan membaca teks panatacara</v>
      </c>
      <c r="Q13" s="19" t="str">
        <f t="shared" si="9"/>
        <v>A</v>
      </c>
      <c r="R13" s="19" t="str">
        <f t="shared" si="10"/>
        <v/>
      </c>
      <c r="S13" s="18"/>
      <c r="T13" s="1">
        <v>83</v>
      </c>
      <c r="U13" s="1">
        <v>78</v>
      </c>
      <c r="V13" s="1">
        <v>80</v>
      </c>
      <c r="W13" s="1">
        <v>79</v>
      </c>
      <c r="X13" s="1">
        <v>78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93</v>
      </c>
      <c r="AH13" s="1">
        <v>78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273</v>
      </c>
      <c r="FI13" s="41" t="s">
        <v>271</v>
      </c>
      <c r="FJ13" s="39">
        <v>4481</v>
      </c>
      <c r="FK13" s="39">
        <v>4491</v>
      </c>
    </row>
    <row r="14" spans="1:167">
      <c r="A14" s="19">
        <v>4</v>
      </c>
      <c r="B14" s="19">
        <v>21124</v>
      </c>
      <c r="C14" s="19" t="s">
        <v>236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2</v>
      </c>
      <c r="J14" s="19" t="str">
        <f t="shared" si="3"/>
        <v>Memiliki kemampuan mengidentifikasi unsur pembangun dalam cerita wayang</v>
      </c>
      <c r="K14" s="19">
        <f t="shared" si="4"/>
        <v>84</v>
      </c>
      <c r="L14" s="19" t="str">
        <f t="shared" si="5"/>
        <v>B</v>
      </c>
      <c r="M14" s="19">
        <f t="shared" si="6"/>
        <v>84</v>
      </c>
      <c r="N14" s="19" t="str">
        <f t="shared" si="7"/>
        <v>B</v>
      </c>
      <c r="O14" s="35">
        <v>2</v>
      </c>
      <c r="P14" s="19" t="str">
        <f t="shared" si="8"/>
        <v>Memiliki keterampilan mengemukakan isi teks cerita wayang dalam bentuk lisan maupun tulisan, namun perlu peningkatan dalam pelafalan membaca teks panatacara</v>
      </c>
      <c r="Q14" s="19" t="str">
        <f t="shared" si="9"/>
        <v>A</v>
      </c>
      <c r="R14" s="19" t="str">
        <f t="shared" si="10"/>
        <v/>
      </c>
      <c r="S14" s="18"/>
      <c r="T14" s="1">
        <v>87</v>
      </c>
      <c r="U14" s="1">
        <v>78</v>
      </c>
      <c r="V14" s="1">
        <v>87</v>
      </c>
      <c r="W14" s="1">
        <v>90</v>
      </c>
      <c r="X14" s="1">
        <v>75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96</v>
      </c>
      <c r="AH14" s="1">
        <v>76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>
      <c r="A15" s="19">
        <v>5</v>
      </c>
      <c r="B15" s="19">
        <v>21140</v>
      </c>
      <c r="C15" s="19" t="s">
        <v>237</v>
      </c>
      <c r="D15" s="18"/>
      <c r="E15" s="19">
        <f t="shared" si="0"/>
        <v>82</v>
      </c>
      <c r="F15" s="19" t="str">
        <f t="shared" si="1"/>
        <v>B</v>
      </c>
      <c r="G15" s="19">
        <f>IF((COUNTA(T12:AC12)&gt;0),(ROUND((AVERAGE(T15:AD15)),0)),"")</f>
        <v>82</v>
      </c>
      <c r="H15" s="19" t="str">
        <f t="shared" si="2"/>
        <v>B</v>
      </c>
      <c r="I15" s="35">
        <v>2</v>
      </c>
      <c r="J15" s="19" t="str">
        <f t="shared" si="3"/>
        <v>Memiliki kemampuan mengidentifikasi unsur pembangun dalam cerita wayang</v>
      </c>
      <c r="K15" s="19">
        <f t="shared" si="4"/>
        <v>81</v>
      </c>
      <c r="L15" s="19" t="str">
        <f t="shared" si="5"/>
        <v>B</v>
      </c>
      <c r="M15" s="19">
        <f t="shared" si="6"/>
        <v>81</v>
      </c>
      <c r="N15" s="19" t="str">
        <f t="shared" si="7"/>
        <v>B</v>
      </c>
      <c r="O15" s="35">
        <v>2</v>
      </c>
      <c r="P15" s="19" t="str">
        <f t="shared" si="8"/>
        <v>Memiliki keterampilan mengemukakan isi teks cerita wayang dalam bentuk lisan maupun tulisan, namun perlu peningkatan dalam pelafalan membaca teks panatacara</v>
      </c>
      <c r="Q15" s="19" t="str">
        <f t="shared" si="9"/>
        <v>A</v>
      </c>
      <c r="R15" s="19" t="str">
        <f t="shared" si="10"/>
        <v/>
      </c>
      <c r="S15" s="18"/>
      <c r="T15" s="1">
        <v>80</v>
      </c>
      <c r="U15" s="1">
        <v>78</v>
      </c>
      <c r="V15" s="1">
        <v>87</v>
      </c>
      <c r="W15" s="1">
        <v>85</v>
      </c>
      <c r="X15" s="1">
        <v>80</v>
      </c>
      <c r="Y15" s="1"/>
      <c r="Z15" s="1"/>
      <c r="AA15" s="1"/>
      <c r="AB15" s="1"/>
      <c r="AC15" s="1"/>
      <c r="AD15" s="1"/>
      <c r="AE15" s="18"/>
      <c r="AF15" s="1">
        <v>87</v>
      </c>
      <c r="AG15" s="1">
        <v>76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270</v>
      </c>
      <c r="FI15" s="41" t="s">
        <v>274</v>
      </c>
      <c r="FJ15" s="39">
        <v>4482</v>
      </c>
      <c r="FK15" s="39">
        <v>4492</v>
      </c>
    </row>
    <row r="16" spans="1:167">
      <c r="A16" s="19">
        <v>6</v>
      </c>
      <c r="B16" s="19">
        <v>21156</v>
      </c>
      <c r="C16" s="19" t="s">
        <v>238</v>
      </c>
      <c r="D16" s="18"/>
      <c r="E16" s="19">
        <f t="shared" si="0"/>
        <v>82</v>
      </c>
      <c r="F16" s="19" t="str">
        <f t="shared" si="1"/>
        <v>B</v>
      </c>
      <c r="G16" s="19">
        <f>IF((COUNTA(T12:AC12)&gt;0),(ROUND((AVERAGE(T16:AD16)),0)),"")</f>
        <v>82</v>
      </c>
      <c r="H16" s="19" t="str">
        <f t="shared" si="2"/>
        <v>B</v>
      </c>
      <c r="I16" s="35">
        <v>2</v>
      </c>
      <c r="J16" s="19" t="str">
        <f t="shared" si="3"/>
        <v>Memiliki kemampuan mengidentifikasi unsur pembangun dalam cerita wayang</v>
      </c>
      <c r="K16" s="19">
        <f t="shared" si="4"/>
        <v>84.333333333333329</v>
      </c>
      <c r="L16" s="19" t="str">
        <f t="shared" si="5"/>
        <v>A</v>
      </c>
      <c r="M16" s="19">
        <f t="shared" si="6"/>
        <v>84.333333333333329</v>
      </c>
      <c r="N16" s="19" t="str">
        <f t="shared" si="7"/>
        <v>A</v>
      </c>
      <c r="O16" s="35">
        <v>1</v>
      </c>
      <c r="P16" s="19" t="str">
        <f t="shared" si="8"/>
        <v>Memiliki keterampilan melakukan kegiatan membaca teks aksara Jawa, namun perlu peningkatan dalam menyajikan teks macapat pupuh Sinom dengan pemilihan kata yang benar</v>
      </c>
      <c r="Q16" s="19" t="str">
        <f t="shared" si="9"/>
        <v>A</v>
      </c>
      <c r="R16" s="19" t="str">
        <f t="shared" si="10"/>
        <v/>
      </c>
      <c r="S16" s="18"/>
      <c r="T16" s="1">
        <v>84</v>
      </c>
      <c r="U16" s="1">
        <v>78</v>
      </c>
      <c r="V16" s="1">
        <v>85</v>
      </c>
      <c r="W16" s="1">
        <v>76</v>
      </c>
      <c r="X16" s="1">
        <v>85</v>
      </c>
      <c r="Y16" s="1"/>
      <c r="Z16" s="1"/>
      <c r="AA16" s="1"/>
      <c r="AB16" s="1"/>
      <c r="AC16" s="1"/>
      <c r="AD16" s="1"/>
      <c r="AE16" s="18"/>
      <c r="AF16" s="1">
        <v>87</v>
      </c>
      <c r="AG16" s="1">
        <v>90</v>
      </c>
      <c r="AH16" s="1">
        <v>76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>
      <c r="A17" s="19">
        <v>7</v>
      </c>
      <c r="B17" s="19">
        <v>21172</v>
      </c>
      <c r="C17" s="19" t="s">
        <v>239</v>
      </c>
      <c r="D17" s="18"/>
      <c r="E17" s="19">
        <f t="shared" si="0"/>
        <v>83</v>
      </c>
      <c r="F17" s="19" t="str">
        <f t="shared" si="1"/>
        <v>B</v>
      </c>
      <c r="G17" s="19">
        <f>IF((COUNTA(T12:AC12)&gt;0),(ROUND((AVERAGE(T17:AD17)),0)),"")</f>
        <v>83</v>
      </c>
      <c r="H17" s="19" t="str">
        <f t="shared" si="2"/>
        <v>B</v>
      </c>
      <c r="I17" s="35">
        <v>2</v>
      </c>
      <c r="J17" s="19" t="str">
        <f t="shared" si="3"/>
        <v>Memiliki kemampuan mengidentifikasi unsur pembangun dalam cerita wayang</v>
      </c>
      <c r="K17" s="19">
        <f t="shared" si="4"/>
        <v>79.666666666666671</v>
      </c>
      <c r="L17" s="19" t="str">
        <f t="shared" si="5"/>
        <v>B</v>
      </c>
      <c r="M17" s="19">
        <f t="shared" si="6"/>
        <v>79.666666666666671</v>
      </c>
      <c r="N17" s="19" t="str">
        <f t="shared" si="7"/>
        <v>B</v>
      </c>
      <c r="O17" s="35">
        <v>2</v>
      </c>
      <c r="P17" s="19" t="str">
        <f t="shared" si="8"/>
        <v>Memiliki keterampilan mengemukakan isi teks cerita wayang dalam bentuk lisan maupun tulisan, namun perlu peningkatan dalam pelafalan membaca teks panatacara</v>
      </c>
      <c r="Q17" s="19" t="str">
        <f t="shared" si="9"/>
        <v>B</v>
      </c>
      <c r="R17" s="19" t="str">
        <f t="shared" si="10"/>
        <v/>
      </c>
      <c r="S17" s="18"/>
      <c r="T17" s="1">
        <v>88</v>
      </c>
      <c r="U17" s="1">
        <v>82</v>
      </c>
      <c r="V17" s="1">
        <v>85</v>
      </c>
      <c r="W17" s="1">
        <v>84</v>
      </c>
      <c r="X17" s="1">
        <v>75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75</v>
      </c>
      <c r="AH17" s="1">
        <v>79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272</v>
      </c>
      <c r="FI17" s="41" t="s">
        <v>275</v>
      </c>
      <c r="FJ17" s="39">
        <v>4483</v>
      </c>
      <c r="FK17" s="39">
        <v>4493</v>
      </c>
    </row>
    <row r="18" spans="1:167">
      <c r="A18" s="19">
        <v>8</v>
      </c>
      <c r="B18" s="19">
        <v>21188</v>
      </c>
      <c r="C18" s="19" t="s">
        <v>240</v>
      </c>
      <c r="D18" s="18"/>
      <c r="E18" s="19">
        <f t="shared" si="0"/>
        <v>84</v>
      </c>
      <c r="F18" s="19" t="str">
        <f t="shared" si="1"/>
        <v>B</v>
      </c>
      <c r="G18" s="19">
        <f>IF((COUNTA(T12:AC12)&gt;0),(ROUND((AVERAGE(T18:AD18)),0)),"")</f>
        <v>84</v>
      </c>
      <c r="H18" s="19" t="str">
        <f t="shared" si="2"/>
        <v>B</v>
      </c>
      <c r="I18" s="35">
        <v>2</v>
      </c>
      <c r="J18" s="19" t="str">
        <f t="shared" si="3"/>
        <v>Memiliki kemampuan mengidentifikasi unsur pembangun dalam cerita wayang</v>
      </c>
      <c r="K18" s="19">
        <f t="shared" si="4"/>
        <v>81.333333333333329</v>
      </c>
      <c r="L18" s="19" t="str">
        <f t="shared" si="5"/>
        <v>B</v>
      </c>
      <c r="M18" s="19">
        <f t="shared" si="6"/>
        <v>81.333333333333329</v>
      </c>
      <c r="N18" s="19" t="str">
        <f t="shared" si="7"/>
        <v>B</v>
      </c>
      <c r="O18" s="35">
        <v>2</v>
      </c>
      <c r="P18" s="19" t="str">
        <f t="shared" si="8"/>
        <v>Memiliki keterampilan mengemukakan isi teks cerita wayang dalam bentuk lisan maupun tulisan, namun perlu peningkatan dalam pelafalan membaca teks panatacara</v>
      </c>
      <c r="Q18" s="19" t="str">
        <f t="shared" si="9"/>
        <v>B</v>
      </c>
      <c r="R18" s="19" t="str">
        <f t="shared" si="10"/>
        <v/>
      </c>
      <c r="S18" s="18"/>
      <c r="T18" s="1">
        <v>82</v>
      </c>
      <c r="U18" s="1">
        <v>80</v>
      </c>
      <c r="V18" s="1">
        <v>85</v>
      </c>
      <c r="W18" s="1">
        <v>94</v>
      </c>
      <c r="X18" s="1">
        <v>78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83</v>
      </c>
      <c r="AH18" s="1">
        <v>76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>
      <c r="A19" s="19">
        <v>9</v>
      </c>
      <c r="B19" s="19">
        <v>21204</v>
      </c>
      <c r="C19" s="19" t="s">
        <v>241</v>
      </c>
      <c r="D19" s="18"/>
      <c r="E19" s="19">
        <f t="shared" si="0"/>
        <v>82</v>
      </c>
      <c r="F19" s="19" t="str">
        <f t="shared" si="1"/>
        <v>B</v>
      </c>
      <c r="G19" s="19">
        <f>IF((COUNTA(T12:AC12)&gt;0),(ROUND((AVERAGE(T19:AD19)),0)),"")</f>
        <v>82</v>
      </c>
      <c r="H19" s="19" t="str">
        <f t="shared" si="2"/>
        <v>B</v>
      </c>
      <c r="I19" s="35">
        <v>2</v>
      </c>
      <c r="J19" s="19" t="str">
        <f t="shared" si="3"/>
        <v>Memiliki kemampuan mengidentifikasi unsur pembangun dalam cerita wayang</v>
      </c>
      <c r="K19" s="19">
        <f t="shared" si="4"/>
        <v>84.333333333333329</v>
      </c>
      <c r="L19" s="19" t="str">
        <f t="shared" si="5"/>
        <v>A</v>
      </c>
      <c r="M19" s="19">
        <f t="shared" si="6"/>
        <v>84.333333333333329</v>
      </c>
      <c r="N19" s="19" t="str">
        <f t="shared" si="7"/>
        <v>A</v>
      </c>
      <c r="O19" s="35">
        <v>1</v>
      </c>
      <c r="P19" s="19" t="str">
        <f t="shared" si="8"/>
        <v>Memiliki keterampilan melakukan kegiatan membaca teks aksara Jawa, namun perlu peningkatan dalam menyajikan teks macapat pupuh Sinom dengan pemilihan kata yang benar</v>
      </c>
      <c r="Q19" s="19" t="str">
        <f t="shared" si="9"/>
        <v>A</v>
      </c>
      <c r="R19" s="19" t="str">
        <f t="shared" si="10"/>
        <v/>
      </c>
      <c r="S19" s="18"/>
      <c r="T19" s="1">
        <v>86</v>
      </c>
      <c r="U19" s="1">
        <v>78</v>
      </c>
      <c r="V19" s="1">
        <v>85</v>
      </c>
      <c r="W19" s="1">
        <v>81</v>
      </c>
      <c r="X19" s="1">
        <v>78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91</v>
      </c>
      <c r="AH19" s="1">
        <v>82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269</v>
      </c>
      <c r="FI19" s="41" t="s">
        <v>276</v>
      </c>
      <c r="FJ19" s="39">
        <v>4484</v>
      </c>
      <c r="FK19" s="39">
        <v>4494</v>
      </c>
    </row>
    <row r="20" spans="1:167">
      <c r="A20" s="19">
        <v>10</v>
      </c>
      <c r="B20" s="19">
        <v>21220</v>
      </c>
      <c r="C20" s="19" t="s">
        <v>242</v>
      </c>
      <c r="D20" s="18"/>
      <c r="E20" s="19">
        <f t="shared" si="0"/>
        <v>82</v>
      </c>
      <c r="F20" s="19" t="str">
        <f t="shared" si="1"/>
        <v>B</v>
      </c>
      <c r="G20" s="19">
        <f>IF((COUNTA(T12:AC12)&gt;0),(ROUND((AVERAGE(T20:AD20)),0)),"")</f>
        <v>82</v>
      </c>
      <c r="H20" s="19" t="str">
        <f t="shared" si="2"/>
        <v>B</v>
      </c>
      <c r="I20" s="35">
        <v>2</v>
      </c>
      <c r="J20" s="19" t="str">
        <f t="shared" si="3"/>
        <v>Memiliki kemampuan mengidentifikasi unsur pembangun dalam cerita wayang</v>
      </c>
      <c r="K20" s="19">
        <f t="shared" si="4"/>
        <v>84.666666666666671</v>
      </c>
      <c r="L20" s="19" t="str">
        <f t="shared" si="5"/>
        <v>A</v>
      </c>
      <c r="M20" s="19">
        <f t="shared" si="6"/>
        <v>84.666666666666671</v>
      </c>
      <c r="N20" s="19" t="str">
        <f t="shared" si="7"/>
        <v>A</v>
      </c>
      <c r="O20" s="35">
        <v>1</v>
      </c>
      <c r="P20" s="19" t="str">
        <f t="shared" si="8"/>
        <v>Memiliki keterampilan melakukan kegiatan membaca teks aksara Jawa, namun perlu peningkatan dalam menyajikan teks macapat pupuh Sinom dengan pemilihan kata yang benar</v>
      </c>
      <c r="Q20" s="19" t="str">
        <f t="shared" si="9"/>
        <v>A</v>
      </c>
      <c r="R20" s="19" t="str">
        <f t="shared" si="10"/>
        <v/>
      </c>
      <c r="S20" s="18"/>
      <c r="T20" s="1">
        <v>77</v>
      </c>
      <c r="U20" s="1">
        <v>84</v>
      </c>
      <c r="V20" s="1">
        <v>80</v>
      </c>
      <c r="W20" s="1">
        <v>91</v>
      </c>
      <c r="X20" s="1">
        <v>80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89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>
      <c r="A21" s="19">
        <v>11</v>
      </c>
      <c r="B21" s="19">
        <v>21236</v>
      </c>
      <c r="C21" s="19" t="s">
        <v>243</v>
      </c>
      <c r="D21" s="18"/>
      <c r="E21" s="19">
        <f t="shared" si="0"/>
        <v>86</v>
      </c>
      <c r="F21" s="19" t="str">
        <f t="shared" si="1"/>
        <v>A</v>
      </c>
      <c r="G21" s="19">
        <f>IF((COUNTA(T12:AC12)&gt;0),(ROUND((AVERAGE(T21:AD21)),0)),"")</f>
        <v>86</v>
      </c>
      <c r="H21" s="19" t="str">
        <f t="shared" si="2"/>
        <v>A</v>
      </c>
      <c r="I21" s="35">
        <v>1</v>
      </c>
      <c r="J21" s="19" t="str">
        <f t="shared" si="3"/>
        <v>Memiliki kemampuan mengenali ciri-ciri teks deskripsi dan memiliki kemampuan mengidentifikasi struktur teks deskriptif tentang makanan tradisional Jawa</v>
      </c>
      <c r="K21" s="19">
        <f t="shared" si="4"/>
        <v>81</v>
      </c>
      <c r="L21" s="19" t="str">
        <f t="shared" si="5"/>
        <v>B</v>
      </c>
      <c r="M21" s="19">
        <f t="shared" si="6"/>
        <v>81</v>
      </c>
      <c r="N21" s="19" t="str">
        <f t="shared" si="7"/>
        <v>B</v>
      </c>
      <c r="O21" s="35">
        <v>2</v>
      </c>
      <c r="P21" s="19" t="str">
        <f t="shared" si="8"/>
        <v>Memiliki keterampilan mengemukakan isi teks cerita wayang dalam bentuk lisan maupun tulisan, namun perlu peningkatan dalam pelafalan membaca teks panatacara</v>
      </c>
      <c r="Q21" s="19" t="str">
        <f t="shared" si="9"/>
        <v>A</v>
      </c>
      <c r="R21" s="19" t="str">
        <f t="shared" si="10"/>
        <v/>
      </c>
      <c r="S21" s="18"/>
      <c r="T21" s="1">
        <v>93</v>
      </c>
      <c r="U21" s="1">
        <v>78</v>
      </c>
      <c r="V21" s="1">
        <v>85</v>
      </c>
      <c r="W21" s="1">
        <v>90</v>
      </c>
      <c r="X21" s="1">
        <v>85</v>
      </c>
      <c r="Y21" s="1"/>
      <c r="Z21" s="1"/>
      <c r="AA21" s="1"/>
      <c r="AB21" s="1"/>
      <c r="AC21" s="1"/>
      <c r="AD21" s="1"/>
      <c r="AE21" s="18"/>
      <c r="AF21" s="1">
        <v>87</v>
      </c>
      <c r="AG21" s="1">
        <v>80</v>
      </c>
      <c r="AH21" s="1">
        <v>76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4485</v>
      </c>
      <c r="FK21" s="39">
        <v>4495</v>
      </c>
    </row>
    <row r="22" spans="1:167">
      <c r="A22" s="19">
        <v>12</v>
      </c>
      <c r="B22" s="19">
        <v>21252</v>
      </c>
      <c r="C22" s="19" t="s">
        <v>244</v>
      </c>
      <c r="D22" s="18"/>
      <c r="E22" s="19">
        <f t="shared" si="0"/>
        <v>83</v>
      </c>
      <c r="F22" s="19" t="str">
        <f t="shared" si="1"/>
        <v>B</v>
      </c>
      <c r="G22" s="19">
        <f>IF((COUNTA(T12:AC12)&gt;0),(ROUND((AVERAGE(T22:AD22)),0)),"")</f>
        <v>83</v>
      </c>
      <c r="H22" s="19" t="str">
        <f t="shared" si="2"/>
        <v>B</v>
      </c>
      <c r="I22" s="35">
        <v>2</v>
      </c>
      <c r="J22" s="19" t="str">
        <f t="shared" si="3"/>
        <v>Memiliki kemampuan mengidentifikasi unsur pembangun dalam cerita wayang</v>
      </c>
      <c r="K22" s="19">
        <f t="shared" si="4"/>
        <v>81.333333333333329</v>
      </c>
      <c r="L22" s="19" t="str">
        <f t="shared" si="5"/>
        <v>B</v>
      </c>
      <c r="M22" s="19">
        <f t="shared" si="6"/>
        <v>81.333333333333329</v>
      </c>
      <c r="N22" s="19" t="str">
        <f t="shared" si="7"/>
        <v>B</v>
      </c>
      <c r="O22" s="35">
        <v>2</v>
      </c>
      <c r="P22" s="19" t="str">
        <f t="shared" si="8"/>
        <v>Memiliki keterampilan mengemukakan isi teks cerita wayang dalam bentuk lisan maupun tulisan, namun perlu peningkatan dalam pelafalan membaca teks panatacara</v>
      </c>
      <c r="Q22" s="19" t="str">
        <f t="shared" si="9"/>
        <v>A</v>
      </c>
      <c r="R22" s="19" t="str">
        <f t="shared" si="10"/>
        <v/>
      </c>
      <c r="S22" s="18"/>
      <c r="T22" s="1">
        <v>88</v>
      </c>
      <c r="U22" s="1">
        <v>78</v>
      </c>
      <c r="V22" s="1">
        <v>80</v>
      </c>
      <c r="W22" s="1">
        <v>90</v>
      </c>
      <c r="X22" s="1">
        <v>78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88</v>
      </c>
      <c r="AH22" s="1">
        <v>76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>
      <c r="A23" s="19">
        <v>13</v>
      </c>
      <c r="B23" s="19">
        <v>21268</v>
      </c>
      <c r="C23" s="19" t="s">
        <v>245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83</v>
      </c>
      <c r="H23" s="19" t="str">
        <f t="shared" si="2"/>
        <v>B</v>
      </c>
      <c r="I23" s="35">
        <v>2</v>
      </c>
      <c r="J23" s="19" t="str">
        <f t="shared" si="3"/>
        <v>Memiliki kemampuan mengidentifikasi unsur pembangun dalam cerita wayang</v>
      </c>
      <c r="K23" s="19">
        <f t="shared" si="4"/>
        <v>78.333333333333329</v>
      </c>
      <c r="L23" s="19" t="str">
        <f t="shared" si="5"/>
        <v>B</v>
      </c>
      <c r="M23" s="19">
        <f t="shared" si="6"/>
        <v>78.333333333333329</v>
      </c>
      <c r="N23" s="19" t="str">
        <f t="shared" si="7"/>
        <v>B</v>
      </c>
      <c r="O23" s="35">
        <v>2</v>
      </c>
      <c r="P23" s="19" t="str">
        <f t="shared" si="8"/>
        <v>Memiliki keterampilan mengemukakan isi teks cerita wayang dalam bentuk lisan maupun tulisan, namun perlu peningkatan dalam pelafalan membaca teks panatacara</v>
      </c>
      <c r="Q23" s="19" t="str">
        <f t="shared" si="9"/>
        <v>A</v>
      </c>
      <c r="R23" s="19" t="str">
        <f t="shared" si="10"/>
        <v/>
      </c>
      <c r="S23" s="18"/>
      <c r="T23" s="1">
        <v>87</v>
      </c>
      <c r="U23" s="1">
        <v>80</v>
      </c>
      <c r="V23" s="1">
        <v>85</v>
      </c>
      <c r="W23" s="1">
        <v>84</v>
      </c>
      <c r="X23" s="1">
        <v>78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79</v>
      </c>
      <c r="AH23" s="1">
        <v>76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4486</v>
      </c>
      <c r="FK23" s="39">
        <v>4496</v>
      </c>
    </row>
    <row r="24" spans="1:167">
      <c r="A24" s="19">
        <v>14</v>
      </c>
      <c r="B24" s="19">
        <v>21284</v>
      </c>
      <c r="C24" s="19" t="s">
        <v>246</v>
      </c>
      <c r="D24" s="18"/>
      <c r="E24" s="19">
        <f t="shared" si="0"/>
        <v>81</v>
      </c>
      <c r="F24" s="19" t="str">
        <f t="shared" si="1"/>
        <v>B</v>
      </c>
      <c r="G24" s="19">
        <f>IF((COUNTA(T12:AC12)&gt;0),(ROUND((AVERAGE(T24:AD24)),0)),"")</f>
        <v>81</v>
      </c>
      <c r="H24" s="19" t="str">
        <f t="shared" si="2"/>
        <v>B</v>
      </c>
      <c r="I24" s="35">
        <v>2</v>
      </c>
      <c r="J24" s="19" t="str">
        <f t="shared" si="3"/>
        <v>Memiliki kemampuan mengidentifikasi unsur pembangun dalam cerita wayang</v>
      </c>
      <c r="K24" s="19">
        <f t="shared" si="4"/>
        <v>78</v>
      </c>
      <c r="L24" s="19" t="str">
        <f t="shared" si="5"/>
        <v>B</v>
      </c>
      <c r="M24" s="19">
        <f t="shared" si="6"/>
        <v>78</v>
      </c>
      <c r="N24" s="19" t="str">
        <f t="shared" si="7"/>
        <v>B</v>
      </c>
      <c r="O24" s="35">
        <v>2</v>
      </c>
      <c r="P24" s="19" t="str">
        <f t="shared" si="8"/>
        <v>Memiliki keterampilan mengemukakan isi teks cerita wayang dalam bentuk lisan maupun tulisan, namun perlu peningkatan dalam pelafalan membaca teks panatacara</v>
      </c>
      <c r="Q24" s="19" t="str">
        <f t="shared" si="9"/>
        <v>B</v>
      </c>
      <c r="R24" s="19" t="str">
        <f t="shared" si="10"/>
        <v/>
      </c>
      <c r="S24" s="18"/>
      <c r="T24" s="1">
        <v>86</v>
      </c>
      <c r="U24" s="1">
        <v>80</v>
      </c>
      <c r="V24" s="1">
        <v>85</v>
      </c>
      <c r="W24" s="1">
        <v>79</v>
      </c>
      <c r="X24" s="1">
        <v>75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78</v>
      </c>
      <c r="AH24" s="1">
        <v>76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>
      <c r="A25" s="19">
        <v>15</v>
      </c>
      <c r="B25" s="19">
        <v>21300</v>
      </c>
      <c r="C25" s="19" t="s">
        <v>247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85</v>
      </c>
      <c r="H25" s="19" t="str">
        <f t="shared" si="2"/>
        <v>A</v>
      </c>
      <c r="I25" s="35">
        <v>1</v>
      </c>
      <c r="J25" s="19" t="str">
        <f t="shared" si="3"/>
        <v>Memiliki kemampuan mengenali ciri-ciri teks deskripsi dan memiliki kemampuan mengidentifikasi struktur teks deskriptif tentang makanan tradisional Jawa</v>
      </c>
      <c r="K25" s="19">
        <f t="shared" si="4"/>
        <v>80.333333333333329</v>
      </c>
      <c r="L25" s="19" t="str">
        <f t="shared" si="5"/>
        <v>B</v>
      </c>
      <c r="M25" s="19">
        <f t="shared" si="6"/>
        <v>80.333333333333329</v>
      </c>
      <c r="N25" s="19" t="str">
        <f t="shared" si="7"/>
        <v>B</v>
      </c>
      <c r="O25" s="35">
        <v>2</v>
      </c>
      <c r="P25" s="19" t="str">
        <f t="shared" si="8"/>
        <v>Memiliki keterampilan mengemukakan isi teks cerita wayang dalam bentuk lisan maupun tulisan, namun perlu peningkatan dalam pelafalan membaca teks panatacara</v>
      </c>
      <c r="Q25" s="19" t="str">
        <f t="shared" si="9"/>
        <v>A</v>
      </c>
      <c r="R25" s="19" t="str">
        <f t="shared" si="10"/>
        <v/>
      </c>
      <c r="S25" s="18"/>
      <c r="T25" s="1">
        <v>88</v>
      </c>
      <c r="U25" s="1">
        <v>78</v>
      </c>
      <c r="V25" s="1">
        <v>85</v>
      </c>
      <c r="W25" s="1">
        <v>91</v>
      </c>
      <c r="X25" s="1">
        <v>85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81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4487</v>
      </c>
      <c r="FK25" s="39">
        <v>4497</v>
      </c>
    </row>
    <row r="26" spans="1:167">
      <c r="A26" s="19">
        <v>16</v>
      </c>
      <c r="B26" s="19">
        <v>21316</v>
      </c>
      <c r="C26" s="19" t="s">
        <v>248</v>
      </c>
      <c r="D26" s="18"/>
      <c r="E26" s="19">
        <f t="shared" si="0"/>
        <v>83</v>
      </c>
      <c r="F26" s="19" t="str">
        <f t="shared" si="1"/>
        <v>B</v>
      </c>
      <c r="G26" s="19">
        <f>IF((COUNTA(T12:AC12)&gt;0),(ROUND((AVERAGE(T26:AD26)),0)),"")</f>
        <v>83</v>
      </c>
      <c r="H26" s="19" t="str">
        <f t="shared" si="2"/>
        <v>B</v>
      </c>
      <c r="I26" s="35">
        <v>2</v>
      </c>
      <c r="J26" s="19" t="str">
        <f t="shared" si="3"/>
        <v>Memiliki kemampuan mengidentifikasi unsur pembangun dalam cerita wayang</v>
      </c>
      <c r="K26" s="19">
        <f t="shared" si="4"/>
        <v>82</v>
      </c>
      <c r="L26" s="19" t="str">
        <f t="shared" si="5"/>
        <v>B</v>
      </c>
      <c r="M26" s="19">
        <f t="shared" si="6"/>
        <v>82</v>
      </c>
      <c r="N26" s="19" t="str">
        <f t="shared" si="7"/>
        <v>B</v>
      </c>
      <c r="O26" s="35">
        <v>2</v>
      </c>
      <c r="P26" s="19" t="str">
        <f t="shared" si="8"/>
        <v>Memiliki keterampilan mengemukakan isi teks cerita wayang dalam bentuk lisan maupun tulisan, namun perlu peningkatan dalam pelafalan membaca teks panatacara</v>
      </c>
      <c r="Q26" s="19" t="str">
        <f t="shared" si="9"/>
        <v>A</v>
      </c>
      <c r="R26" s="19" t="str">
        <f t="shared" si="10"/>
        <v/>
      </c>
      <c r="S26" s="18"/>
      <c r="T26" s="1">
        <v>88</v>
      </c>
      <c r="U26" s="1">
        <v>80</v>
      </c>
      <c r="V26" s="1">
        <v>80</v>
      </c>
      <c r="W26" s="1">
        <v>87</v>
      </c>
      <c r="X26" s="1">
        <v>80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84</v>
      </c>
      <c r="AH26" s="1">
        <v>82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>
      <c r="A27" s="19">
        <v>17</v>
      </c>
      <c r="B27" s="19">
        <v>21348</v>
      </c>
      <c r="C27" s="19" t="s">
        <v>249</v>
      </c>
      <c r="D27" s="18"/>
      <c r="E27" s="19">
        <f t="shared" si="0"/>
        <v>88</v>
      </c>
      <c r="F27" s="19" t="str">
        <f t="shared" si="1"/>
        <v>A</v>
      </c>
      <c r="G27" s="19">
        <f>IF((COUNTA(T12:AC12)&gt;0),(ROUND((AVERAGE(T27:AD27)),0)),"")</f>
        <v>88</v>
      </c>
      <c r="H27" s="19" t="str">
        <f t="shared" si="2"/>
        <v>A</v>
      </c>
      <c r="I27" s="35">
        <v>1</v>
      </c>
      <c r="J27" s="19" t="str">
        <f t="shared" si="3"/>
        <v>Memiliki kemampuan mengenali ciri-ciri teks deskripsi dan memiliki kemampuan mengidentifikasi struktur teks deskriptif tentang makanan tradisional Jawa</v>
      </c>
      <c r="K27" s="19">
        <f t="shared" si="4"/>
        <v>82</v>
      </c>
      <c r="L27" s="19" t="str">
        <f t="shared" si="5"/>
        <v>B</v>
      </c>
      <c r="M27" s="19">
        <f t="shared" si="6"/>
        <v>82</v>
      </c>
      <c r="N27" s="19" t="str">
        <f t="shared" si="7"/>
        <v>B</v>
      </c>
      <c r="O27" s="35">
        <v>2</v>
      </c>
      <c r="P27" s="19" t="str">
        <f t="shared" si="8"/>
        <v>Memiliki keterampilan mengemukakan isi teks cerita wayang dalam bentuk lisan maupun tulisan, namun perlu peningkatan dalam pelafalan membaca teks panatacara</v>
      </c>
      <c r="Q27" s="19" t="str">
        <f t="shared" si="9"/>
        <v>A</v>
      </c>
      <c r="R27" s="19" t="str">
        <f t="shared" si="10"/>
        <v/>
      </c>
      <c r="S27" s="18"/>
      <c r="T27" s="1">
        <v>90</v>
      </c>
      <c r="U27" s="1">
        <v>86</v>
      </c>
      <c r="V27" s="1">
        <v>85</v>
      </c>
      <c r="W27" s="1">
        <v>93</v>
      </c>
      <c r="X27" s="1">
        <v>85</v>
      </c>
      <c r="Y27" s="1"/>
      <c r="Z27" s="1"/>
      <c r="AA27" s="1"/>
      <c r="AB27" s="1"/>
      <c r="AC27" s="1"/>
      <c r="AD27" s="1"/>
      <c r="AE27" s="18"/>
      <c r="AF27" s="1">
        <v>82</v>
      </c>
      <c r="AG27" s="1">
        <v>86</v>
      </c>
      <c r="AH27" s="1">
        <v>78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4488</v>
      </c>
      <c r="FK27" s="39">
        <v>4498</v>
      </c>
    </row>
    <row r="28" spans="1:167">
      <c r="A28" s="19">
        <v>18</v>
      </c>
      <c r="B28" s="19">
        <v>21364</v>
      </c>
      <c r="C28" s="19" t="s">
        <v>250</v>
      </c>
      <c r="D28" s="18"/>
      <c r="E28" s="19">
        <f t="shared" si="0"/>
        <v>88</v>
      </c>
      <c r="F28" s="19" t="str">
        <f t="shared" si="1"/>
        <v>A</v>
      </c>
      <c r="G28" s="19">
        <f>IF((COUNTA(T12:AC12)&gt;0),(ROUND((AVERAGE(T28:AD28)),0)),"")</f>
        <v>88</v>
      </c>
      <c r="H28" s="19" t="str">
        <f t="shared" si="2"/>
        <v>A</v>
      </c>
      <c r="I28" s="35">
        <v>1</v>
      </c>
      <c r="J28" s="19" t="str">
        <f t="shared" si="3"/>
        <v>Memiliki kemampuan mengenali ciri-ciri teks deskripsi dan memiliki kemampuan mengidentifikasi struktur teks deskriptif tentang makanan tradisional Jawa</v>
      </c>
      <c r="K28" s="19">
        <f t="shared" si="4"/>
        <v>81.333333333333329</v>
      </c>
      <c r="L28" s="19" t="str">
        <f t="shared" si="5"/>
        <v>B</v>
      </c>
      <c r="M28" s="19">
        <f t="shared" si="6"/>
        <v>81.333333333333329</v>
      </c>
      <c r="N28" s="19" t="str">
        <f t="shared" si="7"/>
        <v>B</v>
      </c>
      <c r="O28" s="35">
        <v>2</v>
      </c>
      <c r="P28" s="19" t="str">
        <f t="shared" si="8"/>
        <v>Memiliki keterampilan mengemukakan isi teks cerita wayang dalam bentuk lisan maupun tulisan, namun perlu peningkatan dalam pelafalan membaca teks panatacara</v>
      </c>
      <c r="Q28" s="19" t="str">
        <f t="shared" si="9"/>
        <v>A</v>
      </c>
      <c r="R28" s="19" t="str">
        <f t="shared" si="10"/>
        <v/>
      </c>
      <c r="S28" s="18"/>
      <c r="T28" s="1">
        <v>98</v>
      </c>
      <c r="U28" s="1">
        <v>86</v>
      </c>
      <c r="V28" s="1">
        <v>85</v>
      </c>
      <c r="W28" s="1">
        <v>91</v>
      </c>
      <c r="X28" s="1">
        <v>80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88</v>
      </c>
      <c r="AH28" s="1">
        <v>76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>
      <c r="A29" s="19">
        <v>19</v>
      </c>
      <c r="B29" s="19">
        <v>21380</v>
      </c>
      <c r="C29" s="19" t="s">
        <v>251</v>
      </c>
      <c r="D29" s="18"/>
      <c r="E29" s="19">
        <f t="shared" si="0"/>
        <v>85</v>
      </c>
      <c r="F29" s="19" t="str">
        <f t="shared" si="1"/>
        <v>A</v>
      </c>
      <c r="G29" s="19">
        <f>IF((COUNTA(T12:AC12)&gt;0),(ROUND((AVERAGE(T29:AD29)),0)),"")</f>
        <v>85</v>
      </c>
      <c r="H29" s="19" t="str">
        <f t="shared" si="2"/>
        <v>A</v>
      </c>
      <c r="I29" s="35">
        <v>1</v>
      </c>
      <c r="J29" s="19" t="str">
        <f t="shared" si="3"/>
        <v>Memiliki kemampuan mengenali ciri-ciri teks deskripsi dan memiliki kemampuan mengidentifikasi struktur teks deskriptif tentang makanan tradisional Jawa</v>
      </c>
      <c r="K29" s="19">
        <f t="shared" si="4"/>
        <v>83.333333333333329</v>
      </c>
      <c r="L29" s="19" t="str">
        <f t="shared" si="5"/>
        <v>B</v>
      </c>
      <c r="M29" s="19">
        <f t="shared" si="6"/>
        <v>83.333333333333329</v>
      </c>
      <c r="N29" s="19" t="str">
        <f t="shared" si="7"/>
        <v>B</v>
      </c>
      <c r="O29" s="35">
        <v>2</v>
      </c>
      <c r="P29" s="19" t="str">
        <f t="shared" si="8"/>
        <v>Memiliki keterampilan mengemukakan isi teks cerita wayang dalam bentuk lisan maupun tulisan, namun perlu peningkatan dalam pelafalan membaca teks panatacara</v>
      </c>
      <c r="Q29" s="19" t="str">
        <f t="shared" si="9"/>
        <v>A</v>
      </c>
      <c r="R29" s="19" t="str">
        <f t="shared" si="10"/>
        <v/>
      </c>
      <c r="S29" s="18"/>
      <c r="T29" s="1">
        <v>86</v>
      </c>
      <c r="U29" s="1">
        <v>80</v>
      </c>
      <c r="V29" s="1">
        <v>87</v>
      </c>
      <c r="W29" s="1">
        <v>88</v>
      </c>
      <c r="X29" s="1">
        <v>85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94</v>
      </c>
      <c r="AH29" s="1">
        <v>76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4489</v>
      </c>
      <c r="FK29" s="39">
        <v>4499</v>
      </c>
    </row>
    <row r="30" spans="1:167">
      <c r="A30" s="19">
        <v>20</v>
      </c>
      <c r="B30" s="19">
        <v>21396</v>
      </c>
      <c r="C30" s="19" t="s">
        <v>252</v>
      </c>
      <c r="D30" s="18"/>
      <c r="E30" s="19">
        <f t="shared" si="0"/>
        <v>90</v>
      </c>
      <c r="F30" s="19" t="str">
        <f t="shared" si="1"/>
        <v>A</v>
      </c>
      <c r="G30" s="19">
        <f>IF((COUNTA(T12:AC12)&gt;0),(ROUND((AVERAGE(T30:AD30)),0)),"")</f>
        <v>90</v>
      </c>
      <c r="H30" s="19" t="str">
        <f t="shared" si="2"/>
        <v>A</v>
      </c>
      <c r="I30" s="35">
        <v>1</v>
      </c>
      <c r="J30" s="19" t="str">
        <f t="shared" si="3"/>
        <v>Memiliki kemampuan mengenali ciri-ciri teks deskripsi dan memiliki kemampuan mengidentifikasi struktur teks deskriptif tentang makanan tradisional Jawa</v>
      </c>
      <c r="K30" s="19">
        <f t="shared" si="4"/>
        <v>82</v>
      </c>
      <c r="L30" s="19" t="str">
        <f t="shared" si="5"/>
        <v>B</v>
      </c>
      <c r="M30" s="19">
        <f t="shared" si="6"/>
        <v>82</v>
      </c>
      <c r="N30" s="19" t="str">
        <f t="shared" si="7"/>
        <v>B</v>
      </c>
      <c r="O30" s="35">
        <v>2</v>
      </c>
      <c r="P30" s="19" t="str">
        <f t="shared" si="8"/>
        <v>Memiliki keterampilan mengemukakan isi teks cerita wayang dalam bentuk lisan maupun tulisan, namun perlu peningkatan dalam pelafalan membaca teks panatacara</v>
      </c>
      <c r="Q30" s="19" t="str">
        <f t="shared" si="9"/>
        <v>A</v>
      </c>
      <c r="R30" s="19" t="str">
        <f t="shared" si="10"/>
        <v/>
      </c>
      <c r="S30" s="18"/>
      <c r="T30" s="1">
        <v>100</v>
      </c>
      <c r="U30" s="1">
        <v>90</v>
      </c>
      <c r="V30" s="1">
        <v>85</v>
      </c>
      <c r="W30" s="1">
        <v>89</v>
      </c>
      <c r="X30" s="1">
        <v>85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86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>
      <c r="A31" s="19">
        <v>21</v>
      </c>
      <c r="B31" s="19">
        <v>21412</v>
      </c>
      <c r="C31" s="19" t="s">
        <v>253</v>
      </c>
      <c r="D31" s="18"/>
      <c r="E31" s="19">
        <f t="shared" si="0"/>
        <v>86</v>
      </c>
      <c r="F31" s="19" t="str">
        <f t="shared" si="1"/>
        <v>A</v>
      </c>
      <c r="G31" s="19">
        <f>IF((COUNTA(T12:AC12)&gt;0),(ROUND((AVERAGE(T31:AD31)),0)),"")</f>
        <v>86</v>
      </c>
      <c r="H31" s="19" t="str">
        <f t="shared" si="2"/>
        <v>A</v>
      </c>
      <c r="I31" s="35">
        <v>1</v>
      </c>
      <c r="J31" s="19" t="str">
        <f t="shared" si="3"/>
        <v>Memiliki kemampuan mengenali ciri-ciri teks deskripsi dan memiliki kemampuan mengidentifikasi struktur teks deskriptif tentang makanan tradisional Jawa</v>
      </c>
      <c r="K31" s="19">
        <f t="shared" si="4"/>
        <v>84.333333333333329</v>
      </c>
      <c r="L31" s="19" t="str">
        <f t="shared" si="5"/>
        <v>A</v>
      </c>
      <c r="M31" s="19">
        <f t="shared" si="6"/>
        <v>84.333333333333329</v>
      </c>
      <c r="N31" s="19" t="str">
        <f t="shared" si="7"/>
        <v>A</v>
      </c>
      <c r="O31" s="35">
        <v>1</v>
      </c>
      <c r="P31" s="19" t="str">
        <f t="shared" si="8"/>
        <v>Memiliki keterampilan melakukan kegiatan membaca teks aksara Jawa, namun perlu peningkatan dalam menyajikan teks macapat pupuh Sinom dengan pemilihan kata yang benar</v>
      </c>
      <c r="Q31" s="19" t="str">
        <f t="shared" si="9"/>
        <v>A</v>
      </c>
      <c r="R31" s="19" t="str">
        <f t="shared" si="10"/>
        <v/>
      </c>
      <c r="S31" s="18"/>
      <c r="T31" s="1">
        <v>93</v>
      </c>
      <c r="U31" s="1">
        <v>80</v>
      </c>
      <c r="V31" s="1">
        <v>85</v>
      </c>
      <c r="W31" s="1">
        <v>91</v>
      </c>
      <c r="X31" s="1">
        <v>80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93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4490</v>
      </c>
      <c r="FK31" s="39">
        <v>4500</v>
      </c>
    </row>
    <row r="32" spans="1:167">
      <c r="A32" s="19">
        <v>22</v>
      </c>
      <c r="B32" s="19">
        <v>21428</v>
      </c>
      <c r="C32" s="19" t="s">
        <v>254</v>
      </c>
      <c r="D32" s="18"/>
      <c r="E32" s="19">
        <f t="shared" si="0"/>
        <v>91</v>
      </c>
      <c r="F32" s="19" t="str">
        <f t="shared" si="1"/>
        <v>A</v>
      </c>
      <c r="G32" s="19">
        <f>IF((COUNTA(T12:AC12)&gt;0),(ROUND((AVERAGE(T32:AD32)),0)),"")</f>
        <v>91</v>
      </c>
      <c r="H32" s="19" t="str">
        <f t="shared" si="2"/>
        <v>A</v>
      </c>
      <c r="I32" s="35">
        <v>1</v>
      </c>
      <c r="J32" s="19" t="str">
        <f t="shared" si="3"/>
        <v>Memiliki kemampuan mengenali ciri-ciri teks deskripsi dan memiliki kemampuan mengidentifikasi struktur teks deskriptif tentang makanan tradisional Jawa</v>
      </c>
      <c r="K32" s="19">
        <f t="shared" si="4"/>
        <v>85.666666666666671</v>
      </c>
      <c r="L32" s="19" t="str">
        <f t="shared" si="5"/>
        <v>A</v>
      </c>
      <c r="M32" s="19">
        <f t="shared" si="6"/>
        <v>85.666666666666671</v>
      </c>
      <c r="N32" s="19" t="str">
        <f t="shared" si="7"/>
        <v>A</v>
      </c>
      <c r="O32" s="35">
        <v>1</v>
      </c>
      <c r="P32" s="19" t="str">
        <f t="shared" si="8"/>
        <v>Memiliki keterampilan melakukan kegiatan membaca teks aksara Jawa, namun perlu peningkatan dalam menyajikan teks macapat pupuh Sinom dengan pemilihan kata yang benar</v>
      </c>
      <c r="Q32" s="19" t="str">
        <f t="shared" si="9"/>
        <v>A</v>
      </c>
      <c r="R32" s="19" t="str">
        <f t="shared" si="10"/>
        <v/>
      </c>
      <c r="S32" s="18"/>
      <c r="T32" s="1">
        <v>96</v>
      </c>
      <c r="U32" s="1">
        <v>92</v>
      </c>
      <c r="V32" s="1">
        <v>87</v>
      </c>
      <c r="W32" s="1">
        <v>94</v>
      </c>
      <c r="X32" s="1">
        <v>85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95</v>
      </c>
      <c r="AH32" s="1">
        <v>82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>
      <c r="A33" s="19">
        <v>23</v>
      </c>
      <c r="B33" s="19">
        <v>21444</v>
      </c>
      <c r="C33" s="19" t="s">
        <v>255</v>
      </c>
      <c r="D33" s="18"/>
      <c r="E33" s="19">
        <f t="shared" si="0"/>
        <v>84</v>
      </c>
      <c r="F33" s="19" t="str">
        <f t="shared" si="1"/>
        <v>B</v>
      </c>
      <c r="G33" s="19">
        <f>IF((COUNTA(T12:AC12)&gt;0),(ROUND((AVERAGE(T33:AD33)),0)),"")</f>
        <v>84</v>
      </c>
      <c r="H33" s="19" t="str">
        <f t="shared" si="2"/>
        <v>B</v>
      </c>
      <c r="I33" s="35">
        <v>2</v>
      </c>
      <c r="J33" s="19" t="str">
        <f t="shared" si="3"/>
        <v>Memiliki kemampuan mengidentifikasi unsur pembangun dalam cerita wayang</v>
      </c>
      <c r="K33" s="19">
        <f t="shared" si="4"/>
        <v>86</v>
      </c>
      <c r="L33" s="19" t="str">
        <f t="shared" si="5"/>
        <v>A</v>
      </c>
      <c r="M33" s="19">
        <f t="shared" si="6"/>
        <v>86</v>
      </c>
      <c r="N33" s="19" t="str">
        <f t="shared" si="7"/>
        <v>A</v>
      </c>
      <c r="O33" s="35">
        <v>1</v>
      </c>
      <c r="P33" s="19" t="str">
        <f t="shared" si="8"/>
        <v>Memiliki keterampilan melakukan kegiatan membaca teks aksara Jawa, namun perlu peningkatan dalam menyajikan teks macapat pupuh Sinom dengan pemilihan kata yang benar</v>
      </c>
      <c r="Q33" s="19" t="str">
        <f t="shared" si="9"/>
        <v>A</v>
      </c>
      <c r="R33" s="19" t="str">
        <f t="shared" si="10"/>
        <v/>
      </c>
      <c r="S33" s="18"/>
      <c r="T33" s="1">
        <v>70</v>
      </c>
      <c r="U33" s="1">
        <v>98</v>
      </c>
      <c r="V33" s="1">
        <v>87</v>
      </c>
      <c r="W33" s="1">
        <v>87</v>
      </c>
      <c r="X33" s="1">
        <v>80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94</v>
      </c>
      <c r="AH33" s="1">
        <v>84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21460</v>
      </c>
      <c r="C34" s="19" t="s">
        <v>256</v>
      </c>
      <c r="D34" s="18"/>
      <c r="E34" s="19">
        <f t="shared" si="0"/>
        <v>81</v>
      </c>
      <c r="F34" s="19" t="str">
        <f t="shared" si="1"/>
        <v>B</v>
      </c>
      <c r="G34" s="19">
        <f>IF((COUNTA(T12:AC12)&gt;0),(ROUND((AVERAGE(T34:AD34)),0)),"")</f>
        <v>81</v>
      </c>
      <c r="H34" s="19" t="str">
        <f t="shared" si="2"/>
        <v>B</v>
      </c>
      <c r="I34" s="35">
        <v>2</v>
      </c>
      <c r="J34" s="19" t="str">
        <f t="shared" si="3"/>
        <v>Memiliki kemampuan mengidentifikasi unsur pembangun dalam cerita wayang</v>
      </c>
      <c r="K34" s="19">
        <f t="shared" si="4"/>
        <v>78.666666666666671</v>
      </c>
      <c r="L34" s="19" t="str">
        <f t="shared" si="5"/>
        <v>B</v>
      </c>
      <c r="M34" s="19">
        <f t="shared" si="6"/>
        <v>78.666666666666671</v>
      </c>
      <c r="N34" s="19" t="str">
        <f t="shared" si="7"/>
        <v>B</v>
      </c>
      <c r="O34" s="35">
        <v>2</v>
      </c>
      <c r="P34" s="19" t="str">
        <f t="shared" si="8"/>
        <v>Memiliki keterampilan mengemukakan isi teks cerita wayang dalam bentuk lisan maupun tulisan, namun perlu peningkatan dalam pelafalan membaca teks panatacara</v>
      </c>
      <c r="Q34" s="19" t="str">
        <f t="shared" si="9"/>
        <v>B</v>
      </c>
      <c r="R34" s="19" t="str">
        <f t="shared" si="10"/>
        <v/>
      </c>
      <c r="S34" s="18"/>
      <c r="T34" s="1">
        <v>77</v>
      </c>
      <c r="U34" s="1">
        <v>84</v>
      </c>
      <c r="V34" s="1">
        <v>85</v>
      </c>
      <c r="W34" s="1">
        <v>80</v>
      </c>
      <c r="X34" s="1">
        <v>78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75</v>
      </c>
      <c r="AH34" s="1">
        <v>76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21476</v>
      </c>
      <c r="C35" s="19" t="s">
        <v>257</v>
      </c>
      <c r="D35" s="18"/>
      <c r="E35" s="19">
        <f t="shared" si="0"/>
        <v>81</v>
      </c>
      <c r="F35" s="19" t="str">
        <f t="shared" si="1"/>
        <v>B</v>
      </c>
      <c r="G35" s="19">
        <f>IF((COUNTA(T12:AC12)&gt;0),(ROUND((AVERAGE(T35:AD35)),0)),"")</f>
        <v>81</v>
      </c>
      <c r="H35" s="19" t="str">
        <f t="shared" si="2"/>
        <v>B</v>
      </c>
      <c r="I35" s="35">
        <v>2</v>
      </c>
      <c r="J35" s="19" t="str">
        <f t="shared" si="3"/>
        <v>Memiliki kemampuan mengidentifikasi unsur pembangun dalam cerita wayang</v>
      </c>
      <c r="K35" s="19">
        <f t="shared" si="4"/>
        <v>82</v>
      </c>
      <c r="L35" s="19" t="str">
        <f t="shared" si="5"/>
        <v>B</v>
      </c>
      <c r="M35" s="19">
        <f t="shared" si="6"/>
        <v>82</v>
      </c>
      <c r="N35" s="19" t="str">
        <f t="shared" si="7"/>
        <v>B</v>
      </c>
      <c r="O35" s="35">
        <v>2</v>
      </c>
      <c r="P35" s="19" t="str">
        <f t="shared" si="8"/>
        <v>Memiliki keterampilan mengemukakan isi teks cerita wayang dalam bentuk lisan maupun tulisan, namun perlu peningkatan dalam pelafalan membaca teks panatacara</v>
      </c>
      <c r="Q35" s="19" t="str">
        <f t="shared" si="9"/>
        <v>A</v>
      </c>
      <c r="R35" s="19" t="str">
        <f t="shared" si="10"/>
        <v/>
      </c>
      <c r="S35" s="18"/>
      <c r="T35" s="1">
        <v>78</v>
      </c>
      <c r="U35" s="1">
        <v>78</v>
      </c>
      <c r="V35" s="1">
        <v>87</v>
      </c>
      <c r="W35" s="1">
        <v>85</v>
      </c>
      <c r="X35" s="1">
        <v>79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>
        <v>81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21492</v>
      </c>
      <c r="C36" s="19" t="s">
        <v>258</v>
      </c>
      <c r="D36" s="18"/>
      <c r="E36" s="19">
        <f t="shared" si="0"/>
        <v>85</v>
      </c>
      <c r="F36" s="19" t="str">
        <f t="shared" si="1"/>
        <v>A</v>
      </c>
      <c r="G36" s="19">
        <f>IF((COUNTA(T12:AC12)&gt;0),(ROUND((AVERAGE(T36:AD36)),0)),"")</f>
        <v>85</v>
      </c>
      <c r="H36" s="19" t="str">
        <f t="shared" si="2"/>
        <v>A</v>
      </c>
      <c r="I36" s="35">
        <v>1</v>
      </c>
      <c r="J36" s="19" t="str">
        <f t="shared" si="3"/>
        <v>Memiliki kemampuan mengenali ciri-ciri teks deskripsi dan memiliki kemampuan mengidentifikasi struktur teks deskriptif tentang makanan tradisional Jawa</v>
      </c>
      <c r="K36" s="19">
        <f t="shared" si="4"/>
        <v>81.666666666666671</v>
      </c>
      <c r="L36" s="19" t="str">
        <f t="shared" si="5"/>
        <v>B</v>
      </c>
      <c r="M36" s="19">
        <f t="shared" si="6"/>
        <v>81.666666666666671</v>
      </c>
      <c r="N36" s="19" t="str">
        <f t="shared" si="7"/>
        <v>B</v>
      </c>
      <c r="O36" s="35">
        <v>2</v>
      </c>
      <c r="P36" s="19" t="str">
        <f t="shared" si="8"/>
        <v>Memiliki keterampilan mengemukakan isi teks cerita wayang dalam bentuk lisan maupun tulisan, namun perlu peningkatan dalam pelafalan membaca teks panatacara</v>
      </c>
      <c r="Q36" s="19" t="str">
        <f t="shared" si="9"/>
        <v>A</v>
      </c>
      <c r="R36" s="19" t="str">
        <f t="shared" si="10"/>
        <v/>
      </c>
      <c r="S36" s="18"/>
      <c r="T36" s="1">
        <v>96</v>
      </c>
      <c r="U36" s="1">
        <v>75</v>
      </c>
      <c r="V36" s="1">
        <v>85</v>
      </c>
      <c r="W36" s="1">
        <v>86</v>
      </c>
      <c r="X36" s="1">
        <v>85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79</v>
      </c>
      <c r="AH36" s="1">
        <v>86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21508</v>
      </c>
      <c r="C37" s="19" t="s">
        <v>259</v>
      </c>
      <c r="D37" s="18"/>
      <c r="E37" s="19">
        <f t="shared" si="0"/>
        <v>87</v>
      </c>
      <c r="F37" s="19" t="str">
        <f t="shared" si="1"/>
        <v>A</v>
      </c>
      <c r="G37" s="19">
        <f>IF((COUNTA(T12:AC12)&gt;0),(ROUND((AVERAGE(T37:AD37)),0)),"")</f>
        <v>87</v>
      </c>
      <c r="H37" s="19" t="str">
        <f t="shared" si="2"/>
        <v>A</v>
      </c>
      <c r="I37" s="35">
        <v>1</v>
      </c>
      <c r="J37" s="19" t="str">
        <f t="shared" si="3"/>
        <v>Memiliki kemampuan mengenali ciri-ciri teks deskripsi dan memiliki kemampuan mengidentifikasi struktur teks deskriptif tentang makanan tradisional Jawa</v>
      </c>
      <c r="K37" s="19">
        <f t="shared" si="4"/>
        <v>80.666666666666671</v>
      </c>
      <c r="L37" s="19" t="str">
        <f t="shared" si="5"/>
        <v>B</v>
      </c>
      <c r="M37" s="19">
        <f t="shared" si="6"/>
        <v>80.666666666666671</v>
      </c>
      <c r="N37" s="19" t="str">
        <f t="shared" si="7"/>
        <v>B</v>
      </c>
      <c r="O37" s="35">
        <v>2</v>
      </c>
      <c r="P37" s="19" t="str">
        <f t="shared" si="8"/>
        <v>Memiliki keterampilan mengemukakan isi teks cerita wayang dalam bentuk lisan maupun tulisan, namun perlu peningkatan dalam pelafalan membaca teks panatacara</v>
      </c>
      <c r="Q37" s="19" t="str">
        <f t="shared" si="9"/>
        <v>A</v>
      </c>
      <c r="R37" s="19" t="str">
        <f t="shared" si="10"/>
        <v/>
      </c>
      <c r="S37" s="18"/>
      <c r="T37" s="1">
        <v>90</v>
      </c>
      <c r="U37" s="1">
        <v>82</v>
      </c>
      <c r="V37" s="1">
        <v>87</v>
      </c>
      <c r="W37" s="1">
        <v>91</v>
      </c>
      <c r="X37" s="1">
        <v>85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82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21524</v>
      </c>
      <c r="C38" s="19" t="s">
        <v>260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2</v>
      </c>
      <c r="J38" s="19" t="str">
        <f t="shared" si="3"/>
        <v>Memiliki kemampuan mengidentifikasi unsur pembangun dalam cerita wayang</v>
      </c>
      <c r="K38" s="19">
        <f t="shared" si="4"/>
        <v>84.333333333333329</v>
      </c>
      <c r="L38" s="19" t="str">
        <f t="shared" si="5"/>
        <v>A</v>
      </c>
      <c r="M38" s="19">
        <f t="shared" si="6"/>
        <v>84.333333333333329</v>
      </c>
      <c r="N38" s="19" t="str">
        <f t="shared" si="7"/>
        <v>A</v>
      </c>
      <c r="O38" s="35">
        <v>1</v>
      </c>
      <c r="P38" s="19" t="str">
        <f t="shared" si="8"/>
        <v>Memiliki keterampilan melakukan kegiatan membaca teks aksara Jawa, namun perlu peningkatan dalam menyajikan teks macapat pupuh Sinom dengan pemilihan kata yang benar</v>
      </c>
      <c r="Q38" s="19" t="str">
        <f t="shared" si="9"/>
        <v>A</v>
      </c>
      <c r="R38" s="19" t="str">
        <f t="shared" si="10"/>
        <v/>
      </c>
      <c r="S38" s="18"/>
      <c r="T38" s="1">
        <v>83</v>
      </c>
      <c r="U38" s="1">
        <v>78</v>
      </c>
      <c r="V38" s="1">
        <v>85</v>
      </c>
      <c r="W38" s="1">
        <v>78</v>
      </c>
      <c r="X38" s="1">
        <v>85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97</v>
      </c>
      <c r="AH38" s="1">
        <v>76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21540</v>
      </c>
      <c r="C39" s="19" t="s">
        <v>261</v>
      </c>
      <c r="D39" s="18"/>
      <c r="E39" s="19">
        <f t="shared" si="0"/>
        <v>86</v>
      </c>
      <c r="F39" s="19" t="str">
        <f t="shared" si="1"/>
        <v>A</v>
      </c>
      <c r="G39" s="19">
        <f>IF((COUNTA(T12:AC12)&gt;0),(ROUND((AVERAGE(T39:AD39)),0)),"")</f>
        <v>86</v>
      </c>
      <c r="H39" s="19" t="str">
        <f t="shared" si="2"/>
        <v>A</v>
      </c>
      <c r="I39" s="35">
        <v>1</v>
      </c>
      <c r="J39" s="19" t="str">
        <f t="shared" si="3"/>
        <v>Memiliki kemampuan mengenali ciri-ciri teks deskripsi dan memiliki kemampuan mengidentifikasi struktur teks deskriptif tentang makanan tradisional Jawa</v>
      </c>
      <c r="K39" s="19">
        <f t="shared" si="4"/>
        <v>81</v>
      </c>
      <c r="L39" s="19" t="str">
        <f t="shared" si="5"/>
        <v>B</v>
      </c>
      <c r="M39" s="19">
        <f t="shared" si="6"/>
        <v>81</v>
      </c>
      <c r="N39" s="19" t="str">
        <f t="shared" si="7"/>
        <v>B</v>
      </c>
      <c r="O39" s="35">
        <v>2</v>
      </c>
      <c r="P39" s="19" t="str">
        <f t="shared" si="8"/>
        <v>Memiliki keterampilan mengemukakan isi teks cerita wayang dalam bentuk lisan maupun tulisan, namun perlu peningkatan dalam pelafalan membaca teks panatacara</v>
      </c>
      <c r="Q39" s="19" t="str">
        <f t="shared" si="9"/>
        <v>A</v>
      </c>
      <c r="R39" s="19" t="str">
        <f t="shared" si="10"/>
        <v/>
      </c>
      <c r="S39" s="18"/>
      <c r="T39" s="1">
        <v>95</v>
      </c>
      <c r="U39" s="1">
        <v>76</v>
      </c>
      <c r="V39" s="1">
        <v>85</v>
      </c>
      <c r="W39" s="1">
        <v>90</v>
      </c>
      <c r="X39" s="1">
        <v>83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81</v>
      </c>
      <c r="AH39" s="1">
        <v>82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21556</v>
      </c>
      <c r="C40" s="19" t="s">
        <v>262</v>
      </c>
      <c r="D40" s="18"/>
      <c r="E40" s="19">
        <f t="shared" si="0"/>
        <v>81</v>
      </c>
      <c r="F40" s="19" t="str">
        <f t="shared" si="1"/>
        <v>B</v>
      </c>
      <c r="G40" s="19">
        <f>IF((COUNTA(T12:AC12)&gt;0),(ROUND((AVERAGE(T40:AD40)),0)),"")</f>
        <v>81</v>
      </c>
      <c r="H40" s="19" t="str">
        <f t="shared" si="2"/>
        <v>B</v>
      </c>
      <c r="I40" s="35">
        <v>2</v>
      </c>
      <c r="J40" s="19" t="str">
        <f t="shared" si="3"/>
        <v>Memiliki kemampuan mengidentifikasi unsur pembangun dalam cerita wayang</v>
      </c>
      <c r="K40" s="19">
        <f t="shared" si="4"/>
        <v>82.666666666666671</v>
      </c>
      <c r="L40" s="19" t="str">
        <f t="shared" si="5"/>
        <v>B</v>
      </c>
      <c r="M40" s="19">
        <f t="shared" si="6"/>
        <v>82.666666666666671</v>
      </c>
      <c r="N40" s="19" t="str">
        <f t="shared" si="7"/>
        <v>B</v>
      </c>
      <c r="O40" s="35">
        <v>2</v>
      </c>
      <c r="P40" s="19" t="str">
        <f t="shared" si="8"/>
        <v>Memiliki keterampilan mengemukakan isi teks cerita wayang dalam bentuk lisan maupun tulisan, namun perlu peningkatan dalam pelafalan membaca teks panatacara</v>
      </c>
      <c r="Q40" s="19" t="str">
        <f t="shared" si="9"/>
        <v>A</v>
      </c>
      <c r="R40" s="19" t="str">
        <f t="shared" si="10"/>
        <v/>
      </c>
      <c r="S40" s="18"/>
      <c r="T40" s="1">
        <v>80</v>
      </c>
      <c r="U40" s="1">
        <v>75</v>
      </c>
      <c r="V40" s="1">
        <v>80</v>
      </c>
      <c r="W40" s="1">
        <v>82</v>
      </c>
      <c r="X40" s="1">
        <v>90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80</v>
      </c>
      <c r="AH40" s="1">
        <v>83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21572</v>
      </c>
      <c r="C41" s="19" t="s">
        <v>263</v>
      </c>
      <c r="D41" s="18"/>
      <c r="E41" s="19">
        <f t="shared" si="0"/>
        <v>81</v>
      </c>
      <c r="F41" s="19" t="str">
        <f t="shared" si="1"/>
        <v>B</v>
      </c>
      <c r="G41" s="19">
        <f>IF((COUNTA(T12:AC12)&gt;0),(ROUND((AVERAGE(T41:AD41)),0)),"")</f>
        <v>81</v>
      </c>
      <c r="H41" s="19" t="str">
        <f t="shared" si="2"/>
        <v>B</v>
      </c>
      <c r="I41" s="35">
        <v>2</v>
      </c>
      <c r="J41" s="19" t="str">
        <f t="shared" si="3"/>
        <v>Memiliki kemampuan mengidentifikasi unsur pembangun dalam cerita wayang</v>
      </c>
      <c r="K41" s="19">
        <f t="shared" si="4"/>
        <v>83.666666666666671</v>
      </c>
      <c r="L41" s="19" t="str">
        <f t="shared" si="5"/>
        <v>B</v>
      </c>
      <c r="M41" s="19">
        <f t="shared" si="6"/>
        <v>83.666666666666671</v>
      </c>
      <c r="N41" s="19" t="str">
        <f t="shared" si="7"/>
        <v>B</v>
      </c>
      <c r="O41" s="35">
        <v>2</v>
      </c>
      <c r="P41" s="19" t="str">
        <f t="shared" si="8"/>
        <v>Memiliki keterampilan mengemukakan isi teks cerita wayang dalam bentuk lisan maupun tulisan, namun perlu peningkatan dalam pelafalan membaca teks panatacara</v>
      </c>
      <c r="Q41" s="19" t="str">
        <f t="shared" si="9"/>
        <v>A</v>
      </c>
      <c r="R41" s="19" t="str">
        <f t="shared" si="10"/>
        <v/>
      </c>
      <c r="S41" s="18"/>
      <c r="T41" s="1">
        <v>79</v>
      </c>
      <c r="U41" s="1">
        <v>75</v>
      </c>
      <c r="V41" s="1">
        <v>87</v>
      </c>
      <c r="W41" s="1">
        <v>87</v>
      </c>
      <c r="X41" s="1">
        <v>78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93</v>
      </c>
      <c r="AH41" s="1">
        <v>78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21588</v>
      </c>
      <c r="C42" s="19" t="s">
        <v>264</v>
      </c>
      <c r="D42" s="18"/>
      <c r="E42" s="19">
        <f t="shared" si="0"/>
        <v>83</v>
      </c>
      <c r="F42" s="19" t="str">
        <f t="shared" si="1"/>
        <v>B</v>
      </c>
      <c r="G42" s="19">
        <f>IF((COUNTA(T12:AC12)&gt;0),(ROUND((AVERAGE(T42:AD42)),0)),"")</f>
        <v>83</v>
      </c>
      <c r="H42" s="19" t="str">
        <f t="shared" si="2"/>
        <v>B</v>
      </c>
      <c r="I42" s="35">
        <v>2</v>
      </c>
      <c r="J42" s="19" t="str">
        <f t="shared" si="3"/>
        <v>Memiliki kemampuan mengidentifikasi unsur pembangun dalam cerita wayang</v>
      </c>
      <c r="K42" s="19">
        <f t="shared" si="4"/>
        <v>81.333333333333329</v>
      </c>
      <c r="L42" s="19" t="str">
        <f t="shared" si="5"/>
        <v>B</v>
      </c>
      <c r="M42" s="19">
        <f t="shared" si="6"/>
        <v>81.333333333333329</v>
      </c>
      <c r="N42" s="19" t="str">
        <f t="shared" si="7"/>
        <v>B</v>
      </c>
      <c r="O42" s="35">
        <v>2</v>
      </c>
      <c r="P42" s="19" t="str">
        <f t="shared" si="8"/>
        <v>Memiliki keterampilan mengemukakan isi teks cerita wayang dalam bentuk lisan maupun tulisan, namun perlu peningkatan dalam pelafalan membaca teks panatacara</v>
      </c>
      <c r="Q42" s="19" t="str">
        <f t="shared" si="9"/>
        <v>B</v>
      </c>
      <c r="R42" s="19" t="str">
        <f t="shared" si="10"/>
        <v/>
      </c>
      <c r="S42" s="18"/>
      <c r="T42" s="1">
        <v>87</v>
      </c>
      <c r="U42" s="1">
        <v>88</v>
      </c>
      <c r="V42" s="1">
        <v>85</v>
      </c>
      <c r="W42" s="1">
        <v>81</v>
      </c>
      <c r="X42" s="1">
        <v>76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1">
        <v>79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21604</v>
      </c>
      <c r="C43" s="19" t="s">
        <v>265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2</v>
      </c>
      <c r="J43" s="19" t="str">
        <f t="shared" si="3"/>
        <v>Memiliki kemampuan mengidentifikasi unsur pembangun dalam cerita wayang</v>
      </c>
      <c r="K43" s="19">
        <f t="shared" si="4"/>
        <v>84</v>
      </c>
      <c r="L43" s="19" t="str">
        <f t="shared" si="5"/>
        <v>B</v>
      </c>
      <c r="M43" s="19">
        <f t="shared" si="6"/>
        <v>84</v>
      </c>
      <c r="N43" s="19" t="str">
        <f t="shared" si="7"/>
        <v>B</v>
      </c>
      <c r="O43" s="35">
        <v>2</v>
      </c>
      <c r="P43" s="19" t="str">
        <f t="shared" si="8"/>
        <v>Memiliki keterampilan mengemukakan isi teks cerita wayang dalam bentuk lisan maupun tulisan, namun perlu peningkatan dalam pelafalan membaca teks panatacara</v>
      </c>
      <c r="Q43" s="19" t="str">
        <f t="shared" si="9"/>
        <v>A</v>
      </c>
      <c r="R43" s="19" t="str">
        <f t="shared" si="10"/>
        <v/>
      </c>
      <c r="S43" s="18"/>
      <c r="T43" s="1">
        <v>84</v>
      </c>
      <c r="U43" s="1">
        <v>75</v>
      </c>
      <c r="V43" s="1">
        <v>80</v>
      </c>
      <c r="W43" s="1">
        <v>81</v>
      </c>
      <c r="X43" s="1">
        <v>80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92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21620</v>
      </c>
      <c r="C44" s="19" t="s">
        <v>266</v>
      </c>
      <c r="D44" s="18"/>
      <c r="E44" s="19">
        <f t="shared" si="0"/>
        <v>84</v>
      </c>
      <c r="F44" s="19" t="str">
        <f t="shared" si="1"/>
        <v>B</v>
      </c>
      <c r="G44" s="19">
        <f>IF((COUNTA(T12:AC12)&gt;0),(ROUND((AVERAGE(T44:AD44)),0)),"")</f>
        <v>84</v>
      </c>
      <c r="H44" s="19" t="str">
        <f t="shared" si="2"/>
        <v>B</v>
      </c>
      <c r="I44" s="35">
        <v>2</v>
      </c>
      <c r="J44" s="19" t="str">
        <f t="shared" si="3"/>
        <v>Memiliki kemampuan mengidentifikasi unsur pembangun dalam cerita wayang</v>
      </c>
      <c r="K44" s="19">
        <f t="shared" si="4"/>
        <v>82</v>
      </c>
      <c r="L44" s="19" t="str">
        <f t="shared" si="5"/>
        <v>B</v>
      </c>
      <c r="M44" s="19">
        <f t="shared" si="6"/>
        <v>82</v>
      </c>
      <c r="N44" s="19" t="str">
        <f t="shared" si="7"/>
        <v>B</v>
      </c>
      <c r="O44" s="35">
        <v>2</v>
      </c>
      <c r="P44" s="19" t="str">
        <f t="shared" si="8"/>
        <v>Memiliki keterampilan mengemukakan isi teks cerita wayang dalam bentuk lisan maupun tulisan, namun perlu peningkatan dalam pelafalan membaca teks panatacara</v>
      </c>
      <c r="Q44" s="19" t="str">
        <f t="shared" si="9"/>
        <v>A</v>
      </c>
      <c r="R44" s="19" t="str">
        <f t="shared" si="10"/>
        <v/>
      </c>
      <c r="S44" s="18"/>
      <c r="T44" s="1">
        <v>91</v>
      </c>
      <c r="U44" s="1">
        <v>84</v>
      </c>
      <c r="V44" s="1">
        <v>80</v>
      </c>
      <c r="W44" s="1">
        <v>91</v>
      </c>
      <c r="X44" s="1">
        <v>76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90</v>
      </c>
      <c r="AH44" s="1">
        <v>76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21636</v>
      </c>
      <c r="C45" s="19" t="s">
        <v>267</v>
      </c>
      <c r="D45" s="18"/>
      <c r="E45" s="19">
        <f t="shared" si="0"/>
        <v>88</v>
      </c>
      <c r="F45" s="19" t="str">
        <f t="shared" si="1"/>
        <v>A</v>
      </c>
      <c r="G45" s="19">
        <f>IF((COUNTA(T12:AC12)&gt;0),(ROUND((AVERAGE(T45:AD45)),0)),"")</f>
        <v>88</v>
      </c>
      <c r="H45" s="19" t="str">
        <f t="shared" si="2"/>
        <v>A</v>
      </c>
      <c r="I45" s="35">
        <v>1</v>
      </c>
      <c r="J45" s="19" t="str">
        <f t="shared" si="3"/>
        <v>Memiliki kemampuan mengenali ciri-ciri teks deskripsi dan memiliki kemampuan mengidentifikasi struktur teks deskriptif tentang makanan tradisional Jawa</v>
      </c>
      <c r="K45" s="19">
        <f t="shared" si="4"/>
        <v>86.333333333333329</v>
      </c>
      <c r="L45" s="19" t="str">
        <f t="shared" si="5"/>
        <v>A</v>
      </c>
      <c r="M45" s="19">
        <f t="shared" si="6"/>
        <v>86.333333333333329</v>
      </c>
      <c r="N45" s="19" t="str">
        <f t="shared" si="7"/>
        <v>A</v>
      </c>
      <c r="O45" s="35">
        <v>1</v>
      </c>
      <c r="P45" s="19" t="str">
        <f t="shared" si="8"/>
        <v>Memiliki keterampilan melakukan kegiatan membaca teks aksara Jawa, namun perlu peningkatan dalam menyajikan teks macapat pupuh Sinom dengan pemilihan kata yang benar</v>
      </c>
      <c r="Q45" s="19" t="str">
        <f t="shared" si="9"/>
        <v>A</v>
      </c>
      <c r="R45" s="19" t="str">
        <f t="shared" si="10"/>
        <v/>
      </c>
      <c r="S45" s="18"/>
      <c r="T45" s="1">
        <v>88</v>
      </c>
      <c r="U45" s="1">
        <v>88</v>
      </c>
      <c r="V45" s="1">
        <v>87</v>
      </c>
      <c r="W45" s="1">
        <v>91</v>
      </c>
      <c r="X45" s="1">
        <v>85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97</v>
      </c>
      <c r="AH45" s="1">
        <v>82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33927</v>
      </c>
      <c r="C46" s="19" t="s">
        <v>268</v>
      </c>
      <c r="D46" s="18"/>
      <c r="E46" s="19">
        <f t="shared" si="0"/>
        <v>83</v>
      </c>
      <c r="F46" s="19" t="str">
        <f t="shared" si="1"/>
        <v>B</v>
      </c>
      <c r="G46" s="19">
        <f>IF((COUNTA(T12:AC12)&gt;0),(ROUND((AVERAGE(T46:AD46)),0)),"")</f>
        <v>83</v>
      </c>
      <c r="H46" s="19" t="str">
        <f t="shared" si="2"/>
        <v>B</v>
      </c>
      <c r="I46" s="35">
        <v>2</v>
      </c>
      <c r="J46" s="19" t="str">
        <f t="shared" si="3"/>
        <v>Memiliki kemampuan mengidentifikasi unsur pembangun dalam cerita wayang</v>
      </c>
      <c r="K46" s="19">
        <f t="shared" si="4"/>
        <v>78.666666666666671</v>
      </c>
      <c r="L46" s="19" t="str">
        <f t="shared" si="5"/>
        <v>B</v>
      </c>
      <c r="M46" s="19">
        <f t="shared" si="6"/>
        <v>78.666666666666671</v>
      </c>
      <c r="N46" s="19" t="str">
        <f t="shared" si="7"/>
        <v>B</v>
      </c>
      <c r="O46" s="35">
        <v>2</v>
      </c>
      <c r="P46" s="19" t="str">
        <f t="shared" si="8"/>
        <v>Memiliki keterampilan mengemukakan isi teks cerita wayang dalam bentuk lisan maupun tulisan, namun perlu peningkatan dalam pelafalan membaca teks panatacara</v>
      </c>
      <c r="Q46" s="19" t="str">
        <f t="shared" si="9"/>
        <v>A</v>
      </c>
      <c r="R46" s="19" t="str">
        <f t="shared" si="10"/>
        <v/>
      </c>
      <c r="S46" s="18"/>
      <c r="T46" s="1">
        <v>80</v>
      </c>
      <c r="U46" s="1">
        <v>88</v>
      </c>
      <c r="V46" s="1">
        <v>85</v>
      </c>
      <c r="W46" s="1">
        <v>82</v>
      </c>
      <c r="X46" s="1">
        <v>80</v>
      </c>
      <c r="Y46" s="1"/>
      <c r="Z46" s="1"/>
      <c r="AA46" s="1"/>
      <c r="AB46" s="1"/>
      <c r="AC46" s="1"/>
      <c r="AD46" s="1"/>
      <c r="AE46" s="18"/>
      <c r="AF46" s="1">
        <v>85</v>
      </c>
      <c r="AG46" s="1">
        <v>75</v>
      </c>
      <c r="AH46" s="1">
        <v>76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4" priority="1" operator="lessThan">
      <formula>$C$4</formula>
    </cfRule>
  </conditionalFormatting>
  <conditionalFormatting sqref="E12">
    <cfRule type="cellIs" dxfId="163" priority="2" operator="lessThan">
      <formula>$C$4</formula>
    </cfRule>
  </conditionalFormatting>
  <conditionalFormatting sqref="E13">
    <cfRule type="cellIs" dxfId="162" priority="3" operator="lessThan">
      <formula>$C$4</formula>
    </cfRule>
  </conditionalFormatting>
  <conditionalFormatting sqref="E14">
    <cfRule type="cellIs" dxfId="161" priority="4" operator="lessThan">
      <formula>$C$4</formula>
    </cfRule>
  </conditionalFormatting>
  <conditionalFormatting sqref="E15">
    <cfRule type="cellIs" dxfId="160" priority="5" operator="lessThan">
      <formula>$C$4</formula>
    </cfRule>
  </conditionalFormatting>
  <conditionalFormatting sqref="E16">
    <cfRule type="cellIs" dxfId="159" priority="6" operator="lessThan">
      <formula>$C$4</formula>
    </cfRule>
  </conditionalFormatting>
  <conditionalFormatting sqref="E17">
    <cfRule type="cellIs" dxfId="158" priority="7" operator="lessThan">
      <formula>$C$4</formula>
    </cfRule>
  </conditionalFormatting>
  <conditionalFormatting sqref="E18">
    <cfRule type="cellIs" dxfId="157" priority="8" operator="lessThan">
      <formula>$C$4</formula>
    </cfRule>
  </conditionalFormatting>
  <conditionalFormatting sqref="E19">
    <cfRule type="cellIs" dxfId="156" priority="9" operator="lessThan">
      <formula>$C$4</formula>
    </cfRule>
  </conditionalFormatting>
  <conditionalFormatting sqref="E20">
    <cfRule type="cellIs" dxfId="155" priority="10" operator="lessThan">
      <formula>$C$4</formula>
    </cfRule>
  </conditionalFormatting>
  <conditionalFormatting sqref="E21">
    <cfRule type="cellIs" dxfId="154" priority="11" operator="lessThan">
      <formula>$C$4</formula>
    </cfRule>
  </conditionalFormatting>
  <conditionalFormatting sqref="E22">
    <cfRule type="cellIs" dxfId="153" priority="12" operator="lessThan">
      <formula>$C$4</formula>
    </cfRule>
  </conditionalFormatting>
  <conditionalFormatting sqref="E23">
    <cfRule type="cellIs" dxfId="152" priority="13" operator="lessThan">
      <formula>$C$4</formula>
    </cfRule>
  </conditionalFormatting>
  <conditionalFormatting sqref="E24">
    <cfRule type="cellIs" dxfId="151" priority="14" operator="lessThan">
      <formula>$C$4</formula>
    </cfRule>
  </conditionalFormatting>
  <conditionalFormatting sqref="E25">
    <cfRule type="cellIs" dxfId="150" priority="15" operator="lessThan">
      <formula>$C$4</formula>
    </cfRule>
  </conditionalFormatting>
  <conditionalFormatting sqref="E26">
    <cfRule type="cellIs" dxfId="149" priority="16" operator="lessThan">
      <formula>$C$4</formula>
    </cfRule>
  </conditionalFormatting>
  <conditionalFormatting sqref="E27">
    <cfRule type="cellIs" dxfId="148" priority="17" operator="lessThan">
      <formula>$C$4</formula>
    </cfRule>
  </conditionalFormatting>
  <conditionalFormatting sqref="E28">
    <cfRule type="cellIs" dxfId="147" priority="18" operator="lessThan">
      <formula>$C$4</formula>
    </cfRule>
  </conditionalFormatting>
  <conditionalFormatting sqref="E29">
    <cfRule type="cellIs" dxfId="146" priority="19" operator="lessThan">
      <formula>$C$4</formula>
    </cfRule>
  </conditionalFormatting>
  <conditionalFormatting sqref="E30">
    <cfRule type="cellIs" dxfId="145" priority="20" operator="lessThan">
      <formula>$C$4</formula>
    </cfRule>
  </conditionalFormatting>
  <conditionalFormatting sqref="E31">
    <cfRule type="cellIs" dxfId="144" priority="21" operator="lessThan">
      <formula>$C$4</formula>
    </cfRule>
  </conditionalFormatting>
  <conditionalFormatting sqref="E32">
    <cfRule type="cellIs" dxfId="143" priority="22" operator="lessThan">
      <formula>$C$4</formula>
    </cfRule>
  </conditionalFormatting>
  <conditionalFormatting sqref="E33">
    <cfRule type="cellIs" dxfId="142" priority="23" operator="lessThan">
      <formula>$C$4</formula>
    </cfRule>
  </conditionalFormatting>
  <conditionalFormatting sqref="E34">
    <cfRule type="cellIs" dxfId="141" priority="24" operator="lessThan">
      <formula>$C$4</formula>
    </cfRule>
  </conditionalFormatting>
  <conditionalFormatting sqref="E35">
    <cfRule type="cellIs" dxfId="140" priority="25" operator="lessThan">
      <formula>$C$4</formula>
    </cfRule>
  </conditionalFormatting>
  <conditionalFormatting sqref="E36">
    <cfRule type="cellIs" dxfId="139" priority="26" operator="lessThan">
      <formula>$C$4</formula>
    </cfRule>
  </conditionalFormatting>
  <conditionalFormatting sqref="E37">
    <cfRule type="cellIs" dxfId="138" priority="27" operator="lessThan">
      <formula>$C$4</formula>
    </cfRule>
  </conditionalFormatting>
  <conditionalFormatting sqref="E38">
    <cfRule type="cellIs" dxfId="137" priority="28" operator="lessThan">
      <formula>$C$4</formula>
    </cfRule>
  </conditionalFormatting>
  <conditionalFormatting sqref="E39">
    <cfRule type="cellIs" dxfId="136" priority="29" operator="lessThan">
      <formula>$C$4</formula>
    </cfRule>
  </conditionalFormatting>
  <conditionalFormatting sqref="E40">
    <cfRule type="cellIs" dxfId="135" priority="30" operator="lessThan">
      <formula>$C$4</formula>
    </cfRule>
  </conditionalFormatting>
  <conditionalFormatting sqref="E41">
    <cfRule type="cellIs" dxfId="134" priority="31" operator="lessThan">
      <formula>$C$4</formula>
    </cfRule>
  </conditionalFormatting>
  <conditionalFormatting sqref="E42">
    <cfRule type="cellIs" dxfId="133" priority="32" operator="lessThan">
      <formula>$C$4</formula>
    </cfRule>
  </conditionalFormatting>
  <conditionalFormatting sqref="E43">
    <cfRule type="cellIs" dxfId="132" priority="33" operator="lessThan">
      <formula>$C$4</formula>
    </cfRule>
  </conditionalFormatting>
  <conditionalFormatting sqref="E44">
    <cfRule type="cellIs" dxfId="131" priority="34" operator="lessThan">
      <formula>$C$4</formula>
    </cfRule>
  </conditionalFormatting>
  <conditionalFormatting sqref="E45">
    <cfRule type="cellIs" dxfId="130" priority="35" operator="lessThan">
      <formula>$C$4</formula>
    </cfRule>
  </conditionalFormatting>
  <conditionalFormatting sqref="E46">
    <cfRule type="cellIs" dxfId="129" priority="36" operator="lessThan">
      <formula>$C$4</formula>
    </cfRule>
  </conditionalFormatting>
  <conditionalFormatting sqref="E47">
    <cfRule type="cellIs" dxfId="128" priority="37" operator="lessThan">
      <formula>$C$4</formula>
    </cfRule>
  </conditionalFormatting>
  <conditionalFormatting sqref="E48">
    <cfRule type="cellIs" dxfId="127" priority="38" operator="lessThan">
      <formula>$C$4</formula>
    </cfRule>
  </conditionalFormatting>
  <conditionalFormatting sqref="E49">
    <cfRule type="cellIs" dxfId="126" priority="39" operator="lessThan">
      <formula>$C$4</formula>
    </cfRule>
  </conditionalFormatting>
  <conditionalFormatting sqref="E50">
    <cfRule type="cellIs" dxfId="125" priority="40" operator="lessThan">
      <formula>$C$4</formula>
    </cfRule>
  </conditionalFormatting>
  <conditionalFormatting sqref="G11">
    <cfRule type="cellIs" dxfId="124" priority="41" operator="lessThan">
      <formula>$C$4</formula>
    </cfRule>
  </conditionalFormatting>
  <conditionalFormatting sqref="G12">
    <cfRule type="cellIs" dxfId="123" priority="42" operator="lessThan">
      <formula>$C$4</formula>
    </cfRule>
  </conditionalFormatting>
  <conditionalFormatting sqref="G13">
    <cfRule type="cellIs" dxfId="122" priority="43" operator="lessThan">
      <formula>$C$4</formula>
    </cfRule>
  </conditionalFormatting>
  <conditionalFormatting sqref="G14">
    <cfRule type="cellIs" dxfId="121" priority="44" operator="lessThan">
      <formula>$C$4</formula>
    </cfRule>
  </conditionalFormatting>
  <conditionalFormatting sqref="G15">
    <cfRule type="cellIs" dxfId="120" priority="45" operator="lessThan">
      <formula>$C$4</formula>
    </cfRule>
  </conditionalFormatting>
  <conditionalFormatting sqref="G16">
    <cfRule type="cellIs" dxfId="119" priority="46" operator="lessThan">
      <formula>$C$4</formula>
    </cfRule>
  </conditionalFormatting>
  <conditionalFormatting sqref="G17">
    <cfRule type="cellIs" dxfId="118" priority="47" operator="lessThan">
      <formula>$C$4</formula>
    </cfRule>
  </conditionalFormatting>
  <conditionalFormatting sqref="G18">
    <cfRule type="cellIs" dxfId="117" priority="48" operator="lessThan">
      <formula>$C$4</formula>
    </cfRule>
  </conditionalFormatting>
  <conditionalFormatting sqref="G19">
    <cfRule type="cellIs" dxfId="116" priority="49" operator="lessThan">
      <formula>$C$4</formula>
    </cfRule>
  </conditionalFormatting>
  <conditionalFormatting sqref="G20">
    <cfRule type="cellIs" dxfId="115" priority="50" operator="lessThan">
      <formula>$C$4</formula>
    </cfRule>
  </conditionalFormatting>
  <conditionalFormatting sqref="G21">
    <cfRule type="cellIs" dxfId="114" priority="51" operator="lessThan">
      <formula>$C$4</formula>
    </cfRule>
  </conditionalFormatting>
  <conditionalFormatting sqref="G22">
    <cfRule type="cellIs" dxfId="113" priority="52" operator="lessThan">
      <formula>$C$4</formula>
    </cfRule>
  </conditionalFormatting>
  <conditionalFormatting sqref="G23">
    <cfRule type="cellIs" dxfId="112" priority="53" operator="lessThan">
      <formula>$C$4</formula>
    </cfRule>
  </conditionalFormatting>
  <conditionalFormatting sqref="G24">
    <cfRule type="cellIs" dxfId="111" priority="54" operator="lessThan">
      <formula>$C$4</formula>
    </cfRule>
  </conditionalFormatting>
  <conditionalFormatting sqref="G25">
    <cfRule type="cellIs" dxfId="110" priority="55" operator="lessThan">
      <formula>$C$4</formula>
    </cfRule>
  </conditionalFormatting>
  <conditionalFormatting sqref="G26">
    <cfRule type="cellIs" dxfId="109" priority="56" operator="lessThan">
      <formula>$C$4</formula>
    </cfRule>
  </conditionalFormatting>
  <conditionalFormatting sqref="G27">
    <cfRule type="cellIs" dxfId="108" priority="57" operator="lessThan">
      <formula>$C$4</formula>
    </cfRule>
  </conditionalFormatting>
  <conditionalFormatting sqref="G28">
    <cfRule type="cellIs" dxfId="107" priority="58" operator="lessThan">
      <formula>$C$4</formula>
    </cfRule>
  </conditionalFormatting>
  <conditionalFormatting sqref="G29">
    <cfRule type="cellIs" dxfId="106" priority="59" operator="lessThan">
      <formula>$C$4</formula>
    </cfRule>
  </conditionalFormatting>
  <conditionalFormatting sqref="G30">
    <cfRule type="cellIs" dxfId="105" priority="60" operator="lessThan">
      <formula>$C$4</formula>
    </cfRule>
  </conditionalFormatting>
  <conditionalFormatting sqref="G31">
    <cfRule type="cellIs" dxfId="104" priority="61" operator="lessThan">
      <formula>$C$4</formula>
    </cfRule>
  </conditionalFormatting>
  <conditionalFormatting sqref="G32">
    <cfRule type="cellIs" dxfId="103" priority="62" operator="lessThan">
      <formula>$C$4</formula>
    </cfRule>
  </conditionalFormatting>
  <conditionalFormatting sqref="G33">
    <cfRule type="cellIs" dxfId="102" priority="63" operator="lessThan">
      <formula>$C$4</formula>
    </cfRule>
  </conditionalFormatting>
  <conditionalFormatting sqref="G34">
    <cfRule type="cellIs" dxfId="101" priority="64" operator="lessThan">
      <formula>$C$4</formula>
    </cfRule>
  </conditionalFormatting>
  <conditionalFormatting sqref="G35">
    <cfRule type="cellIs" dxfId="100" priority="65" operator="lessThan">
      <formula>$C$4</formula>
    </cfRule>
  </conditionalFormatting>
  <conditionalFormatting sqref="G36">
    <cfRule type="cellIs" dxfId="99" priority="66" operator="lessThan">
      <formula>$C$4</formula>
    </cfRule>
  </conditionalFormatting>
  <conditionalFormatting sqref="G37">
    <cfRule type="cellIs" dxfId="98" priority="67" operator="lessThan">
      <formula>$C$4</formula>
    </cfRule>
  </conditionalFormatting>
  <conditionalFormatting sqref="G38">
    <cfRule type="cellIs" dxfId="97" priority="68" operator="lessThan">
      <formula>$C$4</formula>
    </cfRule>
  </conditionalFormatting>
  <conditionalFormatting sqref="G39">
    <cfRule type="cellIs" dxfId="96" priority="69" operator="lessThan">
      <formula>$C$4</formula>
    </cfRule>
  </conditionalFormatting>
  <conditionalFormatting sqref="G40">
    <cfRule type="cellIs" dxfId="95" priority="70" operator="lessThan">
      <formula>$C$4</formula>
    </cfRule>
  </conditionalFormatting>
  <conditionalFormatting sqref="G41">
    <cfRule type="cellIs" dxfId="94" priority="71" operator="lessThan">
      <formula>$C$4</formula>
    </cfRule>
  </conditionalFormatting>
  <conditionalFormatting sqref="G42">
    <cfRule type="cellIs" dxfId="93" priority="72" operator="lessThan">
      <formula>$C$4</formula>
    </cfRule>
  </conditionalFormatting>
  <conditionalFormatting sqref="G43">
    <cfRule type="cellIs" dxfId="92" priority="73" operator="lessThan">
      <formula>$C$4</formula>
    </cfRule>
  </conditionalFormatting>
  <conditionalFormatting sqref="G44">
    <cfRule type="cellIs" dxfId="91" priority="74" operator="lessThan">
      <formula>$C$4</formula>
    </cfRule>
  </conditionalFormatting>
  <conditionalFormatting sqref="G45">
    <cfRule type="cellIs" dxfId="90" priority="75" operator="lessThan">
      <formula>$C$4</formula>
    </cfRule>
  </conditionalFormatting>
  <conditionalFormatting sqref="G46">
    <cfRule type="cellIs" dxfId="89" priority="76" operator="lessThan">
      <formula>$C$4</formula>
    </cfRule>
  </conditionalFormatting>
  <conditionalFormatting sqref="G47">
    <cfRule type="cellIs" dxfId="88" priority="77" operator="lessThan">
      <formula>$C$4</formula>
    </cfRule>
  </conditionalFormatting>
  <conditionalFormatting sqref="G48">
    <cfRule type="cellIs" dxfId="87" priority="78" operator="lessThan">
      <formula>$C$4</formula>
    </cfRule>
  </conditionalFormatting>
  <conditionalFormatting sqref="G49">
    <cfRule type="cellIs" dxfId="86" priority="79" operator="lessThan">
      <formula>$C$4</formula>
    </cfRule>
  </conditionalFormatting>
  <conditionalFormatting sqref="G50">
    <cfRule type="cellIs" dxfId="85" priority="80" operator="lessThan">
      <formula>$C$4</formula>
    </cfRule>
  </conditionalFormatting>
  <conditionalFormatting sqref="K11">
    <cfRule type="cellIs" dxfId="84" priority="81" operator="lessThan">
      <formula>$C$4</formula>
    </cfRule>
  </conditionalFormatting>
  <conditionalFormatting sqref="K12">
    <cfRule type="cellIs" dxfId="83" priority="82" operator="lessThan">
      <formula>$C$4</formula>
    </cfRule>
  </conditionalFormatting>
  <conditionalFormatting sqref="K13">
    <cfRule type="cellIs" dxfId="82" priority="83" operator="lessThan">
      <formula>$C$4</formula>
    </cfRule>
  </conditionalFormatting>
  <conditionalFormatting sqref="K14">
    <cfRule type="cellIs" dxfId="81" priority="84" operator="lessThan">
      <formula>$C$4</formula>
    </cfRule>
  </conditionalFormatting>
  <conditionalFormatting sqref="K15">
    <cfRule type="cellIs" dxfId="80" priority="85" operator="lessThan">
      <formula>$C$4</formula>
    </cfRule>
  </conditionalFormatting>
  <conditionalFormatting sqref="K16">
    <cfRule type="cellIs" dxfId="79" priority="86" operator="lessThan">
      <formula>$C$4</formula>
    </cfRule>
  </conditionalFormatting>
  <conditionalFormatting sqref="K17">
    <cfRule type="cellIs" dxfId="78" priority="87" operator="lessThan">
      <formula>$C$4</formula>
    </cfRule>
  </conditionalFormatting>
  <conditionalFormatting sqref="K18">
    <cfRule type="cellIs" dxfId="77" priority="88" operator="lessThan">
      <formula>$C$4</formula>
    </cfRule>
  </conditionalFormatting>
  <conditionalFormatting sqref="K19">
    <cfRule type="cellIs" dxfId="76" priority="89" operator="lessThan">
      <formula>$C$4</formula>
    </cfRule>
  </conditionalFormatting>
  <conditionalFormatting sqref="K20">
    <cfRule type="cellIs" dxfId="75" priority="90" operator="lessThan">
      <formula>$C$4</formula>
    </cfRule>
  </conditionalFormatting>
  <conditionalFormatting sqref="K21">
    <cfRule type="cellIs" dxfId="74" priority="91" operator="lessThan">
      <formula>$C$4</formula>
    </cfRule>
  </conditionalFormatting>
  <conditionalFormatting sqref="K22">
    <cfRule type="cellIs" dxfId="73" priority="92" operator="lessThan">
      <formula>$C$4</formula>
    </cfRule>
  </conditionalFormatting>
  <conditionalFormatting sqref="K23">
    <cfRule type="cellIs" dxfId="72" priority="93" operator="lessThan">
      <formula>$C$4</formula>
    </cfRule>
  </conditionalFormatting>
  <conditionalFormatting sqref="K24">
    <cfRule type="cellIs" dxfId="71" priority="94" operator="lessThan">
      <formula>$C$4</formula>
    </cfRule>
  </conditionalFormatting>
  <conditionalFormatting sqref="K25">
    <cfRule type="cellIs" dxfId="70" priority="95" operator="lessThan">
      <formula>$C$4</formula>
    </cfRule>
  </conditionalFormatting>
  <conditionalFormatting sqref="K26">
    <cfRule type="cellIs" dxfId="69" priority="96" operator="lessThan">
      <formula>$C$4</formula>
    </cfRule>
  </conditionalFormatting>
  <conditionalFormatting sqref="K27">
    <cfRule type="cellIs" dxfId="68" priority="97" operator="lessThan">
      <formula>$C$4</formula>
    </cfRule>
  </conditionalFormatting>
  <conditionalFormatting sqref="K28">
    <cfRule type="cellIs" dxfId="67" priority="98" operator="lessThan">
      <formula>$C$4</formula>
    </cfRule>
  </conditionalFormatting>
  <conditionalFormatting sqref="K29">
    <cfRule type="cellIs" dxfId="66" priority="99" operator="lessThan">
      <formula>$C$4</formula>
    </cfRule>
  </conditionalFormatting>
  <conditionalFormatting sqref="K30">
    <cfRule type="cellIs" dxfId="65" priority="100" operator="lessThan">
      <formula>$C$4</formula>
    </cfRule>
  </conditionalFormatting>
  <conditionalFormatting sqref="K31">
    <cfRule type="cellIs" dxfId="64" priority="101" operator="lessThan">
      <formula>$C$4</formula>
    </cfRule>
  </conditionalFormatting>
  <conditionalFormatting sqref="K32">
    <cfRule type="cellIs" dxfId="63" priority="102" operator="lessThan">
      <formula>$C$4</formula>
    </cfRule>
  </conditionalFormatting>
  <conditionalFormatting sqref="K33">
    <cfRule type="cellIs" dxfId="62" priority="103" operator="lessThan">
      <formula>$C$4</formula>
    </cfRule>
  </conditionalFormatting>
  <conditionalFormatting sqref="K34">
    <cfRule type="cellIs" dxfId="61" priority="104" operator="lessThan">
      <formula>$C$4</formula>
    </cfRule>
  </conditionalFormatting>
  <conditionalFormatting sqref="K35">
    <cfRule type="cellIs" dxfId="60" priority="105" operator="lessThan">
      <formula>$C$4</formula>
    </cfRule>
  </conditionalFormatting>
  <conditionalFormatting sqref="K36">
    <cfRule type="cellIs" dxfId="59" priority="106" operator="lessThan">
      <formula>$C$4</formula>
    </cfRule>
  </conditionalFormatting>
  <conditionalFormatting sqref="K37">
    <cfRule type="cellIs" dxfId="58" priority="107" operator="lessThan">
      <formula>$C$4</formula>
    </cfRule>
  </conditionalFormatting>
  <conditionalFormatting sqref="K38">
    <cfRule type="cellIs" dxfId="57" priority="108" operator="lessThan">
      <formula>$C$4</formula>
    </cfRule>
  </conditionalFormatting>
  <conditionalFormatting sqref="K39">
    <cfRule type="cellIs" dxfId="56" priority="109" operator="lessThan">
      <formula>$C$4</formula>
    </cfRule>
  </conditionalFormatting>
  <conditionalFormatting sqref="K40">
    <cfRule type="cellIs" dxfId="55" priority="110" operator="lessThan">
      <formula>$C$4</formula>
    </cfRule>
  </conditionalFormatting>
  <conditionalFormatting sqref="K41">
    <cfRule type="cellIs" dxfId="54" priority="111" operator="lessThan">
      <formula>$C$4</formula>
    </cfRule>
  </conditionalFormatting>
  <conditionalFormatting sqref="K42">
    <cfRule type="cellIs" dxfId="53" priority="112" operator="lessThan">
      <formula>$C$4</formula>
    </cfRule>
  </conditionalFormatting>
  <conditionalFormatting sqref="K43">
    <cfRule type="cellIs" dxfId="52" priority="113" operator="lessThan">
      <formula>$C$4</formula>
    </cfRule>
  </conditionalFormatting>
  <conditionalFormatting sqref="K44">
    <cfRule type="cellIs" dxfId="51" priority="114" operator="lessThan">
      <formula>$C$4</formula>
    </cfRule>
  </conditionalFormatting>
  <conditionalFormatting sqref="K45">
    <cfRule type="cellIs" dxfId="50" priority="115" operator="lessThan">
      <formula>$C$4</formula>
    </cfRule>
  </conditionalFormatting>
  <conditionalFormatting sqref="K46">
    <cfRule type="cellIs" dxfId="49" priority="116" operator="lessThan">
      <formula>$C$4</formula>
    </cfRule>
  </conditionalFormatting>
  <conditionalFormatting sqref="K47">
    <cfRule type="cellIs" dxfId="48" priority="117" operator="lessThan">
      <formula>$C$4</formula>
    </cfRule>
  </conditionalFormatting>
  <conditionalFormatting sqref="K48">
    <cfRule type="cellIs" dxfId="47" priority="118" operator="lessThan">
      <formula>$C$4</formula>
    </cfRule>
  </conditionalFormatting>
  <conditionalFormatting sqref="K49">
    <cfRule type="cellIs" dxfId="46" priority="119" operator="lessThan">
      <formula>$C$4</formula>
    </cfRule>
  </conditionalFormatting>
  <conditionalFormatting sqref="K50">
    <cfRule type="cellIs" dxfId="45" priority="120" operator="lessThan">
      <formula>$C$4</formula>
    </cfRule>
  </conditionalFormatting>
  <conditionalFormatting sqref="M11">
    <cfRule type="cellIs" dxfId="44" priority="121" operator="lessThan">
      <formula>$C$4</formula>
    </cfRule>
  </conditionalFormatting>
  <conditionalFormatting sqref="M12">
    <cfRule type="cellIs" dxfId="43" priority="122" operator="lessThan">
      <formula>$C$4</formula>
    </cfRule>
  </conditionalFormatting>
  <conditionalFormatting sqref="M13">
    <cfRule type="cellIs" dxfId="42" priority="123" operator="lessThan">
      <formula>$C$4</formula>
    </cfRule>
  </conditionalFormatting>
  <conditionalFormatting sqref="M14">
    <cfRule type="cellIs" dxfId="41" priority="124" operator="lessThan">
      <formula>$C$4</formula>
    </cfRule>
  </conditionalFormatting>
  <conditionalFormatting sqref="M15">
    <cfRule type="cellIs" dxfId="40" priority="125" operator="lessThan">
      <formula>$C$4</formula>
    </cfRule>
  </conditionalFormatting>
  <conditionalFormatting sqref="M16">
    <cfRule type="cellIs" dxfId="39" priority="126" operator="lessThan">
      <formula>$C$4</formula>
    </cfRule>
  </conditionalFormatting>
  <conditionalFormatting sqref="M17">
    <cfRule type="cellIs" dxfId="38" priority="127" operator="lessThan">
      <formula>$C$4</formula>
    </cfRule>
  </conditionalFormatting>
  <conditionalFormatting sqref="M18">
    <cfRule type="cellIs" dxfId="37" priority="128" operator="lessThan">
      <formula>$C$4</formula>
    </cfRule>
  </conditionalFormatting>
  <conditionalFormatting sqref="M19">
    <cfRule type="cellIs" dxfId="36" priority="129" operator="lessThan">
      <formula>$C$4</formula>
    </cfRule>
  </conditionalFormatting>
  <conditionalFormatting sqref="M20">
    <cfRule type="cellIs" dxfId="35" priority="130" operator="lessThan">
      <formula>$C$4</formula>
    </cfRule>
  </conditionalFormatting>
  <conditionalFormatting sqref="M21">
    <cfRule type="cellIs" dxfId="34" priority="131" operator="lessThan">
      <formula>$C$4</formula>
    </cfRule>
  </conditionalFormatting>
  <conditionalFormatting sqref="M22">
    <cfRule type="cellIs" dxfId="33" priority="132" operator="lessThan">
      <formula>$C$4</formula>
    </cfRule>
  </conditionalFormatting>
  <conditionalFormatting sqref="M23">
    <cfRule type="cellIs" dxfId="32" priority="133" operator="lessThan">
      <formula>$C$4</formula>
    </cfRule>
  </conditionalFormatting>
  <conditionalFormatting sqref="M24">
    <cfRule type="cellIs" dxfId="31" priority="134" operator="lessThan">
      <formula>$C$4</formula>
    </cfRule>
  </conditionalFormatting>
  <conditionalFormatting sqref="M25">
    <cfRule type="cellIs" dxfId="30" priority="135" operator="lessThan">
      <formula>$C$4</formula>
    </cfRule>
  </conditionalFormatting>
  <conditionalFormatting sqref="M26">
    <cfRule type="cellIs" dxfId="29" priority="136" operator="lessThan">
      <formula>$C$4</formula>
    </cfRule>
  </conditionalFormatting>
  <conditionalFormatting sqref="M27">
    <cfRule type="cellIs" dxfId="28" priority="137" operator="lessThan">
      <formula>$C$4</formula>
    </cfRule>
  </conditionalFormatting>
  <conditionalFormatting sqref="M28">
    <cfRule type="cellIs" dxfId="27" priority="138" operator="lessThan">
      <formula>$C$4</formula>
    </cfRule>
  </conditionalFormatting>
  <conditionalFormatting sqref="M29">
    <cfRule type="cellIs" dxfId="26" priority="139" operator="lessThan">
      <formula>$C$4</formula>
    </cfRule>
  </conditionalFormatting>
  <conditionalFormatting sqref="M30">
    <cfRule type="cellIs" dxfId="25" priority="140" operator="lessThan">
      <formula>$C$4</formula>
    </cfRule>
  </conditionalFormatting>
  <conditionalFormatting sqref="M31">
    <cfRule type="cellIs" dxfId="24" priority="141" operator="lessThan">
      <formula>$C$4</formula>
    </cfRule>
  </conditionalFormatting>
  <conditionalFormatting sqref="M32">
    <cfRule type="cellIs" dxfId="23" priority="142" operator="lessThan">
      <formula>$C$4</formula>
    </cfRule>
  </conditionalFormatting>
  <conditionalFormatting sqref="M33">
    <cfRule type="cellIs" dxfId="22" priority="143" operator="lessThan">
      <formula>$C$4</formula>
    </cfRule>
  </conditionalFormatting>
  <conditionalFormatting sqref="M34">
    <cfRule type="cellIs" dxfId="21" priority="144" operator="lessThan">
      <formula>$C$4</formula>
    </cfRule>
  </conditionalFormatting>
  <conditionalFormatting sqref="M35">
    <cfRule type="cellIs" dxfId="20" priority="145" operator="lessThan">
      <formula>$C$4</formula>
    </cfRule>
  </conditionalFormatting>
  <conditionalFormatting sqref="M36">
    <cfRule type="cellIs" dxfId="19" priority="146" operator="lessThan">
      <formula>$C$4</formula>
    </cfRule>
  </conditionalFormatting>
  <conditionalFormatting sqref="M37">
    <cfRule type="cellIs" dxfId="18" priority="147" operator="lessThan">
      <formula>$C$4</formula>
    </cfRule>
  </conditionalFormatting>
  <conditionalFormatting sqref="M38">
    <cfRule type="cellIs" dxfId="17" priority="148" operator="lessThan">
      <formula>$C$4</formula>
    </cfRule>
  </conditionalFormatting>
  <conditionalFormatting sqref="M39">
    <cfRule type="cellIs" dxfId="16" priority="149" operator="lessThan">
      <formula>$C$4</formula>
    </cfRule>
  </conditionalFormatting>
  <conditionalFormatting sqref="M40">
    <cfRule type="cellIs" dxfId="15" priority="150" operator="lessThan">
      <formula>$C$4</formula>
    </cfRule>
  </conditionalFormatting>
  <conditionalFormatting sqref="M41">
    <cfRule type="cellIs" dxfId="14" priority="151" operator="lessThan">
      <formula>$C$4</formula>
    </cfRule>
  </conditionalFormatting>
  <conditionalFormatting sqref="M42">
    <cfRule type="cellIs" dxfId="13" priority="152" operator="lessThan">
      <formula>$C$4</formula>
    </cfRule>
  </conditionalFormatting>
  <conditionalFormatting sqref="M43">
    <cfRule type="cellIs" dxfId="12" priority="153" operator="lessThan">
      <formula>$C$4</formula>
    </cfRule>
  </conditionalFormatting>
  <conditionalFormatting sqref="M44">
    <cfRule type="cellIs" dxfId="11" priority="154" operator="lessThan">
      <formula>$C$4</formula>
    </cfRule>
  </conditionalFormatting>
  <conditionalFormatting sqref="M45">
    <cfRule type="cellIs" dxfId="10" priority="155" operator="lessThan">
      <formula>$C$4</formula>
    </cfRule>
  </conditionalFormatting>
  <conditionalFormatting sqref="M46">
    <cfRule type="cellIs" dxfId="9" priority="156" operator="lessThan">
      <formula>$C$4</formula>
    </cfRule>
  </conditionalFormatting>
  <conditionalFormatting sqref="M47">
    <cfRule type="cellIs" dxfId="8" priority="157" operator="lessThan">
      <formula>$C$4</formula>
    </cfRule>
  </conditionalFormatting>
  <conditionalFormatting sqref="M48">
    <cfRule type="cellIs" dxfId="7" priority="158" operator="lessThan">
      <formula>$C$4</formula>
    </cfRule>
  </conditionalFormatting>
  <conditionalFormatting sqref="M49">
    <cfRule type="cellIs" dxfId="6" priority="159" operator="lessThan">
      <formula>$C$4</formula>
    </cfRule>
  </conditionalFormatting>
  <conditionalFormatting sqref="M50">
    <cfRule type="cellIs" dxfId="5" priority="160" operator="lessThan">
      <formula>$C$4</formula>
    </cfRule>
  </conditionalFormatting>
  <conditionalFormatting sqref="K52">
    <cfRule type="cellIs" dxfId="4" priority="161" operator="lessThan">
      <formula>$C$4</formula>
    </cfRule>
  </conditionalFormatting>
  <conditionalFormatting sqref="K53">
    <cfRule type="cellIs" dxfId="3" priority="162" operator="lessThan">
      <formula>$C$4</formula>
    </cfRule>
  </conditionalFormatting>
  <conditionalFormatting sqref="K54">
    <cfRule type="cellIs" dxfId="2" priority="163" operator="lessThan">
      <formula>$C$4</formula>
    </cfRule>
  </conditionalFormatting>
  <conditionalFormatting sqref="K55">
    <cfRule type="cellIs" dxfId="1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X-IPS 1</vt:lpstr>
      <vt:lpstr>X-IPS 2</vt:lpstr>
      <vt:lpstr>X-IPS 3</vt:lpstr>
      <vt:lpstr>X-MIPA 6</vt:lpstr>
      <vt:lpstr>X-MIPA 7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new</cp:lastModifiedBy>
  <dcterms:created xsi:type="dcterms:W3CDTF">2015-09-01T09:01:01Z</dcterms:created>
  <dcterms:modified xsi:type="dcterms:W3CDTF">2017-06-12T05:34:01Z</dcterms:modified>
</cp:coreProperties>
</file>