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5" yWindow="510" windowWidth="15600" windowHeight="5250" activeTab="1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X47" i="3" l="1"/>
  <c r="X46" i="3"/>
  <c r="X45" i="3"/>
  <c r="X44" i="3"/>
  <c r="X39" i="3"/>
  <c r="X37" i="3"/>
  <c r="X34" i="3"/>
  <c r="X30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<sst xmlns="http://schemas.openxmlformats.org/spreadsheetml/2006/main" count="890" uniqueCount="234">
  <si>
    <t>DAFTAR NILAI SISWA SMAN 9 SEMARANG SEMESTER GASAL TAHUN PELAJARAN 2018/2019</t>
  </si>
  <si>
    <t>Guru :</t>
  </si>
  <si>
    <t>Dra. Sri Sulistyowati</t>
  </si>
  <si>
    <t>Kelas XII-MIPA 1</t>
  </si>
  <si>
    <t>Mapel :</t>
  </si>
  <si>
    <t>Biologi [ Kelompok C (Peminatan) ]</t>
  </si>
  <si>
    <t>didownload 10/10/2018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</si>
  <si>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</si>
  <si>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</si>
  <si>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</si>
  <si>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</si>
  <si>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</si>
  <si>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</si>
  <si>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</si>
  <si>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</si>
  <si>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</si>
  <si>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</si>
  <si>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</si>
  <si>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</si>
  <si>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</si>
  <si>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</si>
  <si>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</si>
  <si>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</si>
  <si>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</si>
  <si>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</si>
  <si>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</si>
  <si>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</si>
  <si>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</si>
  <si>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</si>
  <si>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</si>
  <si>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</si>
  <si>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</si>
  <si>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</si>
  <si>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</si>
  <si>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</si>
  <si>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</si>
  <si>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</si>
  <si>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</si>
  <si>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</si>
  <si>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</si>
  <si>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</si>
  <si>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</si>
  <si>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</si>
  <si>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</si>
  <si>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</si>
  <si>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</si>
  <si>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</si>
  <si>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</si>
  <si>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</si>
  <si>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</si>
  <si>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</si>
  <si>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</si>
  <si>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</si>
  <si>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</si>
  <si>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</si>
  <si>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</si>
  <si>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</si>
  <si>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</si>
  <si>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</si>
  <si>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</si>
  <si>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</si>
  <si>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</si>
  <si>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</si>
  <si>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</si>
  <si>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</si>
  <si>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</si>
  <si>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</si>
  <si>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</si>
  <si>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</si>
  <si>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</si>
  <si>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</si>
  <si>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</si>
  <si>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</si>
  <si>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</si>
  <si>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</si>
  <si>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</si>
  <si>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</si>
  <si>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</si>
  <si>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</si>
  <si>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</si>
  <si>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</si>
  <si>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</si>
  <si>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</si>
  <si>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</si>
  <si>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</si>
  <si>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</si>
  <si>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</si>
  <si>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</si>
  <si>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</si>
  <si>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</si>
  <si>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</si>
  <si>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</si>
  <si>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</si>
  <si>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</si>
  <si>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</si>
  <si>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</si>
  <si>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</si>
  <si>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</si>
  <si>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</si>
  <si>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</si>
  <si>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</si>
  <si>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</si>
  <si>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</si>
  <si>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</si>
  <si>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</si>
  <si>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</si>
  <si>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</si>
  <si>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</si>
  <si>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</si>
  <si>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</si>
  <si>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</si>
  <si>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</si>
  <si>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19641119 199512 2 001</t>
  </si>
  <si>
    <t>Nip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</si>
  <si>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</si>
  <si>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</si>
  <si>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</si>
  <si>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</si>
  <si>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</si>
  <si>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</si>
  <si>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</si>
  <si>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</si>
  <si>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</si>
  <si>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</si>
  <si>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</si>
  <si>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</si>
  <si>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</si>
  <si>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</si>
  <si>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</si>
  <si>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</si>
  <si>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</si>
  <si>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</si>
  <si>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</si>
  <si>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</si>
  <si>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</si>
  <si>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</si>
  <si>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</si>
  <si>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</si>
  <si>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</si>
  <si>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</si>
  <si>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</si>
  <si>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</si>
  <si>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</si>
  <si>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</si>
  <si>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</si>
  <si>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</si>
  <si>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</si>
  <si>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</si>
  <si>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</si>
  <si>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</si>
  <si>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</si>
  <si>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</si>
  <si>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</si>
  <si>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</si>
  <si>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</si>
  <si>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</si>
  <si>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</si>
  <si>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</si>
  <si>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</si>
  <si>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</si>
  <si>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</si>
  <si>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</si>
  <si>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</si>
  <si>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</si>
  <si>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</si>
  <si>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</si>
  <si>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</si>
  <si>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</si>
  <si>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</si>
  <si>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</si>
  <si>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</si>
  <si>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</si>
  <si>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</si>
  <si>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</si>
  <si>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</si>
  <si>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</si>
  <si>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</si>
  <si>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</si>
  <si>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</si>
  <si>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</si>
  <si>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</si>
  <si>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</si>
  <si>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</si>
  <si>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</si>
  <si>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</si>
  <si>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</si>
  <si>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</si>
  <si>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</si>
  <si>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</si>
  <si>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</si>
  <si>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</si>
  <si>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</si>
  <si>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</si>
  <si>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</si>
  <si>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</si>
  <si>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</si>
  <si>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</si>
  <si>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</si>
  <si>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</si>
  <si>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</si>
  <si>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</si>
  <si>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</si>
  <si>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</si>
  <si>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</si>
  <si>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</si>
  <si>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</si>
  <si>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</si>
  <si>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</si>
  <si>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</si>
  <si>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</si>
  <si>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</si>
  <si>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</si>
  <si>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</si>
  <si>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</si>
  <si>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</si>
  <si>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</si>
  <si>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</si>
  <si>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</si>
  <si>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</si>
  <si>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</si>
  <si>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</si>
  <si>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</si>
  <si>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</si>
  <si>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</si>
  <si>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</si>
  <si>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</si>
  <si>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</si>
  <si>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</si>
  <si>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dalam menganalisis Pertumbuhan dan Perkembangan, Metabolisme, Substansi Genetik, Reproduksi Sel, serta Hereditas.</t>
  </si>
  <si>
    <t>Memiliki kemampuan dalam menganalisis Pertumbuhan dan Perkembangan, Metabolisme, Substansi Genetik, namun perlu pemahaman lebih lanjut mengenai Reproduksi Sel dan Hereditas.</t>
  </si>
  <si>
    <t>Memiliki kemampuan dalam menganalisis Pertumbuhan dan Perkembangan, Metabolisme,  namun perlu pemahaman lebih lanjut mengenai Substansi Genetik, Reproduksi Sel dan Hereditas.</t>
  </si>
  <si>
    <t>Sangat terampil merancang, melakukan dan menyimpulkan serta menyajikan data hasil percobaan Faktor-faktor yang mempengaruhi Pertumbuhan</t>
  </si>
  <si>
    <t>Sangat terampil merancang, melakukan dan menyimpulkan serta menyajikan data hasil percobaan Ingenhause</t>
  </si>
  <si>
    <t>Sangat terampil menyajikan hasil penulusuran informasi tentang Pembelahan Mitosis dan Meiosis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</si>
</sst>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95" workbookViewId="0">
      <pane xSplit="3" ySplit="10" topLeftCell="D11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.5703125" customWidth="1"/>
    <col min="2" max="2" width="9.140625" hidden="1" customWidth="1"/>
    <col min="3" max="3" width="23.7109375" customWidth="1"/>
    <col min="4" max="4" width="1.7109375" customWidth="1"/>
    <col min="5" max="5" width="4" customWidth="1"/>
    <col min="6" max="6" width="3.28515625" customWidth="1"/>
    <col min="7" max="8" width="4.5703125" customWidth="1"/>
    <col min="9" max="9" width="5" customWidth="1"/>
    <col min="10" max="10" width="15.140625" customWidth="1"/>
    <col min="11" max="11" width="4.140625" customWidth="1"/>
    <col min="12" max="12" width="4" customWidth="1"/>
    <col min="13" max="13" width="4.140625" customWidth="1"/>
    <col min="14" max="14" width="5.28515625" customWidth="1"/>
    <col min="15" max="15" width="5.140625" customWidth="1"/>
    <col min="16" max="16" width="15" customWidth="1"/>
    <col min="17" max="17" width="5.5703125" customWidth="1"/>
    <col min="18" max="18" width="5.7109375" customWidth="1"/>
    <col min="19" max="19" width="2.85546875" customWidth="1"/>
    <col min="20" max="20" width="5.28515625" customWidth="1"/>
    <col min="21" max="21" width="4" customWidth="1"/>
    <col min="22" max="22" width="3.5703125" customWidth="1"/>
    <col min="23" max="23" width="3.28515625" customWidth="1"/>
    <col min="24" max="24" width="4" customWidth="1"/>
    <col min="25" max="25" width="4.42578125" customWidth="1"/>
    <col min="26" max="30" width="7.140625" hidden="1" customWidth="1"/>
    <col min="31" max="31" width="3.140625" customWidth="1"/>
    <col min="32" max="32" width="5.85546875" customWidth="1"/>
    <col min="33" max="34" width="4.85546875" customWidth="1"/>
    <col min="35" max="35" width="4.28515625" customWidth="1"/>
    <col min="36" max="36" width="5.42578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59" width="0.28515625" customWidth="1"/>
    <col min="160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69235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namun perlu pemahaman lebih lanjut mengenai Reproduksi Sel dan Hereditas.</v>
      </c>
      <c r="K11" s="28">
        <f t="shared" ref="K11:K50" si="4">IF((COUNTA(AF11:AO11)&gt;0),AVERAGE(AF11:AO11),"")</f>
        <v>81.5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1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data hasil percobaan Faktor-faktor yang mempengaruhi Pertumbuhan</v>
      </c>
      <c r="Q11" s="39" t="s">
        <v>8</v>
      </c>
      <c r="R11" s="39" t="s">
        <v>8</v>
      </c>
      <c r="S11" s="18"/>
      <c r="T11" s="1">
        <v>82</v>
      </c>
      <c r="U11" s="1">
        <v>88</v>
      </c>
      <c r="V11" s="1">
        <v>76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80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69250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>IF((COUNTA(T12:AC12)&gt;0),(ROUND((AVERAGE(T12:AD12)),0)),"")</f>
        <v>91</v>
      </c>
      <c r="H12" s="28" t="str">
        <f t="shared" si="2"/>
        <v>A</v>
      </c>
      <c r="I12" s="36">
        <v>1</v>
      </c>
      <c r="J12" s="28" t="str">
        <f t="shared" si="3"/>
        <v>Memiliki kemampuan dalam menganalisis Pertumbuhan dan Perkembangan, Metabolisme, Substansi Genetik, Reproduksi Sel, serta Hereditas.</v>
      </c>
      <c r="K12" s="28">
        <f t="shared" si="4"/>
        <v>91.75</v>
      </c>
      <c r="L12" s="28" t="str">
        <f t="shared" si="5"/>
        <v>A</v>
      </c>
      <c r="M12" s="28">
        <f t="shared" si="6"/>
        <v>91.75</v>
      </c>
      <c r="N12" s="28" t="str">
        <f t="shared" si="7"/>
        <v>A</v>
      </c>
      <c r="O12" s="1">
        <v>3</v>
      </c>
      <c r="P12" s="28" t="str">
        <f t="shared" si="8"/>
        <v>Sangat terampil menyajikan hasil penulusuran informasi tentang Pembelahan Mitosis dan Meiosis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96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>
        <v>95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69265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6">
        <v>1</v>
      </c>
      <c r="J13" s="28" t="str">
        <f t="shared" si="3"/>
        <v>Memiliki kemampuan dalam menganalisis Pertumbuhan dan Perkembangan, Metabolisme, Substansi Genetik, Reproduksi Sel, serta Hereditas.</v>
      </c>
      <c r="K13" s="28">
        <f t="shared" si="4"/>
        <v>85.5</v>
      </c>
      <c r="L13" s="28" t="str">
        <f t="shared" si="5"/>
        <v>A</v>
      </c>
      <c r="M13" s="28">
        <f t="shared" si="6"/>
        <v>85.5</v>
      </c>
      <c r="N13" s="28" t="str">
        <f t="shared" si="7"/>
        <v>A</v>
      </c>
      <c r="O13" s="1">
        <v>2</v>
      </c>
      <c r="P13" s="28" t="str">
        <f t="shared" si="8"/>
        <v>Sangat terampil merancang, melakukan dan menyimpulkan serta menyajikan data hasil percobaan Ingenhause</v>
      </c>
      <c r="Q13" s="39" t="s">
        <v>8</v>
      </c>
      <c r="R13" s="39" t="s">
        <v>8</v>
      </c>
      <c r="S13" s="18"/>
      <c r="T13" s="1">
        <v>89</v>
      </c>
      <c r="U13" s="1">
        <v>88</v>
      </c>
      <c r="V13" s="1">
        <v>88</v>
      </c>
      <c r="W13" s="1">
        <v>90</v>
      </c>
      <c r="X13" s="1">
        <v>74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>
        <v>90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231</v>
      </c>
      <c r="FJ13" s="77">
        <v>23981</v>
      </c>
      <c r="FK13" s="77">
        <v>23991</v>
      </c>
    </row>
    <row r="14" spans="1:167" x14ac:dyDescent="0.25">
      <c r="A14" s="19">
        <v>4</v>
      </c>
      <c r="B14" s="19">
        <v>69280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6">
        <v>1</v>
      </c>
      <c r="J14" s="28" t="str">
        <f t="shared" si="3"/>
        <v>Memiliki kemampuan dalam menganalisis Pertumbuhan dan Perkembangan, Metabolisme, Substansi Genetik, Reproduksi Sel, serta Hereditas.</v>
      </c>
      <c r="K14" s="28">
        <f t="shared" si="4"/>
        <v>92</v>
      </c>
      <c r="L14" s="28" t="str">
        <f t="shared" si="5"/>
        <v>A</v>
      </c>
      <c r="M14" s="28">
        <f t="shared" si="6"/>
        <v>92</v>
      </c>
      <c r="N14" s="28" t="str">
        <f t="shared" si="7"/>
        <v>A</v>
      </c>
      <c r="O14" s="1">
        <v>3</v>
      </c>
      <c r="P14" s="28" t="str">
        <f t="shared" si="8"/>
        <v>Sangat terampil menyajikan hasil penulusuran informasi tentang Pembelahan Mitosis dan Meiosis</v>
      </c>
      <c r="Q14" s="39" t="s">
        <v>8</v>
      </c>
      <c r="R14" s="39" t="s">
        <v>8</v>
      </c>
      <c r="S14" s="18"/>
      <c r="T14" s="1">
        <v>85</v>
      </c>
      <c r="U14" s="1">
        <v>86</v>
      </c>
      <c r="V14" s="1">
        <v>85</v>
      </c>
      <c r="W14" s="1">
        <v>90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93</v>
      </c>
      <c r="AG14" s="1">
        <v>90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69295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6">
        <v>2</v>
      </c>
      <c r="J15" s="28" t="str">
        <f t="shared" si="3"/>
        <v>Memiliki kemampuan dalam menganalisis Pertumbuhan dan Perkembangan, Metabolisme, Substansi Genetik, namun perlu pemahaman lebih lanjut mengenai Reproduksi Sel dan Hereditas.</v>
      </c>
      <c r="K15" s="28">
        <f t="shared" si="4"/>
        <v>85.5</v>
      </c>
      <c r="L15" s="28" t="str">
        <f t="shared" si="5"/>
        <v>A</v>
      </c>
      <c r="M15" s="28">
        <f t="shared" si="6"/>
        <v>85.5</v>
      </c>
      <c r="N15" s="28" t="str">
        <f t="shared" si="7"/>
        <v>A</v>
      </c>
      <c r="O15" s="1">
        <v>2</v>
      </c>
      <c r="P15" s="28" t="str">
        <f t="shared" si="8"/>
        <v>Sangat terampil merancang, melakukan dan menyimpulkan serta menyajikan data hasil percobaan Ingenhause</v>
      </c>
      <c r="Q15" s="39" t="s">
        <v>8</v>
      </c>
      <c r="R15" s="39" t="s">
        <v>8</v>
      </c>
      <c r="S15" s="18"/>
      <c r="T15" s="1">
        <v>84</v>
      </c>
      <c r="U15" s="1">
        <v>76</v>
      </c>
      <c r="V15" s="1">
        <v>81</v>
      </c>
      <c r="W15" s="1">
        <v>86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90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6" t="s">
        <v>232</v>
      </c>
      <c r="FJ15" s="77">
        <v>23982</v>
      </c>
      <c r="FK15" s="77">
        <v>23992</v>
      </c>
    </row>
    <row r="16" spans="1:167" x14ac:dyDescent="0.25">
      <c r="A16" s="19">
        <v>6</v>
      </c>
      <c r="B16" s="19">
        <v>69310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6">
        <v>1</v>
      </c>
      <c r="J16" s="28" t="str">
        <f t="shared" si="3"/>
        <v>Memiliki kemampuan dalam menganalisis Pertumbuhan dan Perkembangan, Metabolisme, Substansi Genetik, Reproduksi Sel, serta Hereditas.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1">
        <v>2</v>
      </c>
      <c r="P16" s="28" t="str">
        <f t="shared" si="8"/>
        <v>Sangat terampil merancang, melakukan dan menyimpulkan serta menyajikan data hasil percobaan Ingenhause</v>
      </c>
      <c r="Q16" s="39" t="s">
        <v>8</v>
      </c>
      <c r="R16" s="39" t="s">
        <v>8</v>
      </c>
      <c r="S16" s="18"/>
      <c r="T16" s="1">
        <v>86</v>
      </c>
      <c r="U16" s="1">
        <v>91</v>
      </c>
      <c r="V16" s="1">
        <v>84</v>
      </c>
      <c r="W16" s="1">
        <v>87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69325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6">
        <v>1</v>
      </c>
      <c r="J17" s="28" t="str">
        <f t="shared" si="3"/>
        <v>Memiliki kemampuan dalam menganalisis Pertumbuhan dan Perkembangan, Metabolisme, Substansi Genetik, Reproduksi Sel, serta Hereditas.</v>
      </c>
      <c r="K17" s="28">
        <f t="shared" si="4"/>
        <v>88.75</v>
      </c>
      <c r="L17" s="28" t="str">
        <f t="shared" si="5"/>
        <v>A</v>
      </c>
      <c r="M17" s="28">
        <f t="shared" si="6"/>
        <v>88.75</v>
      </c>
      <c r="N17" s="28" t="str">
        <f t="shared" si="7"/>
        <v>A</v>
      </c>
      <c r="O17" s="1">
        <v>1</v>
      </c>
      <c r="P17" s="28" t="str">
        <f t="shared" si="8"/>
        <v>Sangat terampil merancang, melakukan dan menyimpulkan serta menyajikan data hasil percobaan Faktor-faktor yang mempengaruhi Pertumbuhan</v>
      </c>
      <c r="Q17" s="39" t="s">
        <v>8</v>
      </c>
      <c r="R17" s="39" t="s">
        <v>8</v>
      </c>
      <c r="S17" s="18"/>
      <c r="T17" s="1">
        <v>88</v>
      </c>
      <c r="U17" s="1">
        <v>87</v>
      </c>
      <c r="V17" s="1">
        <v>76</v>
      </c>
      <c r="W17" s="1">
        <v>88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230</v>
      </c>
      <c r="FI17" s="76" t="s">
        <v>233</v>
      </c>
      <c r="FJ17" s="77">
        <v>23983</v>
      </c>
      <c r="FK17" s="77">
        <v>23993</v>
      </c>
    </row>
    <row r="18" spans="1:167" x14ac:dyDescent="0.25">
      <c r="A18" s="19">
        <v>8</v>
      </c>
      <c r="B18" s="19">
        <v>69340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6">
        <v>2</v>
      </c>
      <c r="J18" s="28" t="str">
        <f t="shared" si="3"/>
        <v>Memiliki kemampuan dalam menganalisis Pertumbuhan dan Perkembangan, Metabolisme, Substansi Genetik, namun perlu pemahaman lebih lanjut mengenai Reproduksi Sel dan Hereditas.</v>
      </c>
      <c r="K18" s="28">
        <f t="shared" si="4"/>
        <v>84.25</v>
      </c>
      <c r="L18" s="28" t="str">
        <f t="shared" si="5"/>
        <v>A</v>
      </c>
      <c r="M18" s="28">
        <f t="shared" si="6"/>
        <v>84.25</v>
      </c>
      <c r="N18" s="28" t="str">
        <f t="shared" si="7"/>
        <v>A</v>
      </c>
      <c r="O18" s="1">
        <v>2</v>
      </c>
      <c r="P18" s="28" t="str">
        <f t="shared" si="8"/>
        <v>Sangat terampil merancang, melakukan dan menyimpulkan serta menyajikan data hasil percobaan Ingenhause</v>
      </c>
      <c r="Q18" s="39" t="s">
        <v>8</v>
      </c>
      <c r="R18" s="39" t="s">
        <v>8</v>
      </c>
      <c r="S18" s="18"/>
      <c r="T18" s="1">
        <v>83</v>
      </c>
      <c r="U18" s="1">
        <v>85</v>
      </c>
      <c r="V18" s="1">
        <v>84</v>
      </c>
      <c r="W18" s="1">
        <v>84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>
        <v>85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79990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6">
        <v>2</v>
      </c>
      <c r="J19" s="28" t="str">
        <f t="shared" si="3"/>
        <v>Memiliki kemampuan dalam menganalisis Pertumbuhan dan Perkembangan, Metabolisme, Substansi Genetik, namun perlu pemahaman lebih lanjut mengenai Reproduksi Sel dan Hereditas.</v>
      </c>
      <c r="K19" s="28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1">
        <v>2</v>
      </c>
      <c r="P19" s="28" t="str">
        <f t="shared" si="8"/>
        <v>Sangat terampil merancang, melakukan dan menyimpulkan serta menyajikan data hasil percobaan Ingenhause</v>
      </c>
      <c r="Q19" s="39" t="s">
        <v>8</v>
      </c>
      <c r="R19" s="39" t="s">
        <v>8</v>
      </c>
      <c r="S19" s="18"/>
      <c r="T19" s="1">
        <v>75</v>
      </c>
      <c r="U19" s="1">
        <v>70</v>
      </c>
      <c r="V19" s="1">
        <v>83</v>
      </c>
      <c r="W19" s="1">
        <v>76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23984</v>
      </c>
      <c r="FK19" s="77">
        <v>23994</v>
      </c>
    </row>
    <row r="20" spans="1:167" x14ac:dyDescent="0.25">
      <c r="A20" s="19">
        <v>10</v>
      </c>
      <c r="B20" s="19">
        <v>69355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6">
        <v>2</v>
      </c>
      <c r="J20" s="28" t="str">
        <f t="shared" si="3"/>
        <v>Memiliki kemampuan dalam menganalisis Pertumbuhan dan Perkembangan, Metabolisme, Substansi Genetik, namun perlu pemahaman lebih lanjut mengenai Reproduksi Sel dan Hereditas.</v>
      </c>
      <c r="K20" s="28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1">
        <v>1</v>
      </c>
      <c r="P20" s="28" t="str">
        <f t="shared" si="8"/>
        <v>Sangat terampil merancang, melakukan dan menyimpulkan serta menyajikan data hasil percobaan Faktor-faktor yang mempengaruhi Pertumbuhan</v>
      </c>
      <c r="Q20" s="39" t="s">
        <v>9</v>
      </c>
      <c r="R20" s="39" t="s">
        <v>9</v>
      </c>
      <c r="S20" s="18"/>
      <c r="T20" s="1">
        <v>76</v>
      </c>
      <c r="U20" s="1">
        <v>82</v>
      </c>
      <c r="V20" s="1">
        <v>70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69370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6">
        <v>2</v>
      </c>
      <c r="J21" s="28" t="str">
        <f t="shared" si="3"/>
        <v>Memiliki kemampuan dalam menganalisis Pertumbuhan dan Perkembangan, Metabolisme, Substansi Genetik, namun perlu pemahaman lebih lanjut mengenai Reproduksi Sel dan Hereditas.</v>
      </c>
      <c r="K21" s="28">
        <f t="shared" si="4"/>
        <v>80.75</v>
      </c>
      <c r="L21" s="28" t="str">
        <f t="shared" si="5"/>
        <v>B</v>
      </c>
      <c r="M21" s="28">
        <f t="shared" si="6"/>
        <v>80.75</v>
      </c>
      <c r="N21" s="28" t="str">
        <f t="shared" si="7"/>
        <v>B</v>
      </c>
      <c r="O21" s="1">
        <v>3</v>
      </c>
      <c r="P21" s="28" t="str">
        <f t="shared" si="8"/>
        <v>Sangat terampil menyajikan hasil penulusuran informasi tentang Pembelahan Mitosis dan Meiosis</v>
      </c>
      <c r="Q21" s="39" t="s">
        <v>8</v>
      </c>
      <c r="R21" s="39" t="s">
        <v>8</v>
      </c>
      <c r="S21" s="18"/>
      <c r="T21" s="1">
        <v>76</v>
      </c>
      <c r="U21" s="1">
        <v>79</v>
      </c>
      <c r="V21" s="1">
        <v>71</v>
      </c>
      <c r="W21" s="1">
        <v>90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90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23985</v>
      </c>
      <c r="FK21" s="77">
        <v>23995</v>
      </c>
    </row>
    <row r="22" spans="1:167" x14ac:dyDescent="0.25">
      <c r="A22" s="19">
        <v>12</v>
      </c>
      <c r="B22" s="19">
        <v>69385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6">
        <v>1</v>
      </c>
      <c r="J22" s="28" t="str">
        <f t="shared" si="3"/>
        <v>Memiliki kemampuan dalam menganalisis Pertumbuhan dan Perkembangan, Metabolisme, Substansi Genetik, Reproduksi Sel, serta Hereditas.</v>
      </c>
      <c r="K22" s="28">
        <f t="shared" si="4"/>
        <v>80.75</v>
      </c>
      <c r="L22" s="28" t="str">
        <f t="shared" si="5"/>
        <v>B</v>
      </c>
      <c r="M22" s="28">
        <f t="shared" si="6"/>
        <v>80.75</v>
      </c>
      <c r="N22" s="28" t="str">
        <f t="shared" si="7"/>
        <v>B</v>
      </c>
      <c r="O22" s="1">
        <v>1</v>
      </c>
      <c r="P22" s="28" t="str">
        <f t="shared" si="8"/>
        <v>Sangat terampil merancang, melakukan dan menyimpulkan serta menyajikan data hasil percobaan Faktor-faktor yang mempengaruhi Pertumbuhan</v>
      </c>
      <c r="Q22" s="39" t="s">
        <v>8</v>
      </c>
      <c r="R22" s="39" t="s">
        <v>8</v>
      </c>
      <c r="S22" s="18"/>
      <c r="T22" s="1">
        <v>86</v>
      </c>
      <c r="U22" s="1">
        <v>84</v>
      </c>
      <c r="V22" s="1">
        <v>90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>
        <v>80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69400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6">
        <v>1</v>
      </c>
      <c r="J23" s="28" t="str">
        <f t="shared" si="3"/>
        <v>Memiliki kemampuan dalam menganalisis Pertumbuhan dan Perkembangan, Metabolisme, Substansi Genetik, Reproduksi Sel, serta Hereditas.</v>
      </c>
      <c r="K23" s="28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1">
        <v>1</v>
      </c>
      <c r="P23" s="28" t="str">
        <f t="shared" si="8"/>
        <v>Sangat terampil merancang, melakukan dan menyimpulkan serta menyajikan data hasil percobaan Faktor-faktor yang mempengaruhi Pertumbuhan</v>
      </c>
      <c r="Q23" s="39" t="s">
        <v>8</v>
      </c>
      <c r="R23" s="39" t="s">
        <v>8</v>
      </c>
      <c r="S23" s="18"/>
      <c r="T23" s="1">
        <v>86</v>
      </c>
      <c r="U23" s="1">
        <v>85</v>
      </c>
      <c r="V23" s="1">
        <v>88</v>
      </c>
      <c r="W23" s="1">
        <v>92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23986</v>
      </c>
      <c r="FK23" s="77">
        <v>23996</v>
      </c>
    </row>
    <row r="24" spans="1:167" x14ac:dyDescent="0.25">
      <c r="A24" s="19">
        <v>14</v>
      </c>
      <c r="B24" s="19">
        <v>69415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6">
        <v>1</v>
      </c>
      <c r="J24" s="28" t="str">
        <f t="shared" si="3"/>
        <v>Memiliki kemampuan dalam menganalisis Pertumbuhan dan Perkembangan, Metabolisme, Substansi Genetik, Reproduksi Sel, serta Hereditas.</v>
      </c>
      <c r="K24" s="28">
        <f t="shared" si="4"/>
        <v>88</v>
      </c>
      <c r="L24" s="28" t="str">
        <f t="shared" si="5"/>
        <v>A</v>
      </c>
      <c r="M24" s="28">
        <f t="shared" si="6"/>
        <v>88</v>
      </c>
      <c r="N24" s="28" t="str">
        <f t="shared" si="7"/>
        <v>A</v>
      </c>
      <c r="O24" s="1">
        <v>2</v>
      </c>
      <c r="P24" s="28" t="str">
        <f t="shared" si="8"/>
        <v>Sangat terampil merancang, melakukan dan menyimpulkan serta menyajikan data hasil percobaan Ingenhause</v>
      </c>
      <c r="Q24" s="39" t="s">
        <v>8</v>
      </c>
      <c r="R24" s="39" t="s">
        <v>8</v>
      </c>
      <c r="S24" s="18"/>
      <c r="T24" s="1">
        <v>91</v>
      </c>
      <c r="U24" s="1">
        <v>85</v>
      </c>
      <c r="V24" s="1">
        <v>79</v>
      </c>
      <c r="W24" s="1">
        <v>90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69430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6">
        <v>2</v>
      </c>
      <c r="J25" s="28" t="str">
        <f t="shared" si="3"/>
        <v>Memiliki kemampuan dalam menganalisis Pertumbuhan dan Perkembangan, Metabolisme, Substansi Genetik, namun perlu pemahaman lebih lanjut mengenai Reproduksi Sel dan Hereditas.</v>
      </c>
      <c r="K25" s="28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1">
        <v>3</v>
      </c>
      <c r="P25" s="28" t="str">
        <f t="shared" si="8"/>
        <v>Sangat terampil menyajikan hasil penulusuran informasi tentang Pembelahan Mitosis dan Meiosis</v>
      </c>
      <c r="Q25" s="39" t="s">
        <v>8</v>
      </c>
      <c r="R25" s="39" t="s">
        <v>8</v>
      </c>
      <c r="S25" s="18"/>
      <c r="T25" s="1">
        <v>87</v>
      </c>
      <c r="U25" s="1">
        <v>80</v>
      </c>
      <c r="V25" s="1">
        <v>79</v>
      </c>
      <c r="W25" s="1">
        <v>92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83</v>
      </c>
      <c r="AH25" s="1">
        <v>90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23987</v>
      </c>
      <c r="FK25" s="77">
        <v>23997</v>
      </c>
    </row>
    <row r="26" spans="1:167" x14ac:dyDescent="0.25">
      <c r="A26" s="19">
        <v>16</v>
      </c>
      <c r="B26" s="19">
        <v>69445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6">
        <v>1</v>
      </c>
      <c r="J26" s="28" t="str">
        <f t="shared" si="3"/>
        <v>Memiliki kemampuan dalam menganalisis Pertumbuhan dan Perkembangan, Metabolisme, Substansi Genetik, Reproduksi Sel, serta Hereditas.</v>
      </c>
      <c r="K26" s="28">
        <f t="shared" si="4"/>
        <v>87.75</v>
      </c>
      <c r="L26" s="28" t="str">
        <f t="shared" si="5"/>
        <v>A</v>
      </c>
      <c r="M26" s="28">
        <f t="shared" si="6"/>
        <v>87.75</v>
      </c>
      <c r="N26" s="28" t="str">
        <f t="shared" si="7"/>
        <v>A</v>
      </c>
      <c r="O26" s="1">
        <v>2</v>
      </c>
      <c r="P26" s="28" t="str">
        <f t="shared" si="8"/>
        <v>Sangat terampil merancang, melakukan dan menyimpulkan serta menyajikan data hasil percobaan Ingenhause</v>
      </c>
      <c r="Q26" s="39" t="s">
        <v>8</v>
      </c>
      <c r="R26" s="39" t="s">
        <v>8</v>
      </c>
      <c r="S26" s="18"/>
      <c r="T26" s="1">
        <v>88</v>
      </c>
      <c r="U26" s="1">
        <v>84</v>
      </c>
      <c r="V26" s="1">
        <v>87</v>
      </c>
      <c r="W26" s="1">
        <v>86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90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69460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6">
        <v>1</v>
      </c>
      <c r="J27" s="28" t="str">
        <f t="shared" si="3"/>
        <v>Memiliki kemampuan dalam menganalisis Pertumbuhan dan Perkembangan, Metabolisme, Substansi Genetik, Reproduksi Sel, serta Hereditas.</v>
      </c>
      <c r="K27" s="28">
        <f t="shared" si="4"/>
        <v>87.5</v>
      </c>
      <c r="L27" s="28" t="str">
        <f t="shared" si="5"/>
        <v>A</v>
      </c>
      <c r="M27" s="28">
        <f t="shared" si="6"/>
        <v>87.5</v>
      </c>
      <c r="N27" s="28" t="str">
        <f t="shared" si="7"/>
        <v>A</v>
      </c>
      <c r="O27" s="1">
        <v>3</v>
      </c>
      <c r="P27" s="28" t="str">
        <f t="shared" si="8"/>
        <v>Sangat terampil menyajikan hasil penulusuran informasi tentang Pembelahan Mitosis dan Meiosis</v>
      </c>
      <c r="Q27" s="39" t="s">
        <v>8</v>
      </c>
      <c r="R27" s="39" t="s">
        <v>8</v>
      </c>
      <c r="S27" s="18"/>
      <c r="T27" s="1">
        <v>86</v>
      </c>
      <c r="U27" s="1">
        <v>88</v>
      </c>
      <c r="V27" s="1">
        <v>85</v>
      </c>
      <c r="W27" s="1">
        <v>88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23988</v>
      </c>
      <c r="FK27" s="77">
        <v>23998</v>
      </c>
    </row>
    <row r="28" spans="1:167" x14ac:dyDescent="0.25">
      <c r="A28" s="19">
        <v>18</v>
      </c>
      <c r="B28" s="19">
        <v>69475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6">
        <v>1</v>
      </c>
      <c r="J28" s="28" t="str">
        <f t="shared" si="3"/>
        <v>Memiliki kemampuan dalam menganalisis Pertumbuhan dan Perkembangan, Metabolisme, Substansi Genetik, Reproduksi Sel, serta Hereditas.</v>
      </c>
      <c r="K28" s="28">
        <f t="shared" si="4"/>
        <v>85.75</v>
      </c>
      <c r="L28" s="28" t="str">
        <f t="shared" si="5"/>
        <v>A</v>
      </c>
      <c r="M28" s="28">
        <f t="shared" si="6"/>
        <v>85.75</v>
      </c>
      <c r="N28" s="28" t="str">
        <f t="shared" si="7"/>
        <v>A</v>
      </c>
      <c r="O28" s="1">
        <v>2</v>
      </c>
      <c r="P28" s="28" t="str">
        <f t="shared" si="8"/>
        <v>Sangat terampil merancang, melakukan dan menyimpulkan serta menyajikan data hasil percobaan Ingenhause</v>
      </c>
      <c r="Q28" s="39" t="s">
        <v>8</v>
      </c>
      <c r="R28" s="39" t="s">
        <v>8</v>
      </c>
      <c r="S28" s="18"/>
      <c r="T28" s="1">
        <v>88</v>
      </c>
      <c r="U28" s="1">
        <v>85</v>
      </c>
      <c r="V28" s="1">
        <v>81</v>
      </c>
      <c r="W28" s="1">
        <v>94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90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69490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6">
        <v>1</v>
      </c>
      <c r="J29" s="28" t="str">
        <f t="shared" si="3"/>
        <v>Memiliki kemampuan dalam menganalisis Pertumbuhan dan Perkembangan, Metabolisme, Substansi Genetik, Reproduksi Sel, serta Hereditas.</v>
      </c>
      <c r="K29" s="28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1">
        <v>3</v>
      </c>
      <c r="P29" s="28" t="str">
        <f t="shared" si="8"/>
        <v>Sangat terampil menyajikan hasil penulusuran informasi tentang Pembelahan Mitosis dan Meiosis</v>
      </c>
      <c r="Q29" s="39" t="s">
        <v>8</v>
      </c>
      <c r="R29" s="39" t="s">
        <v>8</v>
      </c>
      <c r="S29" s="18"/>
      <c r="T29" s="1">
        <v>87</v>
      </c>
      <c r="U29" s="1">
        <v>91</v>
      </c>
      <c r="V29" s="1">
        <v>93</v>
      </c>
      <c r="W29" s="1">
        <v>84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23989</v>
      </c>
      <c r="FK29" s="77">
        <v>23999</v>
      </c>
    </row>
    <row r="30" spans="1:167" x14ac:dyDescent="0.25">
      <c r="A30" s="19">
        <v>20</v>
      </c>
      <c r="B30" s="19">
        <v>69505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6">
        <v>1</v>
      </c>
      <c r="J30" s="28" t="str">
        <f t="shared" si="3"/>
        <v>Memiliki kemampuan dalam menganalisis Pertumbuhan dan Perkembangan, Metabolisme, Substansi Genetik, Reproduksi Sel, serta Hereditas.</v>
      </c>
      <c r="K30" s="28">
        <f t="shared" si="4"/>
        <v>87.5</v>
      </c>
      <c r="L30" s="28" t="str">
        <f t="shared" si="5"/>
        <v>A</v>
      </c>
      <c r="M30" s="28">
        <f t="shared" si="6"/>
        <v>87.5</v>
      </c>
      <c r="N30" s="28" t="str">
        <f t="shared" si="7"/>
        <v>A</v>
      </c>
      <c r="O30" s="1">
        <v>1</v>
      </c>
      <c r="P30" s="28" t="str">
        <f t="shared" si="8"/>
        <v>Sangat terampil merancang, melakukan dan menyimpulkan serta menyajikan data hasil percobaan Faktor-faktor yang mempengaruhi Pertumbuhan</v>
      </c>
      <c r="Q30" s="39" t="s">
        <v>8</v>
      </c>
      <c r="R30" s="39" t="s">
        <v>8</v>
      </c>
      <c r="S30" s="18"/>
      <c r="T30" s="1">
        <v>88</v>
      </c>
      <c r="U30" s="1">
        <v>81</v>
      </c>
      <c r="V30" s="1">
        <v>77</v>
      </c>
      <c r="W30" s="1">
        <v>94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69520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Memiliki kemampuan dalam menganalisis Pertumbuhan dan Perkembangan, Metabolisme, Substansi Genetik, Reproduksi Sel, serta Hereditas.</v>
      </c>
      <c r="K31" s="28">
        <f t="shared" si="4"/>
        <v>84.25</v>
      </c>
      <c r="L31" s="28" t="str">
        <f t="shared" si="5"/>
        <v>A</v>
      </c>
      <c r="M31" s="28">
        <f t="shared" si="6"/>
        <v>84.25</v>
      </c>
      <c r="N31" s="28" t="str">
        <f t="shared" si="7"/>
        <v>A</v>
      </c>
      <c r="O31" s="1">
        <v>2</v>
      </c>
      <c r="P31" s="28" t="str">
        <f t="shared" si="8"/>
        <v>Sangat terampil merancang, melakukan dan menyimpulkan serta menyajikan data hasil percobaan Ingenhause</v>
      </c>
      <c r="Q31" s="39" t="s">
        <v>8</v>
      </c>
      <c r="R31" s="39" t="s">
        <v>8</v>
      </c>
      <c r="S31" s="18"/>
      <c r="T31" s="1">
        <v>91</v>
      </c>
      <c r="U31" s="1">
        <v>85</v>
      </c>
      <c r="V31" s="1">
        <v>84</v>
      </c>
      <c r="W31" s="1">
        <v>82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90</v>
      </c>
      <c r="AH31" s="1">
        <v>85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23990</v>
      </c>
      <c r="FK31" s="77">
        <v>24000</v>
      </c>
    </row>
    <row r="32" spans="1:167" x14ac:dyDescent="0.25">
      <c r="A32" s="19">
        <v>22</v>
      </c>
      <c r="B32" s="19">
        <v>69535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6">
        <v>1</v>
      </c>
      <c r="J32" s="28" t="str">
        <f t="shared" si="3"/>
        <v>Memiliki kemampuan dalam menganalisis Pertumbuhan dan Perkembangan, Metabolisme, Substansi Genetik, Reproduksi Sel, serta Hereditas.</v>
      </c>
      <c r="K32" s="28">
        <f t="shared" si="4"/>
        <v>86.75</v>
      </c>
      <c r="L32" s="28" t="str">
        <f t="shared" si="5"/>
        <v>A</v>
      </c>
      <c r="M32" s="28">
        <f t="shared" si="6"/>
        <v>86.75</v>
      </c>
      <c r="N32" s="28" t="str">
        <f t="shared" si="7"/>
        <v>A</v>
      </c>
      <c r="O32" s="1">
        <v>3</v>
      </c>
      <c r="P32" s="28" t="str">
        <f t="shared" si="8"/>
        <v>Sangat terampil menyajikan hasil penulusuran informasi tentang Pembelahan Mitosis dan Meiosis</v>
      </c>
      <c r="Q32" s="39" t="s">
        <v>8</v>
      </c>
      <c r="R32" s="39" t="s">
        <v>8</v>
      </c>
      <c r="S32" s="18"/>
      <c r="T32" s="1">
        <v>80</v>
      </c>
      <c r="U32" s="1">
        <v>83</v>
      </c>
      <c r="V32" s="1">
        <v>84</v>
      </c>
      <c r="W32" s="1">
        <v>96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90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69550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6">
        <v>2</v>
      </c>
      <c r="J33" s="28" t="str">
        <f t="shared" si="3"/>
        <v>Memiliki kemampuan dalam menganalisis Pertumbuhan dan Perkembangan, Metabolisme, Substansi Genetik, namun perlu pemahaman lebih lanjut mengenai Reproduksi Sel dan Hereditas.</v>
      </c>
      <c r="K33" s="28">
        <f t="shared" si="4"/>
        <v>86.25</v>
      </c>
      <c r="L33" s="28" t="str">
        <f t="shared" si="5"/>
        <v>A</v>
      </c>
      <c r="M33" s="28">
        <f t="shared" si="6"/>
        <v>86.25</v>
      </c>
      <c r="N33" s="28" t="str">
        <f t="shared" si="7"/>
        <v>A</v>
      </c>
      <c r="O33" s="1">
        <v>2</v>
      </c>
      <c r="P33" s="28" t="str">
        <f t="shared" si="8"/>
        <v>Sangat terampil merancang, melakukan dan menyimpulkan serta menyajikan data hasil percobaan Ingenhause</v>
      </c>
      <c r="Q33" s="39" t="s">
        <v>8</v>
      </c>
      <c r="R33" s="39" t="s">
        <v>8</v>
      </c>
      <c r="S33" s="18"/>
      <c r="T33" s="1">
        <v>77</v>
      </c>
      <c r="U33" s="1">
        <v>80</v>
      </c>
      <c r="V33" s="1">
        <v>78</v>
      </c>
      <c r="W33" s="1">
        <v>80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69565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6">
        <v>2</v>
      </c>
      <c r="J34" s="28" t="str">
        <f t="shared" si="3"/>
        <v>Memiliki kemampuan dalam menganalisis Pertumbuhan dan Perkembangan, Metabolisme, Substansi Genetik, namun perlu pemahaman lebih lanjut mengenai Reproduksi Sel dan Hereditas.</v>
      </c>
      <c r="K34" s="28">
        <f t="shared" si="4"/>
        <v>84.75</v>
      </c>
      <c r="L34" s="28" t="str">
        <f t="shared" si="5"/>
        <v>A</v>
      </c>
      <c r="M34" s="28">
        <f t="shared" si="6"/>
        <v>84.75</v>
      </c>
      <c r="N34" s="28" t="str">
        <f t="shared" si="7"/>
        <v>A</v>
      </c>
      <c r="O34" s="1">
        <v>2</v>
      </c>
      <c r="P34" s="28" t="str">
        <f t="shared" si="8"/>
        <v>Sangat terampil merancang, melakukan dan menyimpulkan serta menyajikan data hasil percobaan Ingenhause</v>
      </c>
      <c r="Q34" s="39" t="s">
        <v>8</v>
      </c>
      <c r="R34" s="39" t="s">
        <v>8</v>
      </c>
      <c r="S34" s="18"/>
      <c r="T34" s="1">
        <v>87</v>
      </c>
      <c r="U34" s="1">
        <v>82</v>
      </c>
      <c r="V34" s="1">
        <v>78</v>
      </c>
      <c r="W34" s="1">
        <v>90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89</v>
      </c>
      <c r="AG34" s="1">
        <v>90</v>
      </c>
      <c r="AH34" s="1">
        <v>90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69580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6">
        <v>2</v>
      </c>
      <c r="J35" s="28" t="str">
        <f t="shared" si="3"/>
        <v>Memiliki kemampuan dalam menganalisis Pertumbuhan dan Perkembangan, Metabolisme, Substansi Genetik, namun perlu pemahaman lebih lanjut mengenai Reproduksi Sel dan Hereditas.</v>
      </c>
      <c r="K35" s="28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1">
        <v>2</v>
      </c>
      <c r="P35" s="28" t="str">
        <f t="shared" si="8"/>
        <v>Sangat terampil merancang, melakukan dan menyimpulkan serta menyajikan data hasil percobaan Ingenhause</v>
      </c>
      <c r="Q35" s="39" t="s">
        <v>8</v>
      </c>
      <c r="R35" s="39" t="s">
        <v>8</v>
      </c>
      <c r="S35" s="18"/>
      <c r="T35" s="1">
        <v>70</v>
      </c>
      <c r="U35" s="1">
        <v>73</v>
      </c>
      <c r="V35" s="1">
        <v>71</v>
      </c>
      <c r="W35" s="1">
        <v>88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69595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6">
        <v>1</v>
      </c>
      <c r="J36" s="28" t="str">
        <f t="shared" si="3"/>
        <v>Memiliki kemampuan dalam menganalisis Pertumbuhan dan Perkembangan, Metabolisme, Substansi Genetik, Reproduksi Sel, serta Hereditas.</v>
      </c>
      <c r="K36" s="28">
        <f t="shared" si="4"/>
        <v>88.5</v>
      </c>
      <c r="L36" s="28" t="str">
        <f t="shared" si="5"/>
        <v>A</v>
      </c>
      <c r="M36" s="28">
        <f t="shared" si="6"/>
        <v>88.5</v>
      </c>
      <c r="N36" s="28" t="str">
        <f t="shared" si="7"/>
        <v>A</v>
      </c>
      <c r="O36" s="1">
        <v>1</v>
      </c>
      <c r="P36" s="28" t="str">
        <f t="shared" si="8"/>
        <v>Sangat terampil merancang, melakukan dan menyimpulkan serta menyajikan data hasil percobaan Faktor-faktor yang mempengaruhi Pertumbuhan</v>
      </c>
      <c r="Q36" s="39" t="s">
        <v>8</v>
      </c>
      <c r="R36" s="39" t="s">
        <v>8</v>
      </c>
      <c r="S36" s="18"/>
      <c r="T36" s="1">
        <v>91</v>
      </c>
      <c r="U36" s="1">
        <v>88</v>
      </c>
      <c r="V36" s="1">
        <v>85</v>
      </c>
      <c r="W36" s="1">
        <v>92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94</v>
      </c>
      <c r="AG36" s="1">
        <v>90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69610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Memiliki kemampuan dalam menganalisis Pertumbuhan dan Perkembangan, Metabolisme, Substansi Genetik, Reproduksi Sel, serta Hereditas.</v>
      </c>
      <c r="K37" s="28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1">
        <v>3</v>
      </c>
      <c r="P37" s="28" t="str">
        <f t="shared" si="8"/>
        <v>Sangat terampil menyajikan hasil penulusuran informasi tentang Pembelahan Mitosis dan Meiosis</v>
      </c>
      <c r="Q37" s="39" t="s">
        <v>8</v>
      </c>
      <c r="R37" s="39" t="s">
        <v>8</v>
      </c>
      <c r="S37" s="18"/>
      <c r="T37" s="1">
        <v>88</v>
      </c>
      <c r="U37" s="1">
        <v>91</v>
      </c>
      <c r="V37" s="1">
        <v>85</v>
      </c>
      <c r="W37" s="1">
        <v>92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69625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6">
        <v>1</v>
      </c>
      <c r="J38" s="28" t="str">
        <f t="shared" si="3"/>
        <v>Memiliki kemampuan dalam menganalisis Pertumbuhan dan Perkembangan, Metabolisme, Substansi Genetik, Reproduksi Sel, serta Hereditas.</v>
      </c>
      <c r="K38" s="28">
        <f t="shared" si="4"/>
        <v>87.75</v>
      </c>
      <c r="L38" s="28" t="str">
        <f t="shared" si="5"/>
        <v>A</v>
      </c>
      <c r="M38" s="28">
        <f t="shared" si="6"/>
        <v>87.75</v>
      </c>
      <c r="N38" s="28" t="str">
        <f t="shared" si="7"/>
        <v>A</v>
      </c>
      <c r="O38" s="1">
        <v>2</v>
      </c>
      <c r="P38" s="28" t="str">
        <f t="shared" si="8"/>
        <v>Sangat terampil merancang, melakukan dan menyimpulkan serta menyajikan data hasil percobaan Ingenhause</v>
      </c>
      <c r="Q38" s="39" t="s">
        <v>8</v>
      </c>
      <c r="R38" s="39" t="s">
        <v>8</v>
      </c>
      <c r="S38" s="18"/>
      <c r="T38" s="1">
        <v>84</v>
      </c>
      <c r="U38" s="1">
        <v>85</v>
      </c>
      <c r="V38" s="1">
        <v>84</v>
      </c>
      <c r="W38" s="1">
        <v>85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69640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6">
        <v>2</v>
      </c>
      <c r="J39" s="28" t="str">
        <f t="shared" si="3"/>
        <v>Memiliki kemampuan dalam menganalisis Pertumbuhan dan Perkembangan, Metabolisme, Substansi Genetik, namun perlu pemahaman lebih lanjut mengenai Reproduksi Sel dan Hereditas.</v>
      </c>
      <c r="K39" s="28">
        <f t="shared" si="4"/>
        <v>81.75</v>
      </c>
      <c r="L39" s="28" t="str">
        <f t="shared" si="5"/>
        <v>B</v>
      </c>
      <c r="M39" s="28">
        <f t="shared" si="6"/>
        <v>81.75</v>
      </c>
      <c r="N39" s="28" t="str">
        <f t="shared" si="7"/>
        <v>B</v>
      </c>
      <c r="O39" s="1">
        <v>1</v>
      </c>
      <c r="P39" s="28" t="str">
        <f t="shared" si="8"/>
        <v>Sangat terampil merancang, melakukan dan menyimpulkan serta menyajikan data hasil percobaan Faktor-faktor yang mempengaruhi Pertumbuhan</v>
      </c>
      <c r="Q39" s="39" t="s">
        <v>8</v>
      </c>
      <c r="R39" s="39" t="s">
        <v>8</v>
      </c>
      <c r="S39" s="18"/>
      <c r="T39" s="1">
        <v>75</v>
      </c>
      <c r="U39" s="1">
        <v>74</v>
      </c>
      <c r="V39" s="1">
        <v>76</v>
      </c>
      <c r="W39" s="1">
        <v>76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83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69655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6">
        <v>2</v>
      </c>
      <c r="J40" s="28" t="str">
        <f t="shared" si="3"/>
        <v>Memiliki kemampuan dalam menganalisis Pertumbuhan dan Perkembangan, Metabolisme, Substansi Genetik, namun perlu pemahaman lebih lanjut mengenai Reproduksi Sel dan Hereditas.</v>
      </c>
      <c r="K40" s="28">
        <f t="shared" si="4"/>
        <v>83.25</v>
      </c>
      <c r="L40" s="28" t="str">
        <f t="shared" si="5"/>
        <v>B</v>
      </c>
      <c r="M40" s="28">
        <f t="shared" si="6"/>
        <v>83.25</v>
      </c>
      <c r="N40" s="28" t="str">
        <f t="shared" si="7"/>
        <v>B</v>
      </c>
      <c r="O40" s="1">
        <v>3</v>
      </c>
      <c r="P40" s="28" t="str">
        <f t="shared" si="8"/>
        <v>Sangat terampil menyajikan hasil penulusuran informasi tentang Pembelahan Mitosis dan Meiosis</v>
      </c>
      <c r="Q40" s="39" t="s">
        <v>8</v>
      </c>
      <c r="R40" s="39" t="s">
        <v>8</v>
      </c>
      <c r="S40" s="18"/>
      <c r="T40" s="1">
        <v>80</v>
      </c>
      <c r="U40" s="1">
        <v>75</v>
      </c>
      <c r="V40" s="1">
        <v>82</v>
      </c>
      <c r="W40" s="1">
        <v>90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90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69670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6">
        <v>2</v>
      </c>
      <c r="J41" s="28" t="str">
        <f t="shared" si="3"/>
        <v>Memiliki kemampuan dalam menganalisis Pertumbuhan dan Perkembangan, Metabolisme, Substansi Genetik, namun perlu pemahaman lebih lanjut mengenai Reproduksi Sel dan Hereditas.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1">
        <v>2</v>
      </c>
      <c r="P41" s="28" t="str">
        <f t="shared" si="8"/>
        <v>Sangat terampil merancang, melakukan dan menyimpulkan serta menyajikan data hasil percobaan Ingenhause</v>
      </c>
      <c r="Q41" s="39" t="s">
        <v>8</v>
      </c>
      <c r="R41" s="39" t="s">
        <v>8</v>
      </c>
      <c r="S41" s="18"/>
      <c r="T41" s="1">
        <v>81</v>
      </c>
      <c r="U41" s="1">
        <v>84</v>
      </c>
      <c r="V41" s="1">
        <v>79</v>
      </c>
      <c r="W41" s="1">
        <v>86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69685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1</v>
      </c>
      <c r="J42" s="28" t="str">
        <f t="shared" si="3"/>
        <v>Memiliki kemampuan dalam menganalisis Pertumbuhan dan Perkembangan, Metabolisme, Substansi Genetik, Reproduksi Sel, serta Hereditas.</v>
      </c>
      <c r="K42" s="28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1">
        <v>3</v>
      </c>
      <c r="P42" s="28" t="str">
        <f t="shared" si="8"/>
        <v>Sangat terampil menyajikan hasil penulusuran informasi tentang Pembelahan Mitosis dan Meiosis</v>
      </c>
      <c r="Q42" s="39" t="s">
        <v>8</v>
      </c>
      <c r="R42" s="39" t="s">
        <v>8</v>
      </c>
      <c r="S42" s="18"/>
      <c r="T42" s="1">
        <v>84</v>
      </c>
      <c r="U42" s="1">
        <v>78</v>
      </c>
      <c r="V42" s="1">
        <v>83</v>
      </c>
      <c r="W42" s="1">
        <v>88</v>
      </c>
      <c r="X42" s="1">
        <v>91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69700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6">
        <v>1</v>
      </c>
      <c r="J43" s="28" t="str">
        <f t="shared" si="3"/>
        <v>Memiliki kemampuan dalam menganalisis Pertumbuhan dan Perkembangan, Metabolisme, Substansi Genetik, Reproduksi Sel, serta Hereditas.</v>
      </c>
      <c r="K43" s="28">
        <f t="shared" si="4"/>
        <v>86.25</v>
      </c>
      <c r="L43" s="28" t="str">
        <f t="shared" si="5"/>
        <v>A</v>
      </c>
      <c r="M43" s="28">
        <f t="shared" si="6"/>
        <v>86.25</v>
      </c>
      <c r="N43" s="28" t="str">
        <f t="shared" si="7"/>
        <v>A</v>
      </c>
      <c r="O43" s="1">
        <v>1</v>
      </c>
      <c r="P43" s="28" t="str">
        <f t="shared" si="8"/>
        <v>Sangat terampil merancang, melakukan dan menyimpulkan serta menyajikan data hasil percobaan Faktor-faktor yang mempengaruhi Pertumbuhan</v>
      </c>
      <c r="Q43" s="39" t="s">
        <v>8</v>
      </c>
      <c r="R43" s="39" t="s">
        <v>8</v>
      </c>
      <c r="S43" s="18"/>
      <c r="T43" s="1">
        <v>93</v>
      </c>
      <c r="U43" s="1">
        <v>87</v>
      </c>
      <c r="V43" s="1">
        <v>78</v>
      </c>
      <c r="W43" s="1">
        <v>88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69715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6">
        <v>1</v>
      </c>
      <c r="J44" s="28" t="str">
        <f t="shared" si="3"/>
        <v>Memiliki kemampuan dalam menganalisis Pertumbuhan dan Perkembangan, Metabolisme, Substansi Genetik, Reproduksi Sel, serta Hereditas.</v>
      </c>
      <c r="K44" s="28">
        <f t="shared" si="4"/>
        <v>86.25</v>
      </c>
      <c r="L44" s="28" t="str">
        <f t="shared" si="5"/>
        <v>A</v>
      </c>
      <c r="M44" s="28">
        <f t="shared" si="6"/>
        <v>86.25</v>
      </c>
      <c r="N44" s="28" t="str">
        <f t="shared" si="7"/>
        <v>A</v>
      </c>
      <c r="O44" s="1">
        <v>3</v>
      </c>
      <c r="P44" s="28" t="str">
        <f t="shared" si="8"/>
        <v>Sangat terampil menyajikan hasil penulusuran informasi tentang Pembelahan Mitosis dan Meiosis</v>
      </c>
      <c r="Q44" s="39" t="s">
        <v>8</v>
      </c>
      <c r="R44" s="39" t="s">
        <v>8</v>
      </c>
      <c r="S44" s="18"/>
      <c r="T44" s="1">
        <v>94</v>
      </c>
      <c r="U44" s="1">
        <v>87</v>
      </c>
      <c r="V44" s="1">
        <v>80</v>
      </c>
      <c r="W44" s="1">
        <v>98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69730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6">
        <v>1</v>
      </c>
      <c r="J45" s="28" t="str">
        <f t="shared" si="3"/>
        <v>Memiliki kemampuan dalam menganalisis Pertumbuhan dan Perkembangan, Metabolisme, Substansi Genetik, Reproduksi Sel, serta Hereditas.</v>
      </c>
      <c r="K45" s="28">
        <f t="shared" si="4"/>
        <v>89.25</v>
      </c>
      <c r="L45" s="28" t="str">
        <f t="shared" si="5"/>
        <v>A</v>
      </c>
      <c r="M45" s="28">
        <f t="shared" si="6"/>
        <v>89.25</v>
      </c>
      <c r="N45" s="28" t="str">
        <f t="shared" si="7"/>
        <v>A</v>
      </c>
      <c r="O45" s="1">
        <v>2</v>
      </c>
      <c r="P45" s="28" t="str">
        <f t="shared" si="8"/>
        <v>Sangat terampil merancang, melakukan dan menyimpulkan serta menyajikan data hasil percobaan Ingenhause</v>
      </c>
      <c r="Q45" s="39" t="s">
        <v>8</v>
      </c>
      <c r="R45" s="39" t="s">
        <v>8</v>
      </c>
      <c r="S45" s="18"/>
      <c r="T45" s="1">
        <v>90</v>
      </c>
      <c r="U45" s="1">
        <v>88</v>
      </c>
      <c r="V45" s="1">
        <v>90</v>
      </c>
      <c r="W45" s="1">
        <v>90</v>
      </c>
      <c r="X45" s="1">
        <v>92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70866141732283472" top="0.74803149606299213" bottom="0.74803149606299213" header="0.31496062992125984" footer="0.31496062992125984"/>
  <pageSetup paperSize="5" scale="80" orientation="landscape" r:id="rId1"/>
  <colBreaks count="1" manualBreakCount="1">
    <brk id="4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K26" activePane="bottomRight" state="frozen"/>
      <selection pane="topRight"/>
      <selection pane="bottomLeft"/>
      <selection pane="bottomRight" activeCell="AF29" sqref="AF29"/>
    </sheetView>
  </sheetViews>
  <sheetFormatPr defaultRowHeight="15" x14ac:dyDescent="0.25"/>
  <cols>
    <col min="1" max="1" width="6.5703125" customWidth="1"/>
    <col min="2" max="2" width="9.140625" hidden="1" customWidth="1"/>
    <col min="3" max="3" width="22.85546875" customWidth="1"/>
    <col min="4" max="4" width="1.85546875" customWidth="1"/>
    <col min="5" max="6" width="4.7109375" customWidth="1"/>
    <col min="7" max="7" width="5.7109375" customWidth="1"/>
    <col min="8" max="8" width="4.5703125" customWidth="1"/>
    <col min="9" max="9" width="6" customWidth="1"/>
    <col min="10" max="10" width="14.7109375" customWidth="1"/>
    <col min="11" max="11" width="4.140625" customWidth="1"/>
    <col min="12" max="12" width="4.28515625" customWidth="1"/>
    <col min="13" max="13" width="4.42578125" customWidth="1"/>
    <col min="14" max="14" width="5" customWidth="1"/>
    <col min="15" max="15" width="5.140625" customWidth="1"/>
    <col min="16" max="16" width="20.7109375" customWidth="1"/>
    <col min="17" max="17" width="6.140625" customWidth="1"/>
    <col min="18" max="18" width="7.7109375" customWidth="1"/>
    <col min="19" max="19" width="2" customWidth="1"/>
    <col min="20" max="20" width="4" customWidth="1"/>
    <col min="21" max="21" width="3.5703125" customWidth="1"/>
    <col min="22" max="22" width="2.7109375" customWidth="1"/>
    <col min="23" max="23" width="4.28515625" customWidth="1"/>
    <col min="24" max="24" width="4.42578125" customWidth="1"/>
    <col min="25" max="25" width="5.42578125" customWidth="1"/>
    <col min="26" max="30" width="7.140625" hidden="1" customWidth="1"/>
    <col min="31" max="31" width="3.140625" customWidth="1"/>
    <col min="32" max="32" width="5.85546875" customWidth="1"/>
    <col min="33" max="33" width="4.85546875" customWidth="1"/>
    <col min="34" max="34" width="5.42578125" customWidth="1"/>
    <col min="35" max="35" width="6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69745</v>
      </c>
      <c r="C11" s="19" t="s">
        <v>115</v>
      </c>
      <c r="D11" s="18"/>
      <c r="E11" s="28">
        <f t="shared" ref="E11:E47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namun perlu pemahaman lebih lanjut mengenai Reproduksi Sel dan Hereditas.</v>
      </c>
      <c r="K11" s="28">
        <f t="shared" ref="K11:K50" si="4">IF((COUNTA(AF11:AO11)&gt;0),AVERAGE(AF11:AO11),"")</f>
        <v>80.666666666666671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1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penulusuran informasi tentang Pembelahan Mitosis dan Meiosis</v>
      </c>
      <c r="Q11" s="39" t="s">
        <v>8</v>
      </c>
      <c r="R11" s="39" t="s">
        <v>8</v>
      </c>
      <c r="S11" s="18"/>
      <c r="T11" s="1">
        <v>74</v>
      </c>
      <c r="U11" s="1">
        <v>75</v>
      </c>
      <c r="V11" s="1">
        <v>80</v>
      </c>
      <c r="W11" s="1">
        <v>75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69760</v>
      </c>
      <c r="C12" s="19" t="s">
        <v>116</v>
      </c>
      <c r="D12" s="18"/>
      <c r="E12" s="28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6">
        <v>1</v>
      </c>
      <c r="J12" s="28" t="str">
        <f t="shared" si="3"/>
        <v>Memiliki kemampuan dalam menganalisis Pertumbuhan dan Perkembangan, Metabolisme, Substansi Genetik, Reproduksi Sel, serta Hereditas.</v>
      </c>
      <c r="K12" s="28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1">
        <v>3</v>
      </c>
      <c r="P12" s="28" t="str">
        <f t="shared" si="8"/>
        <v>Sangat terampil menyajikan hasil penulusuran informasi tentang Pembelahan Mitosis dan Meiosis</v>
      </c>
      <c r="Q12" s="39" t="s">
        <v>8</v>
      </c>
      <c r="R12" s="39" t="s">
        <v>8</v>
      </c>
      <c r="S12" s="18"/>
      <c r="T12" s="1">
        <v>97</v>
      </c>
      <c r="U12" s="1">
        <v>90</v>
      </c>
      <c r="V12" s="1">
        <v>84</v>
      </c>
      <c r="W12" s="1">
        <v>88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69775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6">
        <v>2</v>
      </c>
      <c r="J13" s="28" t="str">
        <f t="shared" si="3"/>
        <v>Memiliki kemampuan dalam menganalisis Pertumbuhan dan Perkembangan, Metabolisme, Substansi Genetik, namun perlu pemahaman lebih lanjut mengenai Reproduksi Sel dan Hereditas.</v>
      </c>
      <c r="K13" s="28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1">
        <v>1</v>
      </c>
      <c r="P13" s="28" t="str">
        <f t="shared" si="8"/>
        <v>Sangat terampil merancang, melakukan dan menyimpulkan serta menyajikan data hasil percobaan Faktor-faktor yang mempengaruhi Pertumbuhan</v>
      </c>
      <c r="Q13" s="39" t="s">
        <v>8</v>
      </c>
      <c r="R13" s="39" t="s">
        <v>8</v>
      </c>
      <c r="S13" s="18"/>
      <c r="T13" s="1">
        <v>81</v>
      </c>
      <c r="U13" s="1">
        <v>86</v>
      </c>
      <c r="V13" s="1">
        <v>74</v>
      </c>
      <c r="W13" s="1">
        <v>84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231</v>
      </c>
      <c r="FJ13" s="77">
        <v>24001</v>
      </c>
      <c r="FK13" s="77">
        <v>24011</v>
      </c>
    </row>
    <row r="14" spans="1:167" x14ac:dyDescent="0.25">
      <c r="A14" s="19">
        <v>4</v>
      </c>
      <c r="B14" s="19">
        <v>69790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6">
        <v>2</v>
      </c>
      <c r="J14" s="28" t="str">
        <f t="shared" si="3"/>
        <v>Memiliki kemampuan dalam menganalisis Pertumbuhan dan Perkembangan, Metabolisme, Substansi Genetik, namun perlu pemahaman lebih lanjut mengenai Reproduksi Sel dan Hereditas.</v>
      </c>
      <c r="K14" s="28">
        <f t="shared" si="4"/>
        <v>82.666666666666671</v>
      </c>
      <c r="L14" s="28" t="str">
        <f t="shared" si="5"/>
        <v>B</v>
      </c>
      <c r="M14" s="28">
        <f t="shared" si="6"/>
        <v>82.666666666666671</v>
      </c>
      <c r="N14" s="28" t="str">
        <f t="shared" si="7"/>
        <v>B</v>
      </c>
      <c r="O14" s="1">
        <v>1</v>
      </c>
      <c r="P14" s="28" t="str">
        <f t="shared" si="8"/>
        <v>Sangat terampil merancang, melakukan dan menyimpulkan serta menyajikan data hasil percobaan Faktor-faktor yang mempengaruhi Pertumbuhan</v>
      </c>
      <c r="Q14" s="39" t="s">
        <v>8</v>
      </c>
      <c r="R14" s="39" t="s">
        <v>8</v>
      </c>
      <c r="S14" s="18"/>
      <c r="T14" s="1">
        <v>96</v>
      </c>
      <c r="U14" s="1">
        <v>86</v>
      </c>
      <c r="V14" s="1">
        <v>71</v>
      </c>
      <c r="W14" s="1">
        <v>72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69805</v>
      </c>
      <c r="C15" s="19" t="s">
        <v>119</v>
      </c>
      <c r="D15" s="18"/>
      <c r="E15" s="28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6">
        <v>2</v>
      </c>
      <c r="J15" s="28" t="str">
        <f t="shared" si="3"/>
        <v>Memiliki kemampuan dalam menganalisis Pertumbuhan dan Perkembangan, Metabolisme, Substansi Genetik, namun perlu pemahaman lebih lanjut mengenai Reproduksi Sel dan Hereditas.</v>
      </c>
      <c r="K15" s="28">
        <f t="shared" si="4"/>
        <v>82.666666666666671</v>
      </c>
      <c r="L15" s="28" t="str">
        <f t="shared" si="5"/>
        <v>B</v>
      </c>
      <c r="M15" s="28">
        <f t="shared" si="6"/>
        <v>82.666666666666671</v>
      </c>
      <c r="N15" s="28" t="str">
        <f t="shared" si="7"/>
        <v>B</v>
      </c>
      <c r="O15" s="1">
        <v>2</v>
      </c>
      <c r="P15" s="28" t="str">
        <f t="shared" si="8"/>
        <v>Sangat terampil merancang, melakukan dan menyimpulkan serta menyajikan data hasil percobaan Ingenhause</v>
      </c>
      <c r="Q15" s="39" t="s">
        <v>8</v>
      </c>
      <c r="R15" s="39" t="s">
        <v>8</v>
      </c>
      <c r="S15" s="18"/>
      <c r="T15" s="1">
        <v>82</v>
      </c>
      <c r="U15" s="1">
        <v>83</v>
      </c>
      <c r="V15" s="1">
        <v>81</v>
      </c>
      <c r="W15" s="1">
        <v>84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6" t="s">
        <v>232</v>
      </c>
      <c r="FJ15" s="77">
        <v>24002</v>
      </c>
      <c r="FK15" s="77">
        <v>24012</v>
      </c>
    </row>
    <row r="16" spans="1:167" x14ac:dyDescent="0.25">
      <c r="A16" s="19">
        <v>6</v>
      </c>
      <c r="B16" s="19">
        <v>69820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6">
        <v>1</v>
      </c>
      <c r="J16" s="28" t="str">
        <f t="shared" si="3"/>
        <v>Memiliki kemampuan dalam menganalisis Pertumbuhan dan Perkembangan, Metabolisme, Substansi Genetik, Reproduksi Sel, serta Hereditas.</v>
      </c>
      <c r="K16" s="28">
        <f t="shared" si="4"/>
        <v>84</v>
      </c>
      <c r="L16" s="28" t="str">
        <f t="shared" si="5"/>
        <v>B</v>
      </c>
      <c r="M16" s="28">
        <f t="shared" si="6"/>
        <v>84</v>
      </c>
      <c r="N16" s="28" t="str">
        <f t="shared" si="7"/>
        <v>B</v>
      </c>
      <c r="O16" s="1">
        <v>2</v>
      </c>
      <c r="P16" s="28" t="str">
        <f t="shared" si="8"/>
        <v>Sangat terampil merancang, melakukan dan menyimpulkan serta menyajikan data hasil percobaan Ingenhause</v>
      </c>
      <c r="Q16" s="39" t="s">
        <v>8</v>
      </c>
      <c r="R16" s="39" t="s">
        <v>8</v>
      </c>
      <c r="S16" s="18"/>
      <c r="T16" s="1">
        <v>97</v>
      </c>
      <c r="U16" s="1">
        <v>83</v>
      </c>
      <c r="V16" s="1">
        <v>90</v>
      </c>
      <c r="W16" s="1">
        <v>92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69835</v>
      </c>
      <c r="C17" s="19" t="s">
        <v>121</v>
      </c>
      <c r="D17" s="18"/>
      <c r="E17" s="28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6">
        <v>1</v>
      </c>
      <c r="J17" s="28" t="str">
        <f t="shared" si="3"/>
        <v>Memiliki kemampuan dalam menganalisis Pertumbuhan dan Perkembangan, Metabolisme, Substansi Genetik, Reproduksi Sel, serta Hereditas.</v>
      </c>
      <c r="K17" s="28">
        <f t="shared" si="4"/>
        <v>88.333333333333329</v>
      </c>
      <c r="L17" s="28" t="str">
        <f t="shared" si="5"/>
        <v>A</v>
      </c>
      <c r="M17" s="28">
        <f t="shared" si="6"/>
        <v>88.333333333333329</v>
      </c>
      <c r="N17" s="28" t="str">
        <f t="shared" si="7"/>
        <v>A</v>
      </c>
      <c r="O17" s="1">
        <v>1</v>
      </c>
      <c r="P17" s="28" t="str">
        <f t="shared" si="8"/>
        <v>Sangat terampil merancang, melakukan dan menyimpulkan serta menyajikan data hasil percobaan Faktor-faktor yang mempengaruhi Pertumbuhan</v>
      </c>
      <c r="Q17" s="39" t="s">
        <v>8</v>
      </c>
      <c r="R17" s="39" t="s">
        <v>8</v>
      </c>
      <c r="S17" s="18"/>
      <c r="T17" s="1">
        <v>95</v>
      </c>
      <c r="U17" s="1">
        <v>80</v>
      </c>
      <c r="V17" s="1">
        <v>88</v>
      </c>
      <c r="W17" s="1">
        <v>90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230</v>
      </c>
      <c r="FI17" s="76" t="s">
        <v>233</v>
      </c>
      <c r="FJ17" s="77">
        <v>24003</v>
      </c>
      <c r="FK17" s="77">
        <v>24013</v>
      </c>
    </row>
    <row r="18" spans="1:167" x14ac:dyDescent="0.25">
      <c r="A18" s="19">
        <v>8</v>
      </c>
      <c r="B18" s="19">
        <v>69850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6">
        <v>1</v>
      </c>
      <c r="J18" s="28" t="str">
        <f t="shared" si="3"/>
        <v>Memiliki kemampuan dalam menganalisis Pertumbuhan dan Perkembangan, Metabolisme, Substansi Genetik, Reproduksi Sel, serta Hereditas.</v>
      </c>
      <c r="K18" s="28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1">
        <v>2</v>
      </c>
      <c r="P18" s="28" t="str">
        <f t="shared" si="8"/>
        <v>Sangat terampil merancang, melakukan dan menyimpulkan serta menyajikan data hasil percobaan Ingenhause</v>
      </c>
      <c r="Q18" s="39" t="s">
        <v>8</v>
      </c>
      <c r="R18" s="39" t="s">
        <v>8</v>
      </c>
      <c r="S18" s="18"/>
      <c r="T18" s="1">
        <v>98</v>
      </c>
      <c r="U18" s="1">
        <v>90</v>
      </c>
      <c r="V18" s="1">
        <v>89</v>
      </c>
      <c r="W18" s="1">
        <v>88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69865</v>
      </c>
      <c r="C19" s="19" t="s">
        <v>123</v>
      </c>
      <c r="D19" s="18"/>
      <c r="E19" s="28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6">
        <v>1</v>
      </c>
      <c r="J19" s="28" t="str">
        <f t="shared" si="3"/>
        <v>Memiliki kemampuan dalam menganalisis Pertumbuhan dan Perkembangan, Metabolisme, Substansi Genetik, Reproduksi Sel, serta Hereditas.</v>
      </c>
      <c r="K19" s="28">
        <f t="shared" si="4"/>
        <v>86.666666666666671</v>
      </c>
      <c r="L19" s="28" t="str">
        <f t="shared" si="5"/>
        <v>A</v>
      </c>
      <c r="M19" s="28">
        <f t="shared" si="6"/>
        <v>86.666666666666671</v>
      </c>
      <c r="N19" s="28" t="str">
        <f t="shared" si="7"/>
        <v>A</v>
      </c>
      <c r="O19" s="1">
        <v>1</v>
      </c>
      <c r="P19" s="28" t="str">
        <f t="shared" si="8"/>
        <v>Sangat terampil merancang, melakukan dan menyimpulkan serta menyajikan data hasil percobaan Faktor-faktor yang mempengaruhi Pertumbuhan</v>
      </c>
      <c r="Q19" s="39" t="s">
        <v>8</v>
      </c>
      <c r="R19" s="39" t="s">
        <v>8</v>
      </c>
      <c r="S19" s="18"/>
      <c r="T19" s="1">
        <v>93</v>
      </c>
      <c r="U19" s="1">
        <v>83</v>
      </c>
      <c r="V19" s="1">
        <v>83</v>
      </c>
      <c r="W19" s="1">
        <v>92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24004</v>
      </c>
      <c r="FK19" s="77">
        <v>24014</v>
      </c>
    </row>
    <row r="20" spans="1:167" x14ac:dyDescent="0.25">
      <c r="A20" s="19">
        <v>10</v>
      </c>
      <c r="B20" s="19">
        <v>69880</v>
      </c>
      <c r="C20" s="19" t="s">
        <v>124</v>
      </c>
      <c r="D20" s="18"/>
      <c r="E20" s="28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6">
        <v>1</v>
      </c>
      <c r="J20" s="28" t="str">
        <f t="shared" si="3"/>
        <v>Memiliki kemampuan dalam menganalisis Pertumbuhan dan Perkembangan, Metabolisme, Substansi Genetik, Reproduksi Sel, serta Hereditas.</v>
      </c>
      <c r="K20" s="28">
        <f t="shared" si="4"/>
        <v>85.333333333333329</v>
      </c>
      <c r="L20" s="28" t="str">
        <f t="shared" si="5"/>
        <v>A</v>
      </c>
      <c r="M20" s="28">
        <f t="shared" si="6"/>
        <v>85.333333333333329</v>
      </c>
      <c r="N20" s="28" t="str">
        <f t="shared" si="7"/>
        <v>A</v>
      </c>
      <c r="O20" s="1">
        <v>1</v>
      </c>
      <c r="P20" s="28" t="str">
        <f t="shared" si="8"/>
        <v>Sangat terampil merancang, melakukan dan menyimpulkan serta menyajikan data hasil percobaan Faktor-faktor yang mempengaruhi Pertumbuhan</v>
      </c>
      <c r="Q20" s="39" t="s">
        <v>8</v>
      </c>
      <c r="R20" s="39" t="s">
        <v>8</v>
      </c>
      <c r="S20" s="18"/>
      <c r="T20" s="1">
        <v>95</v>
      </c>
      <c r="U20" s="1">
        <v>83</v>
      </c>
      <c r="V20" s="1">
        <v>94</v>
      </c>
      <c r="W20" s="1">
        <v>88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69895</v>
      </c>
      <c r="C21" s="19" t="s">
        <v>125</v>
      </c>
      <c r="D21" s="18"/>
      <c r="E21" s="28">
        <f t="shared" si="0"/>
        <v>92</v>
      </c>
      <c r="F21" s="28" t="str">
        <f t="shared" si="1"/>
        <v>A</v>
      </c>
      <c r="G21" s="28">
        <f>IF((COUNTA(T12:AC12)&gt;0),(ROUND((AVERAGE(T21:AD21)),0)),"")</f>
        <v>92</v>
      </c>
      <c r="H21" s="28" t="str">
        <f t="shared" si="2"/>
        <v>A</v>
      </c>
      <c r="I21" s="36">
        <v>1</v>
      </c>
      <c r="J21" s="28" t="str">
        <f t="shared" si="3"/>
        <v>Memiliki kemampuan dalam menganalisis Pertumbuhan dan Perkembangan, Metabolisme, Substansi Genetik, Reproduksi Sel, serta Hereditas.</v>
      </c>
      <c r="K21" s="28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1">
        <v>3</v>
      </c>
      <c r="P21" s="28" t="str">
        <f t="shared" si="8"/>
        <v>Sangat terampil menyajikan hasil penulusuran informasi tentang Pembelahan Mitosis dan Meiosis</v>
      </c>
      <c r="Q21" s="39" t="s">
        <v>8</v>
      </c>
      <c r="R21" s="39" t="s">
        <v>8</v>
      </c>
      <c r="S21" s="18"/>
      <c r="T21" s="1">
        <v>97</v>
      </c>
      <c r="U21" s="1">
        <v>90</v>
      </c>
      <c r="V21" s="1">
        <v>97</v>
      </c>
      <c r="W21" s="1">
        <v>90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24005</v>
      </c>
      <c r="FK21" s="77">
        <v>24015</v>
      </c>
    </row>
    <row r="22" spans="1:167" x14ac:dyDescent="0.25">
      <c r="A22" s="19">
        <v>12</v>
      </c>
      <c r="B22" s="19">
        <v>69910</v>
      </c>
      <c r="C22" s="19" t="s">
        <v>126</v>
      </c>
      <c r="D22" s="18"/>
      <c r="E22" s="28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6">
        <v>2</v>
      </c>
      <c r="J22" s="28" t="str">
        <f t="shared" si="3"/>
        <v>Memiliki kemampuan dalam menganalisis Pertumbuhan dan Perkembangan, Metabolisme, Substansi Genetik, namun perlu pemahaman lebih lanjut mengenai Reproduksi Sel dan Hereditas.</v>
      </c>
      <c r="K22" s="28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1">
        <v>2</v>
      </c>
      <c r="P22" s="28" t="str">
        <f t="shared" si="8"/>
        <v>Sangat terampil merancang, melakukan dan menyimpulkan serta menyajikan data hasil percobaan Ingenhause</v>
      </c>
      <c r="Q22" s="39" t="s">
        <v>8</v>
      </c>
      <c r="R22" s="39" t="s">
        <v>8</v>
      </c>
      <c r="S22" s="18"/>
      <c r="T22" s="1">
        <v>86</v>
      </c>
      <c r="U22" s="1">
        <v>87</v>
      </c>
      <c r="V22" s="1">
        <v>84</v>
      </c>
      <c r="W22" s="1">
        <v>82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69925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6">
        <v>1</v>
      </c>
      <c r="J23" s="28" t="str">
        <f t="shared" si="3"/>
        <v>Memiliki kemampuan dalam menganalisis Pertumbuhan dan Perkembangan, Metabolisme, Substansi Genetik, Reproduksi Sel, serta Hereditas.</v>
      </c>
      <c r="K23" s="28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1">
        <v>2</v>
      </c>
      <c r="P23" s="28" t="str">
        <f t="shared" si="8"/>
        <v>Sangat terampil merancang, melakukan dan menyimpulkan serta menyajikan data hasil percobaan Ingenhause</v>
      </c>
      <c r="Q23" s="39" t="s">
        <v>8</v>
      </c>
      <c r="R23" s="39" t="s">
        <v>8</v>
      </c>
      <c r="S23" s="18"/>
      <c r="T23" s="1">
        <v>97</v>
      </c>
      <c r="U23" s="1">
        <v>87</v>
      </c>
      <c r="V23" s="1">
        <v>82</v>
      </c>
      <c r="W23" s="1">
        <v>86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24006</v>
      </c>
      <c r="FK23" s="77">
        <v>24016</v>
      </c>
    </row>
    <row r="24" spans="1:167" x14ac:dyDescent="0.25">
      <c r="A24" s="19">
        <v>14</v>
      </c>
      <c r="B24" s="19">
        <v>69940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6">
        <v>1</v>
      </c>
      <c r="J24" s="28" t="str">
        <f t="shared" si="3"/>
        <v>Memiliki kemampuan dalam menganalisis Pertumbuhan dan Perkembangan, Metabolisme, Substansi Genetik, Reproduksi Sel, serta Hereditas.</v>
      </c>
      <c r="K24" s="28">
        <f t="shared" si="4"/>
        <v>85.333333333333329</v>
      </c>
      <c r="L24" s="28" t="str">
        <f t="shared" si="5"/>
        <v>A</v>
      </c>
      <c r="M24" s="28">
        <f t="shared" si="6"/>
        <v>85.333333333333329</v>
      </c>
      <c r="N24" s="28" t="str">
        <f t="shared" si="7"/>
        <v>A</v>
      </c>
      <c r="O24" s="1">
        <v>2</v>
      </c>
      <c r="P24" s="28" t="str">
        <f t="shared" si="8"/>
        <v>Sangat terampil merancang, melakukan dan menyimpulkan serta menyajikan data hasil percobaan Ingenhause</v>
      </c>
      <c r="Q24" s="39" t="s">
        <v>8</v>
      </c>
      <c r="R24" s="39" t="s">
        <v>8</v>
      </c>
      <c r="S24" s="18"/>
      <c r="T24" s="1">
        <v>96</v>
      </c>
      <c r="U24" s="1">
        <v>73</v>
      </c>
      <c r="V24" s="1">
        <v>86</v>
      </c>
      <c r="W24" s="1">
        <v>86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69955</v>
      </c>
      <c r="C25" s="19" t="s">
        <v>129</v>
      </c>
      <c r="D25" s="18"/>
      <c r="E25" s="28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6">
        <v>2</v>
      </c>
      <c r="J25" s="28" t="str">
        <f t="shared" si="3"/>
        <v>Memiliki kemampuan dalam menganalisis Pertumbuhan dan Perkembangan, Metabolisme, Substansi Genetik, namun perlu pemahaman lebih lanjut mengenai Reproduksi Sel dan Hereditas.</v>
      </c>
      <c r="K25" s="28">
        <f t="shared" si="4"/>
        <v>76</v>
      </c>
      <c r="L25" s="28" t="str">
        <f t="shared" si="5"/>
        <v>B</v>
      </c>
      <c r="M25" s="28">
        <f t="shared" si="6"/>
        <v>76</v>
      </c>
      <c r="N25" s="28" t="str">
        <f t="shared" si="7"/>
        <v>B</v>
      </c>
      <c r="O25" s="1">
        <v>2</v>
      </c>
      <c r="P25" s="28" t="str">
        <f t="shared" si="8"/>
        <v>Sangat terampil merancang, melakukan dan menyimpulkan serta menyajikan data hasil percobaan Ingenhause</v>
      </c>
      <c r="Q25" s="39" t="s">
        <v>8</v>
      </c>
      <c r="R25" s="39" t="s">
        <v>8</v>
      </c>
      <c r="S25" s="18"/>
      <c r="T25" s="1">
        <v>97</v>
      </c>
      <c r="U25" s="1">
        <v>83</v>
      </c>
      <c r="V25" s="1">
        <v>66</v>
      </c>
      <c r="W25" s="1">
        <v>92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72</v>
      </c>
      <c r="AG25" s="1">
        <v>86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24007</v>
      </c>
      <c r="FK25" s="77">
        <v>24017</v>
      </c>
    </row>
    <row r="26" spans="1:167" x14ac:dyDescent="0.25">
      <c r="A26" s="19">
        <v>16</v>
      </c>
      <c r="B26" s="19">
        <v>69970</v>
      </c>
      <c r="C26" s="19" t="s">
        <v>130</v>
      </c>
      <c r="D26" s="18"/>
      <c r="E26" s="28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6">
        <v>1</v>
      </c>
      <c r="J26" s="28" t="str">
        <f t="shared" si="3"/>
        <v>Memiliki kemampuan dalam menganalisis Pertumbuhan dan Perkembangan, Metabolisme, Substansi Genetik, Reproduksi Sel, serta Hereditas.</v>
      </c>
      <c r="K26" s="28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1">
        <v>1</v>
      </c>
      <c r="P26" s="28" t="str">
        <f t="shared" si="8"/>
        <v>Sangat terampil merancang, melakukan dan menyimpulkan serta menyajikan data hasil percobaan Faktor-faktor yang mempengaruhi Pertumbuhan</v>
      </c>
      <c r="Q26" s="39" t="s">
        <v>8</v>
      </c>
      <c r="R26" s="39" t="s">
        <v>8</v>
      </c>
      <c r="S26" s="18"/>
      <c r="T26" s="1">
        <v>95</v>
      </c>
      <c r="U26" s="1">
        <v>83</v>
      </c>
      <c r="V26" s="1">
        <v>91</v>
      </c>
      <c r="W26" s="1">
        <v>92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69985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6">
        <v>1</v>
      </c>
      <c r="J27" s="28" t="str">
        <f t="shared" si="3"/>
        <v>Memiliki kemampuan dalam menganalisis Pertumbuhan dan Perkembangan, Metabolisme, Substansi Genetik, Reproduksi Sel, serta Hereditas.</v>
      </c>
      <c r="K27" s="28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1">
        <v>3</v>
      </c>
      <c r="P27" s="28" t="str">
        <f t="shared" si="8"/>
        <v>Sangat terampil menyajikan hasil penulusuran informasi tentang Pembelahan Mitosis dan Meiosis</v>
      </c>
      <c r="Q27" s="39" t="s">
        <v>8</v>
      </c>
      <c r="R27" s="39" t="s">
        <v>8</v>
      </c>
      <c r="S27" s="18"/>
      <c r="T27" s="1">
        <v>89</v>
      </c>
      <c r="U27" s="1">
        <v>90</v>
      </c>
      <c r="V27" s="1">
        <v>73</v>
      </c>
      <c r="W27" s="1">
        <v>90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24008</v>
      </c>
      <c r="FK27" s="77">
        <v>24018</v>
      </c>
    </row>
    <row r="28" spans="1:167" x14ac:dyDescent="0.25">
      <c r="A28" s="19">
        <v>18</v>
      </c>
      <c r="B28" s="19">
        <v>70000</v>
      </c>
      <c r="C28" s="19" t="s">
        <v>132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v>2</v>
      </c>
      <c r="J28" s="28" t="str">
        <f t="shared" si="3"/>
        <v>Memiliki kemampuan dalam menganalisis Pertumbuhan dan Perkembangan, Metabolisme, Substansi Genetik, namun perlu pemahaman lebih lanjut mengenai Reproduksi Sel dan Hereditas.</v>
      </c>
      <c r="K28" s="28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1">
        <v>2</v>
      </c>
      <c r="P28" s="28" t="str">
        <f t="shared" si="8"/>
        <v>Sangat terampil merancang, melakukan dan menyimpulkan serta menyajikan data hasil percobaan Ingenhause</v>
      </c>
      <c r="Q28" s="39" t="s">
        <v>8</v>
      </c>
      <c r="R28" s="39" t="s">
        <v>8</v>
      </c>
      <c r="S28" s="18"/>
      <c r="T28" s="1">
        <v>88</v>
      </c>
      <c r="U28" s="1">
        <v>77</v>
      </c>
      <c r="V28" s="1">
        <v>87</v>
      </c>
      <c r="W28" s="1">
        <v>74</v>
      </c>
      <c r="X28" s="1">
        <v>81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70015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6">
        <v>2</v>
      </c>
      <c r="J29" s="28" t="str">
        <f t="shared" si="3"/>
        <v>Memiliki kemampuan dalam menganalisis Pertumbuhan dan Perkembangan, Metabolisme, Substansi Genetik, namun perlu pemahaman lebih lanjut mengenai Reproduksi Sel dan Hereditas.</v>
      </c>
      <c r="K29" s="28">
        <f t="shared" si="4"/>
        <v>86.666666666666671</v>
      </c>
      <c r="L29" s="28" t="str">
        <f t="shared" si="5"/>
        <v>A</v>
      </c>
      <c r="M29" s="28">
        <f t="shared" si="6"/>
        <v>86.666666666666671</v>
      </c>
      <c r="N29" s="28" t="str">
        <f t="shared" si="7"/>
        <v>A</v>
      </c>
      <c r="O29" s="1">
        <v>3</v>
      </c>
      <c r="P29" s="28" t="str">
        <f t="shared" si="8"/>
        <v>Sangat terampil menyajikan hasil penulusuran informasi tentang Pembelahan Mitosis dan Meiosis</v>
      </c>
      <c r="Q29" s="39" t="s">
        <v>8</v>
      </c>
      <c r="R29" s="39" t="s">
        <v>8</v>
      </c>
      <c r="S29" s="18"/>
      <c r="T29" s="1">
        <v>92</v>
      </c>
      <c r="U29" s="1">
        <v>80</v>
      </c>
      <c r="V29" s="1">
        <v>84</v>
      </c>
      <c r="W29" s="1">
        <v>88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87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24009</v>
      </c>
      <c r="FK29" s="77">
        <v>24019</v>
      </c>
    </row>
    <row r="30" spans="1:167" x14ac:dyDescent="0.25">
      <c r="A30" s="19">
        <v>20</v>
      </c>
      <c r="B30" s="19">
        <v>70030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6">
        <v>1</v>
      </c>
      <c r="J30" s="28" t="str">
        <f t="shared" si="3"/>
        <v>Memiliki kemampuan dalam menganalisis Pertumbuhan dan Perkembangan, Metabolisme, Substansi Genetik, Reproduksi Sel, serta Hereditas.</v>
      </c>
      <c r="K30" s="28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1">
        <v>2</v>
      </c>
      <c r="P30" s="28" t="str">
        <f t="shared" si="8"/>
        <v>Sangat terampil merancang, melakukan dan menyimpulkan serta menyajikan data hasil percobaan Ingenhause</v>
      </c>
      <c r="Q30" s="39" t="s">
        <v>8</v>
      </c>
      <c r="R30" s="39" t="s">
        <v>8</v>
      </c>
      <c r="S30" s="18"/>
      <c r="T30" s="1">
        <v>98</v>
      </c>
      <c r="U30" s="1">
        <v>86</v>
      </c>
      <c r="V30" s="1">
        <v>82</v>
      </c>
      <c r="W30" s="1">
        <v>82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70045</v>
      </c>
      <c r="C31" s="19" t="s">
        <v>135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Memiliki kemampuan dalam menganalisis Pertumbuhan dan Perkembangan, Metabolisme, Substansi Genetik, Reproduksi Sel, serta Hereditas.</v>
      </c>
      <c r="K31" s="28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1">
        <v>1</v>
      </c>
      <c r="P31" s="28" t="str">
        <f t="shared" si="8"/>
        <v>Sangat terampil merancang, melakukan dan menyimpulkan serta menyajikan data hasil percobaan Faktor-faktor yang mempengaruhi Pertumbuhan</v>
      </c>
      <c r="Q31" s="39" t="s">
        <v>8</v>
      </c>
      <c r="R31" s="39" t="s">
        <v>8</v>
      </c>
      <c r="S31" s="18"/>
      <c r="T31" s="1">
        <v>96</v>
      </c>
      <c r="U31" s="1">
        <v>86</v>
      </c>
      <c r="V31" s="1">
        <v>80</v>
      </c>
      <c r="W31" s="1">
        <v>88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24010</v>
      </c>
      <c r="FK31" s="77">
        <v>24020</v>
      </c>
    </row>
    <row r="32" spans="1:167" x14ac:dyDescent="0.25">
      <c r="A32" s="19">
        <v>22</v>
      </c>
      <c r="B32" s="19">
        <v>70060</v>
      </c>
      <c r="C32" s="19" t="s">
        <v>136</v>
      </c>
      <c r="D32" s="18"/>
      <c r="E32" s="28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6">
        <v>1</v>
      </c>
      <c r="J32" s="28" t="str">
        <f t="shared" si="3"/>
        <v>Memiliki kemampuan dalam menganalisis Pertumbuhan dan Perkembangan, Metabolisme, Substansi Genetik, Reproduksi Sel, serta Hereditas.</v>
      </c>
      <c r="K32" s="28">
        <f t="shared" si="4"/>
        <v>82.333333333333329</v>
      </c>
      <c r="L32" s="28" t="str">
        <f t="shared" si="5"/>
        <v>B</v>
      </c>
      <c r="M32" s="28">
        <f t="shared" si="6"/>
        <v>82.333333333333329</v>
      </c>
      <c r="N32" s="28" t="str">
        <f t="shared" si="7"/>
        <v>B</v>
      </c>
      <c r="O32" s="1">
        <v>3</v>
      </c>
      <c r="P32" s="28" t="str">
        <f t="shared" si="8"/>
        <v>Sangat terampil menyajikan hasil penulusuran informasi tentang Pembelahan Mitosis dan Meiosis</v>
      </c>
      <c r="Q32" s="39" t="s">
        <v>8</v>
      </c>
      <c r="R32" s="39" t="s">
        <v>8</v>
      </c>
      <c r="S32" s="18"/>
      <c r="T32" s="1">
        <v>92</v>
      </c>
      <c r="U32" s="1">
        <v>86</v>
      </c>
      <c r="V32" s="1">
        <v>85</v>
      </c>
      <c r="W32" s="1">
        <v>92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70075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1</v>
      </c>
      <c r="J33" s="28" t="str">
        <f t="shared" si="3"/>
        <v>Memiliki kemampuan dalam menganalisis Pertumbuhan dan Perkembangan, Metabolisme, Substansi Genetik, Reproduksi Sel, serta Hereditas.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1">
        <v>2</v>
      </c>
      <c r="P33" s="28" t="str">
        <f t="shared" si="8"/>
        <v>Sangat terampil merancang, melakukan dan menyimpulkan serta menyajikan data hasil percobaan Ingenhause</v>
      </c>
      <c r="Q33" s="39" t="s">
        <v>8</v>
      </c>
      <c r="R33" s="39" t="s">
        <v>8</v>
      </c>
      <c r="S33" s="18"/>
      <c r="T33" s="1">
        <v>93</v>
      </c>
      <c r="U33" s="1">
        <v>93</v>
      </c>
      <c r="V33" s="1">
        <v>81</v>
      </c>
      <c r="W33" s="1">
        <v>84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87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70090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6">
        <v>1</v>
      </c>
      <c r="J34" s="28" t="str">
        <f t="shared" si="3"/>
        <v>Memiliki kemampuan dalam menganalisis Pertumbuhan dan Perkembangan, Metabolisme, Substansi Genetik, Reproduksi Sel, serta Hereditas.</v>
      </c>
      <c r="K34" s="28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1">
        <v>1</v>
      </c>
      <c r="P34" s="28" t="str">
        <f t="shared" si="8"/>
        <v>Sangat terampil merancang, melakukan dan menyimpulkan serta menyajikan data hasil percobaan Faktor-faktor yang mempengaruhi Pertumbuhan</v>
      </c>
      <c r="Q34" s="39" t="s">
        <v>8</v>
      </c>
      <c r="R34" s="39" t="s">
        <v>8</v>
      </c>
      <c r="S34" s="18"/>
      <c r="T34" s="1">
        <v>98</v>
      </c>
      <c r="U34" s="1">
        <v>86</v>
      </c>
      <c r="V34" s="1">
        <v>80</v>
      </c>
      <c r="W34" s="1">
        <v>88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70105</v>
      </c>
      <c r="C35" s="19" t="s">
        <v>139</v>
      </c>
      <c r="D35" s="18"/>
      <c r="E35" s="28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6">
        <v>2</v>
      </c>
      <c r="J35" s="28" t="str">
        <f t="shared" si="3"/>
        <v>Memiliki kemampuan dalam menganalisis Pertumbuhan dan Perkembangan, Metabolisme, Substansi Genetik, namun perlu pemahaman lebih lanjut mengenai Reproduksi Sel dan Hereditas.</v>
      </c>
      <c r="K35" s="28">
        <f t="shared" si="4"/>
        <v>79.333333333333329</v>
      </c>
      <c r="L35" s="28" t="str">
        <f t="shared" si="5"/>
        <v>B</v>
      </c>
      <c r="M35" s="28">
        <f t="shared" si="6"/>
        <v>79.333333333333329</v>
      </c>
      <c r="N35" s="28" t="str">
        <f t="shared" si="7"/>
        <v>B</v>
      </c>
      <c r="O35" s="1">
        <v>2</v>
      </c>
      <c r="P35" s="28" t="str">
        <f t="shared" si="8"/>
        <v>Sangat terampil merancang, melakukan dan menyimpulkan serta menyajikan data hasil percobaan Ingenhause</v>
      </c>
      <c r="Q35" s="39" t="s">
        <v>8</v>
      </c>
      <c r="R35" s="39" t="s">
        <v>8</v>
      </c>
      <c r="S35" s="18"/>
      <c r="T35" s="1">
        <v>83</v>
      </c>
      <c r="U35" s="1">
        <v>80</v>
      </c>
      <c r="V35" s="1">
        <v>69</v>
      </c>
      <c r="W35" s="1">
        <v>75</v>
      </c>
      <c r="X35" s="1">
        <v>73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70120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>IF((COUNTA(T12:AC12)&gt;0),(ROUND((AVERAGE(T36:AD36)),0)),"")</f>
        <v>90</v>
      </c>
      <c r="H36" s="28" t="str">
        <f t="shared" si="2"/>
        <v>A</v>
      </c>
      <c r="I36" s="36">
        <v>1</v>
      </c>
      <c r="J36" s="28" t="str">
        <f t="shared" si="3"/>
        <v>Memiliki kemampuan dalam menganalisis Pertumbuhan dan Perkembangan, Metabolisme, Substansi Genetik, Reproduksi Sel, serta Hereditas.</v>
      </c>
      <c r="K36" s="28">
        <f t="shared" si="4"/>
        <v>82.333333333333329</v>
      </c>
      <c r="L36" s="28" t="str">
        <f t="shared" si="5"/>
        <v>B</v>
      </c>
      <c r="M36" s="28">
        <f t="shared" si="6"/>
        <v>82.333333333333329</v>
      </c>
      <c r="N36" s="28" t="str">
        <f t="shared" si="7"/>
        <v>B</v>
      </c>
      <c r="O36" s="1">
        <v>3</v>
      </c>
      <c r="P36" s="28" t="str">
        <f t="shared" si="8"/>
        <v>Sangat terampil menyajikan hasil penulusuran informasi tentang Pembelahan Mitosis dan Meiosis</v>
      </c>
      <c r="Q36" s="39" t="s">
        <v>8</v>
      </c>
      <c r="R36" s="39" t="s">
        <v>8</v>
      </c>
      <c r="S36" s="18"/>
      <c r="T36" s="1">
        <v>90</v>
      </c>
      <c r="U36" s="1">
        <v>86</v>
      </c>
      <c r="V36" s="1">
        <v>94</v>
      </c>
      <c r="W36" s="1">
        <v>88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70135</v>
      </c>
      <c r="C37" s="19" t="s">
        <v>141</v>
      </c>
      <c r="D37" s="18"/>
      <c r="E37" s="28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6">
        <v>1</v>
      </c>
      <c r="J37" s="28" t="str">
        <f t="shared" si="3"/>
        <v>Memiliki kemampuan dalam menganalisis Pertumbuhan dan Perkembangan, Metabolisme, Substansi Genetik, Reproduksi Sel, serta Hereditas.</v>
      </c>
      <c r="K37" s="28">
        <f t="shared" si="4"/>
        <v>88.333333333333329</v>
      </c>
      <c r="L37" s="28" t="str">
        <f t="shared" si="5"/>
        <v>A</v>
      </c>
      <c r="M37" s="28">
        <f t="shared" si="6"/>
        <v>88.333333333333329</v>
      </c>
      <c r="N37" s="28" t="str">
        <f t="shared" si="7"/>
        <v>A</v>
      </c>
      <c r="O37" s="1">
        <v>3</v>
      </c>
      <c r="P37" s="28" t="str">
        <f t="shared" si="8"/>
        <v>Sangat terampil menyajikan hasil penulusuran informasi tentang Pembelahan Mitosis dan Meiosis</v>
      </c>
      <c r="Q37" s="39" t="s">
        <v>8</v>
      </c>
      <c r="R37" s="39" t="s">
        <v>8</v>
      </c>
      <c r="S37" s="18"/>
      <c r="T37" s="1">
        <v>98</v>
      </c>
      <c r="U37" s="1">
        <v>83</v>
      </c>
      <c r="V37" s="1">
        <v>83</v>
      </c>
      <c r="W37" s="1">
        <v>92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70150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Memiliki kemampuan dalam menganalisis Pertumbuhan dan Perkembangan, Metabolisme, Substansi Genetik, Reproduksi Sel, serta Hereditas.</v>
      </c>
      <c r="K38" s="28">
        <f t="shared" si="4"/>
        <v>87.666666666666671</v>
      </c>
      <c r="L38" s="28" t="str">
        <f t="shared" si="5"/>
        <v>A</v>
      </c>
      <c r="M38" s="28">
        <f t="shared" si="6"/>
        <v>87.666666666666671</v>
      </c>
      <c r="N38" s="28" t="str">
        <f t="shared" si="7"/>
        <v>A</v>
      </c>
      <c r="O38" s="1">
        <v>3</v>
      </c>
      <c r="P38" s="28" t="str">
        <f t="shared" si="8"/>
        <v>Sangat terampil menyajikan hasil penulusuran informasi tentang Pembelahan Mitosis dan Meiosis</v>
      </c>
      <c r="Q38" s="39" t="s">
        <v>8</v>
      </c>
      <c r="R38" s="39" t="s">
        <v>8</v>
      </c>
      <c r="S38" s="18"/>
      <c r="T38" s="1">
        <v>97</v>
      </c>
      <c r="U38" s="1">
        <v>93</v>
      </c>
      <c r="V38" s="1">
        <v>82</v>
      </c>
      <c r="W38" s="1">
        <v>92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70165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6">
        <v>1</v>
      </c>
      <c r="J39" s="28" t="str">
        <f t="shared" si="3"/>
        <v>Memiliki kemampuan dalam menganalisis Pertumbuhan dan Perkembangan, Metabolisme, Substansi Genetik, Reproduksi Sel, serta Hereditas.</v>
      </c>
      <c r="K39" s="28">
        <f t="shared" si="4"/>
        <v>85.666666666666671</v>
      </c>
      <c r="L39" s="28" t="str">
        <f t="shared" si="5"/>
        <v>A</v>
      </c>
      <c r="M39" s="28">
        <f t="shared" si="6"/>
        <v>85.666666666666671</v>
      </c>
      <c r="N39" s="28" t="str">
        <f t="shared" si="7"/>
        <v>A</v>
      </c>
      <c r="O39" s="1">
        <v>2</v>
      </c>
      <c r="P39" s="28" t="str">
        <f t="shared" si="8"/>
        <v>Sangat terampil merancang, melakukan dan menyimpulkan serta menyajikan data hasil percobaan Ingenhause</v>
      </c>
      <c r="Q39" s="39" t="s">
        <v>8</v>
      </c>
      <c r="R39" s="39" t="s">
        <v>8</v>
      </c>
      <c r="S39" s="18"/>
      <c r="T39" s="1">
        <v>98</v>
      </c>
      <c r="U39" s="1">
        <v>86</v>
      </c>
      <c r="V39" s="1">
        <v>87</v>
      </c>
      <c r="W39" s="1">
        <v>86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70180</v>
      </c>
      <c r="C40" s="19" t="s">
        <v>144</v>
      </c>
      <c r="D40" s="18"/>
      <c r="E40" s="28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6">
        <v>2</v>
      </c>
      <c r="J40" s="28" t="str">
        <f t="shared" si="3"/>
        <v>Memiliki kemampuan dalam menganalisis Pertumbuhan dan Perkembangan, Metabolisme, Substansi Genetik, namun perlu pemahaman lebih lanjut mengenai Reproduksi Sel dan Hereditas.</v>
      </c>
      <c r="K40" s="28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1">
        <v>1</v>
      </c>
      <c r="P40" s="28" t="str">
        <f t="shared" si="8"/>
        <v>Sangat terampil merancang, melakukan dan menyimpulkan serta menyajikan data hasil percobaan Faktor-faktor yang mempengaruhi Pertumbuhan</v>
      </c>
      <c r="Q40" s="39" t="s">
        <v>8</v>
      </c>
      <c r="R40" s="39" t="s">
        <v>8</v>
      </c>
      <c r="S40" s="18"/>
      <c r="T40" s="1">
        <v>77</v>
      </c>
      <c r="U40" s="1">
        <v>76</v>
      </c>
      <c r="V40" s="1">
        <v>78</v>
      </c>
      <c r="W40" s="1">
        <v>78</v>
      </c>
      <c r="X40" s="1">
        <v>77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70195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6">
        <v>2</v>
      </c>
      <c r="J41" s="28" t="str">
        <f t="shared" si="3"/>
        <v>Memiliki kemampuan dalam menganalisis Pertumbuhan dan Perkembangan, Metabolisme, Substansi Genetik, namun perlu pemahaman lebih lanjut mengenai Reproduksi Sel dan Hereditas.</v>
      </c>
      <c r="K41" s="28">
        <f t="shared" si="4"/>
        <v>87.333333333333329</v>
      </c>
      <c r="L41" s="28" t="str">
        <f t="shared" si="5"/>
        <v>A</v>
      </c>
      <c r="M41" s="28">
        <f t="shared" si="6"/>
        <v>87.333333333333329</v>
      </c>
      <c r="N41" s="28" t="str">
        <f t="shared" si="7"/>
        <v>A</v>
      </c>
      <c r="O41" s="1">
        <v>1</v>
      </c>
      <c r="P41" s="28" t="str">
        <f t="shared" si="8"/>
        <v>Sangat terampil merancang, melakukan dan menyimpulkan serta menyajikan data hasil percobaan Faktor-faktor yang mempengaruhi Pertumbuhan</v>
      </c>
      <c r="Q41" s="39" t="s">
        <v>8</v>
      </c>
      <c r="R41" s="39" t="s">
        <v>8</v>
      </c>
      <c r="S41" s="18"/>
      <c r="T41" s="1">
        <v>93</v>
      </c>
      <c r="U41" s="1">
        <v>73</v>
      </c>
      <c r="V41" s="1">
        <v>78</v>
      </c>
      <c r="W41" s="1">
        <v>86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70210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6">
        <v>1</v>
      </c>
      <c r="J42" s="28" t="str">
        <f t="shared" si="3"/>
        <v>Memiliki kemampuan dalam menganalisis Pertumbuhan dan Perkembangan, Metabolisme, Substansi Genetik, Reproduksi Sel, serta Hereditas.</v>
      </c>
      <c r="K42" s="28">
        <f t="shared" si="4"/>
        <v>83.666666666666671</v>
      </c>
      <c r="L42" s="28" t="str">
        <f t="shared" si="5"/>
        <v>B</v>
      </c>
      <c r="M42" s="28">
        <f t="shared" si="6"/>
        <v>83.666666666666671</v>
      </c>
      <c r="N42" s="28" t="str">
        <f t="shared" si="7"/>
        <v>B</v>
      </c>
      <c r="O42" s="1">
        <v>2</v>
      </c>
      <c r="P42" s="28" t="str">
        <f t="shared" si="8"/>
        <v>Sangat terampil merancang, melakukan dan menyimpulkan serta menyajikan data hasil percobaan Ingenhause</v>
      </c>
      <c r="Q42" s="39" t="s">
        <v>8</v>
      </c>
      <c r="R42" s="39" t="s">
        <v>8</v>
      </c>
      <c r="S42" s="18"/>
      <c r="T42" s="1">
        <v>96</v>
      </c>
      <c r="U42" s="1">
        <v>86</v>
      </c>
      <c r="V42" s="1">
        <v>80</v>
      </c>
      <c r="W42" s="1">
        <v>92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74680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6">
        <v>2</v>
      </c>
      <c r="J43" s="28" t="str">
        <f t="shared" si="3"/>
        <v>Memiliki kemampuan dalam menganalisis Pertumbuhan dan Perkembangan, Metabolisme, Substansi Genetik, namun perlu pemahaman lebih lanjut mengenai Reproduksi Sel dan Hereditas.</v>
      </c>
      <c r="K43" s="28">
        <f t="shared" si="4"/>
        <v>85.333333333333329</v>
      </c>
      <c r="L43" s="28" t="str">
        <f t="shared" si="5"/>
        <v>A</v>
      </c>
      <c r="M43" s="28">
        <f t="shared" si="6"/>
        <v>85.333333333333329</v>
      </c>
      <c r="N43" s="28" t="str">
        <f t="shared" si="7"/>
        <v>A</v>
      </c>
      <c r="O43" s="1">
        <v>2</v>
      </c>
      <c r="P43" s="28" t="str">
        <f t="shared" si="8"/>
        <v>Sangat terampil merancang, melakukan dan menyimpulkan serta menyajikan data hasil percobaan Ingenhause</v>
      </c>
      <c r="Q43" s="39" t="s">
        <v>8</v>
      </c>
      <c r="R43" s="39" t="s">
        <v>8</v>
      </c>
      <c r="S43" s="18"/>
      <c r="T43" s="1">
        <v>99</v>
      </c>
      <c r="U43" s="1">
        <v>80</v>
      </c>
      <c r="V43" s="1">
        <v>74</v>
      </c>
      <c r="W43" s="1">
        <v>82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87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70225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6">
        <v>1</v>
      </c>
      <c r="J44" s="28" t="str">
        <f t="shared" si="3"/>
        <v>Memiliki kemampuan dalam menganalisis Pertumbuhan dan Perkembangan, Metabolisme, Substansi Genetik, Reproduksi Sel, serta Hereditas.</v>
      </c>
      <c r="K44" s="28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1">
        <v>2</v>
      </c>
      <c r="P44" s="28" t="str">
        <f t="shared" si="8"/>
        <v>Sangat terampil merancang, melakukan dan menyimpulkan serta menyajikan data hasil percobaan Ingenhause</v>
      </c>
      <c r="Q44" s="39" t="s">
        <v>8</v>
      </c>
      <c r="R44" s="39" t="s">
        <v>8</v>
      </c>
      <c r="S44" s="18"/>
      <c r="T44" s="1">
        <v>97</v>
      </c>
      <c r="U44" s="1">
        <v>86</v>
      </c>
      <c r="V44" s="1">
        <v>82</v>
      </c>
      <c r="W44" s="1">
        <v>88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70240</v>
      </c>
      <c r="C45" s="19" t="s">
        <v>149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1</v>
      </c>
      <c r="J45" s="28" t="str">
        <f t="shared" si="3"/>
        <v>Memiliki kemampuan dalam menganalisis Pertumbuhan dan Perkembangan, Metabolisme, Substansi Genetik, Reproduksi Sel, serta Hereditas.</v>
      </c>
      <c r="K45" s="28">
        <f t="shared" si="4"/>
        <v>89</v>
      </c>
      <c r="L45" s="28" t="str">
        <f t="shared" si="5"/>
        <v>A</v>
      </c>
      <c r="M45" s="28">
        <f t="shared" si="6"/>
        <v>89</v>
      </c>
      <c r="N45" s="28" t="str">
        <f t="shared" si="7"/>
        <v>A</v>
      </c>
      <c r="O45" s="1">
        <v>1</v>
      </c>
      <c r="P45" s="28" t="str">
        <f t="shared" si="8"/>
        <v>Sangat terampil merancang, melakukan dan menyimpulkan serta menyajikan data hasil percobaan Faktor-faktor yang mempengaruhi Pertumbuhan</v>
      </c>
      <c r="Q45" s="39" t="s">
        <v>8</v>
      </c>
      <c r="R45" s="39" t="s">
        <v>8</v>
      </c>
      <c r="S45" s="18"/>
      <c r="T45" s="1">
        <v>98</v>
      </c>
      <c r="U45" s="1">
        <v>83</v>
      </c>
      <c r="V45" s="1">
        <v>75</v>
      </c>
      <c r="W45" s="1">
        <v>92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70255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>IF((COUNTA(T12:AC12)&gt;0),(ROUND((AVERAGE(T46:AD46)),0)),"")</f>
        <v>91</v>
      </c>
      <c r="H46" s="28" t="str">
        <f t="shared" si="2"/>
        <v>A</v>
      </c>
      <c r="I46" s="36">
        <v>1</v>
      </c>
      <c r="J46" s="28" t="str">
        <f t="shared" si="3"/>
        <v>Memiliki kemampuan dalam menganalisis Pertumbuhan dan Perkembangan, Metabolisme, Substansi Genetik, Reproduksi Sel, serta Hereditas.</v>
      </c>
      <c r="K46" s="28">
        <f t="shared" si="4"/>
        <v>85.666666666666671</v>
      </c>
      <c r="L46" s="28" t="str">
        <f t="shared" si="5"/>
        <v>A</v>
      </c>
      <c r="M46" s="28">
        <f t="shared" si="6"/>
        <v>85.666666666666671</v>
      </c>
      <c r="N46" s="28" t="str">
        <f t="shared" si="7"/>
        <v>A</v>
      </c>
      <c r="O46" s="1">
        <v>1</v>
      </c>
      <c r="P46" s="28" t="str">
        <f t="shared" si="8"/>
        <v>Sangat terampil merancang, melakukan dan menyimpulkan serta menyajikan data hasil percobaan Faktor-faktor yang mempengaruhi Pertumbuhan</v>
      </c>
      <c r="Q46" s="39" t="s">
        <v>8</v>
      </c>
      <c r="R46" s="39" t="s">
        <v>8</v>
      </c>
      <c r="S46" s="18"/>
      <c r="T46" s="1">
        <v>99</v>
      </c>
      <c r="U46" s="1">
        <v>85</v>
      </c>
      <c r="V46" s="1">
        <v>90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89</v>
      </c>
      <c r="AG46" s="1">
        <v>85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70270</v>
      </c>
      <c r="C47" s="19" t="s">
        <v>151</v>
      </c>
      <c r="D47" s="18"/>
      <c r="E47" s="28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6">
        <v>1</v>
      </c>
      <c r="J47" s="28" t="str">
        <f t="shared" si="3"/>
        <v>Memiliki kemampuan dalam menganalisis Pertumbuhan dan Perkembangan, Metabolisme, Substansi Genetik, Reproduksi Sel, serta Hereditas.</v>
      </c>
      <c r="K47" s="28">
        <f t="shared" si="4"/>
        <v>83</v>
      </c>
      <c r="L47" s="28" t="str">
        <f t="shared" si="5"/>
        <v>B</v>
      </c>
      <c r="M47" s="28">
        <f t="shared" si="6"/>
        <v>83</v>
      </c>
      <c r="N47" s="28" t="str">
        <f t="shared" si="7"/>
        <v>B</v>
      </c>
      <c r="O47" s="1">
        <v>1</v>
      </c>
      <c r="P47" s="28" t="str">
        <f t="shared" si="8"/>
        <v>Sangat terampil merancang, melakukan dan menyimpulkan serta menyajikan data hasil percobaan Faktor-faktor yang mempengaruhi Pertumbuhan</v>
      </c>
      <c r="Q47" s="39" t="s">
        <v>8</v>
      </c>
      <c r="R47" s="39" t="s">
        <v>8</v>
      </c>
      <c r="S47" s="18"/>
      <c r="T47" s="1">
        <v>96</v>
      </c>
      <c r="U47" s="1">
        <v>86</v>
      </c>
      <c r="V47" s="1">
        <v>76</v>
      </c>
      <c r="W47" s="1">
        <v>90</v>
      </c>
      <c r="X47" s="1">
        <v>81</v>
      </c>
      <c r="Y47" s="1"/>
      <c r="Z47" s="1"/>
      <c r="AA47" s="1"/>
      <c r="AB47" s="1"/>
      <c r="AC47" s="1"/>
      <c r="AD47" s="1"/>
      <c r="AE47" s="18"/>
      <c r="AF47" s="1">
        <v>86</v>
      </c>
      <c r="AG47" s="1">
        <v>80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ref="E48:E50" si="9">IF((COUNTA(T48:AC48)&gt;0),(ROUND((AVERAGE(T48:AC48)),0)),"")</f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9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9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T16" sqref="T16"/>
    </sheetView>
  </sheetViews>
  <sheetFormatPr defaultRowHeight="15" x14ac:dyDescent="0.25"/>
  <cols>
    <col min="1" max="1" width="6.5703125" customWidth="1"/>
    <col min="2" max="2" width="9.140625" hidden="1" customWidth="1"/>
    <col min="3" max="3" width="22.5703125" customWidth="1"/>
    <col min="4" max="4" width="5.85546875" customWidth="1"/>
    <col min="5" max="5" width="5.42578125" customWidth="1"/>
    <col min="6" max="6" width="4.7109375" customWidth="1"/>
    <col min="7" max="7" width="3.7109375" customWidth="1"/>
    <col min="8" max="8" width="4.28515625" customWidth="1"/>
    <col min="9" max="9" width="4.85546875" customWidth="1"/>
    <col min="10" max="10" width="13.7109375" customWidth="1"/>
    <col min="11" max="11" width="4.28515625" customWidth="1"/>
    <col min="12" max="12" width="4.5703125" customWidth="1"/>
    <col min="13" max="13" width="3.7109375" customWidth="1"/>
    <col min="14" max="14" width="4.7109375" customWidth="1"/>
    <col min="15" max="15" width="6.42578125" customWidth="1"/>
    <col min="16" max="16" width="13.28515625" customWidth="1"/>
    <col min="17" max="17" width="4.7109375" customWidth="1"/>
    <col min="18" max="18" width="3.28515625" customWidth="1"/>
    <col min="19" max="19" width="2.28515625" customWidth="1"/>
    <col min="20" max="20" width="3.7109375" customWidth="1"/>
    <col min="21" max="22" width="4.5703125" customWidth="1"/>
    <col min="23" max="23" width="4.140625" customWidth="1"/>
    <col min="24" max="24" width="4.42578125" customWidth="1"/>
    <col min="25" max="25" width="3.28515625" customWidth="1"/>
    <col min="26" max="30" width="7.140625" hidden="1" customWidth="1"/>
    <col min="31" max="31" width="2.28515625" customWidth="1"/>
    <col min="32" max="32" width="4.5703125" customWidth="1"/>
    <col min="33" max="33" width="5.42578125" customWidth="1"/>
    <col min="34" max="34" width="4.85546875" customWidth="1"/>
    <col min="35" max="35" width="6.140625" customWidth="1"/>
    <col min="36" max="36" width="1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70285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namun perlu pemahaman lebih lanjut mengenai Reproduksi Sel dan Hereditas.</v>
      </c>
      <c r="K11" s="28">
        <f t="shared" ref="K11:K50" si="4">IF((COUNTA(AF11:AO11)&gt;0),AVERAGE(AF11:AO11),"")</f>
        <v>89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1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data hasil percobaan Faktor-faktor yang mempengaruhi Pertumbuhan</v>
      </c>
      <c r="Q11" s="39" t="s">
        <v>8</v>
      </c>
      <c r="R11" s="39" t="s">
        <v>8</v>
      </c>
      <c r="S11" s="18"/>
      <c r="T11" s="1">
        <v>83</v>
      </c>
      <c r="U11" s="1">
        <v>77</v>
      </c>
      <c r="V11" s="1">
        <v>71</v>
      </c>
      <c r="W11" s="1">
        <v>90</v>
      </c>
      <c r="X11" s="1">
        <f>(84+76)/2</f>
        <v>80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87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70300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6">
        <v>2</v>
      </c>
      <c r="J12" s="28" t="str">
        <f t="shared" si="3"/>
        <v>Memiliki kemampuan dalam menganalisis Pertumbuhan dan Perkembangan, Metabolisme, Substansi Genetik, namun perlu pemahaman lebih lanjut mengenai Reproduksi Sel dan Hereditas.</v>
      </c>
      <c r="K12" s="28">
        <f t="shared" si="4"/>
        <v>81.666666666666671</v>
      </c>
      <c r="L12" s="28" t="str">
        <f t="shared" si="5"/>
        <v>B</v>
      </c>
      <c r="M12" s="28">
        <f t="shared" si="6"/>
        <v>81.666666666666671</v>
      </c>
      <c r="N12" s="28" t="str">
        <f t="shared" si="7"/>
        <v>B</v>
      </c>
      <c r="O12" s="1">
        <v>3</v>
      </c>
      <c r="P12" s="28" t="str">
        <f t="shared" si="8"/>
        <v>Sangat terampil menyajikan hasil penulusuran informasi tentang Pembelahan Mitosis dan Meiosis</v>
      </c>
      <c r="Q12" s="39" t="s">
        <v>8</v>
      </c>
      <c r="R12" s="39" t="s">
        <v>8</v>
      </c>
      <c r="S12" s="18"/>
      <c r="T12" s="1">
        <v>85</v>
      </c>
      <c r="U12" s="1">
        <v>80</v>
      </c>
      <c r="V12" s="1">
        <v>75</v>
      </c>
      <c r="W12" s="1">
        <v>83</v>
      </c>
      <c r="X12" s="1">
        <f>(72+72)/2</f>
        <v>72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70315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6">
        <v>2</v>
      </c>
      <c r="J13" s="28" t="str">
        <f t="shared" si="3"/>
        <v>Memiliki kemampuan dalam menganalisis Pertumbuhan dan Perkembangan, Metabolisme, Substansi Genetik, namun perlu pemahaman lebih lanjut mengenai Reproduksi Sel dan Hereditas.</v>
      </c>
      <c r="K13" s="28">
        <f t="shared" si="4"/>
        <v>87.333333333333329</v>
      </c>
      <c r="L13" s="28" t="str">
        <f t="shared" si="5"/>
        <v>A</v>
      </c>
      <c r="M13" s="28">
        <f t="shared" si="6"/>
        <v>87.333333333333329</v>
      </c>
      <c r="N13" s="28" t="str">
        <f t="shared" si="7"/>
        <v>A</v>
      </c>
      <c r="O13" s="1">
        <v>2</v>
      </c>
      <c r="P13" s="28" t="str">
        <f t="shared" si="8"/>
        <v>Sangat terampil merancang, melakukan dan menyimpulkan serta menyajikan data hasil percobaan Ingenhause</v>
      </c>
      <c r="Q13" s="39" t="s">
        <v>8</v>
      </c>
      <c r="R13" s="39" t="s">
        <v>8</v>
      </c>
      <c r="S13" s="18"/>
      <c r="T13" s="1">
        <v>79</v>
      </c>
      <c r="U13" s="1">
        <v>73</v>
      </c>
      <c r="V13" s="1">
        <v>70</v>
      </c>
      <c r="W13" s="1">
        <v>77</v>
      </c>
      <c r="X13" s="1">
        <f>(88+82)/2</f>
        <v>85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231</v>
      </c>
      <c r="FJ13" s="77">
        <v>24021</v>
      </c>
      <c r="FK13" s="77">
        <v>24031</v>
      </c>
    </row>
    <row r="14" spans="1:167" x14ac:dyDescent="0.25">
      <c r="A14" s="19">
        <v>4</v>
      </c>
      <c r="B14" s="19">
        <v>70330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6">
        <v>2</v>
      </c>
      <c r="J14" s="28" t="str">
        <f t="shared" si="3"/>
        <v>Memiliki kemampuan dalam menganalisis Pertumbuhan dan Perkembangan, Metabolisme, Substansi Genetik, namun perlu pemahaman lebih lanjut mengenai Reproduksi Sel dan Hereditas.</v>
      </c>
      <c r="K14" s="28">
        <f t="shared" si="4"/>
        <v>82.333333333333329</v>
      </c>
      <c r="L14" s="28" t="str">
        <f t="shared" si="5"/>
        <v>B</v>
      </c>
      <c r="M14" s="28">
        <f t="shared" si="6"/>
        <v>82.333333333333329</v>
      </c>
      <c r="N14" s="28" t="str">
        <f t="shared" si="7"/>
        <v>B</v>
      </c>
      <c r="O14" s="1">
        <v>2</v>
      </c>
      <c r="P14" s="28" t="str">
        <f t="shared" si="8"/>
        <v>Sangat terampil merancang, melakukan dan menyimpulkan serta menyajikan data hasil percobaan Ingenhause</v>
      </c>
      <c r="Q14" s="39" t="s">
        <v>8</v>
      </c>
      <c r="R14" s="39" t="s">
        <v>8</v>
      </c>
      <c r="S14" s="18"/>
      <c r="T14" s="1">
        <v>74</v>
      </c>
      <c r="U14" s="1">
        <v>77</v>
      </c>
      <c r="V14" s="1">
        <v>76</v>
      </c>
      <c r="W14" s="1">
        <v>87</v>
      </c>
      <c r="X14" s="1">
        <f>(91+84)/2</f>
        <v>87.5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90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70345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6">
        <v>2</v>
      </c>
      <c r="J15" s="28" t="str">
        <f t="shared" si="3"/>
        <v>Memiliki kemampuan dalam menganalisis Pertumbuhan dan Perkembangan, Metabolisme, Substansi Genetik, namun perlu pemahaman lebih lanjut mengenai Reproduksi Sel dan Hereditas.</v>
      </c>
      <c r="K15" s="28">
        <f t="shared" si="4"/>
        <v>85.666666666666671</v>
      </c>
      <c r="L15" s="28" t="str">
        <f t="shared" si="5"/>
        <v>A</v>
      </c>
      <c r="M15" s="28">
        <f t="shared" si="6"/>
        <v>85.666666666666671</v>
      </c>
      <c r="N15" s="28" t="str">
        <f t="shared" si="7"/>
        <v>A</v>
      </c>
      <c r="O15" s="1">
        <v>2</v>
      </c>
      <c r="P15" s="28" t="str">
        <f t="shared" si="8"/>
        <v>Sangat terampil merancang, melakukan dan menyimpulkan serta menyajikan data hasil percobaan Ingenhause</v>
      </c>
      <c r="Q15" s="39" t="s">
        <v>8</v>
      </c>
      <c r="R15" s="39" t="s">
        <v>8</v>
      </c>
      <c r="S15" s="18"/>
      <c r="T15" s="1">
        <v>73</v>
      </c>
      <c r="U15" s="1">
        <v>76</v>
      </c>
      <c r="V15" s="1">
        <v>73</v>
      </c>
      <c r="W15" s="1">
        <v>73</v>
      </c>
      <c r="X15" s="1">
        <f>(82+84)/2</f>
        <v>83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6" t="s">
        <v>232</v>
      </c>
      <c r="FJ15" s="77">
        <v>24022</v>
      </c>
      <c r="FK15" s="77">
        <v>24032</v>
      </c>
    </row>
    <row r="16" spans="1:167" x14ac:dyDescent="0.25">
      <c r="A16" s="19">
        <v>6</v>
      </c>
      <c r="B16" s="19">
        <v>70360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6">
        <v>2</v>
      </c>
      <c r="J16" s="28" t="str">
        <f t="shared" si="3"/>
        <v>Memiliki kemampuan dalam menganalisis Pertumbuhan dan Perkembangan, Metabolisme, Substansi Genetik, namun perlu pemahaman lebih lanjut mengenai Reproduksi Sel dan Hereditas.</v>
      </c>
      <c r="K16" s="28">
        <f t="shared" si="4"/>
        <v>79</v>
      </c>
      <c r="L16" s="28" t="str">
        <f t="shared" si="5"/>
        <v>B</v>
      </c>
      <c r="M16" s="28">
        <f t="shared" si="6"/>
        <v>79</v>
      </c>
      <c r="N16" s="28" t="str">
        <f t="shared" si="7"/>
        <v>B</v>
      </c>
      <c r="O16" s="1">
        <v>2</v>
      </c>
      <c r="P16" s="28" t="str">
        <f t="shared" si="8"/>
        <v>Sangat terampil merancang, melakukan dan menyimpulkan serta menyajikan data hasil percobaan Ingenhause</v>
      </c>
      <c r="Q16" s="39" t="s">
        <v>8</v>
      </c>
      <c r="R16" s="39" t="s">
        <v>8</v>
      </c>
      <c r="S16" s="18"/>
      <c r="T16" s="1">
        <v>81</v>
      </c>
      <c r="U16" s="1">
        <v>76</v>
      </c>
      <c r="V16" s="1">
        <v>62</v>
      </c>
      <c r="W16" s="1">
        <v>93</v>
      </c>
      <c r="X16" s="1">
        <f>(94+78)/2</f>
        <v>86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87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70375</v>
      </c>
      <c r="C17" s="19" t="s">
        <v>159</v>
      </c>
      <c r="D17" s="18"/>
      <c r="E17" s="28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6">
        <v>2</v>
      </c>
      <c r="J17" s="28" t="str">
        <f t="shared" si="3"/>
        <v>Memiliki kemampuan dalam menganalisis Pertumbuhan dan Perkembangan, Metabolisme, Substansi Genetik, namun perlu pemahaman lebih lanjut mengenai Reproduksi Sel dan Hereditas.</v>
      </c>
      <c r="K17" s="28">
        <f t="shared" si="4"/>
        <v>88</v>
      </c>
      <c r="L17" s="28" t="str">
        <f t="shared" si="5"/>
        <v>A</v>
      </c>
      <c r="M17" s="28">
        <f t="shared" si="6"/>
        <v>88</v>
      </c>
      <c r="N17" s="28" t="str">
        <f t="shared" si="7"/>
        <v>A</v>
      </c>
      <c r="O17" s="1">
        <v>3</v>
      </c>
      <c r="P17" s="28" t="str">
        <f t="shared" si="8"/>
        <v>Sangat terampil menyajikan hasil penulusuran informasi tentang Pembelahan Mitosis dan Meiosis</v>
      </c>
      <c r="Q17" s="39" t="s">
        <v>8</v>
      </c>
      <c r="R17" s="39" t="s">
        <v>8</v>
      </c>
      <c r="S17" s="18"/>
      <c r="T17" s="1">
        <v>79</v>
      </c>
      <c r="U17" s="1">
        <v>75</v>
      </c>
      <c r="V17" s="1">
        <v>65</v>
      </c>
      <c r="W17" s="1">
        <v>80</v>
      </c>
      <c r="X17" s="1">
        <f>(86+78)/2</f>
        <v>82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230</v>
      </c>
      <c r="FI17" s="76" t="s">
        <v>233</v>
      </c>
      <c r="FJ17" s="77">
        <v>24023</v>
      </c>
      <c r="FK17" s="77">
        <v>24033</v>
      </c>
    </row>
    <row r="18" spans="1:167" x14ac:dyDescent="0.25">
      <c r="A18" s="19">
        <v>8</v>
      </c>
      <c r="B18" s="19">
        <v>70390</v>
      </c>
      <c r="C18" s="19" t="s">
        <v>160</v>
      </c>
      <c r="D18" s="18"/>
      <c r="E18" s="28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6">
        <v>2</v>
      </c>
      <c r="J18" s="28" t="str">
        <f t="shared" si="3"/>
        <v>Memiliki kemampuan dalam menganalisis Pertumbuhan dan Perkembangan, Metabolisme, Substansi Genetik, namun perlu pemahaman lebih lanjut mengenai Reproduksi Sel dan Hereditas.</v>
      </c>
      <c r="K18" s="28">
        <f t="shared" si="4"/>
        <v>85.666666666666671</v>
      </c>
      <c r="L18" s="28" t="str">
        <f t="shared" si="5"/>
        <v>A</v>
      </c>
      <c r="M18" s="28">
        <f t="shared" si="6"/>
        <v>85.666666666666671</v>
      </c>
      <c r="N18" s="28" t="str">
        <f t="shared" si="7"/>
        <v>A</v>
      </c>
      <c r="O18" s="1">
        <v>1</v>
      </c>
      <c r="P18" s="28" t="str">
        <f t="shared" si="8"/>
        <v>Sangat terampil merancang, melakukan dan menyimpulkan serta menyajikan data hasil percobaan Faktor-faktor yang mempengaruhi Pertumbuhan</v>
      </c>
      <c r="Q18" s="39" t="s">
        <v>8</v>
      </c>
      <c r="R18" s="39" t="s">
        <v>8</v>
      </c>
      <c r="S18" s="18"/>
      <c r="T18" s="1">
        <v>82</v>
      </c>
      <c r="U18" s="1">
        <v>77</v>
      </c>
      <c r="V18" s="1">
        <v>83</v>
      </c>
      <c r="W18" s="1">
        <v>87</v>
      </c>
      <c r="X18" s="1">
        <f>(88+74)/2</f>
        <v>81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70405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6">
        <v>1</v>
      </c>
      <c r="J19" s="28" t="str">
        <f t="shared" si="3"/>
        <v>Memiliki kemampuan dalam menganalisis Pertumbuhan dan Perkembangan, Metabolisme, Substansi Genetik, Reproduksi Sel, serta Hereditas.</v>
      </c>
      <c r="K19" s="28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1">
        <v>1</v>
      </c>
      <c r="P19" s="28" t="str">
        <f t="shared" si="8"/>
        <v>Sangat terampil merancang, melakukan dan menyimpulkan serta menyajikan data hasil percobaan Faktor-faktor yang mempengaruhi Pertumbuhan</v>
      </c>
      <c r="Q19" s="39" t="s">
        <v>8</v>
      </c>
      <c r="R19" s="39" t="s">
        <v>8</v>
      </c>
      <c r="S19" s="18"/>
      <c r="T19" s="1">
        <v>87</v>
      </c>
      <c r="U19" s="1">
        <v>83</v>
      </c>
      <c r="V19" s="1">
        <v>89</v>
      </c>
      <c r="W19" s="1">
        <v>90</v>
      </c>
      <c r="X19" s="1">
        <f>(94+80)/2</f>
        <v>87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87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24024</v>
      </c>
      <c r="FK19" s="77">
        <v>24034</v>
      </c>
    </row>
    <row r="20" spans="1:167" x14ac:dyDescent="0.25">
      <c r="A20" s="19">
        <v>10</v>
      </c>
      <c r="B20" s="19">
        <v>70420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1</v>
      </c>
      <c r="J20" s="28" t="str">
        <f t="shared" si="3"/>
        <v>Memiliki kemampuan dalam menganalisis Pertumbuhan dan Perkembangan, Metabolisme, Substansi Genetik, Reproduksi Sel, serta Hereditas.</v>
      </c>
      <c r="K20" s="28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1">
        <v>3</v>
      </c>
      <c r="P20" s="28" t="str">
        <f t="shared" si="8"/>
        <v>Sangat terampil menyajikan hasil penulusuran informasi tentang Pembelahan Mitosis dan Meiosis</v>
      </c>
      <c r="Q20" s="39" t="s">
        <v>8</v>
      </c>
      <c r="R20" s="39" t="s">
        <v>8</v>
      </c>
      <c r="S20" s="18"/>
      <c r="T20" s="1">
        <v>83</v>
      </c>
      <c r="U20" s="1">
        <v>81</v>
      </c>
      <c r="V20" s="1">
        <v>84</v>
      </c>
      <c r="W20" s="1">
        <v>85</v>
      </c>
      <c r="X20" s="1">
        <f>(96+84)/2</f>
        <v>90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70435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6">
        <v>2</v>
      </c>
      <c r="J21" s="28" t="str">
        <f t="shared" si="3"/>
        <v>Memiliki kemampuan dalam menganalisis Pertumbuhan dan Perkembangan, Metabolisme, Substansi Genetik, namun perlu pemahaman lebih lanjut mengenai Reproduksi Sel dan Hereditas.</v>
      </c>
      <c r="K21" s="28">
        <f t="shared" si="4"/>
        <v>89</v>
      </c>
      <c r="L21" s="28" t="str">
        <f t="shared" si="5"/>
        <v>A</v>
      </c>
      <c r="M21" s="28">
        <f t="shared" si="6"/>
        <v>89</v>
      </c>
      <c r="N21" s="28" t="str">
        <f t="shared" si="7"/>
        <v>A</v>
      </c>
      <c r="O21" s="1">
        <v>1</v>
      </c>
      <c r="P21" s="28" t="str">
        <f t="shared" si="8"/>
        <v>Sangat terampil merancang, melakukan dan menyimpulkan serta menyajikan data hasil percobaan Faktor-faktor yang mempengaruhi Pertumbuhan</v>
      </c>
      <c r="Q21" s="39" t="s">
        <v>8</v>
      </c>
      <c r="R21" s="39" t="s">
        <v>8</v>
      </c>
      <c r="S21" s="18"/>
      <c r="T21" s="1">
        <v>84</v>
      </c>
      <c r="U21" s="1">
        <v>75</v>
      </c>
      <c r="V21" s="1">
        <v>78</v>
      </c>
      <c r="W21" s="1">
        <v>87</v>
      </c>
      <c r="X21" s="1">
        <f>(88+80)/2</f>
        <v>84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24025</v>
      </c>
      <c r="FK21" s="77">
        <v>24035</v>
      </c>
    </row>
    <row r="22" spans="1:167" x14ac:dyDescent="0.25">
      <c r="A22" s="19">
        <v>12</v>
      </c>
      <c r="B22" s="19">
        <v>70450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6">
        <v>1</v>
      </c>
      <c r="J22" s="28" t="str">
        <f t="shared" si="3"/>
        <v>Memiliki kemampuan dalam menganalisis Pertumbuhan dan Perkembangan, Metabolisme, Substansi Genetik, Reproduksi Sel, serta Hereditas.</v>
      </c>
      <c r="K22" s="28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1">
        <v>1</v>
      </c>
      <c r="P22" s="28" t="str">
        <f t="shared" si="8"/>
        <v>Sangat terampil merancang, melakukan dan menyimpulkan serta menyajikan data hasil percobaan Faktor-faktor yang mempengaruhi Pertumbuhan</v>
      </c>
      <c r="Q22" s="39" t="s">
        <v>8</v>
      </c>
      <c r="R22" s="39" t="s">
        <v>8</v>
      </c>
      <c r="S22" s="18"/>
      <c r="T22" s="1">
        <v>83</v>
      </c>
      <c r="U22" s="1">
        <v>82</v>
      </c>
      <c r="V22" s="1">
        <v>83</v>
      </c>
      <c r="W22" s="1">
        <v>87</v>
      </c>
      <c r="X22" s="1">
        <f>(100+80)/2</f>
        <v>90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70810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6">
        <v>2</v>
      </c>
      <c r="J23" s="28" t="str">
        <f t="shared" si="3"/>
        <v>Memiliki kemampuan dalam menganalisis Pertumbuhan dan Perkembangan, Metabolisme, Substansi Genetik, namun perlu pemahaman lebih lanjut mengenai Reproduksi Sel dan Hereditas.</v>
      </c>
      <c r="K23" s="28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1">
        <v>2</v>
      </c>
      <c r="P23" s="28" t="str">
        <f t="shared" si="8"/>
        <v>Sangat terampil merancang, melakukan dan menyimpulkan serta menyajikan data hasil percobaan Ingenhause</v>
      </c>
      <c r="Q23" s="39" t="s">
        <v>8</v>
      </c>
      <c r="R23" s="39" t="s">
        <v>8</v>
      </c>
      <c r="S23" s="18"/>
      <c r="T23" s="1">
        <v>78</v>
      </c>
      <c r="U23" s="1">
        <v>79</v>
      </c>
      <c r="V23" s="1">
        <v>70</v>
      </c>
      <c r="W23" s="1">
        <v>83</v>
      </c>
      <c r="X23" s="1">
        <f>(72+68)/2</f>
        <v>70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24026</v>
      </c>
      <c r="FK23" s="77">
        <v>24036</v>
      </c>
    </row>
    <row r="24" spans="1:167" x14ac:dyDescent="0.25">
      <c r="A24" s="19">
        <v>14</v>
      </c>
      <c r="B24" s="19">
        <v>70465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6">
        <v>2</v>
      </c>
      <c r="J24" s="28" t="str">
        <f t="shared" si="3"/>
        <v>Memiliki kemampuan dalam menganalisis Pertumbuhan dan Perkembangan, Metabolisme, Substansi Genetik, namun perlu pemahaman lebih lanjut mengenai Reproduksi Sel dan Hereditas.</v>
      </c>
      <c r="K24" s="28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1">
        <v>3</v>
      </c>
      <c r="P24" s="28" t="str">
        <f t="shared" si="8"/>
        <v>Sangat terampil menyajikan hasil penulusuran informasi tentang Pembelahan Mitosis dan Meiosis</v>
      </c>
      <c r="Q24" s="39" t="s">
        <v>8</v>
      </c>
      <c r="R24" s="39" t="s">
        <v>8</v>
      </c>
      <c r="S24" s="18"/>
      <c r="T24" s="1">
        <v>77</v>
      </c>
      <c r="U24" s="1">
        <v>84</v>
      </c>
      <c r="V24" s="1">
        <v>80</v>
      </c>
      <c r="W24" s="1">
        <v>87</v>
      </c>
      <c r="X24" s="1">
        <f>(94+84)/2</f>
        <v>89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70480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1</v>
      </c>
      <c r="J25" s="28" t="str">
        <f t="shared" si="3"/>
        <v>Memiliki kemampuan dalam menganalisis Pertumbuhan dan Perkembangan, Metabolisme, Substansi Genetik, Reproduksi Sel, serta Hereditas.</v>
      </c>
      <c r="K25" s="28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1">
        <v>3</v>
      </c>
      <c r="P25" s="28" t="str">
        <f t="shared" si="8"/>
        <v>Sangat terampil menyajikan hasil penulusuran informasi tentang Pembelahan Mitosis dan Meiosis</v>
      </c>
      <c r="Q25" s="39" t="s">
        <v>8</v>
      </c>
      <c r="R25" s="39" t="s">
        <v>8</v>
      </c>
      <c r="S25" s="18"/>
      <c r="T25" s="1">
        <v>83</v>
      </c>
      <c r="U25" s="1">
        <v>80</v>
      </c>
      <c r="V25" s="1">
        <v>85</v>
      </c>
      <c r="W25" s="1">
        <v>90</v>
      </c>
      <c r="X25" s="1">
        <f>(92+80)/2</f>
        <v>86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93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24027</v>
      </c>
      <c r="FK25" s="77">
        <v>24037</v>
      </c>
    </row>
    <row r="26" spans="1:167" x14ac:dyDescent="0.25">
      <c r="A26" s="19">
        <v>16</v>
      </c>
      <c r="B26" s="19">
        <v>70495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1</v>
      </c>
      <c r="J26" s="28" t="str">
        <f t="shared" si="3"/>
        <v>Memiliki kemampuan dalam menganalisis Pertumbuhan dan Perkembangan, Metabolisme, Substansi Genetik, Reproduksi Sel, serta Hereditas.</v>
      </c>
      <c r="K26" s="28">
        <f t="shared" si="4"/>
        <v>88.666666666666671</v>
      </c>
      <c r="L26" s="28" t="str">
        <f t="shared" si="5"/>
        <v>A</v>
      </c>
      <c r="M26" s="28">
        <f t="shared" si="6"/>
        <v>88.666666666666671</v>
      </c>
      <c r="N26" s="28" t="str">
        <f t="shared" si="7"/>
        <v>A</v>
      </c>
      <c r="O26" s="1">
        <v>2</v>
      </c>
      <c r="P26" s="28" t="str">
        <f t="shared" si="8"/>
        <v>Sangat terampil merancang, melakukan dan menyimpulkan serta menyajikan data hasil percobaan Ingenhause</v>
      </c>
      <c r="Q26" s="39" t="s">
        <v>8</v>
      </c>
      <c r="R26" s="39" t="s">
        <v>8</v>
      </c>
      <c r="S26" s="18"/>
      <c r="T26" s="1">
        <v>83</v>
      </c>
      <c r="U26" s="1">
        <v>84</v>
      </c>
      <c r="V26" s="1">
        <v>83</v>
      </c>
      <c r="W26" s="1">
        <v>87</v>
      </c>
      <c r="X26" s="1">
        <f>(92+84)/2</f>
        <v>88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90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70510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6">
        <v>1</v>
      </c>
      <c r="J27" s="28" t="str">
        <f t="shared" si="3"/>
        <v>Memiliki kemampuan dalam menganalisis Pertumbuhan dan Perkembangan, Metabolisme, Substansi Genetik, Reproduksi Sel, serta Hereditas.</v>
      </c>
      <c r="K27" s="28">
        <f t="shared" si="4"/>
        <v>88</v>
      </c>
      <c r="L27" s="28" t="str">
        <f t="shared" si="5"/>
        <v>A</v>
      </c>
      <c r="M27" s="28">
        <f t="shared" si="6"/>
        <v>88</v>
      </c>
      <c r="N27" s="28" t="str">
        <f t="shared" si="7"/>
        <v>A</v>
      </c>
      <c r="O27" s="1">
        <v>2</v>
      </c>
      <c r="P27" s="28" t="str">
        <f t="shared" si="8"/>
        <v>Sangat terampil merancang, melakukan dan menyimpulkan serta menyajikan data hasil percobaan Ingenhause</v>
      </c>
      <c r="Q27" s="39" t="s">
        <v>8</v>
      </c>
      <c r="R27" s="39" t="s">
        <v>8</v>
      </c>
      <c r="S27" s="18"/>
      <c r="T27" s="1">
        <v>94</v>
      </c>
      <c r="U27" s="1">
        <v>81</v>
      </c>
      <c r="V27" s="1">
        <v>77</v>
      </c>
      <c r="W27" s="1">
        <v>87</v>
      </c>
      <c r="X27" s="1">
        <f>(98+84)/2</f>
        <v>91</v>
      </c>
      <c r="Y27" s="1"/>
      <c r="Z27" s="1"/>
      <c r="AA27" s="1"/>
      <c r="AB27" s="1"/>
      <c r="AC27" s="1"/>
      <c r="AD27" s="1"/>
      <c r="AE27" s="18"/>
      <c r="AF27" s="1">
        <v>89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24028</v>
      </c>
      <c r="FK27" s="77">
        <v>24038</v>
      </c>
    </row>
    <row r="28" spans="1:167" x14ac:dyDescent="0.25">
      <c r="A28" s="19">
        <v>18</v>
      </c>
      <c r="B28" s="19">
        <v>70525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6">
        <v>1</v>
      </c>
      <c r="J28" s="28" t="str">
        <f t="shared" si="3"/>
        <v>Memiliki kemampuan dalam menganalisis Pertumbuhan dan Perkembangan, Metabolisme, Substansi Genetik, Reproduksi Sel, serta Hereditas.</v>
      </c>
      <c r="K28" s="28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1">
        <v>2</v>
      </c>
      <c r="P28" s="28" t="str">
        <f t="shared" si="8"/>
        <v>Sangat terampil merancang, melakukan dan menyimpulkan serta menyajikan data hasil percobaan Ingenhause</v>
      </c>
      <c r="Q28" s="39" t="s">
        <v>8</v>
      </c>
      <c r="R28" s="39" t="s">
        <v>8</v>
      </c>
      <c r="S28" s="18"/>
      <c r="T28" s="1">
        <v>88</v>
      </c>
      <c r="U28" s="1">
        <v>81</v>
      </c>
      <c r="V28" s="1">
        <v>83</v>
      </c>
      <c r="W28" s="1">
        <v>85</v>
      </c>
      <c r="X28" s="1">
        <f>(96+80)/2</f>
        <v>88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70540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6">
        <v>2</v>
      </c>
      <c r="J29" s="28" t="str">
        <f t="shared" si="3"/>
        <v>Memiliki kemampuan dalam menganalisis Pertumbuhan dan Perkembangan, Metabolisme, Substansi Genetik, namun perlu pemahaman lebih lanjut mengenai Reproduksi Sel dan Hereditas.</v>
      </c>
      <c r="K29" s="28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1">
        <v>2</v>
      </c>
      <c r="P29" s="28" t="str">
        <f t="shared" si="8"/>
        <v>Sangat terampil merancang, melakukan dan menyimpulkan serta menyajikan data hasil percobaan Ingenhause</v>
      </c>
      <c r="Q29" s="39" t="s">
        <v>8</v>
      </c>
      <c r="R29" s="39" t="s">
        <v>8</v>
      </c>
      <c r="S29" s="18"/>
      <c r="T29" s="1">
        <v>75</v>
      </c>
      <c r="U29" s="1">
        <v>75</v>
      </c>
      <c r="V29" s="1">
        <v>73</v>
      </c>
      <c r="W29" s="1">
        <v>83</v>
      </c>
      <c r="X29" s="1">
        <v>73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24029</v>
      </c>
      <c r="FK29" s="77">
        <v>24039</v>
      </c>
    </row>
    <row r="30" spans="1:167" x14ac:dyDescent="0.25">
      <c r="A30" s="19">
        <v>20</v>
      </c>
      <c r="B30" s="19">
        <v>70555</v>
      </c>
      <c r="C30" s="19" t="s">
        <v>172</v>
      </c>
      <c r="D30" s="18"/>
      <c r="E30" s="28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6">
        <v>1</v>
      </c>
      <c r="J30" s="28" t="str">
        <f t="shared" si="3"/>
        <v>Memiliki kemampuan dalam menganalisis Pertumbuhan dan Perkembangan, Metabolisme, Substansi Genetik, Reproduksi Sel, serta Hereditas.</v>
      </c>
      <c r="K30" s="28">
        <f t="shared" si="4"/>
        <v>88</v>
      </c>
      <c r="L30" s="28" t="str">
        <f t="shared" si="5"/>
        <v>A</v>
      </c>
      <c r="M30" s="28">
        <f t="shared" si="6"/>
        <v>88</v>
      </c>
      <c r="N30" s="28" t="str">
        <f t="shared" si="7"/>
        <v>A</v>
      </c>
      <c r="O30" s="1">
        <v>3</v>
      </c>
      <c r="P30" s="28" t="str">
        <f t="shared" si="8"/>
        <v>Sangat terampil menyajikan hasil penulusuran informasi tentang Pembelahan Mitosis dan Meiosis</v>
      </c>
      <c r="Q30" s="39" t="s">
        <v>8</v>
      </c>
      <c r="R30" s="39" t="s">
        <v>8</v>
      </c>
      <c r="S30" s="18"/>
      <c r="T30" s="1">
        <v>87</v>
      </c>
      <c r="U30" s="1">
        <v>81</v>
      </c>
      <c r="V30" s="1">
        <v>81</v>
      </c>
      <c r="W30" s="1">
        <v>93</v>
      </c>
      <c r="X30" s="1">
        <f>(98+78)/2</f>
        <v>88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70570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6">
        <v>2</v>
      </c>
      <c r="J31" s="28" t="str">
        <f t="shared" si="3"/>
        <v>Memiliki kemampuan dalam menganalisis Pertumbuhan dan Perkembangan, Metabolisme, Substansi Genetik, namun perlu pemahaman lebih lanjut mengenai Reproduksi Sel dan Hereditas.</v>
      </c>
      <c r="K31" s="28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1">
        <v>2</v>
      </c>
      <c r="P31" s="28" t="str">
        <f t="shared" si="8"/>
        <v>Sangat terampil merancang, melakukan dan menyimpulkan serta menyajikan data hasil percobaan Ingenhause</v>
      </c>
      <c r="Q31" s="39" t="s">
        <v>8</v>
      </c>
      <c r="R31" s="39" t="s">
        <v>8</v>
      </c>
      <c r="S31" s="18"/>
      <c r="T31" s="1">
        <v>70</v>
      </c>
      <c r="U31" s="1">
        <v>70</v>
      </c>
      <c r="V31" s="1">
        <v>75</v>
      </c>
      <c r="W31" s="1">
        <v>81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87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24030</v>
      </c>
      <c r="FK31" s="77">
        <v>24040</v>
      </c>
    </row>
    <row r="32" spans="1:167" x14ac:dyDescent="0.25">
      <c r="A32" s="19">
        <v>22</v>
      </c>
      <c r="B32" s="19">
        <v>70825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6">
        <v>2</v>
      </c>
      <c r="J32" s="28" t="str">
        <f t="shared" si="3"/>
        <v>Memiliki kemampuan dalam menganalisis Pertumbuhan dan Perkembangan, Metabolisme, Substansi Genetik, namun perlu pemahaman lebih lanjut mengenai Reproduksi Sel dan Hereditas.</v>
      </c>
      <c r="K32" s="28">
        <f t="shared" si="4"/>
        <v>80.666666666666671</v>
      </c>
      <c r="L32" s="28" t="str">
        <f t="shared" si="5"/>
        <v>B</v>
      </c>
      <c r="M32" s="28">
        <f t="shared" si="6"/>
        <v>80.666666666666671</v>
      </c>
      <c r="N32" s="28" t="str">
        <f t="shared" si="7"/>
        <v>B</v>
      </c>
      <c r="O32" s="1">
        <v>2</v>
      </c>
      <c r="P32" s="28" t="str">
        <f t="shared" si="8"/>
        <v>Sangat terampil merancang, melakukan dan menyimpulkan serta menyajikan data hasil percobaan Ingenhause</v>
      </c>
      <c r="Q32" s="39" t="s">
        <v>8</v>
      </c>
      <c r="R32" s="39" t="s">
        <v>8</v>
      </c>
      <c r="S32" s="18"/>
      <c r="T32" s="1">
        <v>83</v>
      </c>
      <c r="U32" s="1">
        <v>77</v>
      </c>
      <c r="V32" s="1">
        <v>75</v>
      </c>
      <c r="W32" s="1">
        <v>70</v>
      </c>
      <c r="X32" s="1">
        <v>74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70585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6">
        <v>1</v>
      </c>
      <c r="J33" s="28" t="str">
        <f t="shared" si="3"/>
        <v>Memiliki kemampuan dalam menganalisis Pertumbuhan dan Perkembangan, Metabolisme, Substansi Genetik, Reproduksi Sel, serta Hereditas.</v>
      </c>
      <c r="K33" s="28">
        <f t="shared" si="4"/>
        <v>82.333333333333329</v>
      </c>
      <c r="L33" s="28" t="str">
        <f t="shared" si="5"/>
        <v>B</v>
      </c>
      <c r="M33" s="28">
        <f t="shared" si="6"/>
        <v>82.333333333333329</v>
      </c>
      <c r="N33" s="28" t="str">
        <f t="shared" si="7"/>
        <v>B</v>
      </c>
      <c r="O33" s="1">
        <v>2</v>
      </c>
      <c r="P33" s="28" t="str">
        <f t="shared" si="8"/>
        <v>Sangat terampil merancang, melakukan dan menyimpulkan serta menyajikan data hasil percobaan Ingenhause</v>
      </c>
      <c r="Q33" s="39" t="s">
        <v>8</v>
      </c>
      <c r="R33" s="39" t="s">
        <v>8</v>
      </c>
      <c r="S33" s="18"/>
      <c r="T33" s="1">
        <v>80</v>
      </c>
      <c r="U33" s="1">
        <v>87</v>
      </c>
      <c r="V33" s="1">
        <v>85</v>
      </c>
      <c r="W33" s="1">
        <v>87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70600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6">
        <v>1</v>
      </c>
      <c r="J34" s="28" t="str">
        <f t="shared" si="3"/>
        <v>Memiliki kemampuan dalam menganalisis Pertumbuhan dan Perkembangan, Metabolisme, Substansi Genetik, Reproduksi Sel, serta Hereditas.</v>
      </c>
      <c r="K34" s="28">
        <f t="shared" si="4"/>
        <v>82.333333333333329</v>
      </c>
      <c r="L34" s="28" t="str">
        <f t="shared" si="5"/>
        <v>B</v>
      </c>
      <c r="M34" s="28">
        <f t="shared" si="6"/>
        <v>82.333333333333329</v>
      </c>
      <c r="N34" s="28" t="str">
        <f t="shared" si="7"/>
        <v>B</v>
      </c>
      <c r="O34" s="1">
        <v>3</v>
      </c>
      <c r="P34" s="28" t="str">
        <f t="shared" si="8"/>
        <v>Sangat terampil menyajikan hasil penulusuran informasi tentang Pembelahan Mitosis dan Meiosis</v>
      </c>
      <c r="Q34" s="39" t="s">
        <v>8</v>
      </c>
      <c r="R34" s="39" t="s">
        <v>8</v>
      </c>
      <c r="S34" s="18"/>
      <c r="T34" s="1">
        <v>86</v>
      </c>
      <c r="U34" s="1">
        <v>77</v>
      </c>
      <c r="V34" s="1">
        <v>82</v>
      </c>
      <c r="W34" s="1">
        <v>93</v>
      </c>
      <c r="X34" s="1">
        <f>(96+80)/2</f>
        <v>88</v>
      </c>
      <c r="Y34" s="1"/>
      <c r="Z34" s="1"/>
      <c r="AA34" s="1"/>
      <c r="AB34" s="1"/>
      <c r="AC34" s="1"/>
      <c r="AD34" s="1"/>
      <c r="AE34" s="18"/>
      <c r="AF34" s="1">
        <v>70</v>
      </c>
      <c r="AG34" s="1">
        <v>87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70615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6">
        <v>2</v>
      </c>
      <c r="J35" s="28" t="str">
        <f t="shared" si="3"/>
        <v>Memiliki kemampuan dalam menganalisis Pertumbuhan dan Perkembangan, Metabolisme, Substansi Genetik, namun perlu pemahaman lebih lanjut mengenai Reproduksi Sel dan Hereditas.</v>
      </c>
      <c r="K35" s="28">
        <f t="shared" si="4"/>
        <v>80.666666666666671</v>
      </c>
      <c r="L35" s="28" t="str">
        <f t="shared" si="5"/>
        <v>B</v>
      </c>
      <c r="M35" s="28">
        <f t="shared" si="6"/>
        <v>80.666666666666671</v>
      </c>
      <c r="N35" s="28" t="str">
        <f t="shared" si="7"/>
        <v>B</v>
      </c>
      <c r="O35" s="1">
        <v>3</v>
      </c>
      <c r="P35" s="28" t="str">
        <f t="shared" si="8"/>
        <v>Sangat terampil menyajikan hasil penulusuran informasi tentang Pembelahan Mitosis dan Meiosis</v>
      </c>
      <c r="Q35" s="39" t="s">
        <v>8</v>
      </c>
      <c r="R35" s="39" t="s">
        <v>8</v>
      </c>
      <c r="S35" s="18"/>
      <c r="T35" s="1">
        <v>84</v>
      </c>
      <c r="U35" s="1">
        <v>82</v>
      </c>
      <c r="V35" s="1">
        <v>80</v>
      </c>
      <c r="W35" s="1">
        <v>90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70630</v>
      </c>
      <c r="C36" s="19" t="s">
        <v>178</v>
      </c>
      <c r="D36" s="18"/>
      <c r="E36" s="28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6">
        <v>2</v>
      </c>
      <c r="J36" s="28" t="str">
        <f t="shared" si="3"/>
        <v>Memiliki kemampuan dalam menganalisis Pertumbuhan dan Perkembangan, Metabolisme, Substansi Genetik, namun perlu pemahaman lebih lanjut mengenai Reproduksi Sel dan Hereditas.</v>
      </c>
      <c r="K36" s="28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1">
        <v>2</v>
      </c>
      <c r="P36" s="28" t="str">
        <f t="shared" si="8"/>
        <v>Sangat terampil merancang, melakukan dan menyimpulkan serta menyajikan data hasil percobaan Ingenhause</v>
      </c>
      <c r="Q36" s="39" t="s">
        <v>8</v>
      </c>
      <c r="R36" s="39" t="s">
        <v>8</v>
      </c>
      <c r="S36" s="18"/>
      <c r="T36" s="1">
        <v>75</v>
      </c>
      <c r="U36" s="1">
        <v>75</v>
      </c>
      <c r="V36" s="1">
        <v>77</v>
      </c>
      <c r="W36" s="1">
        <v>74</v>
      </c>
      <c r="X36" s="1">
        <v>77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90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70645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6">
        <v>2</v>
      </c>
      <c r="J37" s="28" t="str">
        <f t="shared" si="3"/>
        <v>Memiliki kemampuan dalam menganalisis Pertumbuhan dan Perkembangan, Metabolisme, Substansi Genetik, namun perlu pemahaman lebih lanjut mengenai Reproduksi Sel dan Hereditas.</v>
      </c>
      <c r="K37" s="28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1">
        <v>2</v>
      </c>
      <c r="P37" s="28" t="str">
        <f t="shared" si="8"/>
        <v>Sangat terampil merancang, melakukan dan menyimpulkan serta menyajikan data hasil percobaan Ingenhause</v>
      </c>
      <c r="Q37" s="39" t="s">
        <v>8</v>
      </c>
      <c r="R37" s="39" t="s">
        <v>8</v>
      </c>
      <c r="S37" s="18"/>
      <c r="T37" s="1">
        <v>84</v>
      </c>
      <c r="U37" s="1">
        <v>80</v>
      </c>
      <c r="V37" s="1">
        <v>79</v>
      </c>
      <c r="W37" s="1">
        <v>85</v>
      </c>
      <c r="X37" s="1">
        <f>(92+82)/2</f>
        <v>87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70660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6">
        <v>1</v>
      </c>
      <c r="J38" s="28" t="str">
        <f t="shared" si="3"/>
        <v>Memiliki kemampuan dalam menganalisis Pertumbuhan dan Perkembangan, Metabolisme, Substansi Genetik, Reproduksi Sel, serta Hereditas.</v>
      </c>
      <c r="K38" s="28">
        <f t="shared" si="4"/>
        <v>89</v>
      </c>
      <c r="L38" s="28" t="str">
        <f t="shared" si="5"/>
        <v>A</v>
      </c>
      <c r="M38" s="28">
        <f t="shared" si="6"/>
        <v>89</v>
      </c>
      <c r="N38" s="28" t="str">
        <f t="shared" si="7"/>
        <v>A</v>
      </c>
      <c r="O38" s="1">
        <v>3</v>
      </c>
      <c r="P38" s="28" t="str">
        <f t="shared" si="8"/>
        <v>Sangat terampil menyajikan hasil penulusuran informasi tentang Pembelahan Mitosis dan Meiosis</v>
      </c>
      <c r="Q38" s="39" t="s">
        <v>8</v>
      </c>
      <c r="R38" s="39" t="s">
        <v>8</v>
      </c>
      <c r="S38" s="18"/>
      <c r="T38" s="1">
        <v>85</v>
      </c>
      <c r="U38" s="1">
        <v>79</v>
      </c>
      <c r="V38" s="1">
        <v>78</v>
      </c>
      <c r="W38" s="1">
        <v>93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70675</v>
      </c>
      <c r="C39" s="19" t="s">
        <v>181</v>
      </c>
      <c r="D39" s="18"/>
      <c r="E39" s="28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6">
        <v>2</v>
      </c>
      <c r="J39" s="28" t="str">
        <f t="shared" si="3"/>
        <v>Memiliki kemampuan dalam menganalisis Pertumbuhan dan Perkembangan, Metabolisme, Substansi Genetik, namun perlu pemahaman lebih lanjut mengenai Reproduksi Sel dan Hereditas.</v>
      </c>
      <c r="K39" s="28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1">
        <v>3</v>
      </c>
      <c r="P39" s="28" t="str">
        <f t="shared" si="8"/>
        <v>Sangat terampil menyajikan hasil penulusuran informasi tentang Pembelahan Mitosis dan Meiosis</v>
      </c>
      <c r="Q39" s="39" t="s">
        <v>8</v>
      </c>
      <c r="R39" s="39" t="s">
        <v>8</v>
      </c>
      <c r="S39" s="18"/>
      <c r="T39" s="1">
        <v>80</v>
      </c>
      <c r="U39" s="1">
        <v>76</v>
      </c>
      <c r="V39" s="1">
        <v>67</v>
      </c>
      <c r="W39" s="1">
        <v>85</v>
      </c>
      <c r="X39" s="1">
        <f>(86+72)/2</f>
        <v>79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70690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6">
        <v>2</v>
      </c>
      <c r="J40" s="28" t="str">
        <f t="shared" si="3"/>
        <v>Memiliki kemampuan dalam menganalisis Pertumbuhan dan Perkembangan, Metabolisme, Substansi Genetik, namun perlu pemahaman lebih lanjut mengenai Reproduksi Sel dan Hereditas.</v>
      </c>
      <c r="K40" s="28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1">
        <v>2</v>
      </c>
      <c r="P40" s="28" t="str">
        <f t="shared" si="8"/>
        <v>Sangat terampil merancang, melakukan dan menyimpulkan serta menyajikan data hasil percobaan Ingenhause</v>
      </c>
      <c r="Q40" s="39" t="s">
        <v>8</v>
      </c>
      <c r="R40" s="39" t="s">
        <v>8</v>
      </c>
      <c r="S40" s="18"/>
      <c r="T40" s="1">
        <v>72</v>
      </c>
      <c r="U40" s="1">
        <v>81</v>
      </c>
      <c r="V40" s="1">
        <v>68</v>
      </c>
      <c r="W40" s="1">
        <v>87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70705</v>
      </c>
      <c r="C41" s="19" t="s">
        <v>183</v>
      </c>
      <c r="D41" s="18"/>
      <c r="E41" s="28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6">
        <v>2</v>
      </c>
      <c r="J41" s="28" t="str">
        <f t="shared" si="3"/>
        <v>Memiliki kemampuan dalam menganalisis Pertumbuhan dan Perkembangan, Metabolisme, Substansi Genetik, namun perlu pemahaman lebih lanjut mengenai Reproduksi Sel dan Hereditas.</v>
      </c>
      <c r="K41" s="28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1">
        <v>3</v>
      </c>
      <c r="P41" s="28" t="str">
        <f t="shared" si="8"/>
        <v>Sangat terampil menyajikan hasil penulusuran informasi tentang Pembelahan Mitosis dan Meiosis</v>
      </c>
      <c r="Q41" s="39" t="s">
        <v>8</v>
      </c>
      <c r="R41" s="39" t="s">
        <v>8</v>
      </c>
      <c r="S41" s="18"/>
      <c r="T41" s="1">
        <v>82</v>
      </c>
      <c r="U41" s="1">
        <v>81</v>
      </c>
      <c r="V41" s="1">
        <v>78</v>
      </c>
      <c r="W41" s="1">
        <v>81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70720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6">
        <v>2</v>
      </c>
      <c r="J42" s="28" t="str">
        <f t="shared" si="3"/>
        <v>Memiliki kemampuan dalam menganalisis Pertumbuhan dan Perkembangan, Metabolisme, Substansi Genetik, namun perlu pemahaman lebih lanjut mengenai Reproduksi Sel dan Hereditas.</v>
      </c>
      <c r="K42" s="28">
        <f t="shared" si="4"/>
        <v>80.666666666666671</v>
      </c>
      <c r="L42" s="28" t="str">
        <f t="shared" si="5"/>
        <v>B</v>
      </c>
      <c r="M42" s="28">
        <f t="shared" si="6"/>
        <v>80.666666666666671</v>
      </c>
      <c r="N42" s="28" t="str">
        <f t="shared" si="7"/>
        <v>B</v>
      </c>
      <c r="O42" s="1">
        <v>3</v>
      </c>
      <c r="P42" s="28" t="str">
        <f t="shared" si="8"/>
        <v>Sangat terampil menyajikan hasil penulusuran informasi tentang Pembelahan Mitosis dan Meiosis</v>
      </c>
      <c r="Q42" s="39" t="s">
        <v>8</v>
      </c>
      <c r="R42" s="39" t="s">
        <v>8</v>
      </c>
      <c r="S42" s="18"/>
      <c r="T42" s="1">
        <v>82</v>
      </c>
      <c r="U42" s="1">
        <v>81</v>
      </c>
      <c r="V42" s="1">
        <v>84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70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70735</v>
      </c>
      <c r="C43" s="19" t="s">
        <v>185</v>
      </c>
      <c r="D43" s="18"/>
      <c r="E43" s="28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6">
        <v>2</v>
      </c>
      <c r="J43" s="28" t="str">
        <f t="shared" si="3"/>
        <v>Memiliki kemampuan dalam menganalisis Pertumbuhan dan Perkembangan, Metabolisme, Substansi Genetik, namun perlu pemahaman lebih lanjut mengenai Reproduksi Sel dan Hereditas.</v>
      </c>
      <c r="K43" s="28">
        <f t="shared" si="4"/>
        <v>81.666666666666671</v>
      </c>
      <c r="L43" s="28" t="str">
        <f t="shared" si="5"/>
        <v>B</v>
      </c>
      <c r="M43" s="28">
        <f t="shared" si="6"/>
        <v>81.666666666666671</v>
      </c>
      <c r="N43" s="28" t="str">
        <f t="shared" si="7"/>
        <v>B</v>
      </c>
      <c r="O43" s="1">
        <v>2</v>
      </c>
      <c r="P43" s="28" t="str">
        <f t="shared" si="8"/>
        <v>Sangat terampil merancang, melakukan dan menyimpulkan serta menyajikan data hasil percobaan Ingenhause</v>
      </c>
      <c r="Q43" s="39" t="s">
        <v>8</v>
      </c>
      <c r="R43" s="39" t="s">
        <v>8</v>
      </c>
      <c r="S43" s="18"/>
      <c r="T43" s="1">
        <v>75</v>
      </c>
      <c r="U43" s="1">
        <v>73</v>
      </c>
      <c r="V43" s="1">
        <v>72</v>
      </c>
      <c r="W43" s="1">
        <v>87</v>
      </c>
      <c r="X43" s="1">
        <v>74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70750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6">
        <v>2</v>
      </c>
      <c r="J44" s="28" t="str">
        <f t="shared" si="3"/>
        <v>Memiliki kemampuan dalam menganalisis Pertumbuhan dan Perkembangan, Metabolisme, Substansi Genetik, namun perlu pemahaman lebih lanjut mengenai Reproduksi Sel dan Hereditas.</v>
      </c>
      <c r="K44" s="28">
        <f t="shared" si="4"/>
        <v>88.333333333333329</v>
      </c>
      <c r="L44" s="28" t="str">
        <f t="shared" si="5"/>
        <v>A</v>
      </c>
      <c r="M44" s="28">
        <f t="shared" si="6"/>
        <v>88.333333333333329</v>
      </c>
      <c r="N44" s="28" t="str">
        <f t="shared" si="7"/>
        <v>A</v>
      </c>
      <c r="O44" s="1">
        <v>2</v>
      </c>
      <c r="P44" s="28" t="str">
        <f t="shared" si="8"/>
        <v>Sangat terampil merancang, melakukan dan menyimpulkan serta menyajikan data hasil percobaan Ingenhause</v>
      </c>
      <c r="Q44" s="39" t="s">
        <v>8</v>
      </c>
      <c r="R44" s="39" t="s">
        <v>8</v>
      </c>
      <c r="S44" s="18"/>
      <c r="T44" s="1">
        <v>84</v>
      </c>
      <c r="U44" s="1">
        <v>82</v>
      </c>
      <c r="V44" s="1">
        <v>76</v>
      </c>
      <c r="W44" s="1">
        <v>93</v>
      </c>
      <c r="X44" s="1">
        <f>(81+78)/2</f>
        <v>79.5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70765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6">
        <v>1</v>
      </c>
      <c r="J45" s="28" t="str">
        <f t="shared" si="3"/>
        <v>Memiliki kemampuan dalam menganalisis Pertumbuhan dan Perkembangan, Metabolisme, Substansi Genetik, Reproduksi Sel, serta Hereditas.</v>
      </c>
      <c r="K45" s="28">
        <f t="shared" si="4"/>
        <v>90.333333333333329</v>
      </c>
      <c r="L45" s="28" t="str">
        <f t="shared" si="5"/>
        <v>A</v>
      </c>
      <c r="M45" s="28">
        <f t="shared" si="6"/>
        <v>90.333333333333329</v>
      </c>
      <c r="N45" s="28" t="str">
        <f t="shared" si="7"/>
        <v>A</v>
      </c>
      <c r="O45" s="1">
        <v>1</v>
      </c>
      <c r="P45" s="28" t="str">
        <f t="shared" si="8"/>
        <v>Sangat terampil merancang, melakukan dan menyimpulkan serta menyajikan data hasil percobaan Faktor-faktor yang mempengaruhi Pertumbuhan</v>
      </c>
      <c r="Q45" s="39" t="s">
        <v>8</v>
      </c>
      <c r="R45" s="39" t="s">
        <v>8</v>
      </c>
      <c r="S45" s="18"/>
      <c r="T45" s="1">
        <v>89</v>
      </c>
      <c r="U45" s="1">
        <v>79</v>
      </c>
      <c r="V45" s="1">
        <v>85</v>
      </c>
      <c r="W45" s="1">
        <v>85</v>
      </c>
      <c r="X45" s="1">
        <f>(98+84)/2</f>
        <v>91</v>
      </c>
      <c r="Y45" s="1"/>
      <c r="Z45" s="1"/>
      <c r="AA45" s="1"/>
      <c r="AB45" s="1"/>
      <c r="AC45" s="1"/>
      <c r="AD45" s="1"/>
      <c r="AE45" s="18"/>
      <c r="AF45" s="1">
        <v>94</v>
      </c>
      <c r="AG45" s="1">
        <v>87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70780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6">
        <v>2</v>
      </c>
      <c r="J46" s="28" t="str">
        <f t="shared" si="3"/>
        <v>Memiliki kemampuan dalam menganalisis Pertumbuhan dan Perkembangan, Metabolisme, Substansi Genetik, namun perlu pemahaman lebih lanjut mengenai Reproduksi Sel dan Hereditas.</v>
      </c>
      <c r="K46" s="28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1">
        <v>2</v>
      </c>
      <c r="P46" s="28" t="str">
        <f t="shared" si="8"/>
        <v>Sangat terampil merancang, melakukan dan menyimpulkan serta menyajikan data hasil percobaan Ingenhause</v>
      </c>
      <c r="Q46" s="39" t="s">
        <v>8</v>
      </c>
      <c r="R46" s="39" t="s">
        <v>8</v>
      </c>
      <c r="S46" s="18"/>
      <c r="T46" s="1">
        <v>85</v>
      </c>
      <c r="U46" s="1">
        <v>81</v>
      </c>
      <c r="V46" s="1">
        <v>75</v>
      </c>
      <c r="W46" s="1">
        <v>87</v>
      </c>
      <c r="X46" s="1">
        <f>(94+78)/2</f>
        <v>86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90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70795</v>
      </c>
      <c r="C47" s="19" t="s">
        <v>189</v>
      </c>
      <c r="D47" s="18"/>
      <c r="E47" s="28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6">
        <v>2</v>
      </c>
      <c r="J47" s="28" t="str">
        <f t="shared" si="3"/>
        <v>Memiliki kemampuan dalam menganalisis Pertumbuhan dan Perkembangan, Metabolisme, Substansi Genetik, namun perlu pemahaman lebih lanjut mengenai Reproduksi Sel dan Hereditas.</v>
      </c>
      <c r="K47" s="28">
        <f t="shared" si="4"/>
        <v>84</v>
      </c>
      <c r="L47" s="28" t="str">
        <f t="shared" si="5"/>
        <v>B</v>
      </c>
      <c r="M47" s="28">
        <f t="shared" si="6"/>
        <v>84</v>
      </c>
      <c r="N47" s="28" t="str">
        <f t="shared" si="7"/>
        <v>B</v>
      </c>
      <c r="O47" s="1">
        <v>2</v>
      </c>
      <c r="P47" s="28" t="str">
        <f t="shared" si="8"/>
        <v>Sangat terampil merancang, melakukan dan menyimpulkan serta menyajikan data hasil percobaan Ingenhause</v>
      </c>
      <c r="Q47" s="39" t="s">
        <v>8</v>
      </c>
      <c r="R47" s="39" t="s">
        <v>8</v>
      </c>
      <c r="S47" s="18"/>
      <c r="T47" s="1">
        <v>85</v>
      </c>
      <c r="U47" s="1">
        <v>77</v>
      </c>
      <c r="V47" s="1">
        <v>72</v>
      </c>
      <c r="W47" s="1">
        <v>87</v>
      </c>
      <c r="X47" s="1">
        <f>(96+84)/2</f>
        <v>90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F11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25.28515625" customWidth="1"/>
    <col min="4" max="4" width="2.28515625" customWidth="1"/>
    <col min="5" max="5" width="5" customWidth="1"/>
    <col min="6" max="6" width="4.85546875" customWidth="1"/>
    <col min="7" max="7" width="5.140625" customWidth="1"/>
    <col min="8" max="8" width="4.7109375" customWidth="1"/>
    <col min="9" max="9" width="5.5703125" customWidth="1"/>
    <col min="10" max="10" width="14.85546875" customWidth="1"/>
    <col min="11" max="11" width="4" customWidth="1"/>
    <col min="12" max="12" width="4.5703125" customWidth="1"/>
    <col min="13" max="13" width="4.42578125" customWidth="1"/>
    <col min="14" max="14" width="4" customWidth="1"/>
    <col min="15" max="15" width="3.7109375" customWidth="1"/>
    <col min="16" max="16" width="15.28515625" customWidth="1"/>
    <col min="17" max="17" width="5.5703125" customWidth="1"/>
    <col min="18" max="18" width="6" customWidth="1"/>
    <col min="19" max="19" width="2.85546875" customWidth="1"/>
    <col min="20" max="20" width="5.85546875" customWidth="1"/>
    <col min="21" max="21" width="5.28515625" customWidth="1"/>
    <col min="22" max="22" width="4.7109375" customWidth="1"/>
    <col min="23" max="24" width="3.85546875" customWidth="1"/>
    <col min="25" max="25" width="4.85546875" customWidth="1"/>
    <col min="26" max="30" width="7.140625" hidden="1" customWidth="1"/>
    <col min="31" max="31" width="2.5703125" customWidth="1"/>
    <col min="32" max="32" width="4.7109375" customWidth="1"/>
    <col min="33" max="33" width="5" customWidth="1"/>
    <col min="34" max="34" width="4.85546875" customWidth="1"/>
    <col min="35" max="35" width="8.7109375" customWidth="1"/>
    <col min="36" max="36" width="2.285156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70840</v>
      </c>
      <c r="C11" s="19" t="s">
        <v>191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Reproduksi Sel, serta Hereditas.</v>
      </c>
      <c r="K11" s="28">
        <f t="shared" ref="K11:K50" si="4">IF((COUNTA(AF11:AO11)&gt;0),AVERAGE(AF11:AO11),"")</f>
        <v>78.333333333333329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1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penulusuran informasi tentang Pembelahan Mitosis dan Meiosis</v>
      </c>
      <c r="Q11" s="39" t="s">
        <v>8</v>
      </c>
      <c r="R11" s="39" t="s">
        <v>8</v>
      </c>
      <c r="S11" s="18"/>
      <c r="T11" s="1">
        <v>82</v>
      </c>
      <c r="U11" s="1">
        <v>83</v>
      </c>
      <c r="V11" s="1">
        <v>87</v>
      </c>
      <c r="W11" s="1">
        <v>88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70855</v>
      </c>
      <c r="C12" s="19" t="s">
        <v>192</v>
      </c>
      <c r="D12" s="18"/>
      <c r="E12" s="28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6">
        <v>2</v>
      </c>
      <c r="J12" s="28" t="str">
        <f t="shared" si="3"/>
        <v>Memiliki kemampuan dalam menganalisis Pertumbuhan dan Perkembangan, Metabolisme, Substansi Genetik, namun perlu pemahaman lebih lanjut mengenai Reproduksi Sel dan Hereditas.</v>
      </c>
      <c r="K12" s="28">
        <f t="shared" si="4"/>
        <v>80.666666666666671</v>
      </c>
      <c r="L12" s="28" t="str">
        <f t="shared" si="5"/>
        <v>B</v>
      </c>
      <c r="M12" s="28">
        <f t="shared" si="6"/>
        <v>80.666666666666671</v>
      </c>
      <c r="N12" s="28" t="str">
        <f t="shared" si="7"/>
        <v>B</v>
      </c>
      <c r="O12" s="1">
        <v>2</v>
      </c>
      <c r="P12" s="28" t="str">
        <f t="shared" si="8"/>
        <v>Sangat terampil merancang, melakukan dan menyimpulkan serta menyajikan data hasil percobaan Ingenhause</v>
      </c>
      <c r="Q12" s="39" t="s">
        <v>8</v>
      </c>
      <c r="R12" s="39" t="s">
        <v>8</v>
      </c>
      <c r="S12" s="18"/>
      <c r="T12" s="1">
        <v>89</v>
      </c>
      <c r="U12" s="1">
        <v>84</v>
      </c>
      <c r="V12" s="1">
        <v>80</v>
      </c>
      <c r="W12" s="1">
        <v>94</v>
      </c>
      <c r="X12" s="1">
        <v>71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87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70870</v>
      </c>
      <c r="C13" s="19" t="s">
        <v>193</v>
      </c>
      <c r="D13" s="18"/>
      <c r="E13" s="28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6">
        <v>2</v>
      </c>
      <c r="J13" s="28" t="str">
        <f t="shared" si="3"/>
        <v>Memiliki kemampuan dalam menganalisis Pertumbuhan dan Perkembangan, Metabolisme, Substansi Genetik, namun perlu pemahaman lebih lanjut mengenai Reproduksi Sel dan Hereditas.</v>
      </c>
      <c r="K13" s="28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1">
        <v>1</v>
      </c>
      <c r="P13" s="28" t="str">
        <f t="shared" si="8"/>
        <v>Sangat terampil merancang, melakukan dan menyimpulkan serta menyajikan data hasil percobaan Faktor-faktor yang mempengaruhi Pertumbuhan</v>
      </c>
      <c r="Q13" s="39" t="s">
        <v>8</v>
      </c>
      <c r="R13" s="39" t="s">
        <v>8</v>
      </c>
      <c r="S13" s="18"/>
      <c r="T13" s="1">
        <v>78</v>
      </c>
      <c r="U13" s="1">
        <v>86</v>
      </c>
      <c r="V13" s="1">
        <v>86</v>
      </c>
      <c r="W13" s="1">
        <v>88</v>
      </c>
      <c r="X13" s="1">
        <v>73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80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231</v>
      </c>
      <c r="FJ13" s="77">
        <v>24041</v>
      </c>
      <c r="FK13" s="77">
        <v>24051</v>
      </c>
    </row>
    <row r="14" spans="1:167" x14ac:dyDescent="0.25">
      <c r="A14" s="19">
        <v>4</v>
      </c>
      <c r="B14" s="19">
        <v>70885</v>
      </c>
      <c r="C14" s="19" t="s">
        <v>194</v>
      </c>
      <c r="D14" s="18"/>
      <c r="E14" s="28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6">
        <v>1</v>
      </c>
      <c r="J14" s="28" t="str">
        <f t="shared" si="3"/>
        <v>Memiliki kemampuan dalam menganalisis Pertumbuhan dan Perkembangan, Metabolisme, Substansi Genetik, Reproduksi Sel, serta Hereditas.</v>
      </c>
      <c r="K14" s="28">
        <f t="shared" si="4"/>
        <v>91</v>
      </c>
      <c r="L14" s="28" t="str">
        <f t="shared" si="5"/>
        <v>A</v>
      </c>
      <c r="M14" s="28">
        <f t="shared" si="6"/>
        <v>91</v>
      </c>
      <c r="N14" s="28" t="str">
        <f t="shared" si="7"/>
        <v>A</v>
      </c>
      <c r="O14" s="1">
        <v>3</v>
      </c>
      <c r="P14" s="28" t="str">
        <f t="shared" si="8"/>
        <v>Sangat terampil menyajikan hasil penulusuran informasi tentang Pembelahan Mitosis dan Meiosis</v>
      </c>
      <c r="Q14" s="39" t="s">
        <v>8</v>
      </c>
      <c r="R14" s="39" t="s">
        <v>8</v>
      </c>
      <c r="S14" s="18"/>
      <c r="T14" s="1">
        <v>87</v>
      </c>
      <c r="U14" s="1">
        <v>87</v>
      </c>
      <c r="V14" s="1">
        <v>84</v>
      </c>
      <c r="W14" s="1">
        <v>88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70900</v>
      </c>
      <c r="C15" s="19" t="s">
        <v>195</v>
      </c>
      <c r="D15" s="18"/>
      <c r="E15" s="28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6">
        <v>2</v>
      </c>
      <c r="J15" s="28" t="str">
        <f t="shared" si="3"/>
        <v>Memiliki kemampuan dalam menganalisis Pertumbuhan dan Perkembangan, Metabolisme, Substansi Genetik, namun perlu pemahaman lebih lanjut mengenai Reproduksi Sel dan Hereditas.</v>
      </c>
      <c r="K15" s="28">
        <f t="shared" si="4"/>
        <v>83.666666666666671</v>
      </c>
      <c r="L15" s="28" t="str">
        <f t="shared" si="5"/>
        <v>B</v>
      </c>
      <c r="M15" s="28">
        <f t="shared" si="6"/>
        <v>83.666666666666671</v>
      </c>
      <c r="N15" s="28" t="str">
        <f t="shared" si="7"/>
        <v>B</v>
      </c>
      <c r="O15" s="1">
        <v>3</v>
      </c>
      <c r="P15" s="28" t="str">
        <f t="shared" si="8"/>
        <v>Sangat terampil menyajikan hasil penulusuran informasi tentang Pembelahan Mitosis dan Meiosis</v>
      </c>
      <c r="Q15" s="39" t="s">
        <v>8</v>
      </c>
      <c r="R15" s="39" t="s">
        <v>8</v>
      </c>
      <c r="S15" s="18"/>
      <c r="T15" s="1">
        <v>75</v>
      </c>
      <c r="U15" s="1">
        <v>82</v>
      </c>
      <c r="V15" s="1">
        <v>80</v>
      </c>
      <c r="W15" s="1">
        <v>86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6" t="s">
        <v>232</v>
      </c>
      <c r="FJ15" s="77">
        <v>24042</v>
      </c>
      <c r="FK15" s="77">
        <v>24052</v>
      </c>
    </row>
    <row r="16" spans="1:167" x14ac:dyDescent="0.25">
      <c r="A16" s="19">
        <v>6</v>
      </c>
      <c r="B16" s="19">
        <v>70915</v>
      </c>
      <c r="C16" s="19" t="s">
        <v>196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1</v>
      </c>
      <c r="J16" s="28" t="str">
        <f t="shared" si="3"/>
        <v>Memiliki kemampuan dalam menganalisis Pertumbuhan dan Perkembangan, Metabolisme, Substansi Genetik, Reproduksi Sel, serta Hereditas.</v>
      </c>
      <c r="K16" s="28">
        <f t="shared" si="4"/>
        <v>89</v>
      </c>
      <c r="L16" s="28" t="str">
        <f t="shared" si="5"/>
        <v>A</v>
      </c>
      <c r="M16" s="28">
        <f t="shared" si="6"/>
        <v>89</v>
      </c>
      <c r="N16" s="28" t="str">
        <f t="shared" si="7"/>
        <v>A</v>
      </c>
      <c r="O16" s="1">
        <v>1</v>
      </c>
      <c r="P16" s="28" t="str">
        <f t="shared" si="8"/>
        <v>Sangat terampil merancang, melakukan dan menyimpulkan serta menyajikan data hasil percobaan Faktor-faktor yang mempengaruhi Pertumbuhan</v>
      </c>
      <c r="Q16" s="39" t="s">
        <v>8</v>
      </c>
      <c r="R16" s="39" t="s">
        <v>8</v>
      </c>
      <c r="S16" s="18"/>
      <c r="T16" s="1">
        <v>85</v>
      </c>
      <c r="U16" s="1">
        <v>88</v>
      </c>
      <c r="V16" s="1">
        <v>85</v>
      </c>
      <c r="W16" s="1">
        <v>92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93</v>
      </c>
      <c r="AG16" s="1">
        <v>87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70930</v>
      </c>
      <c r="C17" s="19" t="s">
        <v>197</v>
      </c>
      <c r="D17" s="18"/>
      <c r="E17" s="28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6">
        <v>2</v>
      </c>
      <c r="J17" s="28" t="str">
        <f t="shared" si="3"/>
        <v>Memiliki kemampuan dalam menganalisis Pertumbuhan dan Perkembangan, Metabolisme, Substansi Genetik, namun perlu pemahaman lebih lanjut mengenai Reproduksi Sel dan Hereditas.</v>
      </c>
      <c r="K17" s="28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1">
        <v>1</v>
      </c>
      <c r="P17" s="28" t="str">
        <f t="shared" si="8"/>
        <v>Sangat terampil merancang, melakukan dan menyimpulkan serta menyajikan data hasil percobaan Faktor-faktor yang mempengaruhi Pertumbuhan</v>
      </c>
      <c r="Q17" s="39" t="s">
        <v>8</v>
      </c>
      <c r="R17" s="39" t="s">
        <v>8</v>
      </c>
      <c r="S17" s="18"/>
      <c r="T17" s="1">
        <v>75</v>
      </c>
      <c r="U17" s="1">
        <v>80</v>
      </c>
      <c r="V17" s="1">
        <v>70</v>
      </c>
      <c r="W17" s="1">
        <v>78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230</v>
      </c>
      <c r="FI17" s="76" t="s">
        <v>233</v>
      </c>
      <c r="FJ17" s="77">
        <v>24043</v>
      </c>
      <c r="FK17" s="77">
        <v>24053</v>
      </c>
    </row>
    <row r="18" spans="1:167" x14ac:dyDescent="0.25">
      <c r="A18" s="19">
        <v>8</v>
      </c>
      <c r="B18" s="19">
        <v>70945</v>
      </c>
      <c r="C18" s="19" t="s">
        <v>198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1</v>
      </c>
      <c r="J18" s="28" t="str">
        <f t="shared" si="3"/>
        <v>Memiliki kemampuan dalam menganalisis Pertumbuhan dan Perkembangan, Metabolisme, Substansi Genetik, Reproduksi Sel, serta Hereditas.</v>
      </c>
      <c r="K18" s="28">
        <f t="shared" si="4"/>
        <v>89</v>
      </c>
      <c r="L18" s="28" t="str">
        <f t="shared" si="5"/>
        <v>A</v>
      </c>
      <c r="M18" s="28">
        <f t="shared" si="6"/>
        <v>89</v>
      </c>
      <c r="N18" s="28" t="str">
        <f t="shared" si="7"/>
        <v>A</v>
      </c>
      <c r="O18" s="1">
        <v>1</v>
      </c>
      <c r="P18" s="28" t="str">
        <f t="shared" si="8"/>
        <v>Sangat terampil merancang, melakukan dan menyimpulkan serta menyajikan data hasil percobaan Faktor-faktor yang mempengaruhi Pertumbuhan</v>
      </c>
      <c r="Q18" s="39" t="s">
        <v>8</v>
      </c>
      <c r="R18" s="39" t="s">
        <v>8</v>
      </c>
      <c r="S18" s="18"/>
      <c r="T18" s="1">
        <v>83</v>
      </c>
      <c r="U18" s="1">
        <v>88</v>
      </c>
      <c r="V18" s="1">
        <v>87</v>
      </c>
      <c r="W18" s="1">
        <v>90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70960</v>
      </c>
      <c r="C19" s="19" t="s">
        <v>199</v>
      </c>
      <c r="D19" s="18"/>
      <c r="E19" s="28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6">
        <v>2</v>
      </c>
      <c r="J19" s="28" t="str">
        <f t="shared" si="3"/>
        <v>Memiliki kemampuan dalam menganalisis Pertumbuhan dan Perkembangan, Metabolisme, Substansi Genetik, namun perlu pemahaman lebih lanjut mengenai Reproduksi Sel dan Hereditas.</v>
      </c>
      <c r="K19" s="28">
        <f t="shared" si="4"/>
        <v>77.666666666666671</v>
      </c>
      <c r="L19" s="28" t="str">
        <f t="shared" si="5"/>
        <v>B</v>
      </c>
      <c r="M19" s="28">
        <f t="shared" si="6"/>
        <v>77.666666666666671</v>
      </c>
      <c r="N19" s="28" t="str">
        <f t="shared" si="7"/>
        <v>B</v>
      </c>
      <c r="O19" s="1">
        <v>3</v>
      </c>
      <c r="P19" s="28" t="str">
        <f t="shared" si="8"/>
        <v>Sangat terampil menyajikan hasil penulusuran informasi tentang Pembelahan Mitosis dan Meiosis</v>
      </c>
      <c r="Q19" s="39" t="s">
        <v>8</v>
      </c>
      <c r="R19" s="39" t="s">
        <v>8</v>
      </c>
      <c r="S19" s="18"/>
      <c r="T19" s="1">
        <v>78</v>
      </c>
      <c r="U19" s="1">
        <v>87</v>
      </c>
      <c r="V19" s="1">
        <v>74</v>
      </c>
      <c r="W19" s="1">
        <v>84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24044</v>
      </c>
      <c r="FK19" s="77">
        <v>24054</v>
      </c>
    </row>
    <row r="20" spans="1:167" x14ac:dyDescent="0.25">
      <c r="A20" s="19">
        <v>10</v>
      </c>
      <c r="B20" s="19">
        <v>70975</v>
      </c>
      <c r="C20" s="19" t="s">
        <v>200</v>
      </c>
      <c r="D20" s="18"/>
      <c r="E20" s="28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6">
        <v>2</v>
      </c>
      <c r="J20" s="28" t="str">
        <f t="shared" si="3"/>
        <v>Memiliki kemampuan dalam menganalisis Pertumbuhan dan Perkembangan, Metabolisme, Substansi Genetik, namun perlu pemahaman lebih lanjut mengenai Reproduksi Sel dan Hereditas.</v>
      </c>
      <c r="K20" s="28">
        <f t="shared" si="4"/>
        <v>85.666666666666671</v>
      </c>
      <c r="L20" s="28" t="str">
        <f t="shared" si="5"/>
        <v>A</v>
      </c>
      <c r="M20" s="28">
        <f t="shared" si="6"/>
        <v>85.666666666666671</v>
      </c>
      <c r="N20" s="28" t="str">
        <f t="shared" si="7"/>
        <v>A</v>
      </c>
      <c r="O20" s="1">
        <v>1</v>
      </c>
      <c r="P20" s="28" t="str">
        <f t="shared" si="8"/>
        <v>Sangat terampil merancang, melakukan dan menyimpulkan serta menyajikan data hasil percobaan Faktor-faktor yang mempengaruhi Pertumbuhan</v>
      </c>
      <c r="Q20" s="39" t="s">
        <v>8</v>
      </c>
      <c r="R20" s="39" t="s">
        <v>8</v>
      </c>
      <c r="S20" s="18"/>
      <c r="T20" s="1">
        <v>75</v>
      </c>
      <c r="U20" s="1">
        <v>83</v>
      </c>
      <c r="V20" s="1">
        <v>83</v>
      </c>
      <c r="W20" s="1">
        <v>88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70990</v>
      </c>
      <c r="C21" s="19" t="s">
        <v>201</v>
      </c>
      <c r="D21" s="18"/>
      <c r="E21" s="28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6">
        <v>1</v>
      </c>
      <c r="J21" s="28" t="str">
        <f t="shared" si="3"/>
        <v>Memiliki kemampuan dalam menganalisis Pertumbuhan dan Perkembangan, Metabolisme, Substansi Genetik, Reproduksi Sel, serta Hereditas.</v>
      </c>
      <c r="K21" s="28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1">
        <v>1</v>
      </c>
      <c r="P21" s="28" t="str">
        <f t="shared" si="8"/>
        <v>Sangat terampil merancang, melakukan dan menyimpulkan serta menyajikan data hasil percobaan Faktor-faktor yang mempengaruhi Pertumbuhan</v>
      </c>
      <c r="Q21" s="39" t="s">
        <v>8</v>
      </c>
      <c r="R21" s="39" t="s">
        <v>8</v>
      </c>
      <c r="S21" s="18"/>
      <c r="T21" s="1">
        <v>83</v>
      </c>
      <c r="U21" s="1">
        <v>88</v>
      </c>
      <c r="V21" s="1">
        <v>84</v>
      </c>
      <c r="W21" s="1">
        <v>82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24045</v>
      </c>
      <c r="FK21" s="77">
        <v>24055</v>
      </c>
    </row>
    <row r="22" spans="1:167" x14ac:dyDescent="0.25">
      <c r="A22" s="19">
        <v>12</v>
      </c>
      <c r="B22" s="19">
        <v>71005</v>
      </c>
      <c r="C22" s="19" t="s">
        <v>202</v>
      </c>
      <c r="D22" s="18"/>
      <c r="E22" s="28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6">
        <v>1</v>
      </c>
      <c r="J22" s="28" t="str">
        <f t="shared" si="3"/>
        <v>Memiliki kemampuan dalam menganalisis Pertumbuhan dan Perkembangan, Metabolisme, Substansi Genetik, Reproduksi Sel, serta Hereditas.</v>
      </c>
      <c r="K22" s="28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1">
        <v>3</v>
      </c>
      <c r="P22" s="28" t="str">
        <f t="shared" si="8"/>
        <v>Sangat terampil menyajikan hasil penulusuran informasi tentang Pembelahan Mitosis dan Meiosis</v>
      </c>
      <c r="Q22" s="39" t="s">
        <v>8</v>
      </c>
      <c r="R22" s="39" t="s">
        <v>8</v>
      </c>
      <c r="S22" s="18"/>
      <c r="T22" s="1">
        <v>87</v>
      </c>
      <c r="U22" s="1">
        <v>88</v>
      </c>
      <c r="V22" s="1">
        <v>84</v>
      </c>
      <c r="W22" s="1">
        <v>86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71020</v>
      </c>
      <c r="C23" s="19" t="s">
        <v>203</v>
      </c>
      <c r="D23" s="18"/>
      <c r="E23" s="28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6">
        <v>2</v>
      </c>
      <c r="J23" s="28" t="str">
        <f t="shared" si="3"/>
        <v>Memiliki kemampuan dalam menganalisis Pertumbuhan dan Perkembangan, Metabolisme, Substansi Genetik, namun perlu pemahaman lebih lanjut mengenai Reproduksi Sel dan Hereditas.</v>
      </c>
      <c r="K23" s="28">
        <f t="shared" si="4"/>
        <v>77.666666666666671</v>
      </c>
      <c r="L23" s="28" t="str">
        <f t="shared" si="5"/>
        <v>B</v>
      </c>
      <c r="M23" s="28">
        <f t="shared" si="6"/>
        <v>77.666666666666671</v>
      </c>
      <c r="N23" s="28" t="str">
        <f t="shared" si="7"/>
        <v>B</v>
      </c>
      <c r="O23" s="1">
        <v>3</v>
      </c>
      <c r="P23" s="28" t="str">
        <f t="shared" si="8"/>
        <v>Sangat terampil menyajikan hasil penulusuran informasi tentang Pembelahan Mitosis dan Meiosis</v>
      </c>
      <c r="Q23" s="39" t="s">
        <v>8</v>
      </c>
      <c r="R23" s="39" t="s">
        <v>8</v>
      </c>
      <c r="S23" s="18"/>
      <c r="T23" s="1">
        <v>84</v>
      </c>
      <c r="U23" s="1">
        <v>80</v>
      </c>
      <c r="V23" s="1">
        <v>66</v>
      </c>
      <c r="W23" s="1">
        <v>78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80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24046</v>
      </c>
      <c r="FK23" s="77">
        <v>24056</v>
      </c>
    </row>
    <row r="24" spans="1:167" x14ac:dyDescent="0.25">
      <c r="A24" s="19">
        <v>14</v>
      </c>
      <c r="B24" s="19">
        <v>71035</v>
      </c>
      <c r="C24" s="19" t="s">
        <v>204</v>
      </c>
      <c r="D24" s="18"/>
      <c r="E24" s="28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6">
        <v>1</v>
      </c>
      <c r="J24" s="28" t="str">
        <f t="shared" si="3"/>
        <v>Memiliki kemampuan dalam menganalisis Pertumbuhan dan Perkembangan, Metabolisme, Substansi Genetik, Reproduksi Sel, serta Hereditas.</v>
      </c>
      <c r="K24" s="28">
        <f t="shared" si="4"/>
        <v>83.333333333333329</v>
      </c>
      <c r="L24" s="28" t="str">
        <f t="shared" si="5"/>
        <v>B</v>
      </c>
      <c r="M24" s="28">
        <f t="shared" si="6"/>
        <v>83.333333333333329</v>
      </c>
      <c r="N24" s="28" t="str">
        <f t="shared" si="7"/>
        <v>B</v>
      </c>
      <c r="O24" s="1">
        <v>1</v>
      </c>
      <c r="P24" s="28" t="str">
        <f t="shared" si="8"/>
        <v>Sangat terampil merancang, melakukan dan menyimpulkan serta menyajikan data hasil percobaan Faktor-faktor yang mempengaruhi Pertumbuhan</v>
      </c>
      <c r="Q24" s="39" t="s">
        <v>8</v>
      </c>
      <c r="R24" s="39" t="s">
        <v>8</v>
      </c>
      <c r="S24" s="18"/>
      <c r="T24" s="1">
        <v>84</v>
      </c>
      <c r="U24" s="1">
        <v>83</v>
      </c>
      <c r="V24" s="1">
        <v>85</v>
      </c>
      <c r="W24" s="1"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71050</v>
      </c>
      <c r="C25" s="19" t="s">
        <v>205</v>
      </c>
      <c r="D25" s="18"/>
      <c r="E25" s="28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6">
        <v>2</v>
      </c>
      <c r="J25" s="28" t="str">
        <f t="shared" si="3"/>
        <v>Memiliki kemampuan dalam menganalisis Pertumbuhan dan Perkembangan, Metabolisme, Substansi Genetik, namun perlu pemahaman lebih lanjut mengenai Reproduksi Sel dan Hereditas.</v>
      </c>
      <c r="K25" s="28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1">
        <v>1</v>
      </c>
      <c r="P25" s="28" t="str">
        <f t="shared" si="8"/>
        <v>Sangat terampil merancang, melakukan dan menyimpulkan serta menyajikan data hasil percobaan Faktor-faktor yang mempengaruhi Pertumbuhan</v>
      </c>
      <c r="Q25" s="39" t="s">
        <v>8</v>
      </c>
      <c r="R25" s="39" t="s">
        <v>8</v>
      </c>
      <c r="S25" s="18"/>
      <c r="T25" s="1">
        <v>87</v>
      </c>
      <c r="U25" s="1">
        <v>84</v>
      </c>
      <c r="V25" s="1">
        <v>83</v>
      </c>
      <c r="W25" s="1">
        <v>88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24047</v>
      </c>
      <c r="FK25" s="77">
        <v>24057</v>
      </c>
    </row>
    <row r="26" spans="1:167" x14ac:dyDescent="0.25">
      <c r="A26" s="19">
        <v>16</v>
      </c>
      <c r="B26" s="19">
        <v>71065</v>
      </c>
      <c r="C26" s="19" t="s">
        <v>206</v>
      </c>
      <c r="D26" s="18"/>
      <c r="E26" s="28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6">
        <v>1</v>
      </c>
      <c r="J26" s="28" t="str">
        <f t="shared" si="3"/>
        <v>Memiliki kemampuan dalam menganalisis Pertumbuhan dan Perkembangan, Metabolisme, Substansi Genetik, Reproduksi Sel, serta Hereditas.</v>
      </c>
      <c r="K26" s="28">
        <f t="shared" si="4"/>
        <v>89</v>
      </c>
      <c r="L26" s="28" t="str">
        <f t="shared" si="5"/>
        <v>A</v>
      </c>
      <c r="M26" s="28">
        <f t="shared" si="6"/>
        <v>89</v>
      </c>
      <c r="N26" s="28" t="str">
        <f t="shared" si="7"/>
        <v>A</v>
      </c>
      <c r="O26" s="1">
        <v>2</v>
      </c>
      <c r="P26" s="28" t="str">
        <f t="shared" si="8"/>
        <v>Sangat terampil merancang, melakukan dan menyimpulkan serta menyajikan data hasil percobaan Ingenhause</v>
      </c>
      <c r="Q26" s="39" t="s">
        <v>8</v>
      </c>
      <c r="R26" s="39" t="s">
        <v>8</v>
      </c>
      <c r="S26" s="18"/>
      <c r="T26" s="1">
        <v>87</v>
      </c>
      <c r="U26" s="1">
        <v>88</v>
      </c>
      <c r="V26" s="1">
        <v>86</v>
      </c>
      <c r="W26" s="1">
        <v>93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71080</v>
      </c>
      <c r="C27" s="19" t="s">
        <v>207</v>
      </c>
      <c r="D27" s="18"/>
      <c r="E27" s="28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6">
        <v>2</v>
      </c>
      <c r="J27" s="28" t="str">
        <f t="shared" si="3"/>
        <v>Memiliki kemampuan dalam menganalisis Pertumbuhan dan Perkembangan, Metabolisme, Substansi Genetik, namun perlu pemahaman lebih lanjut mengenai Reproduksi Sel dan Hereditas.</v>
      </c>
      <c r="K27" s="28">
        <f t="shared" si="4"/>
        <v>84.333333333333329</v>
      </c>
      <c r="L27" s="28" t="str">
        <f t="shared" si="5"/>
        <v>A</v>
      </c>
      <c r="M27" s="28">
        <f t="shared" si="6"/>
        <v>84.333333333333329</v>
      </c>
      <c r="N27" s="28" t="str">
        <f t="shared" si="7"/>
        <v>A</v>
      </c>
      <c r="O27" s="1">
        <v>3</v>
      </c>
      <c r="P27" s="28" t="str">
        <f t="shared" si="8"/>
        <v>Sangat terampil menyajikan hasil penulusuran informasi tentang Pembelahan Mitosis dan Meiosis</v>
      </c>
      <c r="Q27" s="39" t="s">
        <v>8</v>
      </c>
      <c r="R27" s="39" t="s">
        <v>8</v>
      </c>
      <c r="S27" s="18"/>
      <c r="T27" s="1">
        <v>80</v>
      </c>
      <c r="U27" s="1">
        <v>89</v>
      </c>
      <c r="V27" s="1">
        <v>78</v>
      </c>
      <c r="W27" s="1">
        <v>88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24048</v>
      </c>
      <c r="FK27" s="77">
        <v>24058</v>
      </c>
    </row>
    <row r="28" spans="1:167" x14ac:dyDescent="0.25">
      <c r="A28" s="19">
        <v>18</v>
      </c>
      <c r="B28" s="19">
        <v>71095</v>
      </c>
      <c r="C28" s="19" t="s">
        <v>208</v>
      </c>
      <c r="D28" s="18"/>
      <c r="E28" s="28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6">
        <v>2</v>
      </c>
      <c r="J28" s="28" t="str">
        <f t="shared" si="3"/>
        <v>Memiliki kemampuan dalam menganalisis Pertumbuhan dan Perkembangan, Metabolisme, Substansi Genetik, namun perlu pemahaman lebih lanjut mengenai Reproduksi Sel dan Hereditas.</v>
      </c>
      <c r="K28" s="28">
        <f t="shared" si="4"/>
        <v>81.666666666666671</v>
      </c>
      <c r="L28" s="28" t="str">
        <f t="shared" si="5"/>
        <v>B</v>
      </c>
      <c r="M28" s="28">
        <f t="shared" si="6"/>
        <v>81.666666666666671</v>
      </c>
      <c r="N28" s="28" t="str">
        <f t="shared" si="7"/>
        <v>B</v>
      </c>
      <c r="O28" s="1">
        <v>1</v>
      </c>
      <c r="P28" s="28" t="str">
        <f t="shared" si="8"/>
        <v>Sangat terampil merancang, melakukan dan menyimpulkan serta menyajikan data hasil percobaan Faktor-faktor yang mempengaruhi Pertumbuhan</v>
      </c>
      <c r="Q28" s="39" t="s">
        <v>8</v>
      </c>
      <c r="R28" s="39" t="s">
        <v>8</v>
      </c>
      <c r="S28" s="18"/>
      <c r="T28" s="1">
        <v>83</v>
      </c>
      <c r="U28" s="1">
        <v>86</v>
      </c>
      <c r="V28" s="1">
        <v>83</v>
      </c>
      <c r="W28" s="1">
        <v>90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71110</v>
      </c>
      <c r="C29" s="19" t="s">
        <v>209</v>
      </c>
      <c r="D29" s="18"/>
      <c r="E29" s="28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6">
        <v>2</v>
      </c>
      <c r="J29" s="28" t="str">
        <f t="shared" si="3"/>
        <v>Memiliki kemampuan dalam menganalisis Pertumbuhan dan Perkembangan, Metabolisme, Substansi Genetik, namun perlu pemahaman lebih lanjut mengenai Reproduksi Sel dan Hereditas.</v>
      </c>
      <c r="K29" s="28">
        <f t="shared" si="4"/>
        <v>82.333333333333329</v>
      </c>
      <c r="L29" s="28" t="str">
        <f t="shared" si="5"/>
        <v>B</v>
      </c>
      <c r="M29" s="28">
        <f t="shared" si="6"/>
        <v>82.333333333333329</v>
      </c>
      <c r="N29" s="28" t="str">
        <f t="shared" si="7"/>
        <v>B</v>
      </c>
      <c r="O29" s="1">
        <v>3</v>
      </c>
      <c r="P29" s="28" t="str">
        <f t="shared" si="8"/>
        <v>Sangat terampil menyajikan hasil penulusuran informasi tentang Pembelahan Mitosis dan Meiosis</v>
      </c>
      <c r="Q29" s="39" t="s">
        <v>8</v>
      </c>
      <c r="R29" s="39" t="s">
        <v>8</v>
      </c>
      <c r="S29" s="18"/>
      <c r="T29" s="1">
        <v>80</v>
      </c>
      <c r="U29" s="1">
        <v>87</v>
      </c>
      <c r="V29" s="1">
        <v>83</v>
      </c>
      <c r="W29" s="1">
        <v>84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87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24049</v>
      </c>
      <c r="FK29" s="77">
        <v>24059</v>
      </c>
    </row>
    <row r="30" spans="1:167" x14ac:dyDescent="0.25">
      <c r="A30" s="19">
        <v>20</v>
      </c>
      <c r="B30" s="19">
        <v>74635</v>
      </c>
      <c r="C30" s="19" t="s">
        <v>210</v>
      </c>
      <c r="D30" s="18"/>
      <c r="E30" s="28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6">
        <v>2</v>
      </c>
      <c r="J30" s="28" t="str">
        <f t="shared" si="3"/>
        <v>Memiliki kemampuan dalam menganalisis Pertumbuhan dan Perkembangan, Metabolisme, Substansi Genetik, namun perlu pemahaman lebih lanjut mengenai Reproduksi Sel dan Hereditas.</v>
      </c>
      <c r="K30" s="28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1">
        <v>2</v>
      </c>
      <c r="P30" s="28" t="str">
        <f t="shared" si="8"/>
        <v>Sangat terampil merancang, melakukan dan menyimpulkan serta menyajikan data hasil percobaan Ingenhause</v>
      </c>
      <c r="Q30" s="39" t="s">
        <v>8</v>
      </c>
      <c r="R30" s="39" t="s">
        <v>8</v>
      </c>
      <c r="S30" s="18"/>
      <c r="T30" s="1">
        <v>82</v>
      </c>
      <c r="U30" s="1">
        <v>86</v>
      </c>
      <c r="V30" s="1">
        <v>80</v>
      </c>
      <c r="W30" s="1">
        <v>90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87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71125</v>
      </c>
      <c r="C31" s="19" t="s">
        <v>211</v>
      </c>
      <c r="D31" s="18"/>
      <c r="E31" s="28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6">
        <v>2</v>
      </c>
      <c r="J31" s="28" t="str">
        <f t="shared" si="3"/>
        <v>Memiliki kemampuan dalam menganalisis Pertumbuhan dan Perkembangan, Metabolisme, Substansi Genetik, namun perlu pemahaman lebih lanjut mengenai Reproduksi Sel dan Hereditas.</v>
      </c>
      <c r="K31" s="28">
        <f t="shared" si="4"/>
        <v>78.666666666666671</v>
      </c>
      <c r="L31" s="28" t="str">
        <f t="shared" si="5"/>
        <v>B</v>
      </c>
      <c r="M31" s="28">
        <f t="shared" si="6"/>
        <v>78.666666666666671</v>
      </c>
      <c r="N31" s="28" t="str">
        <f t="shared" si="7"/>
        <v>B</v>
      </c>
      <c r="O31" s="1">
        <v>3</v>
      </c>
      <c r="P31" s="28" t="str">
        <f t="shared" si="8"/>
        <v>Sangat terampil menyajikan hasil penulusuran informasi tentang Pembelahan Mitosis dan Meiosis</v>
      </c>
      <c r="Q31" s="39" t="s">
        <v>8</v>
      </c>
      <c r="R31" s="39" t="s">
        <v>8</v>
      </c>
      <c r="S31" s="18"/>
      <c r="T31" s="1">
        <v>72</v>
      </c>
      <c r="U31" s="1">
        <v>81</v>
      </c>
      <c r="V31" s="1">
        <v>87</v>
      </c>
      <c r="W31" s="1">
        <v>88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70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24050</v>
      </c>
      <c r="FK31" s="77">
        <v>24060</v>
      </c>
    </row>
    <row r="32" spans="1:167" x14ac:dyDescent="0.25">
      <c r="A32" s="19">
        <v>22</v>
      </c>
      <c r="B32" s="19">
        <v>71140</v>
      </c>
      <c r="C32" s="19" t="s">
        <v>212</v>
      </c>
      <c r="D32" s="18"/>
      <c r="E32" s="28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6">
        <v>2</v>
      </c>
      <c r="J32" s="28" t="str">
        <f t="shared" si="3"/>
        <v>Memiliki kemampuan dalam menganalisis Pertumbuhan dan Perkembangan, Metabolisme, Substansi Genetik, namun perlu pemahaman lebih lanjut mengenai Reproduksi Sel dan Hereditas.</v>
      </c>
      <c r="K32" s="28">
        <f t="shared" si="4"/>
        <v>76.666666666666671</v>
      </c>
      <c r="L32" s="28" t="str">
        <f t="shared" si="5"/>
        <v>B</v>
      </c>
      <c r="M32" s="28">
        <f t="shared" si="6"/>
        <v>76.666666666666671</v>
      </c>
      <c r="N32" s="28" t="str">
        <f t="shared" si="7"/>
        <v>B</v>
      </c>
      <c r="O32" s="1">
        <v>2</v>
      </c>
      <c r="P32" s="28" t="str">
        <f t="shared" si="8"/>
        <v>Sangat terampil merancang, melakukan dan menyimpulkan serta menyajikan data hasil percobaan Ingenhause</v>
      </c>
      <c r="Q32" s="39" t="s">
        <v>8</v>
      </c>
      <c r="R32" s="39" t="s">
        <v>8</v>
      </c>
      <c r="S32" s="18"/>
      <c r="T32" s="1">
        <v>81</v>
      </c>
      <c r="U32" s="1">
        <v>80</v>
      </c>
      <c r="V32" s="1">
        <v>87</v>
      </c>
      <c r="W32" s="1">
        <v>88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71155</v>
      </c>
      <c r="C33" s="19" t="s">
        <v>213</v>
      </c>
      <c r="D33" s="18"/>
      <c r="E33" s="28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6">
        <v>2</v>
      </c>
      <c r="J33" s="28" t="str">
        <f t="shared" si="3"/>
        <v>Memiliki kemampuan dalam menganalisis Pertumbuhan dan Perkembangan, Metabolisme, Substansi Genetik, namun perlu pemahaman lebih lanjut mengenai Reproduksi Sel dan Hereditas.</v>
      </c>
      <c r="K33" s="28">
        <f t="shared" si="4"/>
        <v>78.333333333333329</v>
      </c>
      <c r="L33" s="28" t="str">
        <f t="shared" si="5"/>
        <v>B</v>
      </c>
      <c r="M33" s="28">
        <f t="shared" si="6"/>
        <v>78.333333333333329</v>
      </c>
      <c r="N33" s="28" t="str">
        <f t="shared" si="7"/>
        <v>B</v>
      </c>
      <c r="O33" s="1">
        <v>3</v>
      </c>
      <c r="P33" s="28" t="str">
        <f t="shared" si="8"/>
        <v>Sangat terampil menyajikan hasil penulusuran informasi tentang Pembelahan Mitosis dan Meiosis</v>
      </c>
      <c r="Q33" s="39" t="s">
        <v>8</v>
      </c>
      <c r="R33" s="39" t="s">
        <v>8</v>
      </c>
      <c r="S33" s="18"/>
      <c r="T33" s="1">
        <v>81</v>
      </c>
      <c r="U33" s="1">
        <v>81</v>
      </c>
      <c r="V33" s="1">
        <v>69</v>
      </c>
      <c r="W33" s="1">
        <v>84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71170</v>
      </c>
      <c r="C34" s="19" t="s">
        <v>214</v>
      </c>
      <c r="D34" s="18"/>
      <c r="E34" s="28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6">
        <v>1</v>
      </c>
      <c r="J34" s="28" t="str">
        <f t="shared" si="3"/>
        <v>Memiliki kemampuan dalam menganalisis Pertumbuhan dan Perkembangan, Metabolisme, Substansi Genetik, Reproduksi Sel, serta Hereditas.</v>
      </c>
      <c r="K34" s="28">
        <f t="shared" si="4"/>
        <v>90.333333333333329</v>
      </c>
      <c r="L34" s="28" t="str">
        <f t="shared" si="5"/>
        <v>A</v>
      </c>
      <c r="M34" s="28">
        <f t="shared" si="6"/>
        <v>90.333333333333329</v>
      </c>
      <c r="N34" s="28" t="str">
        <f t="shared" si="7"/>
        <v>A</v>
      </c>
      <c r="O34" s="1">
        <v>1</v>
      </c>
      <c r="P34" s="28" t="str">
        <f t="shared" si="8"/>
        <v>Sangat terampil merancang, melakukan dan menyimpulkan serta menyajikan data hasil percobaan Faktor-faktor yang mempengaruhi Pertumbuhan</v>
      </c>
      <c r="Q34" s="39" t="s">
        <v>8</v>
      </c>
      <c r="R34" s="39" t="s">
        <v>8</v>
      </c>
      <c r="S34" s="18"/>
      <c r="T34" s="1">
        <v>87</v>
      </c>
      <c r="U34" s="1">
        <v>87</v>
      </c>
      <c r="V34" s="1">
        <v>87</v>
      </c>
      <c r="W34" s="1">
        <v>88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91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71185</v>
      </c>
      <c r="C35" s="19" t="s">
        <v>215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v>2</v>
      </c>
      <c r="J35" s="28" t="str">
        <f t="shared" si="3"/>
        <v>Memiliki kemampuan dalam menganalisis Pertumbuhan dan Perkembangan, Metabolisme, Substansi Genetik, namun perlu pemahaman lebih lanjut mengenai Reproduksi Sel dan Hereditas.</v>
      </c>
      <c r="K35" s="28">
        <f t="shared" si="4"/>
        <v>82.333333333333329</v>
      </c>
      <c r="L35" s="28" t="str">
        <f t="shared" si="5"/>
        <v>B</v>
      </c>
      <c r="M35" s="28">
        <f t="shared" si="6"/>
        <v>82.333333333333329</v>
      </c>
      <c r="N35" s="28" t="str">
        <f t="shared" si="7"/>
        <v>B</v>
      </c>
      <c r="O35" s="1">
        <v>1</v>
      </c>
      <c r="P35" s="28" t="str">
        <f t="shared" si="8"/>
        <v>Sangat terampil merancang, melakukan dan menyimpulkan serta menyajikan data hasil percobaan Faktor-faktor yang mempengaruhi Pertumbuhan</v>
      </c>
      <c r="Q35" s="39" t="s">
        <v>8</v>
      </c>
      <c r="R35" s="39" t="s">
        <v>8</v>
      </c>
      <c r="S35" s="18"/>
      <c r="T35" s="1">
        <v>78</v>
      </c>
      <c r="U35" s="1">
        <v>81</v>
      </c>
      <c r="V35" s="1">
        <v>75</v>
      </c>
      <c r="W35" s="1">
        <v>90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74620</v>
      </c>
      <c r="C36" s="19" t="s">
        <v>216</v>
      </c>
      <c r="D36" s="18"/>
      <c r="E36" s="28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6">
        <v>2</v>
      </c>
      <c r="J36" s="28" t="str">
        <f t="shared" si="3"/>
        <v>Memiliki kemampuan dalam menganalisis Pertumbuhan dan Perkembangan, Metabolisme, Substansi Genetik, namun perlu pemahaman lebih lanjut mengenai Reproduksi Sel dan Hereditas.</v>
      </c>
      <c r="K36" s="28">
        <f t="shared" si="4"/>
        <v>73.333333333333329</v>
      </c>
      <c r="L36" s="28" t="str">
        <f t="shared" si="5"/>
        <v>C</v>
      </c>
      <c r="M36" s="28">
        <f t="shared" si="6"/>
        <v>73.333333333333329</v>
      </c>
      <c r="N36" s="28" t="str">
        <f t="shared" si="7"/>
        <v>C</v>
      </c>
      <c r="O36" s="1">
        <v>2</v>
      </c>
      <c r="P36" s="28" t="str">
        <f t="shared" si="8"/>
        <v>Sangat terampil merancang, melakukan dan menyimpulkan serta menyajikan data hasil percobaan Ingenhause</v>
      </c>
      <c r="Q36" s="39" t="s">
        <v>8</v>
      </c>
      <c r="R36" s="39" t="s">
        <v>8</v>
      </c>
      <c r="S36" s="18"/>
      <c r="T36" s="1">
        <v>76</v>
      </c>
      <c r="U36" s="1">
        <v>76</v>
      </c>
      <c r="V36" s="1">
        <v>76</v>
      </c>
      <c r="W36" s="1">
        <v>80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75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71200</v>
      </c>
      <c r="C37" s="19" t="s">
        <v>217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Memiliki kemampuan dalam menganalisis Pertumbuhan dan Perkembangan, Metabolisme, Substansi Genetik, Reproduksi Sel, serta Hereditas.</v>
      </c>
      <c r="K37" s="28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1">
        <v>1</v>
      </c>
      <c r="P37" s="28" t="str">
        <f t="shared" si="8"/>
        <v>Sangat terampil merancang, melakukan dan menyimpulkan serta menyajikan data hasil percobaan Faktor-faktor yang mempengaruhi Pertumbuhan</v>
      </c>
      <c r="Q37" s="39" t="s">
        <v>8</v>
      </c>
      <c r="R37" s="39" t="s">
        <v>8</v>
      </c>
      <c r="S37" s="18"/>
      <c r="T37" s="1">
        <v>88</v>
      </c>
      <c r="U37" s="1">
        <v>89</v>
      </c>
      <c r="V37" s="1">
        <v>92</v>
      </c>
      <c r="W37" s="1">
        <v>88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71215</v>
      </c>
      <c r="C38" s="19" t="s">
        <v>218</v>
      </c>
      <c r="D38" s="18"/>
      <c r="E38" s="28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6">
        <v>2</v>
      </c>
      <c r="J38" s="28" t="str">
        <f t="shared" si="3"/>
        <v>Memiliki kemampuan dalam menganalisis Pertumbuhan dan Perkembangan, Metabolisme, Substansi Genetik, namun perlu pemahaman lebih lanjut mengenai Reproduksi Sel dan Hereditas.</v>
      </c>
      <c r="K38" s="28">
        <f t="shared" si="4"/>
        <v>76.666666666666671</v>
      </c>
      <c r="L38" s="28" t="str">
        <f t="shared" si="5"/>
        <v>B</v>
      </c>
      <c r="M38" s="28">
        <f t="shared" si="6"/>
        <v>76.666666666666671</v>
      </c>
      <c r="N38" s="28" t="str">
        <f t="shared" si="7"/>
        <v>B</v>
      </c>
      <c r="O38" s="1">
        <v>2</v>
      </c>
      <c r="P38" s="28" t="str">
        <f t="shared" si="8"/>
        <v>Sangat terampil merancang, melakukan dan menyimpulkan serta menyajikan data hasil percobaan Ingenhause</v>
      </c>
      <c r="Q38" s="39" t="s">
        <v>8</v>
      </c>
      <c r="R38" s="39" t="s">
        <v>8</v>
      </c>
      <c r="S38" s="18"/>
      <c r="T38" s="1">
        <v>83</v>
      </c>
      <c r="U38" s="1">
        <v>88</v>
      </c>
      <c r="V38" s="1">
        <v>84</v>
      </c>
      <c r="W38" s="1">
        <v>86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71230</v>
      </c>
      <c r="C39" s="19" t="s">
        <v>219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v>2</v>
      </c>
      <c r="J39" s="28" t="str">
        <f t="shared" si="3"/>
        <v>Memiliki kemampuan dalam menganalisis Pertumbuhan dan Perkembangan, Metabolisme, Substansi Genetik, namun perlu pemahaman lebih lanjut mengenai Reproduksi Sel dan Hereditas.</v>
      </c>
      <c r="K39" s="28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1">
        <v>1</v>
      </c>
      <c r="P39" s="28" t="str">
        <f t="shared" si="8"/>
        <v>Sangat terampil merancang, melakukan dan menyimpulkan serta menyajikan data hasil percobaan Faktor-faktor yang mempengaruhi Pertumbuhan</v>
      </c>
      <c r="Q39" s="39" t="s">
        <v>8</v>
      </c>
      <c r="R39" s="39" t="s">
        <v>8</v>
      </c>
      <c r="S39" s="18"/>
      <c r="T39" s="1">
        <v>83</v>
      </c>
      <c r="U39" s="1">
        <v>83</v>
      </c>
      <c r="V39" s="1">
        <v>79</v>
      </c>
      <c r="W39" s="1">
        <v>88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71245</v>
      </c>
      <c r="C40" s="19" t="s">
        <v>220</v>
      </c>
      <c r="D40" s="18"/>
      <c r="E40" s="28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6">
        <v>2</v>
      </c>
      <c r="J40" s="28" t="str">
        <f t="shared" si="3"/>
        <v>Memiliki kemampuan dalam menganalisis Pertumbuhan dan Perkembangan, Metabolisme, Substansi Genetik, namun perlu pemahaman lebih lanjut mengenai Reproduksi Sel dan Hereditas.</v>
      </c>
      <c r="K40" s="28">
        <f t="shared" si="4"/>
        <v>87.666666666666671</v>
      </c>
      <c r="L40" s="28" t="str">
        <f t="shared" si="5"/>
        <v>A</v>
      </c>
      <c r="M40" s="28">
        <f t="shared" si="6"/>
        <v>87.666666666666671</v>
      </c>
      <c r="N40" s="28" t="str">
        <f t="shared" si="7"/>
        <v>A</v>
      </c>
      <c r="O40" s="1">
        <v>1</v>
      </c>
      <c r="P40" s="28" t="str">
        <f t="shared" si="8"/>
        <v>Sangat terampil merancang, melakukan dan menyimpulkan serta menyajikan data hasil percobaan Faktor-faktor yang mempengaruhi Pertumbuhan</v>
      </c>
      <c r="Q40" s="39" t="s">
        <v>8</v>
      </c>
      <c r="R40" s="39" t="s">
        <v>8</v>
      </c>
      <c r="S40" s="18"/>
      <c r="T40" s="1">
        <v>77</v>
      </c>
      <c r="U40" s="1">
        <v>83</v>
      </c>
      <c r="V40" s="1">
        <v>80</v>
      </c>
      <c r="W40" s="1">
        <v>84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93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71260</v>
      </c>
      <c r="C41" s="19" t="s">
        <v>221</v>
      </c>
      <c r="D41" s="18"/>
      <c r="E41" s="28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6">
        <v>1</v>
      </c>
      <c r="J41" s="28" t="str">
        <f t="shared" si="3"/>
        <v>Memiliki kemampuan dalam menganalisis Pertumbuhan dan Perkembangan, Metabolisme, Substansi Genetik, Reproduksi Sel, serta Hereditas.</v>
      </c>
      <c r="K41" s="28">
        <f t="shared" si="4"/>
        <v>87.666666666666671</v>
      </c>
      <c r="L41" s="28" t="str">
        <f t="shared" si="5"/>
        <v>A</v>
      </c>
      <c r="M41" s="28">
        <f t="shared" si="6"/>
        <v>87.666666666666671</v>
      </c>
      <c r="N41" s="28" t="str">
        <f t="shared" si="7"/>
        <v>A</v>
      </c>
      <c r="O41" s="1">
        <v>1</v>
      </c>
      <c r="P41" s="28" t="str">
        <f t="shared" si="8"/>
        <v>Sangat terampil merancang, melakukan dan menyimpulkan serta menyajikan data hasil percobaan Faktor-faktor yang mempengaruhi Pertumbuhan</v>
      </c>
      <c r="Q41" s="39" t="s">
        <v>8</v>
      </c>
      <c r="R41" s="39" t="s">
        <v>8</v>
      </c>
      <c r="S41" s="18"/>
      <c r="T41" s="1">
        <v>91</v>
      </c>
      <c r="U41" s="1">
        <v>85</v>
      </c>
      <c r="V41" s="1">
        <v>79</v>
      </c>
      <c r="W41" s="1">
        <v>94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93</v>
      </c>
      <c r="AG41" s="1">
        <v>87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71275</v>
      </c>
      <c r="C42" s="19" t="s">
        <v>222</v>
      </c>
      <c r="D42" s="18"/>
      <c r="E42" s="28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6">
        <v>1</v>
      </c>
      <c r="J42" s="28" t="str">
        <f t="shared" si="3"/>
        <v>Memiliki kemampuan dalam menganalisis Pertumbuhan dan Perkembangan, Metabolisme, Substansi Genetik, Reproduksi Sel, serta Hereditas.</v>
      </c>
      <c r="K42" s="28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1">
        <v>2</v>
      </c>
      <c r="P42" s="28" t="str">
        <f t="shared" si="8"/>
        <v>Sangat terampil merancang, melakukan dan menyimpulkan serta menyajikan data hasil percobaan Ingenhause</v>
      </c>
      <c r="Q42" s="39" t="s">
        <v>8</v>
      </c>
      <c r="R42" s="39" t="s">
        <v>8</v>
      </c>
      <c r="S42" s="18"/>
      <c r="T42" s="1">
        <v>87</v>
      </c>
      <c r="U42" s="1">
        <v>85</v>
      </c>
      <c r="V42" s="1">
        <v>84</v>
      </c>
      <c r="W42" s="1">
        <v>92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71290</v>
      </c>
      <c r="C43" s="19" t="s">
        <v>223</v>
      </c>
      <c r="D43" s="18"/>
      <c r="E43" s="28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6">
        <v>2</v>
      </c>
      <c r="J43" s="28" t="str">
        <f t="shared" si="3"/>
        <v>Memiliki kemampuan dalam menganalisis Pertumbuhan dan Perkembangan, Metabolisme, Substansi Genetik, namun perlu pemahaman lebih lanjut mengenai Reproduksi Sel dan Hereditas.</v>
      </c>
      <c r="K43" s="28">
        <f t="shared" si="4"/>
        <v>86.666666666666671</v>
      </c>
      <c r="L43" s="28" t="str">
        <f t="shared" si="5"/>
        <v>A</v>
      </c>
      <c r="M43" s="28">
        <f t="shared" si="6"/>
        <v>86.666666666666671</v>
      </c>
      <c r="N43" s="28" t="str">
        <f t="shared" si="7"/>
        <v>A</v>
      </c>
      <c r="O43" s="1">
        <v>1</v>
      </c>
      <c r="P43" s="28" t="str">
        <f t="shared" si="8"/>
        <v>Sangat terampil merancang, melakukan dan menyimpulkan serta menyajikan data hasil percobaan Faktor-faktor yang mempengaruhi Pertumbuhan</v>
      </c>
      <c r="Q43" s="39" t="s">
        <v>8</v>
      </c>
      <c r="R43" s="39" t="s">
        <v>8</v>
      </c>
      <c r="S43" s="18"/>
      <c r="T43" s="1">
        <v>82</v>
      </c>
      <c r="U43" s="1">
        <v>85</v>
      </c>
      <c r="V43" s="1">
        <v>82</v>
      </c>
      <c r="W43" s="1">
        <v>78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71305</v>
      </c>
      <c r="C44" s="19" t="s">
        <v>224</v>
      </c>
      <c r="D44" s="18"/>
      <c r="E44" s="28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6">
        <v>2</v>
      </c>
      <c r="J44" s="28" t="str">
        <f t="shared" si="3"/>
        <v>Memiliki kemampuan dalam menganalisis Pertumbuhan dan Perkembangan, Metabolisme, Substansi Genetik, namun perlu pemahaman lebih lanjut mengenai Reproduksi Sel dan Hereditas.</v>
      </c>
      <c r="K44" s="28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1">
        <v>1</v>
      </c>
      <c r="P44" s="28" t="str">
        <f t="shared" si="8"/>
        <v>Sangat terampil merancang, melakukan dan menyimpulkan serta menyajikan data hasil percobaan Faktor-faktor yang mempengaruhi Pertumbuhan</v>
      </c>
      <c r="Q44" s="39" t="s">
        <v>8</v>
      </c>
      <c r="R44" s="39" t="s">
        <v>8</v>
      </c>
      <c r="S44" s="18"/>
      <c r="T44" s="1">
        <v>85</v>
      </c>
      <c r="U44" s="1">
        <v>89</v>
      </c>
      <c r="V44" s="1">
        <v>82</v>
      </c>
      <c r="W44" s="1">
        <v>86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71320</v>
      </c>
      <c r="C45" s="19" t="s">
        <v>225</v>
      </c>
      <c r="D45" s="18"/>
      <c r="E45" s="28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6">
        <v>2</v>
      </c>
      <c r="J45" s="28" t="str">
        <f t="shared" si="3"/>
        <v>Memiliki kemampuan dalam menganalisis Pertumbuhan dan Perkembangan, Metabolisme, Substansi Genetik, namun perlu pemahaman lebih lanjut mengenai Reproduksi Sel dan Hereditas.</v>
      </c>
      <c r="K45" s="28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1">
        <v>3</v>
      </c>
      <c r="P45" s="28" t="str">
        <f t="shared" si="8"/>
        <v>Sangat terampil menyajikan hasil penulusuran informasi tentang Pembelahan Mitosis dan Meiosis</v>
      </c>
      <c r="Q45" s="39" t="s">
        <v>8</v>
      </c>
      <c r="R45" s="39" t="s">
        <v>8</v>
      </c>
      <c r="S45" s="18"/>
      <c r="T45" s="1">
        <v>76</v>
      </c>
      <c r="U45" s="1">
        <v>84</v>
      </c>
      <c r="V45" s="1">
        <v>70</v>
      </c>
      <c r="W45" s="1">
        <v>88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71335</v>
      </c>
      <c r="C46" s="19" t="s">
        <v>226</v>
      </c>
      <c r="D46" s="18"/>
      <c r="E46" s="28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6">
        <v>2</v>
      </c>
      <c r="J46" s="28" t="str">
        <f t="shared" si="3"/>
        <v>Memiliki kemampuan dalam menganalisis Pertumbuhan dan Perkembangan, Metabolisme, Substansi Genetik, namun perlu pemahaman lebih lanjut mengenai Reproduksi Sel dan Hereditas.</v>
      </c>
      <c r="K46" s="28">
        <f t="shared" si="4"/>
        <v>87.333333333333329</v>
      </c>
      <c r="L46" s="28" t="str">
        <f t="shared" si="5"/>
        <v>A</v>
      </c>
      <c r="M46" s="28">
        <f t="shared" si="6"/>
        <v>87.333333333333329</v>
      </c>
      <c r="N46" s="28" t="str">
        <f t="shared" si="7"/>
        <v>A</v>
      </c>
      <c r="O46" s="1">
        <v>2</v>
      </c>
      <c r="P46" s="28" t="str">
        <f t="shared" si="8"/>
        <v>Sangat terampil merancang, melakukan dan menyimpulkan serta menyajikan data hasil percobaan Ingenhause</v>
      </c>
      <c r="Q46" s="39" t="s">
        <v>8</v>
      </c>
      <c r="R46" s="39" t="s">
        <v>8</v>
      </c>
      <c r="S46" s="18"/>
      <c r="T46" s="1">
        <v>82</v>
      </c>
      <c r="U46" s="1">
        <v>83</v>
      </c>
      <c r="V46" s="1">
        <v>81</v>
      </c>
      <c r="W46" s="1">
        <v>86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71350</v>
      </c>
      <c r="C47" s="19" t="s">
        <v>227</v>
      </c>
      <c r="D47" s="18"/>
      <c r="E47" s="28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6">
        <v>2</v>
      </c>
      <c r="J47" s="28" t="str">
        <f t="shared" si="3"/>
        <v>Memiliki kemampuan dalam menganalisis Pertumbuhan dan Perkembangan, Metabolisme, Substansi Genetik, namun perlu pemahaman lebih lanjut mengenai Reproduksi Sel dan Hereditas.</v>
      </c>
      <c r="K47" s="28">
        <f t="shared" si="4"/>
        <v>84</v>
      </c>
      <c r="L47" s="28" t="str">
        <f t="shared" si="5"/>
        <v>B</v>
      </c>
      <c r="M47" s="28">
        <f t="shared" si="6"/>
        <v>84</v>
      </c>
      <c r="N47" s="28" t="str">
        <f t="shared" si="7"/>
        <v>B</v>
      </c>
      <c r="O47" s="1">
        <v>1</v>
      </c>
      <c r="P47" s="28" t="str">
        <f t="shared" si="8"/>
        <v>Sangat terampil merancang, melakukan dan menyimpulkan serta menyajikan data hasil percobaan Faktor-faktor yang mempengaruhi Pertumbuhan</v>
      </c>
      <c r="Q47" s="39" t="s">
        <v>8</v>
      </c>
      <c r="R47" s="39" t="s">
        <v>8</v>
      </c>
      <c r="S47" s="18"/>
      <c r="T47" s="1">
        <v>78</v>
      </c>
      <c r="U47" s="1">
        <v>83</v>
      </c>
      <c r="V47" s="1">
        <v>76</v>
      </c>
      <c r="W47" s="1">
        <v>80</v>
      </c>
      <c r="X47" s="1">
        <v>77</v>
      </c>
      <c r="Y47" s="1"/>
      <c r="Z47" s="1"/>
      <c r="AA47" s="1"/>
      <c r="AB47" s="1"/>
      <c r="AC47" s="1"/>
      <c r="AD47" s="1"/>
      <c r="AE47" s="18"/>
      <c r="AF47" s="1">
        <v>87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2018-12-10T03:46:06Z</cp:lastPrinted>
  <dcterms:created xsi:type="dcterms:W3CDTF">2015-09-01T09:01:01Z</dcterms:created>
  <dcterms:modified xsi:type="dcterms:W3CDTF">2018-12-10T03:51:48Z</dcterms:modified>
  <cp:category/>
</cp:coreProperties>
</file>