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90" yWindow="90" windowWidth="6060" windowHeight="6045"/>
  </bookViews>
  <sheets>
    <sheet name="X-MIPA 1" sheetId="1" r:id="rId1"/>
    <sheet name="X-MIPA 2" sheetId="2" r:id="rId2"/>
    <sheet name="X-MIPA 3" sheetId="3" r:id="rId3"/>
    <sheet name="X-MIPA 4" sheetId="4" r:id="rId4"/>
  </sheets>
  <calcPr calcId="124519"/>
</workbook>
</file>

<file path=xl/calcChain.xml><?xml version="1.0" encoding="utf-8"?>
<calcChain xmlns="http://schemas.openxmlformats.org/spreadsheetml/2006/main">
  <c r="R26" i="4"/>
  <c r="O46"/>
  <c r="P46" s="1"/>
  <c r="O42"/>
  <c r="P42" s="1"/>
  <c r="O41"/>
  <c r="O40"/>
  <c r="P40" s="1"/>
  <c r="O34"/>
  <c r="P34" s="1"/>
  <c r="O33"/>
  <c r="P33" s="1"/>
  <c r="O30"/>
  <c r="P30" s="1"/>
  <c r="O29"/>
  <c r="O26"/>
  <c r="P26" s="1"/>
  <c r="O22"/>
  <c r="P22" s="1"/>
  <c r="O21"/>
  <c r="P21" s="1"/>
  <c r="O20"/>
  <c r="P20" s="1"/>
  <c r="O14"/>
  <c r="P14" s="1"/>
  <c r="I46"/>
  <c r="J46" s="1"/>
  <c r="I41"/>
  <c r="I39"/>
  <c r="J39" s="1"/>
  <c r="I38"/>
  <c r="J38" s="1"/>
  <c r="I33"/>
  <c r="I31"/>
  <c r="J31" s="1"/>
  <c r="I30"/>
  <c r="J30" s="1"/>
  <c r="I25"/>
  <c r="I23"/>
  <c r="J23" s="1"/>
  <c r="I22"/>
  <c r="J22" s="1"/>
  <c r="I17"/>
  <c r="I15"/>
  <c r="J15" s="1"/>
  <c r="I14"/>
  <c r="J14" s="1"/>
  <c r="O43" i="3"/>
  <c r="P43" s="1"/>
  <c r="O42"/>
  <c r="P42" s="1"/>
  <c r="O39"/>
  <c r="P39" s="1"/>
  <c r="O38"/>
  <c r="P38" s="1"/>
  <c r="O35"/>
  <c r="O31"/>
  <c r="P31" s="1"/>
  <c r="O27"/>
  <c r="P27" s="1"/>
  <c r="O26"/>
  <c r="P26" s="1"/>
  <c r="O23"/>
  <c r="P23" s="1"/>
  <c r="O22"/>
  <c r="P22" s="1"/>
  <c r="O19"/>
  <c r="O18"/>
  <c r="P18" s="1"/>
  <c r="O15"/>
  <c r="O14"/>
  <c r="O11"/>
  <c r="I43"/>
  <c r="I41"/>
  <c r="I39"/>
  <c r="J39" s="1"/>
  <c r="I38"/>
  <c r="J38" s="1"/>
  <c r="I31"/>
  <c r="I30"/>
  <c r="J30" s="1"/>
  <c r="I27"/>
  <c r="J27" s="1"/>
  <c r="I26"/>
  <c r="J26" s="1"/>
  <c r="I23"/>
  <c r="I19"/>
  <c r="I18"/>
  <c r="J18" s="1"/>
  <c r="I17"/>
  <c r="I15"/>
  <c r="J15" s="1"/>
  <c r="I11"/>
  <c r="O45" i="2"/>
  <c r="P45" s="1"/>
  <c r="O44"/>
  <c r="O41"/>
  <c r="O40"/>
  <c r="O37"/>
  <c r="P37" s="1"/>
  <c r="O33"/>
  <c r="P33" s="1"/>
  <c r="O29"/>
  <c r="P29" s="1"/>
  <c r="O28"/>
  <c r="O25"/>
  <c r="O24"/>
  <c r="O21"/>
  <c r="P21" s="1"/>
  <c r="O17"/>
  <c r="P17" s="1"/>
  <c r="O13"/>
  <c r="P13" s="1"/>
  <c r="O12"/>
  <c r="I46"/>
  <c r="J46" s="1"/>
  <c r="I45"/>
  <c r="J45" s="1"/>
  <c r="I42"/>
  <c r="J42" s="1"/>
  <c r="I34"/>
  <c r="J34" s="1"/>
  <c r="I33"/>
  <c r="J33" s="1"/>
  <c r="I30"/>
  <c r="J30" s="1"/>
  <c r="I29"/>
  <c r="J29" s="1"/>
  <c r="I26"/>
  <c r="J26" s="1"/>
  <c r="I18"/>
  <c r="J18" s="1"/>
  <c r="I17"/>
  <c r="J17" s="1"/>
  <c r="I14"/>
  <c r="J14" s="1"/>
  <c r="I13"/>
  <c r="J13" s="1"/>
  <c r="O45" i="1"/>
  <c r="P45" s="1"/>
  <c r="O41"/>
  <c r="P41" s="1"/>
  <c r="O40"/>
  <c r="P40" s="1"/>
  <c r="O29"/>
  <c r="P29" s="1"/>
  <c r="O25"/>
  <c r="P25" s="1"/>
  <c r="O24"/>
  <c r="P24" s="1"/>
  <c r="O21"/>
  <c r="P21" s="1"/>
  <c r="O20"/>
  <c r="O17"/>
  <c r="P17" s="1"/>
  <c r="O13"/>
  <c r="P13" s="1"/>
  <c r="I45"/>
  <c r="I42"/>
  <c r="J42" s="1"/>
  <c r="I41"/>
  <c r="J41" s="1"/>
  <c r="I38"/>
  <c r="J38" s="1"/>
  <c r="I34"/>
  <c r="J34" s="1"/>
  <c r="I33"/>
  <c r="J33" s="1"/>
  <c r="I30"/>
  <c r="J30" s="1"/>
  <c r="I26"/>
  <c r="J26" s="1"/>
  <c r="I25"/>
  <c r="I22"/>
  <c r="J22" s="1"/>
  <c r="I14"/>
  <c r="J14" s="1"/>
  <c r="K55" i="4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F49"/>
  <c r="E49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M46"/>
  <c r="K46"/>
  <c r="L46" s="1"/>
  <c r="G46"/>
  <c r="H46" s="1"/>
  <c r="E46"/>
  <c r="F46" s="1"/>
  <c r="M45"/>
  <c r="K45"/>
  <c r="L45" s="1"/>
  <c r="G45"/>
  <c r="H45" s="1"/>
  <c r="E45"/>
  <c r="F45" s="1"/>
  <c r="M44"/>
  <c r="N44" s="1"/>
  <c r="K44"/>
  <c r="L44" s="1"/>
  <c r="G44"/>
  <c r="H44" s="1"/>
  <c r="E44"/>
  <c r="F44" s="1"/>
  <c r="M43"/>
  <c r="K43"/>
  <c r="L43" s="1"/>
  <c r="G43"/>
  <c r="H43" s="1"/>
  <c r="E43"/>
  <c r="F43" s="1"/>
  <c r="M42"/>
  <c r="K42"/>
  <c r="L42" s="1"/>
  <c r="G42"/>
  <c r="H42" s="1"/>
  <c r="E42"/>
  <c r="F42" s="1"/>
  <c r="P41"/>
  <c r="M41"/>
  <c r="K41"/>
  <c r="L41" s="1"/>
  <c r="J41"/>
  <c r="G41"/>
  <c r="H41" s="1"/>
  <c r="E41"/>
  <c r="F41" s="1"/>
  <c r="M40"/>
  <c r="K40"/>
  <c r="L40" s="1"/>
  <c r="G40"/>
  <c r="H40" s="1"/>
  <c r="E40"/>
  <c r="F40" s="1"/>
  <c r="M39"/>
  <c r="K39"/>
  <c r="L39" s="1"/>
  <c r="G39"/>
  <c r="H39" s="1"/>
  <c r="E39"/>
  <c r="F39" s="1"/>
  <c r="M38"/>
  <c r="K38"/>
  <c r="L38" s="1"/>
  <c r="G38"/>
  <c r="H38" s="1"/>
  <c r="E38"/>
  <c r="F38" s="1"/>
  <c r="M37"/>
  <c r="K37"/>
  <c r="L37" s="1"/>
  <c r="G37"/>
  <c r="H37" s="1"/>
  <c r="E37"/>
  <c r="F37" s="1"/>
  <c r="M36"/>
  <c r="K36"/>
  <c r="L36" s="1"/>
  <c r="G36"/>
  <c r="H36" s="1"/>
  <c r="E36"/>
  <c r="F36" s="1"/>
  <c r="M35"/>
  <c r="K35"/>
  <c r="L35" s="1"/>
  <c r="G35"/>
  <c r="H35" s="1"/>
  <c r="E35"/>
  <c r="F35" s="1"/>
  <c r="M34"/>
  <c r="K34"/>
  <c r="L34" s="1"/>
  <c r="G34"/>
  <c r="H34" s="1"/>
  <c r="E34"/>
  <c r="F34" s="1"/>
  <c r="M33"/>
  <c r="K33"/>
  <c r="L33" s="1"/>
  <c r="J33"/>
  <c r="G33"/>
  <c r="H33" s="1"/>
  <c r="E33"/>
  <c r="F33" s="1"/>
  <c r="M32"/>
  <c r="N32" s="1"/>
  <c r="K32"/>
  <c r="L32" s="1"/>
  <c r="G32"/>
  <c r="H32" s="1"/>
  <c r="E32"/>
  <c r="F32" s="1"/>
  <c r="M31"/>
  <c r="K31"/>
  <c r="L31" s="1"/>
  <c r="G31"/>
  <c r="H31" s="1"/>
  <c r="E31"/>
  <c r="F31" s="1"/>
  <c r="M30"/>
  <c r="N30" s="1"/>
  <c r="K30"/>
  <c r="L30" s="1"/>
  <c r="G30"/>
  <c r="H30" s="1"/>
  <c r="E30"/>
  <c r="F30" s="1"/>
  <c r="P29"/>
  <c r="M29"/>
  <c r="N29" s="1"/>
  <c r="K29"/>
  <c r="L29" s="1"/>
  <c r="G29"/>
  <c r="H29" s="1"/>
  <c r="E29"/>
  <c r="F29" s="1"/>
  <c r="M28"/>
  <c r="N28" s="1"/>
  <c r="K28"/>
  <c r="L28" s="1"/>
  <c r="G28"/>
  <c r="H28" s="1"/>
  <c r="E28"/>
  <c r="F28" s="1"/>
  <c r="M27"/>
  <c r="K27"/>
  <c r="L27" s="1"/>
  <c r="G27"/>
  <c r="H27" s="1"/>
  <c r="E27"/>
  <c r="F27" s="1"/>
  <c r="M26"/>
  <c r="K26"/>
  <c r="L26" s="1"/>
  <c r="G26"/>
  <c r="H26" s="1"/>
  <c r="E26"/>
  <c r="F26" s="1"/>
  <c r="M25"/>
  <c r="K25"/>
  <c r="L25" s="1"/>
  <c r="J25"/>
  <c r="G25"/>
  <c r="H25" s="1"/>
  <c r="E25"/>
  <c r="F25" s="1"/>
  <c r="M24"/>
  <c r="K24"/>
  <c r="L24" s="1"/>
  <c r="G24"/>
  <c r="H24" s="1"/>
  <c r="E24"/>
  <c r="F24" s="1"/>
  <c r="M23"/>
  <c r="K23"/>
  <c r="L23" s="1"/>
  <c r="G23"/>
  <c r="H23" s="1"/>
  <c r="E23"/>
  <c r="F23" s="1"/>
  <c r="M22"/>
  <c r="K22"/>
  <c r="L22" s="1"/>
  <c r="G22"/>
  <c r="H22" s="1"/>
  <c r="E22"/>
  <c r="F22" s="1"/>
  <c r="M21"/>
  <c r="K21"/>
  <c r="L21" s="1"/>
  <c r="G21"/>
  <c r="H21" s="1"/>
  <c r="E21"/>
  <c r="F21" s="1"/>
  <c r="M20"/>
  <c r="K20"/>
  <c r="L20" s="1"/>
  <c r="G20"/>
  <c r="H20" s="1"/>
  <c r="E20"/>
  <c r="F20" s="1"/>
  <c r="M19"/>
  <c r="K19"/>
  <c r="L19" s="1"/>
  <c r="G19"/>
  <c r="H19" s="1"/>
  <c r="E19"/>
  <c r="F19" s="1"/>
  <c r="M18"/>
  <c r="N18" s="1"/>
  <c r="K18"/>
  <c r="L18" s="1"/>
  <c r="G18"/>
  <c r="H18" s="1"/>
  <c r="E18"/>
  <c r="F18" s="1"/>
  <c r="M17"/>
  <c r="K17"/>
  <c r="L17" s="1"/>
  <c r="J17"/>
  <c r="G17"/>
  <c r="H17" s="1"/>
  <c r="E17"/>
  <c r="F17" s="1"/>
  <c r="M16"/>
  <c r="K16"/>
  <c r="L16" s="1"/>
  <c r="G16"/>
  <c r="H16" s="1"/>
  <c r="E16"/>
  <c r="F16" s="1"/>
  <c r="M15"/>
  <c r="K15"/>
  <c r="L15" s="1"/>
  <c r="G15"/>
  <c r="H15" s="1"/>
  <c r="E15"/>
  <c r="F15" s="1"/>
  <c r="M14"/>
  <c r="N14" s="1"/>
  <c r="K14"/>
  <c r="L14" s="1"/>
  <c r="G14"/>
  <c r="H14" s="1"/>
  <c r="E14"/>
  <c r="F14" s="1"/>
  <c r="M13"/>
  <c r="K13"/>
  <c r="L13" s="1"/>
  <c r="G13"/>
  <c r="H13" s="1"/>
  <c r="E13"/>
  <c r="F13" s="1"/>
  <c r="M12"/>
  <c r="K12"/>
  <c r="L12" s="1"/>
  <c r="G12"/>
  <c r="H12" s="1"/>
  <c r="E12"/>
  <c r="F12" s="1"/>
  <c r="M11"/>
  <c r="N11" s="1"/>
  <c r="K11"/>
  <c r="L11" s="1"/>
  <c r="G11"/>
  <c r="I11" s="1"/>
  <c r="J11" s="1"/>
  <c r="E11"/>
  <c r="F11" s="1"/>
  <c r="K55" i="3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M46"/>
  <c r="K46"/>
  <c r="L46" s="1"/>
  <c r="G46"/>
  <c r="H46" s="1"/>
  <c r="E46"/>
  <c r="F46" s="1"/>
  <c r="M45"/>
  <c r="K45"/>
  <c r="L45" s="1"/>
  <c r="G45"/>
  <c r="H45" s="1"/>
  <c r="E45"/>
  <c r="F45" s="1"/>
  <c r="M44"/>
  <c r="K44"/>
  <c r="L44" s="1"/>
  <c r="G44"/>
  <c r="H44" s="1"/>
  <c r="E44"/>
  <c r="F44" s="1"/>
  <c r="M43"/>
  <c r="K43"/>
  <c r="L43" s="1"/>
  <c r="J43"/>
  <c r="G43"/>
  <c r="H43" s="1"/>
  <c r="E43"/>
  <c r="F43" s="1"/>
  <c r="M42"/>
  <c r="K42"/>
  <c r="L42" s="1"/>
  <c r="G42"/>
  <c r="H42" s="1"/>
  <c r="E42"/>
  <c r="F42" s="1"/>
  <c r="M41"/>
  <c r="N41" s="1"/>
  <c r="K41"/>
  <c r="L41" s="1"/>
  <c r="J41"/>
  <c r="G41"/>
  <c r="H41" s="1"/>
  <c r="E41"/>
  <c r="F41" s="1"/>
  <c r="M40"/>
  <c r="N40" s="1"/>
  <c r="K40"/>
  <c r="L40" s="1"/>
  <c r="G40"/>
  <c r="H40" s="1"/>
  <c r="E40"/>
  <c r="F40" s="1"/>
  <c r="M39"/>
  <c r="N39" s="1"/>
  <c r="K39"/>
  <c r="L39" s="1"/>
  <c r="G39"/>
  <c r="H39" s="1"/>
  <c r="E39"/>
  <c r="F39" s="1"/>
  <c r="M38"/>
  <c r="K38"/>
  <c r="L38" s="1"/>
  <c r="G38"/>
  <c r="H38" s="1"/>
  <c r="E38"/>
  <c r="F38" s="1"/>
  <c r="M37"/>
  <c r="O37" s="1"/>
  <c r="P37" s="1"/>
  <c r="K37"/>
  <c r="L37" s="1"/>
  <c r="G37"/>
  <c r="H37" s="1"/>
  <c r="E37"/>
  <c r="F37" s="1"/>
  <c r="M36"/>
  <c r="K36"/>
  <c r="L36" s="1"/>
  <c r="G36"/>
  <c r="H36" s="1"/>
  <c r="E36"/>
  <c r="F36" s="1"/>
  <c r="P35"/>
  <c r="M35"/>
  <c r="K35"/>
  <c r="L35" s="1"/>
  <c r="G35"/>
  <c r="H35" s="1"/>
  <c r="E35"/>
  <c r="F35" s="1"/>
  <c r="M34"/>
  <c r="K34"/>
  <c r="L34" s="1"/>
  <c r="G34"/>
  <c r="H34" s="1"/>
  <c r="E34"/>
  <c r="F34" s="1"/>
  <c r="M33"/>
  <c r="O33" s="1"/>
  <c r="P33" s="1"/>
  <c r="K33"/>
  <c r="L33" s="1"/>
  <c r="G33"/>
  <c r="H33" s="1"/>
  <c r="E33"/>
  <c r="F33" s="1"/>
  <c r="M32"/>
  <c r="K32"/>
  <c r="L32" s="1"/>
  <c r="G32"/>
  <c r="H32" s="1"/>
  <c r="E32"/>
  <c r="F32" s="1"/>
  <c r="M31"/>
  <c r="K31"/>
  <c r="L31" s="1"/>
  <c r="J31"/>
  <c r="G31"/>
  <c r="H31" s="1"/>
  <c r="E31"/>
  <c r="F31" s="1"/>
  <c r="M30"/>
  <c r="K30"/>
  <c r="L30" s="1"/>
  <c r="G30"/>
  <c r="H30" s="1"/>
  <c r="E30"/>
  <c r="F30" s="1"/>
  <c r="M29"/>
  <c r="K29"/>
  <c r="L29" s="1"/>
  <c r="G29"/>
  <c r="H29" s="1"/>
  <c r="E29"/>
  <c r="F29" s="1"/>
  <c r="M28"/>
  <c r="K28"/>
  <c r="L28" s="1"/>
  <c r="G28"/>
  <c r="H28" s="1"/>
  <c r="E28"/>
  <c r="F28" s="1"/>
  <c r="M27"/>
  <c r="K27"/>
  <c r="L27" s="1"/>
  <c r="G27"/>
  <c r="H27" s="1"/>
  <c r="E27"/>
  <c r="F27" s="1"/>
  <c r="M26"/>
  <c r="K26"/>
  <c r="L26" s="1"/>
  <c r="G26"/>
  <c r="H26" s="1"/>
  <c r="E26"/>
  <c r="F26" s="1"/>
  <c r="M25"/>
  <c r="N25" s="1"/>
  <c r="K25"/>
  <c r="L25" s="1"/>
  <c r="G25"/>
  <c r="H25" s="1"/>
  <c r="E25"/>
  <c r="F25" s="1"/>
  <c r="M24"/>
  <c r="K24"/>
  <c r="L24" s="1"/>
  <c r="G24"/>
  <c r="H24" s="1"/>
  <c r="E24"/>
  <c r="F24" s="1"/>
  <c r="M23"/>
  <c r="K23"/>
  <c r="L23" s="1"/>
  <c r="J23"/>
  <c r="G23"/>
  <c r="H23" s="1"/>
  <c r="E23"/>
  <c r="F23" s="1"/>
  <c r="M22"/>
  <c r="K22"/>
  <c r="L22" s="1"/>
  <c r="G22"/>
  <c r="H22" s="1"/>
  <c r="E22"/>
  <c r="F22" s="1"/>
  <c r="M21"/>
  <c r="O21" s="1"/>
  <c r="P21" s="1"/>
  <c r="K21"/>
  <c r="L21" s="1"/>
  <c r="G21"/>
  <c r="H21" s="1"/>
  <c r="E21"/>
  <c r="F21" s="1"/>
  <c r="M20"/>
  <c r="K20"/>
  <c r="L20" s="1"/>
  <c r="G20"/>
  <c r="H20" s="1"/>
  <c r="E20"/>
  <c r="F20" s="1"/>
  <c r="P19"/>
  <c r="M19"/>
  <c r="K19"/>
  <c r="L19" s="1"/>
  <c r="J19"/>
  <c r="G19"/>
  <c r="H19" s="1"/>
  <c r="E19"/>
  <c r="F19" s="1"/>
  <c r="M18"/>
  <c r="K18"/>
  <c r="L18" s="1"/>
  <c r="G18"/>
  <c r="H18" s="1"/>
  <c r="E18"/>
  <c r="F18" s="1"/>
  <c r="M17"/>
  <c r="K17"/>
  <c r="L17" s="1"/>
  <c r="J17"/>
  <c r="G17"/>
  <c r="H17" s="1"/>
  <c r="E17"/>
  <c r="F17" s="1"/>
  <c r="M16"/>
  <c r="K16"/>
  <c r="L16" s="1"/>
  <c r="G16"/>
  <c r="H16" s="1"/>
  <c r="E16"/>
  <c r="F16" s="1"/>
  <c r="P15"/>
  <c r="M15"/>
  <c r="K15"/>
  <c r="L15" s="1"/>
  <c r="G15"/>
  <c r="H15" s="1"/>
  <c r="E15"/>
  <c r="F15" s="1"/>
  <c r="P14"/>
  <c r="M14"/>
  <c r="K14"/>
  <c r="L14" s="1"/>
  <c r="G14"/>
  <c r="H14" s="1"/>
  <c r="E14"/>
  <c r="F14" s="1"/>
  <c r="M13"/>
  <c r="O13" s="1"/>
  <c r="P13" s="1"/>
  <c r="K13"/>
  <c r="L13" s="1"/>
  <c r="G13"/>
  <c r="H13" s="1"/>
  <c r="E13"/>
  <c r="F13" s="1"/>
  <c r="M12"/>
  <c r="K12"/>
  <c r="L12" s="1"/>
  <c r="G12"/>
  <c r="H12" s="1"/>
  <c r="F12"/>
  <c r="E12"/>
  <c r="P11"/>
  <c r="M11"/>
  <c r="K11"/>
  <c r="L11" s="1"/>
  <c r="J11"/>
  <c r="G11"/>
  <c r="E11"/>
  <c r="F11" s="1"/>
  <c r="K55" i="2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M46"/>
  <c r="K46"/>
  <c r="L46" s="1"/>
  <c r="G46"/>
  <c r="H46" s="1"/>
  <c r="E46"/>
  <c r="F46" s="1"/>
  <c r="M45"/>
  <c r="K45"/>
  <c r="L45" s="1"/>
  <c r="G45"/>
  <c r="H45" s="1"/>
  <c r="E45"/>
  <c r="F45" s="1"/>
  <c r="P44"/>
  <c r="M44"/>
  <c r="K44"/>
  <c r="L44" s="1"/>
  <c r="G44"/>
  <c r="H44" s="1"/>
  <c r="E44"/>
  <c r="F44" s="1"/>
  <c r="M43"/>
  <c r="O43" s="1"/>
  <c r="P43" s="1"/>
  <c r="K43"/>
  <c r="L43" s="1"/>
  <c r="G43"/>
  <c r="H43" s="1"/>
  <c r="E43"/>
  <c r="F43" s="1"/>
  <c r="M42"/>
  <c r="K42"/>
  <c r="L42" s="1"/>
  <c r="G42"/>
  <c r="H42" s="1"/>
  <c r="E42"/>
  <c r="F42" s="1"/>
  <c r="P41"/>
  <c r="M41"/>
  <c r="K41"/>
  <c r="L41" s="1"/>
  <c r="G41"/>
  <c r="H41" s="1"/>
  <c r="E41"/>
  <c r="F41" s="1"/>
  <c r="P40"/>
  <c r="M40"/>
  <c r="K40"/>
  <c r="L40" s="1"/>
  <c r="G40"/>
  <c r="H40" s="1"/>
  <c r="E40"/>
  <c r="F40" s="1"/>
  <c r="M39"/>
  <c r="O39" s="1"/>
  <c r="P39" s="1"/>
  <c r="K39"/>
  <c r="L39" s="1"/>
  <c r="G39"/>
  <c r="H39" s="1"/>
  <c r="E39"/>
  <c r="F39" s="1"/>
  <c r="M38"/>
  <c r="K38"/>
  <c r="L38" s="1"/>
  <c r="G38"/>
  <c r="H38" s="1"/>
  <c r="E38"/>
  <c r="F38" s="1"/>
  <c r="M37"/>
  <c r="K37"/>
  <c r="L37" s="1"/>
  <c r="G37"/>
  <c r="H37" s="1"/>
  <c r="E37"/>
  <c r="F37" s="1"/>
  <c r="M36"/>
  <c r="O36" s="1"/>
  <c r="P36" s="1"/>
  <c r="K36"/>
  <c r="L36" s="1"/>
  <c r="G36"/>
  <c r="H36" s="1"/>
  <c r="E36"/>
  <c r="F36" s="1"/>
  <c r="M35"/>
  <c r="O35" s="1"/>
  <c r="P35" s="1"/>
  <c r="K35"/>
  <c r="L35" s="1"/>
  <c r="G35"/>
  <c r="H35" s="1"/>
  <c r="E35"/>
  <c r="F35" s="1"/>
  <c r="M34"/>
  <c r="K34"/>
  <c r="L34" s="1"/>
  <c r="G34"/>
  <c r="H34" s="1"/>
  <c r="E34"/>
  <c r="F34" s="1"/>
  <c r="M33"/>
  <c r="K33"/>
  <c r="L33" s="1"/>
  <c r="G33"/>
  <c r="H33" s="1"/>
  <c r="E33"/>
  <c r="F33" s="1"/>
  <c r="M32"/>
  <c r="K32"/>
  <c r="L32" s="1"/>
  <c r="G32"/>
  <c r="H32" s="1"/>
  <c r="E32"/>
  <c r="F32" s="1"/>
  <c r="M31"/>
  <c r="K31"/>
  <c r="L31" s="1"/>
  <c r="G31"/>
  <c r="H31" s="1"/>
  <c r="E31"/>
  <c r="F31" s="1"/>
  <c r="M30"/>
  <c r="K30"/>
  <c r="L30" s="1"/>
  <c r="G30"/>
  <c r="H30" s="1"/>
  <c r="E30"/>
  <c r="F30" s="1"/>
  <c r="M29"/>
  <c r="K29"/>
  <c r="L29" s="1"/>
  <c r="G29"/>
  <c r="H29" s="1"/>
  <c r="E29"/>
  <c r="F29" s="1"/>
  <c r="P28"/>
  <c r="M28"/>
  <c r="K28"/>
  <c r="L28" s="1"/>
  <c r="G28"/>
  <c r="H28" s="1"/>
  <c r="E28"/>
  <c r="F28" s="1"/>
  <c r="M27"/>
  <c r="O27" s="1"/>
  <c r="P27" s="1"/>
  <c r="K27"/>
  <c r="L27" s="1"/>
  <c r="G27"/>
  <c r="H27" s="1"/>
  <c r="E27"/>
  <c r="F27" s="1"/>
  <c r="M26"/>
  <c r="K26"/>
  <c r="L26" s="1"/>
  <c r="G26"/>
  <c r="H26" s="1"/>
  <c r="E26"/>
  <c r="F26" s="1"/>
  <c r="P25"/>
  <c r="M25"/>
  <c r="K25"/>
  <c r="L25" s="1"/>
  <c r="G25"/>
  <c r="H25" s="1"/>
  <c r="E25"/>
  <c r="F25" s="1"/>
  <c r="P24"/>
  <c r="M24"/>
  <c r="K24"/>
  <c r="L24" s="1"/>
  <c r="G24"/>
  <c r="H24" s="1"/>
  <c r="E24"/>
  <c r="F24" s="1"/>
  <c r="M23"/>
  <c r="O23" s="1"/>
  <c r="P23" s="1"/>
  <c r="K23"/>
  <c r="L23" s="1"/>
  <c r="G23"/>
  <c r="H23" s="1"/>
  <c r="E23"/>
  <c r="F23" s="1"/>
  <c r="M22"/>
  <c r="K22"/>
  <c r="L22" s="1"/>
  <c r="G22"/>
  <c r="H22" s="1"/>
  <c r="E22"/>
  <c r="F22" s="1"/>
  <c r="M21"/>
  <c r="K21"/>
  <c r="L21" s="1"/>
  <c r="G21"/>
  <c r="H21" s="1"/>
  <c r="E21"/>
  <c r="F21" s="1"/>
  <c r="M20"/>
  <c r="K20"/>
  <c r="L20" s="1"/>
  <c r="G20"/>
  <c r="H20" s="1"/>
  <c r="E20"/>
  <c r="F20" s="1"/>
  <c r="M19"/>
  <c r="K19"/>
  <c r="L19" s="1"/>
  <c r="G19"/>
  <c r="H19" s="1"/>
  <c r="E19"/>
  <c r="F19" s="1"/>
  <c r="M18"/>
  <c r="K18"/>
  <c r="L18" s="1"/>
  <c r="G18"/>
  <c r="H18" s="1"/>
  <c r="E18"/>
  <c r="F18" s="1"/>
  <c r="M17"/>
  <c r="K17"/>
  <c r="L17" s="1"/>
  <c r="G17"/>
  <c r="H17" s="1"/>
  <c r="E17"/>
  <c r="F17" s="1"/>
  <c r="M16"/>
  <c r="K16"/>
  <c r="L16" s="1"/>
  <c r="G16"/>
  <c r="H16" s="1"/>
  <c r="E16"/>
  <c r="F16" s="1"/>
  <c r="M15"/>
  <c r="O15" s="1"/>
  <c r="P15" s="1"/>
  <c r="K15"/>
  <c r="L15" s="1"/>
  <c r="G15"/>
  <c r="H15" s="1"/>
  <c r="E15"/>
  <c r="F15" s="1"/>
  <c r="M14"/>
  <c r="K14"/>
  <c r="L14" s="1"/>
  <c r="G14"/>
  <c r="H14" s="1"/>
  <c r="E14"/>
  <c r="F14" s="1"/>
  <c r="M13"/>
  <c r="K13"/>
  <c r="L13" s="1"/>
  <c r="G13"/>
  <c r="H13" s="1"/>
  <c r="E13"/>
  <c r="F13" s="1"/>
  <c r="P12"/>
  <c r="M12"/>
  <c r="K12"/>
  <c r="L12" s="1"/>
  <c r="G12"/>
  <c r="H12" s="1"/>
  <c r="E12"/>
  <c r="F12" s="1"/>
  <c r="M11"/>
  <c r="O11" s="1"/>
  <c r="P11" s="1"/>
  <c r="K11"/>
  <c r="L11" s="1"/>
  <c r="G11"/>
  <c r="I11" s="1"/>
  <c r="J11" s="1"/>
  <c r="E11"/>
  <c r="F11" s="1"/>
  <c r="K55" i="1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M46"/>
  <c r="K46"/>
  <c r="L46" s="1"/>
  <c r="G46"/>
  <c r="H46" s="1"/>
  <c r="E46"/>
  <c r="F46" s="1"/>
  <c r="M45"/>
  <c r="K45"/>
  <c r="L45" s="1"/>
  <c r="J45"/>
  <c r="G45"/>
  <c r="H45" s="1"/>
  <c r="E45"/>
  <c r="F45" s="1"/>
  <c r="M44"/>
  <c r="K44"/>
  <c r="L44" s="1"/>
  <c r="G44"/>
  <c r="H44" s="1"/>
  <c r="E44"/>
  <c r="F44" s="1"/>
  <c r="M43"/>
  <c r="K43"/>
  <c r="L43" s="1"/>
  <c r="G43"/>
  <c r="H43" s="1"/>
  <c r="E43"/>
  <c r="F43" s="1"/>
  <c r="M42"/>
  <c r="K42"/>
  <c r="L42" s="1"/>
  <c r="G42"/>
  <c r="H42" s="1"/>
  <c r="E42"/>
  <c r="F42" s="1"/>
  <c r="M41"/>
  <c r="K41"/>
  <c r="L41" s="1"/>
  <c r="G41"/>
  <c r="H41" s="1"/>
  <c r="E41"/>
  <c r="F41" s="1"/>
  <c r="M40"/>
  <c r="K40"/>
  <c r="L40" s="1"/>
  <c r="G40"/>
  <c r="H40" s="1"/>
  <c r="E40"/>
  <c r="F40" s="1"/>
  <c r="M39"/>
  <c r="O39" s="1"/>
  <c r="P39" s="1"/>
  <c r="K39"/>
  <c r="L39" s="1"/>
  <c r="G39"/>
  <c r="H39" s="1"/>
  <c r="E39"/>
  <c r="F39" s="1"/>
  <c r="M38"/>
  <c r="K38"/>
  <c r="L38" s="1"/>
  <c r="G38"/>
  <c r="H38" s="1"/>
  <c r="E38"/>
  <c r="F38" s="1"/>
  <c r="M37"/>
  <c r="O37" s="1"/>
  <c r="P37" s="1"/>
  <c r="K37"/>
  <c r="L37" s="1"/>
  <c r="G37"/>
  <c r="H37" s="1"/>
  <c r="E37"/>
  <c r="F37" s="1"/>
  <c r="M36"/>
  <c r="K36"/>
  <c r="L36" s="1"/>
  <c r="G36"/>
  <c r="H36" s="1"/>
  <c r="E36"/>
  <c r="F36" s="1"/>
  <c r="M35"/>
  <c r="K35"/>
  <c r="L35" s="1"/>
  <c r="G35"/>
  <c r="H35" s="1"/>
  <c r="E35"/>
  <c r="F35" s="1"/>
  <c r="M34"/>
  <c r="K34"/>
  <c r="L34" s="1"/>
  <c r="G34"/>
  <c r="H34" s="1"/>
  <c r="E34"/>
  <c r="F34" s="1"/>
  <c r="M33"/>
  <c r="O33" s="1"/>
  <c r="P33" s="1"/>
  <c r="K33"/>
  <c r="L33" s="1"/>
  <c r="G33"/>
  <c r="H33" s="1"/>
  <c r="E33"/>
  <c r="F33" s="1"/>
  <c r="M32"/>
  <c r="O32" s="1"/>
  <c r="P32" s="1"/>
  <c r="K32"/>
  <c r="L32" s="1"/>
  <c r="G32"/>
  <c r="H32" s="1"/>
  <c r="E32"/>
  <c r="F32" s="1"/>
  <c r="M31"/>
  <c r="K31"/>
  <c r="L31" s="1"/>
  <c r="G31"/>
  <c r="H31" s="1"/>
  <c r="E31"/>
  <c r="F31" s="1"/>
  <c r="M30"/>
  <c r="K30"/>
  <c r="L30" s="1"/>
  <c r="G30"/>
  <c r="H30" s="1"/>
  <c r="E30"/>
  <c r="F30" s="1"/>
  <c r="M29"/>
  <c r="K29"/>
  <c r="L29" s="1"/>
  <c r="G29"/>
  <c r="H29" s="1"/>
  <c r="E29"/>
  <c r="F29" s="1"/>
  <c r="M28"/>
  <c r="K28"/>
  <c r="L28" s="1"/>
  <c r="G28"/>
  <c r="H28" s="1"/>
  <c r="E28"/>
  <c r="F28" s="1"/>
  <c r="M27"/>
  <c r="K27"/>
  <c r="L27" s="1"/>
  <c r="G27"/>
  <c r="H27" s="1"/>
  <c r="E27"/>
  <c r="F27" s="1"/>
  <c r="M26"/>
  <c r="K26"/>
  <c r="L26" s="1"/>
  <c r="G26"/>
  <c r="H26" s="1"/>
  <c r="E26"/>
  <c r="F26" s="1"/>
  <c r="M25"/>
  <c r="K25"/>
  <c r="L25" s="1"/>
  <c r="J25"/>
  <c r="G25"/>
  <c r="H25" s="1"/>
  <c r="E25"/>
  <c r="F25" s="1"/>
  <c r="M24"/>
  <c r="K24"/>
  <c r="L24" s="1"/>
  <c r="G24"/>
  <c r="H24" s="1"/>
  <c r="E24"/>
  <c r="F24" s="1"/>
  <c r="M23"/>
  <c r="K23"/>
  <c r="L23" s="1"/>
  <c r="H23"/>
  <c r="G23"/>
  <c r="I23" s="1"/>
  <c r="J23" s="1"/>
  <c r="E23"/>
  <c r="F23" s="1"/>
  <c r="M22"/>
  <c r="K22"/>
  <c r="L22" s="1"/>
  <c r="G22"/>
  <c r="H22" s="1"/>
  <c r="E22"/>
  <c r="F22" s="1"/>
  <c r="M21"/>
  <c r="K21"/>
  <c r="L21" s="1"/>
  <c r="G21"/>
  <c r="H21" s="1"/>
  <c r="E21"/>
  <c r="F21" s="1"/>
  <c r="P20"/>
  <c r="M20"/>
  <c r="K20"/>
  <c r="L20" s="1"/>
  <c r="G20"/>
  <c r="H20" s="1"/>
  <c r="E20"/>
  <c r="F20" s="1"/>
  <c r="M19"/>
  <c r="O19" s="1"/>
  <c r="P19" s="1"/>
  <c r="K19"/>
  <c r="L19" s="1"/>
  <c r="G19"/>
  <c r="H19" s="1"/>
  <c r="E19"/>
  <c r="F19" s="1"/>
  <c r="M18"/>
  <c r="K18"/>
  <c r="L18" s="1"/>
  <c r="G18"/>
  <c r="H18" s="1"/>
  <c r="E18"/>
  <c r="F18" s="1"/>
  <c r="M17"/>
  <c r="K17"/>
  <c r="L17" s="1"/>
  <c r="G17"/>
  <c r="H17" s="1"/>
  <c r="E17"/>
  <c r="F17" s="1"/>
  <c r="M16"/>
  <c r="O16" s="1"/>
  <c r="P16" s="1"/>
  <c r="K16"/>
  <c r="L16" s="1"/>
  <c r="G16"/>
  <c r="H16" s="1"/>
  <c r="E16"/>
  <c r="F16" s="1"/>
  <c r="M15"/>
  <c r="O15" s="1"/>
  <c r="P15" s="1"/>
  <c r="K15"/>
  <c r="L15" s="1"/>
  <c r="G15"/>
  <c r="H15" s="1"/>
  <c r="E15"/>
  <c r="F15" s="1"/>
  <c r="M14"/>
  <c r="K14"/>
  <c r="L14" s="1"/>
  <c r="G14"/>
  <c r="H14" s="1"/>
  <c r="E14"/>
  <c r="F14" s="1"/>
  <c r="M13"/>
  <c r="K13"/>
  <c r="L13" s="1"/>
  <c r="G13"/>
  <c r="H13" s="1"/>
  <c r="E13"/>
  <c r="F13" s="1"/>
  <c r="M12"/>
  <c r="K12"/>
  <c r="L12" s="1"/>
  <c r="G12"/>
  <c r="H12" s="1"/>
  <c r="E12"/>
  <c r="F12" s="1"/>
  <c r="M11"/>
  <c r="K11"/>
  <c r="L11" s="1"/>
  <c r="G11"/>
  <c r="H11" s="1"/>
  <c r="E11"/>
  <c r="F11" s="1"/>
  <c r="N12" i="4" l="1"/>
  <c r="R12"/>
  <c r="N13"/>
  <c r="R13"/>
  <c r="N19"/>
  <c r="R19"/>
  <c r="N25"/>
  <c r="R25"/>
  <c r="N38"/>
  <c r="Q38"/>
  <c r="R38" s="1"/>
  <c r="N39"/>
  <c r="Q39"/>
  <c r="N45"/>
  <c r="Q45"/>
  <c r="R45" s="1"/>
  <c r="N17"/>
  <c r="R17"/>
  <c r="N24"/>
  <c r="Q24"/>
  <c r="R24" s="1"/>
  <c r="N31"/>
  <c r="Q31"/>
  <c r="R31" s="1"/>
  <c r="N36"/>
  <c r="N37"/>
  <c r="R37"/>
  <c r="N42"/>
  <c r="Q42"/>
  <c r="N43"/>
  <c r="Q43"/>
  <c r="R43" s="1"/>
  <c r="N16"/>
  <c r="R16"/>
  <c r="N22"/>
  <c r="R22"/>
  <c r="N23"/>
  <c r="R23"/>
  <c r="N34"/>
  <c r="N35"/>
  <c r="R35"/>
  <c r="N41"/>
  <c r="R41"/>
  <c r="N15"/>
  <c r="Q15"/>
  <c r="R15" s="1"/>
  <c r="N20"/>
  <c r="Q20"/>
  <c r="R20" s="1"/>
  <c r="N21"/>
  <c r="Q21"/>
  <c r="R21" s="1"/>
  <c r="N26"/>
  <c r="Q26"/>
  <c r="N27"/>
  <c r="Q27"/>
  <c r="R27" s="1"/>
  <c r="N33"/>
  <c r="Q33"/>
  <c r="R33" s="1"/>
  <c r="N40"/>
  <c r="Q40"/>
  <c r="R40" s="1"/>
  <c r="N46"/>
  <c r="R46"/>
  <c r="O18"/>
  <c r="P18" s="1"/>
  <c r="O38"/>
  <c r="P38" s="1"/>
  <c r="O13"/>
  <c r="P13" s="1"/>
  <c r="O17"/>
  <c r="P17" s="1"/>
  <c r="O25"/>
  <c r="P25" s="1"/>
  <c r="O37"/>
  <c r="P37" s="1"/>
  <c r="O45"/>
  <c r="P45" s="1"/>
  <c r="O12"/>
  <c r="P12" s="1"/>
  <c r="O16"/>
  <c r="P16" s="1"/>
  <c r="O24"/>
  <c r="P24" s="1"/>
  <c r="O28"/>
  <c r="P28" s="1"/>
  <c r="O32"/>
  <c r="P32" s="1"/>
  <c r="O36"/>
  <c r="P36" s="1"/>
  <c r="O44"/>
  <c r="P44" s="1"/>
  <c r="O11"/>
  <c r="P11" s="1"/>
  <c r="O15"/>
  <c r="P15" s="1"/>
  <c r="O19"/>
  <c r="P19" s="1"/>
  <c r="O23"/>
  <c r="P23" s="1"/>
  <c r="O27"/>
  <c r="P27" s="1"/>
  <c r="O31"/>
  <c r="P31" s="1"/>
  <c r="O35"/>
  <c r="P35" s="1"/>
  <c r="O39"/>
  <c r="P39" s="1"/>
  <c r="O43"/>
  <c r="P43" s="1"/>
  <c r="N16" i="3"/>
  <c r="Q16"/>
  <c r="R16" s="1"/>
  <c r="N20"/>
  <c r="R20"/>
  <c r="N36"/>
  <c r="Q36"/>
  <c r="R36" s="1"/>
  <c r="N46"/>
  <c r="Q46"/>
  <c r="R46" s="1"/>
  <c r="N19"/>
  <c r="Q19"/>
  <c r="R19" s="1"/>
  <c r="N30"/>
  <c r="Q30"/>
  <c r="R30" s="1"/>
  <c r="N34"/>
  <c r="Q34"/>
  <c r="R34" s="1"/>
  <c r="N35"/>
  <c r="Q35"/>
  <c r="R35" s="1"/>
  <c r="N44"/>
  <c r="Q44"/>
  <c r="R44" s="1"/>
  <c r="N45"/>
  <c r="Q45"/>
  <c r="R45" s="1"/>
  <c r="N14"/>
  <c r="R14"/>
  <c r="N17"/>
  <c r="Q17"/>
  <c r="R17" s="1"/>
  <c r="N18"/>
  <c r="Q18"/>
  <c r="R18" s="1"/>
  <c r="N23"/>
  <c r="Q23"/>
  <c r="R23" s="1"/>
  <c r="N28"/>
  <c r="Q28"/>
  <c r="R28" s="1"/>
  <c r="N29"/>
  <c r="Q29"/>
  <c r="R29" s="1"/>
  <c r="N32"/>
  <c r="Q32"/>
  <c r="R32" s="1"/>
  <c r="N43"/>
  <c r="R43"/>
  <c r="O30"/>
  <c r="P30" s="1"/>
  <c r="O34"/>
  <c r="P34" s="1"/>
  <c r="O46"/>
  <c r="P46" s="1"/>
  <c r="O17"/>
  <c r="P17" s="1"/>
  <c r="O25"/>
  <c r="P25" s="1"/>
  <c r="O29"/>
  <c r="P29" s="1"/>
  <c r="O41"/>
  <c r="P41" s="1"/>
  <c r="O45"/>
  <c r="P45" s="1"/>
  <c r="N11"/>
  <c r="Q11"/>
  <c r="R11" s="1"/>
  <c r="N15"/>
  <c r="Q15"/>
  <c r="R15" s="1"/>
  <c r="N24"/>
  <c r="Q24"/>
  <c r="R24" s="1"/>
  <c r="N33"/>
  <c r="R33"/>
  <c r="N12"/>
  <c r="R12"/>
  <c r="N13"/>
  <c r="R13"/>
  <c r="N21"/>
  <c r="Q21"/>
  <c r="R21" s="1"/>
  <c r="N22"/>
  <c r="R22"/>
  <c r="N26"/>
  <c r="Q26"/>
  <c r="R26" s="1"/>
  <c r="N27"/>
  <c r="Q27"/>
  <c r="R27" s="1"/>
  <c r="N31"/>
  <c r="Q31"/>
  <c r="R31" s="1"/>
  <c r="N37"/>
  <c r="Q37"/>
  <c r="R37" s="1"/>
  <c r="N38"/>
  <c r="Q38"/>
  <c r="R38" s="1"/>
  <c r="N42"/>
  <c r="Q42"/>
  <c r="R42" s="1"/>
  <c r="O12"/>
  <c r="P12" s="1"/>
  <c r="O16"/>
  <c r="P16" s="1"/>
  <c r="O20"/>
  <c r="P20" s="1"/>
  <c r="O24"/>
  <c r="P24" s="1"/>
  <c r="O28"/>
  <c r="P28" s="1"/>
  <c r="O32"/>
  <c r="P32" s="1"/>
  <c r="O36"/>
  <c r="P36" s="1"/>
  <c r="O40"/>
  <c r="P40" s="1"/>
  <c r="O44"/>
  <c r="P44" s="1"/>
  <c r="N20" i="2"/>
  <c r="Q20"/>
  <c r="R20" s="1"/>
  <c r="N32"/>
  <c r="Q32"/>
  <c r="R32" s="1"/>
  <c r="N42"/>
  <c r="Q42"/>
  <c r="R42" s="1"/>
  <c r="N14"/>
  <c r="Q14"/>
  <c r="N19"/>
  <c r="R19"/>
  <c r="N25"/>
  <c r="R25"/>
  <c r="N30"/>
  <c r="R30"/>
  <c r="N31"/>
  <c r="Q31"/>
  <c r="R31" s="1"/>
  <c r="N46"/>
  <c r="Q46"/>
  <c r="R46" s="1"/>
  <c r="N12"/>
  <c r="Q12"/>
  <c r="R12" s="1"/>
  <c r="N18"/>
  <c r="N24"/>
  <c r="R24"/>
  <c r="N28"/>
  <c r="R28"/>
  <c r="N34"/>
  <c r="Q34"/>
  <c r="R34" s="1"/>
  <c r="N40"/>
  <c r="R40"/>
  <c r="N44"/>
  <c r="R44"/>
  <c r="O20"/>
  <c r="P20" s="1"/>
  <c r="O19"/>
  <c r="P19" s="1"/>
  <c r="O31"/>
  <c r="P31" s="1"/>
  <c r="N16"/>
  <c r="Q16"/>
  <c r="R16" s="1"/>
  <c r="N26"/>
  <c r="Q26"/>
  <c r="N36"/>
  <c r="Q36"/>
  <c r="R36" s="1"/>
  <c r="N13"/>
  <c r="R13"/>
  <c r="N15"/>
  <c r="R15"/>
  <c r="N29"/>
  <c r="R29"/>
  <c r="N35"/>
  <c r="Q35"/>
  <c r="R35" s="1"/>
  <c r="N41"/>
  <c r="R41"/>
  <c r="N45"/>
  <c r="R45"/>
  <c r="N11"/>
  <c r="R11"/>
  <c r="N17"/>
  <c r="R17"/>
  <c r="N21"/>
  <c r="Q21"/>
  <c r="R21" s="1"/>
  <c r="N22"/>
  <c r="Q22"/>
  <c r="N23"/>
  <c r="Q23"/>
  <c r="R23" s="1"/>
  <c r="N27"/>
  <c r="Q27"/>
  <c r="R27" s="1"/>
  <c r="N33"/>
  <c r="R33"/>
  <c r="N37"/>
  <c r="Q37"/>
  <c r="R37" s="1"/>
  <c r="N38"/>
  <c r="Q38"/>
  <c r="R38" s="1"/>
  <c r="N39"/>
  <c r="Q39"/>
  <c r="R39" s="1"/>
  <c r="N43"/>
  <c r="Q43"/>
  <c r="R43" s="1"/>
  <c r="O16"/>
  <c r="P16" s="1"/>
  <c r="O32"/>
  <c r="P32" s="1"/>
  <c r="O14"/>
  <c r="P14" s="1"/>
  <c r="O18"/>
  <c r="P18" s="1"/>
  <c r="O22"/>
  <c r="P22" s="1"/>
  <c r="O26"/>
  <c r="P26" s="1"/>
  <c r="O30"/>
  <c r="P30" s="1"/>
  <c r="O34"/>
  <c r="P34" s="1"/>
  <c r="O38"/>
  <c r="P38" s="1"/>
  <c r="O42"/>
  <c r="P42" s="1"/>
  <c r="O46"/>
  <c r="P46" s="1"/>
  <c r="N12" i="1"/>
  <c r="Q12"/>
  <c r="R12" s="1"/>
  <c r="N23"/>
  <c r="Q23"/>
  <c r="R23" s="1"/>
  <c r="N28"/>
  <c r="Q28"/>
  <c r="R28" s="1"/>
  <c r="N38"/>
  <c r="Q38"/>
  <c r="R38" s="1"/>
  <c r="N11"/>
  <c r="R11"/>
  <c r="N21"/>
  <c r="Q21"/>
  <c r="R21" s="1"/>
  <c r="N22"/>
  <c r="Q22"/>
  <c r="R22" s="1"/>
  <c r="N25"/>
  <c r="R25"/>
  <c r="N26"/>
  <c r="R26"/>
  <c r="N27"/>
  <c r="Q27"/>
  <c r="R27" s="1"/>
  <c r="N36"/>
  <c r="R36"/>
  <c r="N44"/>
  <c r="R44"/>
  <c r="N20"/>
  <c r="Q20"/>
  <c r="R20" s="1"/>
  <c r="N30"/>
  <c r="Q30"/>
  <c r="R30" s="1"/>
  <c r="N31"/>
  <c r="Q31"/>
  <c r="R31" s="1"/>
  <c r="N35"/>
  <c r="Q35"/>
  <c r="R35" s="1"/>
  <c r="N41"/>
  <c r="Q41"/>
  <c r="R41" s="1"/>
  <c r="N42"/>
  <c r="Q42"/>
  <c r="R42" s="1"/>
  <c r="N43"/>
  <c r="Q43"/>
  <c r="R43" s="1"/>
  <c r="N46"/>
  <c r="Q46"/>
  <c r="R46" s="1"/>
  <c r="O28"/>
  <c r="P28" s="1"/>
  <c r="O44"/>
  <c r="P44" s="1"/>
  <c r="O11"/>
  <c r="P11" s="1"/>
  <c r="O23"/>
  <c r="P23" s="1"/>
  <c r="O27"/>
  <c r="P27" s="1"/>
  <c r="O31"/>
  <c r="P31" s="1"/>
  <c r="O35"/>
  <c r="P35" s="1"/>
  <c r="O43"/>
  <c r="P43" s="1"/>
  <c r="N16"/>
  <c r="Q16"/>
  <c r="R16" s="1"/>
  <c r="N33"/>
  <c r="R33"/>
  <c r="N37"/>
  <c r="Q37"/>
  <c r="R37" s="1"/>
  <c r="N39"/>
  <c r="Q39"/>
  <c r="R39" s="1"/>
  <c r="N15"/>
  <c r="Q15"/>
  <c r="R15" s="1"/>
  <c r="N32"/>
  <c r="Q32"/>
  <c r="R32" s="1"/>
  <c r="N14"/>
  <c r="Q14"/>
  <c r="R14" s="1"/>
  <c r="N13"/>
  <c r="Q13"/>
  <c r="R13" s="1"/>
  <c r="N17"/>
  <c r="Q17"/>
  <c r="R17" s="1"/>
  <c r="N18"/>
  <c r="Q18"/>
  <c r="R18" s="1"/>
  <c r="N19"/>
  <c r="Q19"/>
  <c r="R19" s="1"/>
  <c r="N24"/>
  <c r="R24"/>
  <c r="N29"/>
  <c r="Q29"/>
  <c r="R29" s="1"/>
  <c r="N34"/>
  <c r="R34"/>
  <c r="N40"/>
  <c r="R40"/>
  <c r="N45"/>
  <c r="Q45"/>
  <c r="R45" s="1"/>
  <c r="O12"/>
  <c r="P12" s="1"/>
  <c r="O36"/>
  <c r="P36" s="1"/>
  <c r="O14"/>
  <c r="P14" s="1"/>
  <c r="O18"/>
  <c r="P18" s="1"/>
  <c r="O22"/>
  <c r="P22" s="1"/>
  <c r="O26"/>
  <c r="P26" s="1"/>
  <c r="O30"/>
  <c r="P30" s="1"/>
  <c r="O34"/>
  <c r="P34" s="1"/>
  <c r="O38"/>
  <c r="P38" s="1"/>
  <c r="O42"/>
  <c r="P42" s="1"/>
  <c r="O46"/>
  <c r="P46" s="1"/>
  <c r="I19" i="4"/>
  <c r="J19" s="1"/>
  <c r="I27"/>
  <c r="J27" s="1"/>
  <c r="I35"/>
  <c r="J35" s="1"/>
  <c r="I43"/>
  <c r="J43" s="1"/>
  <c r="I18"/>
  <c r="J18" s="1"/>
  <c r="I26"/>
  <c r="J26" s="1"/>
  <c r="I34"/>
  <c r="J34" s="1"/>
  <c r="I42"/>
  <c r="J42" s="1"/>
  <c r="I13"/>
  <c r="J13" s="1"/>
  <c r="I21"/>
  <c r="J21" s="1"/>
  <c r="I29"/>
  <c r="J29" s="1"/>
  <c r="I37"/>
  <c r="J37" s="1"/>
  <c r="I45"/>
  <c r="J45" s="1"/>
  <c r="I12"/>
  <c r="J12" s="1"/>
  <c r="I16"/>
  <c r="J16" s="1"/>
  <c r="I20"/>
  <c r="J20" s="1"/>
  <c r="I24"/>
  <c r="J24" s="1"/>
  <c r="I28"/>
  <c r="J28" s="1"/>
  <c r="I32"/>
  <c r="J32" s="1"/>
  <c r="I36"/>
  <c r="J36" s="1"/>
  <c r="I40"/>
  <c r="J40" s="1"/>
  <c r="I44"/>
  <c r="J44" s="1"/>
  <c r="I14" i="3"/>
  <c r="J14" s="1"/>
  <c r="I22"/>
  <c r="J22" s="1"/>
  <c r="I34"/>
  <c r="J34" s="1"/>
  <c r="I42"/>
  <c r="J42" s="1"/>
  <c r="I46"/>
  <c r="J46" s="1"/>
  <c r="I13"/>
  <c r="J13" s="1"/>
  <c r="I21"/>
  <c r="J21" s="1"/>
  <c r="I25"/>
  <c r="J25" s="1"/>
  <c r="I29"/>
  <c r="J29" s="1"/>
  <c r="I33"/>
  <c r="J33" s="1"/>
  <c r="I37"/>
  <c r="J37" s="1"/>
  <c r="I45"/>
  <c r="J45" s="1"/>
  <c r="I12"/>
  <c r="J12" s="1"/>
  <c r="I16"/>
  <c r="J16" s="1"/>
  <c r="I20"/>
  <c r="J20" s="1"/>
  <c r="I24"/>
  <c r="J24" s="1"/>
  <c r="I28"/>
  <c r="J28" s="1"/>
  <c r="I32"/>
  <c r="J32" s="1"/>
  <c r="I36"/>
  <c r="J36" s="1"/>
  <c r="I40"/>
  <c r="J40" s="1"/>
  <c r="I44"/>
  <c r="J44" s="1"/>
  <c r="I35"/>
  <c r="J35" s="1"/>
  <c r="I12" i="2"/>
  <c r="J12" s="1"/>
  <c r="I16"/>
  <c r="J16" s="1"/>
  <c r="I20"/>
  <c r="J20" s="1"/>
  <c r="I24"/>
  <c r="J24" s="1"/>
  <c r="I28"/>
  <c r="J28" s="1"/>
  <c r="I32"/>
  <c r="J32" s="1"/>
  <c r="I36"/>
  <c r="J36" s="1"/>
  <c r="I40"/>
  <c r="J40" s="1"/>
  <c r="I44"/>
  <c r="J44" s="1"/>
  <c r="I22"/>
  <c r="J22" s="1"/>
  <c r="I38"/>
  <c r="J38" s="1"/>
  <c r="I21"/>
  <c r="J21" s="1"/>
  <c r="I25"/>
  <c r="J25" s="1"/>
  <c r="I37"/>
  <c r="J37" s="1"/>
  <c r="I41"/>
  <c r="J41" s="1"/>
  <c r="I15"/>
  <c r="J15" s="1"/>
  <c r="I19"/>
  <c r="J19" s="1"/>
  <c r="I23"/>
  <c r="J23" s="1"/>
  <c r="I27"/>
  <c r="J27" s="1"/>
  <c r="I31"/>
  <c r="J31" s="1"/>
  <c r="I35"/>
  <c r="J35" s="1"/>
  <c r="I39"/>
  <c r="J39" s="1"/>
  <c r="I43"/>
  <c r="J43" s="1"/>
  <c r="I18" i="1"/>
  <c r="J18" s="1"/>
  <c r="I17"/>
  <c r="J17" s="1"/>
  <c r="I29"/>
  <c r="J29" s="1"/>
  <c r="I37"/>
  <c r="J37" s="1"/>
  <c r="I12"/>
  <c r="J12" s="1"/>
  <c r="I16"/>
  <c r="J16" s="1"/>
  <c r="I20"/>
  <c r="J20" s="1"/>
  <c r="I24"/>
  <c r="J24" s="1"/>
  <c r="I28"/>
  <c r="J28" s="1"/>
  <c r="I32"/>
  <c r="J32" s="1"/>
  <c r="I36"/>
  <c r="J36" s="1"/>
  <c r="I40"/>
  <c r="J40" s="1"/>
  <c r="I44"/>
  <c r="J44" s="1"/>
  <c r="I46"/>
  <c r="J46" s="1"/>
  <c r="I13"/>
  <c r="J13" s="1"/>
  <c r="I21"/>
  <c r="J21" s="1"/>
  <c r="I11"/>
  <c r="J11" s="1"/>
  <c r="I15"/>
  <c r="J15" s="1"/>
  <c r="I19"/>
  <c r="J19" s="1"/>
  <c r="I27"/>
  <c r="J27" s="1"/>
  <c r="I31"/>
  <c r="J31" s="1"/>
  <c r="I35"/>
  <c r="J35" s="1"/>
  <c r="I39"/>
  <c r="J39" s="1"/>
  <c r="I43"/>
  <c r="J43" s="1"/>
  <c r="K52" i="4"/>
  <c r="K53"/>
  <c r="H11"/>
  <c r="K52" i="3"/>
  <c r="K53"/>
  <c r="H11"/>
  <c r="K52" i="2"/>
  <c r="K53"/>
  <c r="H11"/>
  <c r="K52" i="1"/>
  <c r="K53"/>
  <c r="K54"/>
  <c r="K54" i="2"/>
  <c r="K54" i="3"/>
  <c r="K54" i="4"/>
</calcChain>
</file>

<file path=xl/sharedStrings.xml><?xml version="1.0" encoding="utf-8"?>
<sst xmlns="http://schemas.openxmlformats.org/spreadsheetml/2006/main" count="666" uniqueCount="230">
  <si>
    <t>DAFTAR NILAI SISWA SMAN 9 SEMARANG SEMESTER GASAL TAHUN PELAJARAN 2018/2019</t>
  </si>
  <si>
    <t>Guru :</t>
  </si>
  <si>
    <t>Drs. Thomas Suharmanto M.Pd.</t>
  </si>
  <si>
    <t>Kelas X-MIPA 1</t>
  </si>
  <si>
    <t>Mapel :</t>
  </si>
  <si>
    <t>Fisika [ Kelompok C (Peminatan) ]</t>
  </si>
  <si>
    <t>didownload 10/10/2018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</si>
  <si>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</si>
  <si>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</si>
  <si>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</si>
  <si>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</si>
  <si>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</si>
  <si>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</si>
  <si>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</si>
  <si>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</si>
  <si>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</si>
  <si>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</si>
  <si>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</si>
  <si>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</si>
  <si>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</si>
  <si>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</si>
  <si>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</si>
  <si>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</si>
  <si>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</si>
  <si>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</si>
  <si>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</si>
  <si>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</si>
  <si>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</si>
  <si>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</si>
  <si>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</si>
  <si>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</si>
  <si>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</si>
  <si>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</si>
  <si>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</si>
  <si>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</si>
  <si>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</si>
  <si>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</si>
  <si>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</si>
  <si>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</si>
  <si>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</si>
  <si>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</si>
  <si>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</si>
  <si>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</si>
  <si>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</si>
  <si>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</si>
  <si>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</si>
  <si>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</si>
  <si>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</si>
  <si>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</si>
  <si>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</si>
  <si>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</si>
  <si>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</si>
  <si>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</si>
  <si>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</si>
  <si>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</si>
  <si>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</si>
  <si>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</si>
  <si>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</si>
  <si>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</si>
  <si>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</si>
  <si>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</si>
  <si>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</si>
  <si>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</si>
  <si>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</si>
  <si>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</si>
  <si>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</si>
  <si>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</si>
  <si>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</si>
  <si>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</si>
  <si>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</si>
  <si>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</si>
  <si>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</si>
  <si>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</si>
  <si>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</si>
  <si>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</si>
  <si>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</si>
  <si>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</si>
  <si>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</si>
  <si>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</si>
  <si>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</si>
  <si>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</si>
  <si>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</si>
  <si>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</si>
  <si>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</si>
  <si>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</si>
  <si>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</si>
  <si>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</si>
  <si>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</si>
  <si>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</si>
  <si>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</si>
  <si>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</si>
  <si>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</si>
  <si>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</si>
  <si>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</si>
  <si>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</si>
  <si>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</si>
  <si>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</si>
  <si>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</si>
  <si>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</si>
  <si>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</si>
  <si>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</si>
  <si>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</si>
  <si>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</si>
  <si>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</si>
  <si>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</si>
  <si>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</si>
  <si>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</si>
  <si>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</si>
  <si>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</si>
  <si>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</si>
  <si>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</si>
  <si>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</si>
  <si>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</si>
  <si>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19600223 198303 1 006</t>
  </si>
  <si>
    <t>Nip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</si>
  <si>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</si>
  <si>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</si>
  <si>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</si>
  <si>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</si>
  <si>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</si>
  <si>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</si>
  <si>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</si>
  <si>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</si>
  <si>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</si>
  <si>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</si>
  <si>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</si>
  <si>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</si>
  <si>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</si>
  <si>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</si>
  <si>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</si>
  <si>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</si>
  <si>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</si>
  <si>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</si>
  <si>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</si>
  <si>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</si>
  <si>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</si>
  <si>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</si>
  <si>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</si>
  <si>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</si>
  <si>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</si>
  <si>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</si>
  <si>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</si>
  <si>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</si>
  <si>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</si>
  <si>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</si>
  <si>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</si>
  <si>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</si>
  <si>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</si>
  <si>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</si>
  <si>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</si>
  <si>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</si>
  <si>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</si>
  <si>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</si>
  <si>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</si>
  <si>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</si>
  <si>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</si>
  <si>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</si>
  <si>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</si>
  <si>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</si>
  <si>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</si>
  <si>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</si>
  <si>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</si>
  <si>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</si>
  <si>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</si>
  <si>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</si>
  <si>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</si>
  <si>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</si>
  <si>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</si>
  <si>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</si>
  <si>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</si>
  <si>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</si>
  <si>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</si>
  <si>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</si>
  <si>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</si>
  <si>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</si>
  <si>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</si>
  <si>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</si>
  <si>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</si>
  <si>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</si>
  <si>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</si>
  <si>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</si>
  <si>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</si>
  <si>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</si>
  <si>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</si>
  <si>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</si>
  <si>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</si>
  <si>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</si>
  <si>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</si>
  <si>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</si>
  <si>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</si>
  <si>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</si>
  <si>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</si>
  <si>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</si>
  <si>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</si>
  <si>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</si>
  <si>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</si>
  <si>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</si>
  <si>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</si>
  <si>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</si>
  <si>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</si>
  <si>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</si>
  <si>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</si>
  <si>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</si>
  <si>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</si>
  <si>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</si>
  <si>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</si>
  <si>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</si>
  <si>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</si>
  <si>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</si>
  <si>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</si>
  <si>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</si>
  <si>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</si>
  <si>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</si>
  <si>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</si>
  <si>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</si>
  <si>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</si>
  <si>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</si>
  <si>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</si>
  <si>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</si>
  <si>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</si>
  <si>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</si>
  <si>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</si>
  <si>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</si>
  <si>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</si>
  <si>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</si>
  <si>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</si>
  <si>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Memiliki kemampuan menjelaskan tentang gejala hakikat fisika, pengukuran, vektor, gerak lurus, gerak parabola, dan gerak melingkar.</t>
  </si>
  <si>
    <t>Sangat terampil membuat karya konsep gejala hakikat fisika, pengukuran, vektor, gerak lurus, gerak parabola, dan gerak melingkar.</t>
  </si>
  <si>
    <t>Memiliki kemampuan menjelaskan tentang gejala hakikat fisika, pengukuran, vektor, gerak lurus, &amp; gerak parabola.</t>
  </si>
  <si>
    <t>Sangat terampil membuat karya konsep gejala hakikat fisika, pengukuran, vektor, gerak lurus, &amp; gerak parabola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</si>
</sst>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topLeftCell="A30" workbookViewId="0">
      <selection activeCell="Q47" sqref="Q47"/>
    </sheetView>
  </sheetViews>
  <sheetFormatPr defaultRowHeight="15"/>
  <cols>
    <col min="1" max="1" width="3.140625" customWidth="1"/>
    <col min="2" max="2" width="9.140625" hidden="1" customWidth="1"/>
    <col min="3" max="3" width="28.42578125" customWidth="1"/>
    <col min="4" max="4" width="5.85546875" hidden="1" customWidth="1"/>
    <col min="5" max="6" width="7.7109375" hidden="1" customWidth="1"/>
    <col min="7" max="19" width="3.7109375" customWidth="1"/>
    <col min="20" max="25" width="2.7109375" customWidth="1"/>
    <col min="26" max="30" width="7.140625" hidden="1" customWidth="1"/>
    <col min="31" max="31" width="2.5703125" customWidth="1"/>
    <col min="32" max="36" width="2.7109375" customWidth="1"/>
    <col min="37" max="37" width="3.140625" customWidth="1"/>
    <col min="38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hidden="1" customWidth="1"/>
    <col min="162" max="162" width="5.85546875" hidden="1" customWidth="1"/>
    <col min="163" max="163" width="6.85546875" hidden="1" customWidth="1"/>
    <col min="164" max="164" width="0.140625" customWidth="1"/>
    <col min="165" max="165" width="40.7109375" hidden="1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89874</v>
      </c>
      <c r="C11" s="19" t="s">
        <v>55</v>
      </c>
      <c r="D11" s="18"/>
      <c r="E11" s="28">
        <f t="shared" ref="E11:E50" si="0">IF((COUNTA(T11:AC11)&gt;0),(ROUND((AVERAGE(T11:AC11)),0)),"")</f>
        <v>75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75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6">
        <f>IF(G11&gt;=70,1,2)</f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46" si="4">IF((COUNTA(AF11:AO11)&gt;0),AVERAGE(AF11:AO11),"")</f>
        <v>72.5</v>
      </c>
      <c r="L11" s="28" t="str">
        <f t="shared" ref="L11:L50" si="5">IF(AND(ISNUMBER(K11),K11&gt;=1), IF(K11&lt;=$FD$27,$FE$27,IF(K11&lt;=$FD$28,$FE$28,IF(K11&lt;=$FD$29,$FE$29,IF(K11&lt;=$FD$30,$FE$30,)))), "")</f>
        <v>C</v>
      </c>
      <c r="M11" s="28">
        <f t="shared" ref="M11:M46" si="6">IF((COUNTA(AF11:AO11)&gt;0),AVERAGE(AF11:AO11),"")</f>
        <v>72.5</v>
      </c>
      <c r="N11" s="28" t="str">
        <f t="shared" ref="N11:N50" si="7">IF(AND(ISNUMBER(M11),M11&gt;=1), IF(M11&lt;=$FD$27,$FE$27,IF(M11&lt;=$FD$28,$FE$28,IF(M11&lt;=$FD$29,$FE$29,IF(M11&lt;=$FD$30,$FE$30,)))), "")</f>
        <v>C</v>
      </c>
      <c r="O11" s="36">
        <f t="shared" ref="O11:O46" si="8">IF(M11&gt;=70,1,2)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 t="s">
        <v>9</v>
      </c>
      <c r="R11" s="39" t="str">
        <f>Q11</f>
        <v>B</v>
      </c>
      <c r="S11" s="18"/>
      <c r="T11" s="1">
        <v>78</v>
      </c>
      <c r="U11" s="37">
        <v>74</v>
      </c>
      <c r="V11" s="37">
        <v>76</v>
      </c>
      <c r="W11" s="37">
        <v>73</v>
      </c>
      <c r="X11" s="1">
        <v>73</v>
      </c>
      <c r="Y11" s="1">
        <v>75</v>
      </c>
      <c r="Z11" s="1"/>
      <c r="AA11" s="1"/>
      <c r="AB11" s="1"/>
      <c r="AC11" s="1"/>
      <c r="AD11" s="1"/>
      <c r="AE11" s="18"/>
      <c r="AF11" s="1">
        <v>74</v>
      </c>
      <c r="AG11" s="1">
        <v>72</v>
      </c>
      <c r="AH11" s="1">
        <v>73</v>
      </c>
      <c r="AI11" s="1">
        <v>71</v>
      </c>
      <c r="AJ11" s="1">
        <v>71</v>
      </c>
      <c r="AK11" s="1">
        <v>74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89875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6">
        <f t="shared" ref="I12:I46" si="10">IF(G12&gt;=70,1,2)</f>
        <v>1</v>
      </c>
      <c r="J12" s="28" t="str">
        <f t="shared" si="3"/>
        <v>Memiliki kemampuan menjelaskan tentang gejala hakikat fisika, pengukuran, vektor, gerak lurus, gerak parabola, dan gerak melingkar.</v>
      </c>
      <c r="K12" s="28">
        <f t="shared" si="4"/>
        <v>83.333333333333329</v>
      </c>
      <c r="L12" s="28" t="str">
        <f t="shared" si="5"/>
        <v>B</v>
      </c>
      <c r="M12" s="28">
        <f t="shared" si="6"/>
        <v>83.333333333333329</v>
      </c>
      <c r="N12" s="28" t="str">
        <f t="shared" si="7"/>
        <v>B</v>
      </c>
      <c r="O12" s="36">
        <f t="shared" si="8"/>
        <v>1</v>
      </c>
      <c r="P12" s="28" t="str">
        <f t="shared" si="9"/>
        <v>Sangat terampil membuat karya konsep gejala hakikat fisika, pengukuran, vektor, gerak lurus, gerak parabola, dan gerak melingkar.</v>
      </c>
      <c r="Q12" s="39" t="str">
        <f t="shared" ref="Q12:Q46" si="11">IF(M12&gt;=68,"A","B")</f>
        <v>A</v>
      </c>
      <c r="R12" s="39" t="str">
        <f t="shared" ref="R12:R46" si="12">Q12</f>
        <v>A</v>
      </c>
      <c r="S12" s="18"/>
      <c r="T12" s="1">
        <v>89</v>
      </c>
      <c r="U12" s="37">
        <v>75</v>
      </c>
      <c r="V12" s="37">
        <v>78</v>
      </c>
      <c r="W12" s="37">
        <v>87</v>
      </c>
      <c r="X12" s="1">
        <v>93</v>
      </c>
      <c r="Y12" s="1">
        <v>88</v>
      </c>
      <c r="Z12" s="1"/>
      <c r="AA12" s="1"/>
      <c r="AB12" s="1"/>
      <c r="AC12" s="1"/>
      <c r="AD12" s="1"/>
      <c r="AE12" s="18"/>
      <c r="AF12" s="1">
        <v>88</v>
      </c>
      <c r="AG12" s="1">
        <v>72</v>
      </c>
      <c r="AH12" s="1">
        <v>74</v>
      </c>
      <c r="AI12" s="1">
        <v>85</v>
      </c>
      <c r="AJ12" s="1">
        <v>94</v>
      </c>
      <c r="AK12" s="1">
        <v>87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89876</v>
      </c>
      <c r="C13" s="19" t="s">
        <v>67</v>
      </c>
      <c r="D13" s="18"/>
      <c r="E13" s="28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6">
        <f t="shared" si="10"/>
        <v>1</v>
      </c>
      <c r="J13" s="28" t="str">
        <f t="shared" si="3"/>
        <v>Memiliki kemampuan menjelaskan tentang gejala hakikat fisika, pengukuran, vektor, gerak lurus, gerak parabola, dan gerak melingkar.</v>
      </c>
      <c r="K13" s="28">
        <f t="shared" si="4"/>
        <v>74.666666666666671</v>
      </c>
      <c r="L13" s="28" t="str">
        <f t="shared" si="5"/>
        <v>C</v>
      </c>
      <c r="M13" s="28">
        <f t="shared" si="6"/>
        <v>74.666666666666671</v>
      </c>
      <c r="N13" s="28" t="str">
        <f t="shared" si="7"/>
        <v>C</v>
      </c>
      <c r="O13" s="36">
        <f t="shared" si="8"/>
        <v>1</v>
      </c>
      <c r="P13" s="28" t="str">
        <f t="shared" si="9"/>
        <v>Sangat terampil membuat karya konsep gejala hakikat fisika, pengukuran, vektor, gerak lurus, gerak parabola, dan gerak melingkar.</v>
      </c>
      <c r="Q13" s="39" t="str">
        <f t="shared" si="11"/>
        <v>A</v>
      </c>
      <c r="R13" s="39" t="str">
        <f t="shared" si="12"/>
        <v>A</v>
      </c>
      <c r="S13" s="18"/>
      <c r="T13" s="1">
        <v>78</v>
      </c>
      <c r="U13" s="37">
        <v>75</v>
      </c>
      <c r="V13" s="37">
        <v>78</v>
      </c>
      <c r="W13" s="37">
        <v>85</v>
      </c>
      <c r="X13" s="1">
        <v>81</v>
      </c>
      <c r="Y13" s="1">
        <v>79</v>
      </c>
      <c r="Z13" s="1"/>
      <c r="AA13" s="1"/>
      <c r="AB13" s="1"/>
      <c r="AC13" s="1"/>
      <c r="AD13" s="1"/>
      <c r="AE13" s="18"/>
      <c r="AF13" s="1">
        <v>74</v>
      </c>
      <c r="AG13" s="1">
        <v>72</v>
      </c>
      <c r="AH13" s="1">
        <v>74</v>
      </c>
      <c r="AI13" s="1">
        <v>81</v>
      </c>
      <c r="AJ13" s="1">
        <v>75</v>
      </c>
      <c r="AK13" s="1">
        <v>72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8">
        <v>23401</v>
      </c>
      <c r="FK13" s="78">
        <v>23411</v>
      </c>
    </row>
    <row r="14" spans="1:167">
      <c r="A14" s="19">
        <v>4</v>
      </c>
      <c r="B14" s="19">
        <v>89877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>IF((COUNTA(T12:AC12)&gt;0),(ROUND((AVERAGE(T14:AD14)),0)),"")</f>
        <v>82</v>
      </c>
      <c r="H14" s="28" t="str">
        <f t="shared" si="2"/>
        <v>B</v>
      </c>
      <c r="I14" s="36">
        <f t="shared" si="10"/>
        <v>1</v>
      </c>
      <c r="J14" s="28" t="str">
        <f t="shared" si="3"/>
        <v>Memiliki kemampuan menjelaskan tentang gejala hakikat fisika, pengukuran, vektor, gerak lurus, gerak parabola, dan gerak melingkar.</v>
      </c>
      <c r="K14" s="28">
        <f t="shared" si="4"/>
        <v>78.666666666666671</v>
      </c>
      <c r="L14" s="28" t="str">
        <f t="shared" si="5"/>
        <v>B</v>
      </c>
      <c r="M14" s="28">
        <f t="shared" si="6"/>
        <v>78.666666666666671</v>
      </c>
      <c r="N14" s="28" t="str">
        <f t="shared" si="7"/>
        <v>B</v>
      </c>
      <c r="O14" s="36">
        <f t="shared" si="8"/>
        <v>1</v>
      </c>
      <c r="P14" s="28" t="str">
        <f t="shared" si="9"/>
        <v>Sangat terampil membuat karya konsep gejala hakikat fisika, pengukuran, vektor, gerak lurus, gerak parabola, dan gerak melingkar.</v>
      </c>
      <c r="Q14" s="39" t="str">
        <f t="shared" si="11"/>
        <v>A</v>
      </c>
      <c r="R14" s="39" t="str">
        <f t="shared" si="12"/>
        <v>A</v>
      </c>
      <c r="S14" s="18"/>
      <c r="T14" s="1">
        <v>78</v>
      </c>
      <c r="U14" s="37">
        <v>75</v>
      </c>
      <c r="V14" s="37">
        <v>78</v>
      </c>
      <c r="W14" s="37">
        <v>80</v>
      </c>
      <c r="X14" s="1">
        <v>93</v>
      </c>
      <c r="Y14" s="1">
        <v>88</v>
      </c>
      <c r="Z14" s="1"/>
      <c r="AA14" s="1"/>
      <c r="AB14" s="1"/>
      <c r="AC14" s="1"/>
      <c r="AD14" s="1"/>
      <c r="AE14" s="18"/>
      <c r="AF14" s="1">
        <v>74</v>
      </c>
      <c r="AG14" s="1">
        <v>72</v>
      </c>
      <c r="AH14" s="1">
        <v>74</v>
      </c>
      <c r="AI14" s="1">
        <v>75</v>
      </c>
      <c r="AJ14" s="1">
        <v>92</v>
      </c>
      <c r="AK14" s="1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>
      <c r="A15" s="19">
        <v>5</v>
      </c>
      <c r="B15" s="19">
        <v>89878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6">
        <f t="shared" si="10"/>
        <v>1</v>
      </c>
      <c r="J15" s="28" t="str">
        <f t="shared" si="3"/>
        <v>Memiliki kemampuan menjelaskan tentang gejala hakikat fisika, pengukuran, vektor, gerak lurus, gerak parabola, dan gerak melingkar.</v>
      </c>
      <c r="K15" s="28">
        <f t="shared" si="4"/>
        <v>78.666666666666671</v>
      </c>
      <c r="L15" s="28" t="str">
        <f t="shared" si="5"/>
        <v>B</v>
      </c>
      <c r="M15" s="28">
        <f t="shared" si="6"/>
        <v>78.666666666666671</v>
      </c>
      <c r="N15" s="28" t="str">
        <f t="shared" si="7"/>
        <v>B</v>
      </c>
      <c r="O15" s="36">
        <f t="shared" si="8"/>
        <v>1</v>
      </c>
      <c r="P15" s="28" t="str">
        <f t="shared" si="9"/>
        <v>Sangat terampil membuat karya konsep gejala hakikat fisika, pengukuran, vektor, gerak lurus, gerak parabola, dan gerak melingkar.</v>
      </c>
      <c r="Q15" s="39" t="str">
        <f t="shared" si="11"/>
        <v>A</v>
      </c>
      <c r="R15" s="39" t="str">
        <f t="shared" si="12"/>
        <v>A</v>
      </c>
      <c r="S15" s="18"/>
      <c r="T15" s="1">
        <v>78</v>
      </c>
      <c r="U15" s="37">
        <v>75</v>
      </c>
      <c r="V15" s="37">
        <v>78</v>
      </c>
      <c r="W15" s="37">
        <v>83</v>
      </c>
      <c r="X15" s="1">
        <v>90</v>
      </c>
      <c r="Y15" s="1">
        <v>87</v>
      </c>
      <c r="Z15" s="1"/>
      <c r="AA15" s="1"/>
      <c r="AB15" s="1"/>
      <c r="AC15" s="1"/>
      <c r="AD15" s="1"/>
      <c r="AE15" s="18"/>
      <c r="AF15" s="1">
        <v>74</v>
      </c>
      <c r="AG15" s="1">
        <v>72</v>
      </c>
      <c r="AH15" s="1">
        <v>74</v>
      </c>
      <c r="AI15" s="1">
        <v>79</v>
      </c>
      <c r="AJ15" s="1">
        <v>89</v>
      </c>
      <c r="AK15" s="1">
        <v>84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228</v>
      </c>
      <c r="FI15" s="76" t="s">
        <v>229</v>
      </c>
      <c r="FJ15" s="78">
        <v>23402</v>
      </c>
      <c r="FK15" s="78">
        <v>23412</v>
      </c>
    </row>
    <row r="16" spans="1:167">
      <c r="A16" s="19">
        <v>6</v>
      </c>
      <c r="B16" s="19">
        <v>89879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6">
        <f t="shared" si="10"/>
        <v>1</v>
      </c>
      <c r="J16" s="28" t="str">
        <f t="shared" si="3"/>
        <v>Memiliki kemampuan menjelaskan tentang gejala hakikat fisika, pengukuran, vektor, gerak lurus, gerak parabola, dan gerak melingkar.</v>
      </c>
      <c r="K16" s="28">
        <f t="shared" si="4"/>
        <v>75.333333333333329</v>
      </c>
      <c r="L16" s="28" t="str">
        <f t="shared" si="5"/>
        <v>B</v>
      </c>
      <c r="M16" s="28">
        <f t="shared" si="6"/>
        <v>75.333333333333329</v>
      </c>
      <c r="N16" s="28" t="str">
        <f t="shared" si="7"/>
        <v>B</v>
      </c>
      <c r="O16" s="36">
        <f t="shared" si="8"/>
        <v>1</v>
      </c>
      <c r="P16" s="28" t="str">
        <f t="shared" si="9"/>
        <v>Sangat terampil membuat karya konsep gejala hakikat fisika, pengukuran, vektor, gerak lurus, gerak parabola, dan gerak melingkar.</v>
      </c>
      <c r="Q16" s="39" t="str">
        <f t="shared" si="11"/>
        <v>A</v>
      </c>
      <c r="R16" s="39" t="str">
        <f t="shared" si="12"/>
        <v>A</v>
      </c>
      <c r="S16" s="18"/>
      <c r="T16" s="1">
        <v>80</v>
      </c>
      <c r="U16" s="37">
        <v>75</v>
      </c>
      <c r="V16" s="37">
        <v>78</v>
      </c>
      <c r="W16" s="37">
        <v>80</v>
      </c>
      <c r="X16" s="1">
        <v>80</v>
      </c>
      <c r="Y16" s="1">
        <v>84</v>
      </c>
      <c r="Z16" s="1"/>
      <c r="AA16" s="1"/>
      <c r="AB16" s="1"/>
      <c r="AC16" s="1"/>
      <c r="AD16" s="1"/>
      <c r="AE16" s="18"/>
      <c r="AF16" s="1">
        <v>75</v>
      </c>
      <c r="AG16" s="1">
        <v>72</v>
      </c>
      <c r="AH16" s="1">
        <v>74</v>
      </c>
      <c r="AI16" s="1">
        <v>75</v>
      </c>
      <c r="AJ16" s="1">
        <v>75</v>
      </c>
      <c r="AK16" s="1">
        <v>81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>
      <c r="A17" s="19">
        <v>7</v>
      </c>
      <c r="B17" s="19">
        <v>89880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f t="shared" si="10"/>
        <v>1</v>
      </c>
      <c r="J17" s="28" t="str">
        <f t="shared" si="3"/>
        <v>Memiliki kemampuan menjelaskan tentang gejala hakikat fisika, pengukuran, vektor, gerak lurus, gerak parabola, dan gerak melingkar.</v>
      </c>
      <c r="K17" s="28">
        <f t="shared" si="4"/>
        <v>79.833333333333329</v>
      </c>
      <c r="L17" s="28" t="str">
        <f t="shared" si="5"/>
        <v>B</v>
      </c>
      <c r="M17" s="28">
        <f t="shared" si="6"/>
        <v>79.833333333333329</v>
      </c>
      <c r="N17" s="28" t="str">
        <f t="shared" si="7"/>
        <v>B</v>
      </c>
      <c r="O17" s="36">
        <f t="shared" si="8"/>
        <v>1</v>
      </c>
      <c r="P17" s="28" t="str">
        <f t="shared" si="9"/>
        <v>Sangat terampil membuat karya konsep gejala hakikat fisika, pengukuran, vektor, gerak lurus, gerak parabola, dan gerak melingkar.</v>
      </c>
      <c r="Q17" s="39" t="str">
        <f t="shared" si="11"/>
        <v>A</v>
      </c>
      <c r="R17" s="39" t="str">
        <f t="shared" si="12"/>
        <v>A</v>
      </c>
      <c r="S17" s="18"/>
      <c r="T17" s="1">
        <v>80</v>
      </c>
      <c r="U17" s="37">
        <v>76</v>
      </c>
      <c r="V17" s="37">
        <v>78</v>
      </c>
      <c r="W17" s="37">
        <v>89</v>
      </c>
      <c r="X17" s="1">
        <v>89</v>
      </c>
      <c r="Y17" s="1">
        <v>86</v>
      </c>
      <c r="Z17" s="1"/>
      <c r="AA17" s="1"/>
      <c r="AB17" s="1"/>
      <c r="AC17" s="1"/>
      <c r="AD17" s="1"/>
      <c r="AE17" s="18"/>
      <c r="AF17" s="1">
        <v>75</v>
      </c>
      <c r="AG17" s="1">
        <v>73</v>
      </c>
      <c r="AH17" s="1">
        <v>74</v>
      </c>
      <c r="AI17" s="1">
        <v>87</v>
      </c>
      <c r="AJ17" s="1">
        <v>87</v>
      </c>
      <c r="AK17" s="1">
        <v>83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23403</v>
      </c>
      <c r="FK17" s="78">
        <v>23413</v>
      </c>
    </row>
    <row r="18" spans="1:167">
      <c r="A18" s="19">
        <v>8</v>
      </c>
      <c r="B18" s="19">
        <v>89881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>IF((COUNTA(T12:AC12)&gt;0),(ROUND((AVERAGE(T18:AD18)),0)),"")</f>
        <v>84</v>
      </c>
      <c r="H18" s="28" t="str">
        <f t="shared" si="2"/>
        <v>B</v>
      </c>
      <c r="I18" s="36">
        <f t="shared" si="10"/>
        <v>1</v>
      </c>
      <c r="J18" s="28" t="str">
        <f t="shared" si="3"/>
        <v>Memiliki kemampuan menjelaskan tentang gejala hakikat fisika, pengukuran, vektor, gerak lurus, gerak parabola, dan gerak melingkar.</v>
      </c>
      <c r="K18" s="28">
        <f t="shared" si="4"/>
        <v>80.833333333333329</v>
      </c>
      <c r="L18" s="28" t="str">
        <f t="shared" si="5"/>
        <v>B</v>
      </c>
      <c r="M18" s="28">
        <f t="shared" si="6"/>
        <v>80.833333333333329</v>
      </c>
      <c r="N18" s="28" t="str">
        <f t="shared" si="7"/>
        <v>B</v>
      </c>
      <c r="O18" s="36">
        <f t="shared" si="8"/>
        <v>1</v>
      </c>
      <c r="P18" s="28" t="str">
        <f t="shared" si="9"/>
        <v>Sangat terampil membuat karya konsep gejala hakikat fisika, pengukuran, vektor, gerak lurus, gerak parabola, dan gerak melingkar.</v>
      </c>
      <c r="Q18" s="39" t="str">
        <f t="shared" si="11"/>
        <v>A</v>
      </c>
      <c r="R18" s="39" t="str">
        <f t="shared" si="12"/>
        <v>A</v>
      </c>
      <c r="S18" s="18"/>
      <c r="T18" s="1">
        <v>83</v>
      </c>
      <c r="U18" s="37">
        <v>76</v>
      </c>
      <c r="V18" s="37">
        <v>78</v>
      </c>
      <c r="W18" s="37">
        <v>87</v>
      </c>
      <c r="X18" s="1">
        <v>91</v>
      </c>
      <c r="Y18" s="1">
        <v>91</v>
      </c>
      <c r="Z18" s="1"/>
      <c r="AA18" s="1"/>
      <c r="AB18" s="1"/>
      <c r="AC18" s="1"/>
      <c r="AD18" s="1"/>
      <c r="AE18" s="18"/>
      <c r="AF18" s="1">
        <v>76</v>
      </c>
      <c r="AG18" s="1">
        <v>73</v>
      </c>
      <c r="AH18" s="1">
        <v>74</v>
      </c>
      <c r="AI18" s="1">
        <v>84</v>
      </c>
      <c r="AJ18" s="1">
        <v>89</v>
      </c>
      <c r="AK18" s="1">
        <v>89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>
      <c r="A19" s="19">
        <v>9</v>
      </c>
      <c r="B19" s="19">
        <v>89882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6">
        <f t="shared" si="10"/>
        <v>1</v>
      </c>
      <c r="J19" s="28" t="str">
        <f t="shared" si="3"/>
        <v>Memiliki kemampuan menjelaskan tentang gejala hakikat fisika, pengukuran, vektor, gerak lurus, gerak parabola, dan gerak melingkar.</v>
      </c>
      <c r="K19" s="28">
        <f t="shared" si="4"/>
        <v>75.833333333333329</v>
      </c>
      <c r="L19" s="28" t="str">
        <f t="shared" si="5"/>
        <v>B</v>
      </c>
      <c r="M19" s="28">
        <f t="shared" si="6"/>
        <v>75.833333333333329</v>
      </c>
      <c r="N19" s="28" t="str">
        <f t="shared" si="7"/>
        <v>B</v>
      </c>
      <c r="O19" s="36">
        <f t="shared" si="8"/>
        <v>1</v>
      </c>
      <c r="P19" s="28" t="str">
        <f t="shared" si="9"/>
        <v>Sangat terampil membuat karya konsep gejala hakikat fisika, pengukuran, vektor, gerak lurus, gerak parabola, dan gerak melingkar.</v>
      </c>
      <c r="Q19" s="39" t="str">
        <f t="shared" si="11"/>
        <v>A</v>
      </c>
      <c r="R19" s="39" t="str">
        <f t="shared" si="12"/>
        <v>A</v>
      </c>
      <c r="S19" s="18"/>
      <c r="T19" s="1">
        <v>78</v>
      </c>
      <c r="U19" s="37">
        <v>75</v>
      </c>
      <c r="V19" s="37">
        <v>78</v>
      </c>
      <c r="W19" s="37">
        <v>79</v>
      </c>
      <c r="X19" s="1">
        <v>79</v>
      </c>
      <c r="Y19" s="1">
        <v>88</v>
      </c>
      <c r="Z19" s="1"/>
      <c r="AA19" s="1"/>
      <c r="AB19" s="1"/>
      <c r="AC19" s="1"/>
      <c r="AD19" s="1"/>
      <c r="AE19" s="18"/>
      <c r="AF19" s="1">
        <v>74</v>
      </c>
      <c r="AG19" s="1">
        <v>72</v>
      </c>
      <c r="AH19" s="1">
        <v>74</v>
      </c>
      <c r="AI19" s="1">
        <v>74</v>
      </c>
      <c r="AJ19" s="1">
        <v>74</v>
      </c>
      <c r="AK19" s="1">
        <v>87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23404</v>
      </c>
      <c r="FK19" s="78">
        <v>23414</v>
      </c>
    </row>
    <row r="20" spans="1:167">
      <c r="A20" s="19">
        <v>10</v>
      </c>
      <c r="B20" s="19">
        <v>89883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6">
        <f t="shared" si="10"/>
        <v>1</v>
      </c>
      <c r="J20" s="28" t="str">
        <f t="shared" si="3"/>
        <v>Memiliki kemampuan menjelaskan tentang gejala hakikat fisika, pengukuran, vektor, gerak lurus, gerak parabola, dan gerak melingkar.</v>
      </c>
      <c r="K20" s="28">
        <f t="shared" si="4"/>
        <v>75.833333333333329</v>
      </c>
      <c r="L20" s="28" t="str">
        <f t="shared" si="5"/>
        <v>B</v>
      </c>
      <c r="M20" s="28">
        <f t="shared" si="6"/>
        <v>75.833333333333329</v>
      </c>
      <c r="N20" s="28" t="str">
        <f t="shared" si="7"/>
        <v>B</v>
      </c>
      <c r="O20" s="36">
        <f t="shared" si="8"/>
        <v>1</v>
      </c>
      <c r="P20" s="28" t="str">
        <f t="shared" si="9"/>
        <v>Sangat terampil membuat karya konsep gejala hakikat fisika, pengukuran, vektor, gerak lurus, gerak parabola, dan gerak melingkar.</v>
      </c>
      <c r="Q20" s="39" t="str">
        <f t="shared" si="11"/>
        <v>A</v>
      </c>
      <c r="R20" s="39" t="str">
        <f t="shared" si="12"/>
        <v>A</v>
      </c>
      <c r="S20" s="18"/>
      <c r="T20" s="1">
        <v>81</v>
      </c>
      <c r="U20" s="37">
        <v>75</v>
      </c>
      <c r="V20" s="37">
        <v>78</v>
      </c>
      <c r="W20" s="37">
        <v>80</v>
      </c>
      <c r="X20" s="1">
        <v>80</v>
      </c>
      <c r="Y20" s="1">
        <v>84</v>
      </c>
      <c r="Z20" s="1"/>
      <c r="AA20" s="1"/>
      <c r="AB20" s="1"/>
      <c r="AC20" s="1"/>
      <c r="AD20" s="1"/>
      <c r="AE20" s="18"/>
      <c r="AF20" s="1">
        <v>78</v>
      </c>
      <c r="AG20" s="1">
        <v>72</v>
      </c>
      <c r="AH20" s="1">
        <v>74</v>
      </c>
      <c r="AI20" s="1">
        <v>75</v>
      </c>
      <c r="AJ20" s="1">
        <v>75</v>
      </c>
      <c r="AK20" s="1">
        <v>81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>
      <c r="A21" s="19">
        <v>11</v>
      </c>
      <c r="B21" s="19">
        <v>89884</v>
      </c>
      <c r="C21" s="19" t="s">
        <v>75</v>
      </c>
      <c r="D21" s="18"/>
      <c r="E21" s="28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6">
        <f t="shared" si="10"/>
        <v>1</v>
      </c>
      <c r="J21" s="28" t="str">
        <f t="shared" si="3"/>
        <v>Memiliki kemampuan menjelaskan tentang gejala hakikat fisika, pengukuran, vektor, gerak lurus, gerak parabola, dan gerak melingkar.</v>
      </c>
      <c r="K21" s="28">
        <f t="shared" si="4"/>
        <v>74.833333333333329</v>
      </c>
      <c r="L21" s="28" t="str">
        <f t="shared" si="5"/>
        <v>C</v>
      </c>
      <c r="M21" s="28">
        <f t="shared" si="6"/>
        <v>74.833333333333329</v>
      </c>
      <c r="N21" s="28" t="str">
        <f t="shared" si="7"/>
        <v>C</v>
      </c>
      <c r="O21" s="36">
        <f t="shared" si="8"/>
        <v>1</v>
      </c>
      <c r="P21" s="28" t="str">
        <f t="shared" si="9"/>
        <v>Sangat terampil membuat karya konsep gejala hakikat fisika, pengukuran, vektor, gerak lurus, gerak parabola, dan gerak melingkar.</v>
      </c>
      <c r="Q21" s="39" t="str">
        <f t="shared" si="11"/>
        <v>A</v>
      </c>
      <c r="R21" s="39" t="str">
        <f t="shared" si="12"/>
        <v>A</v>
      </c>
      <c r="S21" s="18"/>
      <c r="T21" s="1">
        <v>80</v>
      </c>
      <c r="U21" s="37">
        <v>74</v>
      </c>
      <c r="V21" s="37">
        <v>76</v>
      </c>
      <c r="W21" s="37">
        <v>76</v>
      </c>
      <c r="X21" s="1">
        <v>77</v>
      </c>
      <c r="Y21" s="1">
        <v>82</v>
      </c>
      <c r="Z21" s="1"/>
      <c r="AA21" s="1"/>
      <c r="AB21" s="1"/>
      <c r="AC21" s="1"/>
      <c r="AD21" s="1"/>
      <c r="AE21" s="18"/>
      <c r="AF21" s="1">
        <v>75</v>
      </c>
      <c r="AG21" s="1">
        <v>72</v>
      </c>
      <c r="AH21" s="1">
        <v>73</v>
      </c>
      <c r="AI21" s="1">
        <v>73</v>
      </c>
      <c r="AJ21" s="1">
        <v>74</v>
      </c>
      <c r="AK21" s="1">
        <v>82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23405</v>
      </c>
      <c r="FK21" s="78">
        <v>23415</v>
      </c>
    </row>
    <row r="22" spans="1:167">
      <c r="A22" s="19">
        <v>12</v>
      </c>
      <c r="B22" s="19">
        <v>89885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>IF((COUNTA(T12:AC12)&gt;0),(ROUND((AVERAGE(T22:AD22)),0)),"")</f>
        <v>78</v>
      </c>
      <c r="H22" s="28" t="str">
        <f t="shared" si="2"/>
        <v>B</v>
      </c>
      <c r="I22" s="36">
        <f t="shared" si="10"/>
        <v>1</v>
      </c>
      <c r="J22" s="28" t="str">
        <f t="shared" si="3"/>
        <v>Memiliki kemampuan menjelaskan tentang gejala hakikat fisika, pengukuran, vektor, gerak lurus, gerak parabola, dan gerak melingkar.</v>
      </c>
      <c r="K22" s="28">
        <f t="shared" si="4"/>
        <v>75.5</v>
      </c>
      <c r="L22" s="28" t="str">
        <f t="shared" si="5"/>
        <v>B</v>
      </c>
      <c r="M22" s="28">
        <f t="shared" si="6"/>
        <v>75.5</v>
      </c>
      <c r="N22" s="28" t="str">
        <f t="shared" si="7"/>
        <v>B</v>
      </c>
      <c r="O22" s="36">
        <f t="shared" si="8"/>
        <v>1</v>
      </c>
      <c r="P22" s="28" t="str">
        <f t="shared" si="9"/>
        <v>Sangat terampil membuat karya konsep gejala hakikat fisika, pengukuran, vektor, gerak lurus, gerak parabola, dan gerak melingkar.</v>
      </c>
      <c r="Q22" s="39" t="str">
        <f t="shared" si="11"/>
        <v>A</v>
      </c>
      <c r="R22" s="39" t="str">
        <f t="shared" si="12"/>
        <v>A</v>
      </c>
      <c r="S22" s="18"/>
      <c r="T22" s="1">
        <v>78</v>
      </c>
      <c r="U22" s="37">
        <v>74</v>
      </c>
      <c r="V22" s="37">
        <v>76</v>
      </c>
      <c r="W22" s="37">
        <v>77</v>
      </c>
      <c r="X22" s="1">
        <v>84</v>
      </c>
      <c r="Y22" s="1">
        <v>79</v>
      </c>
      <c r="Z22" s="1"/>
      <c r="AA22" s="1"/>
      <c r="AB22" s="1"/>
      <c r="AC22" s="1"/>
      <c r="AD22" s="1"/>
      <c r="AE22" s="18"/>
      <c r="AF22" s="1">
        <v>74</v>
      </c>
      <c r="AG22" s="1">
        <v>72</v>
      </c>
      <c r="AH22" s="1">
        <v>73</v>
      </c>
      <c r="AI22" s="1">
        <v>73</v>
      </c>
      <c r="AJ22" s="1">
        <v>84</v>
      </c>
      <c r="AK22" s="1">
        <v>77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>
      <c r="A23" s="19">
        <v>13</v>
      </c>
      <c r="B23" s="19">
        <v>89886</v>
      </c>
      <c r="C23" s="19" t="s">
        <v>77</v>
      </c>
      <c r="D23" s="18"/>
      <c r="E23" s="28">
        <f t="shared" si="0"/>
        <v>79</v>
      </c>
      <c r="F23" s="28" t="str">
        <f t="shared" si="1"/>
        <v>B</v>
      </c>
      <c r="G23" s="28">
        <f>IF((COUNTA(T12:AC12)&gt;0),(ROUND((AVERAGE(T23:AD23)),0)),"")</f>
        <v>79</v>
      </c>
      <c r="H23" s="28" t="str">
        <f t="shared" si="2"/>
        <v>B</v>
      </c>
      <c r="I23" s="36">
        <f t="shared" si="10"/>
        <v>1</v>
      </c>
      <c r="J23" s="28" t="str">
        <f t="shared" si="3"/>
        <v>Memiliki kemampuan menjelaskan tentang gejala hakikat fisika, pengukuran, vektor, gerak lurus, gerak parabola, dan gerak melingkar.</v>
      </c>
      <c r="K23" s="28">
        <f t="shared" si="4"/>
        <v>74.333333333333329</v>
      </c>
      <c r="L23" s="28" t="str">
        <f t="shared" si="5"/>
        <v>C</v>
      </c>
      <c r="M23" s="28">
        <f t="shared" si="6"/>
        <v>74.333333333333329</v>
      </c>
      <c r="N23" s="28" t="str">
        <f t="shared" si="7"/>
        <v>C</v>
      </c>
      <c r="O23" s="36">
        <f t="shared" si="8"/>
        <v>1</v>
      </c>
      <c r="P23" s="28" t="str">
        <f t="shared" si="9"/>
        <v>Sangat terampil membuat karya konsep gejala hakikat fisika, pengukuran, vektor, gerak lurus, gerak parabola, dan gerak melingkar.</v>
      </c>
      <c r="Q23" s="39" t="str">
        <f t="shared" si="11"/>
        <v>A</v>
      </c>
      <c r="R23" s="39" t="str">
        <f t="shared" si="12"/>
        <v>A</v>
      </c>
      <c r="S23" s="18"/>
      <c r="T23" s="1">
        <v>75</v>
      </c>
      <c r="U23" s="37">
        <v>75</v>
      </c>
      <c r="V23" s="37">
        <v>78</v>
      </c>
      <c r="W23" s="37">
        <v>81</v>
      </c>
      <c r="X23" s="1">
        <v>81</v>
      </c>
      <c r="Y23" s="1">
        <v>83</v>
      </c>
      <c r="Z23" s="1"/>
      <c r="AA23" s="1"/>
      <c r="AB23" s="1"/>
      <c r="AC23" s="1"/>
      <c r="AD23" s="1"/>
      <c r="AE23" s="18"/>
      <c r="AF23" s="1">
        <v>72</v>
      </c>
      <c r="AG23" s="1">
        <v>72</v>
      </c>
      <c r="AH23" s="1">
        <v>74</v>
      </c>
      <c r="AI23" s="1">
        <v>75</v>
      </c>
      <c r="AJ23" s="1">
        <v>75</v>
      </c>
      <c r="AK23" s="1">
        <v>78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23406</v>
      </c>
      <c r="FK23" s="78">
        <v>23416</v>
      </c>
    </row>
    <row r="24" spans="1:167">
      <c r="A24" s="19">
        <v>14</v>
      </c>
      <c r="B24" s="19">
        <v>89887</v>
      </c>
      <c r="C24" s="19" t="s">
        <v>78</v>
      </c>
      <c r="D24" s="18"/>
      <c r="E24" s="28">
        <f t="shared" si="0"/>
        <v>75</v>
      </c>
      <c r="F24" s="28" t="str">
        <f t="shared" si="1"/>
        <v>C</v>
      </c>
      <c r="G24" s="28">
        <f>IF((COUNTA(T12:AC12)&gt;0),(ROUND((AVERAGE(T24:AD24)),0)),"")</f>
        <v>75</v>
      </c>
      <c r="H24" s="28" t="str">
        <f t="shared" si="2"/>
        <v>C</v>
      </c>
      <c r="I24" s="36">
        <f t="shared" si="10"/>
        <v>1</v>
      </c>
      <c r="J24" s="28" t="str">
        <f t="shared" si="3"/>
        <v>Memiliki kemampuan menjelaskan tentang gejala hakikat fisika, pengukuran, vektor, gerak lurus, gerak parabola, dan gerak melingkar.</v>
      </c>
      <c r="K24" s="28">
        <f t="shared" si="4"/>
        <v>73.833333333333329</v>
      </c>
      <c r="L24" s="28" t="str">
        <f t="shared" si="5"/>
        <v>C</v>
      </c>
      <c r="M24" s="28">
        <f t="shared" si="6"/>
        <v>73.833333333333329</v>
      </c>
      <c r="N24" s="28" t="str">
        <f t="shared" si="7"/>
        <v>C</v>
      </c>
      <c r="O24" s="36">
        <f t="shared" si="8"/>
        <v>1</v>
      </c>
      <c r="P24" s="28" t="str">
        <f t="shared" si="9"/>
        <v>Sangat terampil membuat karya konsep gejala hakikat fisika, pengukuran, vektor, gerak lurus, gerak parabola, dan gerak melingkar.</v>
      </c>
      <c r="Q24" s="39" t="s">
        <v>9</v>
      </c>
      <c r="R24" s="39" t="str">
        <f t="shared" si="12"/>
        <v>B</v>
      </c>
      <c r="S24" s="18"/>
      <c r="T24" s="1">
        <v>75</v>
      </c>
      <c r="U24" s="37">
        <v>74</v>
      </c>
      <c r="V24" s="37">
        <v>76</v>
      </c>
      <c r="W24" s="37">
        <v>73</v>
      </c>
      <c r="X24" s="1">
        <v>74</v>
      </c>
      <c r="Y24" s="1">
        <v>80</v>
      </c>
      <c r="Z24" s="1"/>
      <c r="AA24" s="1"/>
      <c r="AB24" s="1"/>
      <c r="AC24" s="1"/>
      <c r="AD24" s="1"/>
      <c r="AE24" s="18"/>
      <c r="AF24" s="1">
        <v>72</v>
      </c>
      <c r="AG24" s="1">
        <v>72</v>
      </c>
      <c r="AH24" s="1">
        <v>73</v>
      </c>
      <c r="AI24" s="1">
        <v>71</v>
      </c>
      <c r="AJ24" s="1">
        <v>73</v>
      </c>
      <c r="AK24" s="1">
        <v>82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>
      <c r="A25" s="19">
        <v>15</v>
      </c>
      <c r="B25" s="19">
        <v>89888</v>
      </c>
      <c r="C25" s="19" t="s">
        <v>79</v>
      </c>
      <c r="D25" s="18"/>
      <c r="E25" s="28">
        <f t="shared" si="0"/>
        <v>77</v>
      </c>
      <c r="F25" s="28" t="str">
        <f t="shared" si="1"/>
        <v>B</v>
      </c>
      <c r="G25" s="28">
        <f>IF((COUNTA(T12:AC12)&gt;0),(ROUND((AVERAGE(T25:AD25)),0)),"")</f>
        <v>77</v>
      </c>
      <c r="H25" s="28" t="str">
        <f t="shared" si="2"/>
        <v>B</v>
      </c>
      <c r="I25" s="36">
        <f t="shared" si="10"/>
        <v>1</v>
      </c>
      <c r="J25" s="28" t="str">
        <f t="shared" si="3"/>
        <v>Memiliki kemampuan menjelaskan tentang gejala hakikat fisika, pengukuran, vektor, gerak lurus, gerak parabola, dan gerak melingkar.</v>
      </c>
      <c r="K25" s="28">
        <f t="shared" si="4"/>
        <v>75</v>
      </c>
      <c r="L25" s="28" t="str">
        <f t="shared" si="5"/>
        <v>C</v>
      </c>
      <c r="M25" s="28">
        <f t="shared" si="6"/>
        <v>75</v>
      </c>
      <c r="N25" s="28" t="str">
        <f t="shared" si="7"/>
        <v>C</v>
      </c>
      <c r="O25" s="36">
        <f t="shared" si="8"/>
        <v>1</v>
      </c>
      <c r="P25" s="28" t="str">
        <f t="shared" si="9"/>
        <v>Sangat terampil membuat karya konsep gejala hakikat fisika, pengukuran, vektor, gerak lurus, gerak parabola, dan gerak melingkar.</v>
      </c>
      <c r="Q25" s="39" t="s">
        <v>9</v>
      </c>
      <c r="R25" s="39" t="str">
        <f t="shared" si="12"/>
        <v>B</v>
      </c>
      <c r="S25" s="18"/>
      <c r="T25" s="1">
        <v>75</v>
      </c>
      <c r="U25" s="37">
        <v>74</v>
      </c>
      <c r="V25" s="37">
        <v>76</v>
      </c>
      <c r="W25" s="37">
        <v>76</v>
      </c>
      <c r="X25" s="1">
        <v>77</v>
      </c>
      <c r="Y25" s="1">
        <v>81</v>
      </c>
      <c r="Z25" s="1"/>
      <c r="AA25" s="1"/>
      <c r="AB25" s="1"/>
      <c r="AC25" s="1"/>
      <c r="AD25" s="1"/>
      <c r="AE25" s="18"/>
      <c r="AF25" s="1">
        <v>72</v>
      </c>
      <c r="AG25" s="1">
        <v>72</v>
      </c>
      <c r="AH25" s="1">
        <v>73</v>
      </c>
      <c r="AI25" s="1">
        <v>73</v>
      </c>
      <c r="AJ25" s="1">
        <v>77</v>
      </c>
      <c r="AK25" s="1">
        <v>83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23407</v>
      </c>
      <c r="FK25" s="78">
        <v>23417</v>
      </c>
    </row>
    <row r="26" spans="1:167">
      <c r="A26" s="19">
        <v>16</v>
      </c>
      <c r="B26" s="19">
        <v>89889</v>
      </c>
      <c r="C26" s="19" t="s">
        <v>81</v>
      </c>
      <c r="D26" s="18"/>
      <c r="E26" s="28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6">
        <f t="shared" si="10"/>
        <v>1</v>
      </c>
      <c r="J26" s="28" t="str">
        <f t="shared" si="3"/>
        <v>Memiliki kemampuan menjelaskan tentang gejala hakikat fisika, pengukuran, vektor, gerak lurus, gerak parabola, dan gerak melingkar.</v>
      </c>
      <c r="K26" s="28">
        <f t="shared" si="4"/>
        <v>74.333333333333329</v>
      </c>
      <c r="L26" s="28" t="str">
        <f t="shared" si="5"/>
        <v>C</v>
      </c>
      <c r="M26" s="28">
        <f t="shared" si="6"/>
        <v>74.333333333333329</v>
      </c>
      <c r="N26" s="28" t="str">
        <f t="shared" si="7"/>
        <v>C</v>
      </c>
      <c r="O26" s="36">
        <f t="shared" si="8"/>
        <v>1</v>
      </c>
      <c r="P26" s="28" t="str">
        <f t="shared" si="9"/>
        <v>Sangat terampil membuat karya konsep gejala hakikat fisika, pengukuran, vektor, gerak lurus, gerak parabola, dan gerak melingkar.</v>
      </c>
      <c r="Q26" s="39" t="s">
        <v>9</v>
      </c>
      <c r="R26" s="39" t="str">
        <f t="shared" si="12"/>
        <v>B</v>
      </c>
      <c r="S26" s="18"/>
      <c r="T26" s="1">
        <v>80</v>
      </c>
      <c r="U26" s="37">
        <v>75</v>
      </c>
      <c r="V26" s="37">
        <v>78</v>
      </c>
      <c r="W26" s="37">
        <v>80</v>
      </c>
      <c r="X26" s="1">
        <v>73</v>
      </c>
      <c r="Y26" s="1">
        <v>78</v>
      </c>
      <c r="Z26" s="1"/>
      <c r="AA26" s="1"/>
      <c r="AB26" s="1"/>
      <c r="AC26" s="1"/>
      <c r="AD26" s="1"/>
      <c r="AE26" s="18"/>
      <c r="AF26" s="1">
        <v>75</v>
      </c>
      <c r="AG26" s="1">
        <v>72</v>
      </c>
      <c r="AH26" s="1">
        <v>74</v>
      </c>
      <c r="AI26" s="1">
        <v>75</v>
      </c>
      <c r="AJ26" s="1">
        <v>71</v>
      </c>
      <c r="AK26" s="1">
        <v>79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>
      <c r="A27" s="19">
        <v>17</v>
      </c>
      <c r="B27" s="19">
        <v>89890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f t="shared" si="10"/>
        <v>1</v>
      </c>
      <c r="J27" s="28" t="str">
        <f t="shared" si="3"/>
        <v>Memiliki kemampuan menjelaskan tentang gejala hakikat fisika, pengukuran, vektor, gerak lurus, gerak parabola, dan gerak melingkar.</v>
      </c>
      <c r="K27" s="28">
        <f t="shared" si="4"/>
        <v>77.166666666666671</v>
      </c>
      <c r="L27" s="28" t="str">
        <f t="shared" si="5"/>
        <v>B</v>
      </c>
      <c r="M27" s="28">
        <f t="shared" si="6"/>
        <v>77.166666666666671</v>
      </c>
      <c r="N27" s="28" t="str">
        <f t="shared" si="7"/>
        <v>B</v>
      </c>
      <c r="O27" s="36">
        <f t="shared" si="8"/>
        <v>1</v>
      </c>
      <c r="P27" s="28" t="str">
        <f t="shared" si="9"/>
        <v>Sangat terampil membuat karya konsep gejala hakikat fisika, pengukuran, vektor, gerak lurus, gerak parabola, dan gerak melingkar.</v>
      </c>
      <c r="Q27" s="39" t="str">
        <f t="shared" si="11"/>
        <v>A</v>
      </c>
      <c r="R27" s="39" t="str">
        <f t="shared" si="12"/>
        <v>A</v>
      </c>
      <c r="S27" s="18"/>
      <c r="T27" s="1">
        <v>81</v>
      </c>
      <c r="U27" s="37">
        <v>76</v>
      </c>
      <c r="V27" s="37">
        <v>78</v>
      </c>
      <c r="W27" s="37">
        <v>82</v>
      </c>
      <c r="X27" s="1">
        <v>82</v>
      </c>
      <c r="Y27" s="1">
        <v>88</v>
      </c>
      <c r="Z27" s="1"/>
      <c r="AA27" s="1"/>
      <c r="AB27" s="1"/>
      <c r="AC27" s="1"/>
      <c r="AD27" s="1"/>
      <c r="AE27" s="18"/>
      <c r="AF27" s="1">
        <v>76</v>
      </c>
      <c r="AG27" s="1">
        <v>73</v>
      </c>
      <c r="AH27" s="1">
        <v>74</v>
      </c>
      <c r="AI27" s="1">
        <v>77</v>
      </c>
      <c r="AJ27" s="1">
        <v>77</v>
      </c>
      <c r="AK27" s="1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23408</v>
      </c>
      <c r="FK27" s="78">
        <v>23418</v>
      </c>
    </row>
    <row r="28" spans="1:167">
      <c r="A28" s="19">
        <v>18</v>
      </c>
      <c r="B28" s="19">
        <v>89891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f t="shared" si="10"/>
        <v>1</v>
      </c>
      <c r="J28" s="28" t="str">
        <f t="shared" si="3"/>
        <v>Memiliki kemampuan menjelaskan tentang gejala hakikat fisika, pengukuran, vektor, gerak lurus, gerak parabola, dan gerak melingkar.</v>
      </c>
      <c r="K28" s="28">
        <f t="shared" si="4"/>
        <v>76.5</v>
      </c>
      <c r="L28" s="28" t="str">
        <f t="shared" si="5"/>
        <v>B</v>
      </c>
      <c r="M28" s="28">
        <f t="shared" si="6"/>
        <v>76.5</v>
      </c>
      <c r="N28" s="28" t="str">
        <f t="shared" si="7"/>
        <v>B</v>
      </c>
      <c r="O28" s="36">
        <f t="shared" si="8"/>
        <v>1</v>
      </c>
      <c r="P28" s="28" t="str">
        <f t="shared" si="9"/>
        <v>Sangat terampil membuat karya konsep gejala hakikat fisika, pengukuran, vektor, gerak lurus, gerak parabola, dan gerak melingkar.</v>
      </c>
      <c r="Q28" s="39" t="str">
        <f t="shared" si="11"/>
        <v>A</v>
      </c>
      <c r="R28" s="39" t="str">
        <f t="shared" si="12"/>
        <v>A</v>
      </c>
      <c r="S28" s="18"/>
      <c r="T28" s="1">
        <v>81</v>
      </c>
      <c r="U28" s="37">
        <v>75</v>
      </c>
      <c r="V28" s="37">
        <v>78</v>
      </c>
      <c r="W28" s="37">
        <v>82</v>
      </c>
      <c r="X28" s="1">
        <v>88</v>
      </c>
      <c r="Y28" s="1">
        <v>80</v>
      </c>
      <c r="Z28" s="1"/>
      <c r="AA28" s="1"/>
      <c r="AB28" s="1"/>
      <c r="AC28" s="1"/>
      <c r="AD28" s="1"/>
      <c r="AE28" s="18"/>
      <c r="AF28" s="1">
        <v>76</v>
      </c>
      <c r="AG28" s="1">
        <v>72</v>
      </c>
      <c r="AH28" s="1">
        <v>74</v>
      </c>
      <c r="AI28" s="1">
        <v>77</v>
      </c>
      <c r="AJ28" s="1">
        <v>86</v>
      </c>
      <c r="AK28" s="1">
        <v>74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>
      <c r="A29" s="19">
        <v>19</v>
      </c>
      <c r="B29" s="19">
        <v>89892</v>
      </c>
      <c r="C29" s="19" t="s">
        <v>84</v>
      </c>
      <c r="D29" s="18"/>
      <c r="E29" s="28">
        <f t="shared" si="0"/>
        <v>80</v>
      </c>
      <c r="F29" s="28" t="str">
        <f t="shared" si="1"/>
        <v>B</v>
      </c>
      <c r="G29" s="28">
        <f>IF((COUNTA(T12:AC12)&gt;0),(ROUND((AVERAGE(T29:AD29)),0)),"")</f>
        <v>80</v>
      </c>
      <c r="H29" s="28" t="str">
        <f t="shared" si="2"/>
        <v>B</v>
      </c>
      <c r="I29" s="36">
        <f t="shared" si="10"/>
        <v>1</v>
      </c>
      <c r="J29" s="28" t="str">
        <f t="shared" si="3"/>
        <v>Memiliki kemampuan menjelaskan tentang gejala hakikat fisika, pengukuran, vektor, gerak lurus, gerak parabola, dan gerak melingkar.</v>
      </c>
      <c r="K29" s="28">
        <f t="shared" si="4"/>
        <v>78.166666666666671</v>
      </c>
      <c r="L29" s="28" t="str">
        <f t="shared" si="5"/>
        <v>B</v>
      </c>
      <c r="M29" s="28">
        <f t="shared" si="6"/>
        <v>78.166666666666671</v>
      </c>
      <c r="N29" s="28" t="str">
        <f t="shared" si="7"/>
        <v>B</v>
      </c>
      <c r="O29" s="36">
        <f t="shared" si="8"/>
        <v>1</v>
      </c>
      <c r="P29" s="28" t="str">
        <f t="shared" si="9"/>
        <v>Sangat terampil membuat karya konsep gejala hakikat fisika, pengukuran, vektor, gerak lurus, gerak parabola, dan gerak melingkar.</v>
      </c>
      <c r="Q29" s="39" t="str">
        <f t="shared" si="11"/>
        <v>A</v>
      </c>
      <c r="R29" s="39" t="str">
        <f t="shared" si="12"/>
        <v>A</v>
      </c>
      <c r="S29" s="18"/>
      <c r="T29" s="1">
        <v>83</v>
      </c>
      <c r="U29" s="37">
        <v>75</v>
      </c>
      <c r="V29" s="37">
        <v>77</v>
      </c>
      <c r="W29" s="37">
        <v>81</v>
      </c>
      <c r="X29" s="1">
        <v>80</v>
      </c>
      <c r="Y29" s="1">
        <v>81</v>
      </c>
      <c r="Z29" s="1"/>
      <c r="AA29" s="1"/>
      <c r="AB29" s="1"/>
      <c r="AC29" s="1"/>
      <c r="AD29" s="1"/>
      <c r="AE29" s="18"/>
      <c r="AF29" s="1">
        <v>81</v>
      </c>
      <c r="AG29" s="1">
        <v>72</v>
      </c>
      <c r="AH29" s="1">
        <v>73</v>
      </c>
      <c r="AI29" s="1">
        <v>77</v>
      </c>
      <c r="AJ29" s="1">
        <v>82</v>
      </c>
      <c r="AK29" s="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23409</v>
      </c>
      <c r="FK29" s="78">
        <v>23419</v>
      </c>
    </row>
    <row r="30" spans="1:167">
      <c r="A30" s="19">
        <v>20</v>
      </c>
      <c r="B30" s="19">
        <v>89893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>IF((COUNTA(T12:AC12)&gt;0),(ROUND((AVERAGE(T30:AD30)),0)),"")</f>
        <v>76</v>
      </c>
      <c r="H30" s="28" t="str">
        <f t="shared" si="2"/>
        <v>B</v>
      </c>
      <c r="I30" s="36">
        <f t="shared" si="10"/>
        <v>1</v>
      </c>
      <c r="J30" s="28" t="str">
        <f t="shared" si="3"/>
        <v>Memiliki kemampuan menjelaskan tentang gejala hakikat fisika, pengukuran, vektor, gerak lurus, gerak parabola, dan gerak melingkar.</v>
      </c>
      <c r="K30" s="28">
        <f t="shared" si="4"/>
        <v>72.666666666666671</v>
      </c>
      <c r="L30" s="28" t="str">
        <f t="shared" si="5"/>
        <v>C</v>
      </c>
      <c r="M30" s="28">
        <f t="shared" si="6"/>
        <v>72.666666666666671</v>
      </c>
      <c r="N30" s="28" t="str">
        <f t="shared" si="7"/>
        <v>C</v>
      </c>
      <c r="O30" s="36">
        <f t="shared" si="8"/>
        <v>1</v>
      </c>
      <c r="P30" s="28" t="str">
        <f t="shared" si="9"/>
        <v>Sangat terampil membuat karya konsep gejala hakikat fisika, pengukuran, vektor, gerak lurus, gerak parabola, dan gerak melingkar.</v>
      </c>
      <c r="Q30" s="39" t="str">
        <f t="shared" si="11"/>
        <v>A</v>
      </c>
      <c r="R30" s="39" t="str">
        <f t="shared" si="12"/>
        <v>A</v>
      </c>
      <c r="S30" s="18"/>
      <c r="T30" s="1">
        <v>78</v>
      </c>
      <c r="U30" s="37">
        <v>75</v>
      </c>
      <c r="V30" s="37">
        <v>77</v>
      </c>
      <c r="W30" s="37">
        <v>78</v>
      </c>
      <c r="X30" s="1">
        <v>76</v>
      </c>
      <c r="Y30" s="1">
        <v>74</v>
      </c>
      <c r="Z30" s="1"/>
      <c r="AA30" s="1"/>
      <c r="AB30" s="1"/>
      <c r="AC30" s="1"/>
      <c r="AD30" s="1"/>
      <c r="AE30" s="18"/>
      <c r="AF30" s="1">
        <v>74</v>
      </c>
      <c r="AG30" s="1">
        <v>72</v>
      </c>
      <c r="AH30" s="1">
        <v>73</v>
      </c>
      <c r="AI30" s="1">
        <v>74</v>
      </c>
      <c r="AJ30" s="1">
        <v>73</v>
      </c>
      <c r="AK30" s="1">
        <v>70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>
      <c r="A31" s="19">
        <v>21</v>
      </c>
      <c r="B31" s="19">
        <v>89894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6">
        <f t="shared" si="10"/>
        <v>1</v>
      </c>
      <c r="J31" s="28" t="str">
        <f t="shared" si="3"/>
        <v>Memiliki kemampuan menjelaskan tentang gejala hakikat fisika, pengukuran, vektor, gerak lurus, gerak parabola, dan gerak melingkar.</v>
      </c>
      <c r="K31" s="28">
        <f t="shared" si="4"/>
        <v>78.833333333333329</v>
      </c>
      <c r="L31" s="28" t="str">
        <f t="shared" si="5"/>
        <v>B</v>
      </c>
      <c r="M31" s="28">
        <f t="shared" si="6"/>
        <v>78.833333333333329</v>
      </c>
      <c r="N31" s="28" t="str">
        <f t="shared" si="7"/>
        <v>B</v>
      </c>
      <c r="O31" s="36">
        <f t="shared" si="8"/>
        <v>1</v>
      </c>
      <c r="P31" s="28" t="str">
        <f t="shared" si="9"/>
        <v>Sangat terampil membuat karya konsep gejala hakikat fisika, pengukuran, vektor, gerak lurus, gerak parabola, dan gerak melingkar.</v>
      </c>
      <c r="Q31" s="39" t="str">
        <f t="shared" si="11"/>
        <v>A</v>
      </c>
      <c r="R31" s="39" t="str">
        <f t="shared" si="12"/>
        <v>A</v>
      </c>
      <c r="S31" s="18"/>
      <c r="T31" s="1">
        <v>80</v>
      </c>
      <c r="U31" s="37">
        <v>76</v>
      </c>
      <c r="V31" s="37">
        <v>78</v>
      </c>
      <c r="W31" s="37">
        <v>82</v>
      </c>
      <c r="X31" s="1">
        <v>91</v>
      </c>
      <c r="Y31" s="1">
        <v>87</v>
      </c>
      <c r="Z31" s="1"/>
      <c r="AA31" s="1"/>
      <c r="AB31" s="1"/>
      <c r="AC31" s="1"/>
      <c r="AD31" s="1"/>
      <c r="AE31" s="18"/>
      <c r="AF31" s="1">
        <v>75</v>
      </c>
      <c r="AG31" s="1">
        <v>73</v>
      </c>
      <c r="AH31" s="1">
        <v>74</v>
      </c>
      <c r="AI31" s="1">
        <v>78</v>
      </c>
      <c r="AJ31" s="1">
        <v>89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23410</v>
      </c>
      <c r="FK31" s="78">
        <v>23420</v>
      </c>
    </row>
    <row r="32" spans="1:167">
      <c r="A32" s="19">
        <v>22</v>
      </c>
      <c r="B32" s="19">
        <v>89895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>IF((COUNTA(T12:AC12)&gt;0),(ROUND((AVERAGE(T32:AD32)),0)),"")</f>
        <v>82</v>
      </c>
      <c r="H32" s="28" t="str">
        <f t="shared" si="2"/>
        <v>B</v>
      </c>
      <c r="I32" s="36">
        <f t="shared" si="10"/>
        <v>1</v>
      </c>
      <c r="J32" s="28" t="str">
        <f t="shared" si="3"/>
        <v>Memiliki kemampuan menjelaskan tentang gejala hakikat fisika, pengukuran, vektor, gerak lurus, gerak parabola, dan gerak melingkar.</v>
      </c>
      <c r="K32" s="28">
        <f t="shared" si="4"/>
        <v>78</v>
      </c>
      <c r="L32" s="28" t="str">
        <f t="shared" si="5"/>
        <v>B</v>
      </c>
      <c r="M32" s="28">
        <f t="shared" si="6"/>
        <v>78</v>
      </c>
      <c r="N32" s="28" t="str">
        <f t="shared" si="7"/>
        <v>B</v>
      </c>
      <c r="O32" s="36">
        <f t="shared" si="8"/>
        <v>1</v>
      </c>
      <c r="P32" s="28" t="str">
        <f t="shared" si="9"/>
        <v>Sangat terampil membuat karya konsep gejala hakikat fisika, pengukuran, vektor, gerak lurus, gerak parabola, dan gerak melingkar.</v>
      </c>
      <c r="Q32" s="39" t="str">
        <f t="shared" si="11"/>
        <v>A</v>
      </c>
      <c r="R32" s="39" t="str">
        <f t="shared" si="12"/>
        <v>A</v>
      </c>
      <c r="S32" s="18"/>
      <c r="T32" s="1">
        <v>80</v>
      </c>
      <c r="U32" s="37">
        <v>76</v>
      </c>
      <c r="V32" s="37">
        <v>78</v>
      </c>
      <c r="W32" s="37">
        <v>89</v>
      </c>
      <c r="X32" s="1">
        <v>82</v>
      </c>
      <c r="Y32" s="1">
        <v>87</v>
      </c>
      <c r="Z32" s="1"/>
      <c r="AA32" s="1"/>
      <c r="AB32" s="1"/>
      <c r="AC32" s="1"/>
      <c r="AD32" s="1"/>
      <c r="AE32" s="18"/>
      <c r="AF32" s="1">
        <v>75</v>
      </c>
      <c r="AG32" s="1">
        <v>73</v>
      </c>
      <c r="AH32" s="1">
        <v>74</v>
      </c>
      <c r="AI32" s="1">
        <v>86</v>
      </c>
      <c r="AJ32" s="1">
        <v>76</v>
      </c>
      <c r="AK32" s="1">
        <v>84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>
      <c r="A33" s="19">
        <v>23</v>
      </c>
      <c r="B33" s="19">
        <v>89896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6">
        <f t="shared" si="10"/>
        <v>1</v>
      </c>
      <c r="J33" s="28" t="str">
        <f t="shared" si="3"/>
        <v>Memiliki kemampuan menjelaskan tentang gejala hakikat fisika, pengukuran, vektor, gerak lurus, gerak parabola, dan gerak melingkar.</v>
      </c>
      <c r="K33" s="28">
        <f t="shared" si="4"/>
        <v>76.5</v>
      </c>
      <c r="L33" s="28" t="str">
        <f t="shared" si="5"/>
        <v>B</v>
      </c>
      <c r="M33" s="28">
        <f t="shared" si="6"/>
        <v>76.5</v>
      </c>
      <c r="N33" s="28" t="str">
        <f t="shared" si="7"/>
        <v>B</v>
      </c>
      <c r="O33" s="36">
        <f t="shared" si="8"/>
        <v>1</v>
      </c>
      <c r="P33" s="28" t="str">
        <f t="shared" si="9"/>
        <v>Sangat terampil membuat karya konsep gejala hakikat fisika, pengukuran, vektor, gerak lurus, gerak parabola, dan gerak melingkar.</v>
      </c>
      <c r="Q33" s="39" t="s">
        <v>9</v>
      </c>
      <c r="R33" s="39" t="str">
        <f t="shared" si="12"/>
        <v>B</v>
      </c>
      <c r="S33" s="18"/>
      <c r="T33" s="1">
        <v>83</v>
      </c>
      <c r="U33" s="37">
        <v>75</v>
      </c>
      <c r="V33" s="37">
        <v>78</v>
      </c>
      <c r="W33" s="37">
        <v>79</v>
      </c>
      <c r="X33" s="1">
        <v>80</v>
      </c>
      <c r="Y33" s="1">
        <v>77</v>
      </c>
      <c r="Z33" s="1"/>
      <c r="AA33" s="1"/>
      <c r="AB33" s="1"/>
      <c r="AC33" s="1"/>
      <c r="AD33" s="1"/>
      <c r="AE33" s="18"/>
      <c r="AF33" s="1">
        <v>79</v>
      </c>
      <c r="AG33" s="1">
        <v>72</v>
      </c>
      <c r="AH33" s="1">
        <v>74</v>
      </c>
      <c r="AI33" s="1">
        <v>74</v>
      </c>
      <c r="AJ33" s="1">
        <v>82</v>
      </c>
      <c r="AK33" s="1">
        <v>78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89897</v>
      </c>
      <c r="C34" s="19" t="s">
        <v>89</v>
      </c>
      <c r="D34" s="18"/>
      <c r="E34" s="28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6">
        <f t="shared" si="10"/>
        <v>1</v>
      </c>
      <c r="J34" s="28" t="str">
        <f t="shared" si="3"/>
        <v>Memiliki kemampuan menjelaskan tentang gejala hakikat fisika, pengukuran, vektor, gerak lurus, gerak parabola, dan gerak melingkar.</v>
      </c>
      <c r="K34" s="28">
        <f t="shared" si="4"/>
        <v>73.333333333333329</v>
      </c>
      <c r="L34" s="28" t="str">
        <f t="shared" si="5"/>
        <v>C</v>
      </c>
      <c r="M34" s="28">
        <f t="shared" si="6"/>
        <v>73.333333333333329</v>
      </c>
      <c r="N34" s="28" t="str">
        <f t="shared" si="7"/>
        <v>C</v>
      </c>
      <c r="O34" s="36">
        <f t="shared" si="8"/>
        <v>1</v>
      </c>
      <c r="P34" s="28" t="str">
        <f t="shared" si="9"/>
        <v>Sangat terampil membuat karya konsep gejala hakikat fisika, pengukuran, vektor, gerak lurus, gerak parabola, dan gerak melingkar.</v>
      </c>
      <c r="Q34" s="39" t="s">
        <v>9</v>
      </c>
      <c r="R34" s="39" t="str">
        <f t="shared" si="12"/>
        <v>B</v>
      </c>
      <c r="S34" s="18"/>
      <c r="T34" s="1">
        <v>78</v>
      </c>
      <c r="U34" s="37">
        <v>74</v>
      </c>
      <c r="V34" s="37">
        <v>77</v>
      </c>
      <c r="W34" s="37">
        <v>78</v>
      </c>
      <c r="X34" s="1">
        <v>76</v>
      </c>
      <c r="Y34" s="1">
        <v>77</v>
      </c>
      <c r="Z34" s="1"/>
      <c r="AA34" s="1"/>
      <c r="AB34" s="1"/>
      <c r="AC34" s="1"/>
      <c r="AD34" s="1"/>
      <c r="AE34" s="18"/>
      <c r="AF34" s="1">
        <v>74</v>
      </c>
      <c r="AG34" s="1">
        <v>72</v>
      </c>
      <c r="AH34" s="1">
        <v>73</v>
      </c>
      <c r="AI34" s="1">
        <v>74</v>
      </c>
      <c r="AJ34" s="1">
        <v>73</v>
      </c>
      <c r="AK34" s="1">
        <v>74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89898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6">
        <f t="shared" si="10"/>
        <v>1</v>
      </c>
      <c r="J35" s="28" t="str">
        <f t="shared" si="3"/>
        <v>Memiliki kemampuan menjelaskan tentang gejala hakikat fisika, pengukuran, vektor, gerak lurus, gerak parabola, dan gerak melingkar.</v>
      </c>
      <c r="K35" s="28">
        <f t="shared" si="4"/>
        <v>78.333333333333329</v>
      </c>
      <c r="L35" s="28" t="str">
        <f t="shared" si="5"/>
        <v>B</v>
      </c>
      <c r="M35" s="28">
        <f t="shared" si="6"/>
        <v>78.333333333333329</v>
      </c>
      <c r="N35" s="28" t="str">
        <f t="shared" si="7"/>
        <v>B</v>
      </c>
      <c r="O35" s="36">
        <f t="shared" si="8"/>
        <v>1</v>
      </c>
      <c r="P35" s="28" t="str">
        <f t="shared" si="9"/>
        <v>Sangat terampil membuat karya konsep gejala hakikat fisika, pengukuran, vektor, gerak lurus, gerak parabola, dan gerak melingkar.</v>
      </c>
      <c r="Q35" s="39" t="str">
        <f t="shared" si="11"/>
        <v>A</v>
      </c>
      <c r="R35" s="39" t="str">
        <f t="shared" si="12"/>
        <v>A</v>
      </c>
      <c r="S35" s="18"/>
      <c r="T35" s="1">
        <v>78</v>
      </c>
      <c r="U35" s="37">
        <v>75</v>
      </c>
      <c r="V35" s="37">
        <v>78</v>
      </c>
      <c r="W35" s="37">
        <v>83</v>
      </c>
      <c r="X35" s="1">
        <v>89</v>
      </c>
      <c r="Y35" s="1">
        <v>85</v>
      </c>
      <c r="Z35" s="1"/>
      <c r="AA35" s="1"/>
      <c r="AB35" s="1"/>
      <c r="AC35" s="1"/>
      <c r="AD35" s="1"/>
      <c r="AE35" s="18"/>
      <c r="AF35" s="1">
        <v>74</v>
      </c>
      <c r="AG35" s="1">
        <v>72</v>
      </c>
      <c r="AH35" s="1">
        <v>74</v>
      </c>
      <c r="AI35" s="1">
        <v>79</v>
      </c>
      <c r="AJ35" s="1">
        <v>88</v>
      </c>
      <c r="AK35" s="1">
        <v>83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89899</v>
      </c>
      <c r="C36" s="19" t="s">
        <v>91</v>
      </c>
      <c r="D36" s="18"/>
      <c r="E36" s="28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6">
        <f t="shared" si="10"/>
        <v>1</v>
      </c>
      <c r="J36" s="28" t="str">
        <f t="shared" si="3"/>
        <v>Memiliki kemampuan menjelaskan tentang gejala hakikat fisika, pengukuran, vektor, gerak lurus, gerak parabola, dan gerak melingkar.</v>
      </c>
      <c r="K36" s="28">
        <f t="shared" si="4"/>
        <v>73.5</v>
      </c>
      <c r="L36" s="28" t="str">
        <f t="shared" si="5"/>
        <v>C</v>
      </c>
      <c r="M36" s="28">
        <f t="shared" si="6"/>
        <v>73.5</v>
      </c>
      <c r="N36" s="28" t="str">
        <f t="shared" si="7"/>
        <v>C</v>
      </c>
      <c r="O36" s="36">
        <f t="shared" si="8"/>
        <v>1</v>
      </c>
      <c r="P36" s="28" t="str">
        <f t="shared" si="9"/>
        <v>Sangat terampil membuat karya konsep gejala hakikat fisika, pengukuran, vektor, gerak lurus, gerak parabola, dan gerak melingkar.</v>
      </c>
      <c r="Q36" s="39" t="s">
        <v>9</v>
      </c>
      <c r="R36" s="39" t="str">
        <f t="shared" si="12"/>
        <v>B</v>
      </c>
      <c r="S36" s="18"/>
      <c r="T36" s="1">
        <v>78</v>
      </c>
      <c r="U36" s="37">
        <v>74</v>
      </c>
      <c r="V36" s="37">
        <v>76</v>
      </c>
      <c r="W36" s="37">
        <v>73</v>
      </c>
      <c r="X36" s="1">
        <v>75</v>
      </c>
      <c r="Y36" s="1">
        <v>77</v>
      </c>
      <c r="Z36" s="1"/>
      <c r="AA36" s="1"/>
      <c r="AB36" s="1"/>
      <c r="AC36" s="1"/>
      <c r="AD36" s="1"/>
      <c r="AE36" s="18"/>
      <c r="AF36" s="1">
        <v>74</v>
      </c>
      <c r="AG36" s="1">
        <v>72</v>
      </c>
      <c r="AH36" s="1">
        <v>73</v>
      </c>
      <c r="AI36" s="1">
        <v>71</v>
      </c>
      <c r="AJ36" s="1">
        <v>74</v>
      </c>
      <c r="AK36" s="1">
        <v>77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89900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6">
        <f t="shared" si="10"/>
        <v>1</v>
      </c>
      <c r="J37" s="28" t="str">
        <f t="shared" si="3"/>
        <v>Memiliki kemampuan menjelaskan tentang gejala hakikat fisika, pengukuran, vektor, gerak lurus, gerak parabola, dan gerak melingkar.</v>
      </c>
      <c r="K37" s="28">
        <f t="shared" si="4"/>
        <v>78</v>
      </c>
      <c r="L37" s="28" t="str">
        <f t="shared" si="5"/>
        <v>B</v>
      </c>
      <c r="M37" s="28">
        <f t="shared" si="6"/>
        <v>78</v>
      </c>
      <c r="N37" s="28" t="str">
        <f t="shared" si="7"/>
        <v>B</v>
      </c>
      <c r="O37" s="36">
        <f t="shared" si="8"/>
        <v>1</v>
      </c>
      <c r="P37" s="28" t="str">
        <f t="shared" si="9"/>
        <v>Sangat terampil membuat karya konsep gejala hakikat fisika, pengukuran, vektor, gerak lurus, gerak parabola, dan gerak melingkar.</v>
      </c>
      <c r="Q37" s="39" t="str">
        <f t="shared" si="11"/>
        <v>A</v>
      </c>
      <c r="R37" s="39" t="str">
        <f t="shared" si="12"/>
        <v>A</v>
      </c>
      <c r="S37" s="18"/>
      <c r="T37" s="1">
        <v>80</v>
      </c>
      <c r="U37" s="37">
        <v>76</v>
      </c>
      <c r="V37" s="37">
        <v>78</v>
      </c>
      <c r="W37" s="37">
        <v>84</v>
      </c>
      <c r="X37" s="1">
        <v>84</v>
      </c>
      <c r="Y37" s="1">
        <v>88</v>
      </c>
      <c r="Z37" s="1"/>
      <c r="AA37" s="1"/>
      <c r="AB37" s="1"/>
      <c r="AC37" s="1"/>
      <c r="AD37" s="1"/>
      <c r="AE37" s="18"/>
      <c r="AF37" s="1">
        <v>75</v>
      </c>
      <c r="AG37" s="1">
        <v>73</v>
      </c>
      <c r="AH37" s="1">
        <v>74</v>
      </c>
      <c r="AI37" s="1">
        <v>80</v>
      </c>
      <c r="AJ37" s="1">
        <v>80</v>
      </c>
      <c r="AK37" s="1">
        <v>86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89901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6">
        <f t="shared" si="10"/>
        <v>1</v>
      </c>
      <c r="J38" s="28" t="str">
        <f t="shared" si="3"/>
        <v>Memiliki kemampuan menjelaskan tentang gejala hakikat fisika, pengukuran, vektor, gerak lurus, gerak parabola, dan gerak melingkar.</v>
      </c>
      <c r="K38" s="28">
        <f t="shared" si="4"/>
        <v>76.5</v>
      </c>
      <c r="L38" s="28" t="str">
        <f t="shared" si="5"/>
        <v>B</v>
      </c>
      <c r="M38" s="28">
        <f t="shared" si="6"/>
        <v>76.5</v>
      </c>
      <c r="N38" s="28" t="str">
        <f t="shared" si="7"/>
        <v>B</v>
      </c>
      <c r="O38" s="36">
        <f t="shared" si="8"/>
        <v>1</v>
      </c>
      <c r="P38" s="28" t="str">
        <f t="shared" si="9"/>
        <v>Sangat terampil membuat karya konsep gejala hakikat fisika, pengukuran, vektor, gerak lurus, gerak parabola, dan gerak melingkar.</v>
      </c>
      <c r="Q38" s="39" t="str">
        <f t="shared" si="11"/>
        <v>A</v>
      </c>
      <c r="R38" s="39" t="str">
        <f t="shared" si="12"/>
        <v>A</v>
      </c>
      <c r="S38" s="18"/>
      <c r="T38" s="1">
        <v>78</v>
      </c>
      <c r="U38" s="37">
        <v>75</v>
      </c>
      <c r="V38" s="37">
        <v>78</v>
      </c>
      <c r="W38" s="37">
        <v>81</v>
      </c>
      <c r="X38" s="1">
        <v>86</v>
      </c>
      <c r="Y38" s="1">
        <v>81</v>
      </c>
      <c r="Z38" s="1"/>
      <c r="AA38" s="1"/>
      <c r="AB38" s="1"/>
      <c r="AC38" s="1"/>
      <c r="AD38" s="1"/>
      <c r="AE38" s="18"/>
      <c r="AF38" s="1">
        <v>74</v>
      </c>
      <c r="AG38" s="1">
        <v>72</v>
      </c>
      <c r="AH38" s="1">
        <v>74</v>
      </c>
      <c r="AI38" s="1">
        <v>77</v>
      </c>
      <c r="AJ38" s="1">
        <v>85</v>
      </c>
      <c r="AK38" s="1">
        <v>77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89902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6">
        <f t="shared" si="10"/>
        <v>1</v>
      </c>
      <c r="J39" s="28" t="str">
        <f t="shared" si="3"/>
        <v>Memiliki kemampuan menjelaskan tentang gejala hakikat fisika, pengukuran, vektor, gerak lurus, gerak parabola, dan gerak melingkar.</v>
      </c>
      <c r="K39" s="28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6">
        <f t="shared" si="8"/>
        <v>1</v>
      </c>
      <c r="P39" s="28" t="str">
        <f t="shared" si="9"/>
        <v>Sangat terampil membuat karya konsep gejala hakikat fisika, pengukuran, vektor, gerak lurus, gerak parabola, dan gerak melingkar.</v>
      </c>
      <c r="Q39" s="39" t="str">
        <f t="shared" si="11"/>
        <v>A</v>
      </c>
      <c r="R39" s="39" t="str">
        <f t="shared" si="12"/>
        <v>A</v>
      </c>
      <c r="S39" s="18"/>
      <c r="T39" s="1">
        <v>81</v>
      </c>
      <c r="U39" s="37">
        <v>75</v>
      </c>
      <c r="V39" s="37">
        <v>78</v>
      </c>
      <c r="W39" s="37">
        <v>83</v>
      </c>
      <c r="X39" s="1">
        <v>91</v>
      </c>
      <c r="Y39" s="1">
        <v>86</v>
      </c>
      <c r="Z39" s="1"/>
      <c r="AA39" s="1"/>
      <c r="AB39" s="1"/>
      <c r="AC39" s="1"/>
      <c r="AD39" s="1"/>
      <c r="AE39" s="18"/>
      <c r="AF39" s="1">
        <v>78</v>
      </c>
      <c r="AG39" s="1">
        <v>72</v>
      </c>
      <c r="AH39" s="1">
        <v>74</v>
      </c>
      <c r="AI39" s="1">
        <v>80</v>
      </c>
      <c r="AJ39" s="1">
        <v>92</v>
      </c>
      <c r="AK39" s="1">
        <v>84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89903</v>
      </c>
      <c r="C40" s="19" t="s">
        <v>95</v>
      </c>
      <c r="D40" s="18"/>
      <c r="E40" s="28">
        <f t="shared" si="0"/>
        <v>76</v>
      </c>
      <c r="F40" s="28" t="str">
        <f t="shared" si="1"/>
        <v>B</v>
      </c>
      <c r="G40" s="28">
        <f>IF((COUNTA(T12:AC12)&gt;0),(ROUND((AVERAGE(T40:AD40)),0)),"")</f>
        <v>76</v>
      </c>
      <c r="H40" s="28" t="str">
        <f t="shared" si="2"/>
        <v>B</v>
      </c>
      <c r="I40" s="36">
        <f t="shared" si="10"/>
        <v>1</v>
      </c>
      <c r="J40" s="28" t="str">
        <f t="shared" si="3"/>
        <v>Memiliki kemampuan menjelaskan tentang gejala hakikat fisika, pengukuran, vektor, gerak lurus, gerak parabola, dan gerak melingkar.</v>
      </c>
      <c r="K40" s="28">
        <f t="shared" si="4"/>
        <v>73.333333333333329</v>
      </c>
      <c r="L40" s="28" t="str">
        <f t="shared" si="5"/>
        <v>C</v>
      </c>
      <c r="M40" s="28">
        <f t="shared" si="6"/>
        <v>73.333333333333329</v>
      </c>
      <c r="N40" s="28" t="str">
        <f t="shared" si="7"/>
        <v>C</v>
      </c>
      <c r="O40" s="36">
        <f t="shared" si="8"/>
        <v>1</v>
      </c>
      <c r="P40" s="28" t="str">
        <f t="shared" si="9"/>
        <v>Sangat terampil membuat karya konsep gejala hakikat fisika, pengukuran, vektor, gerak lurus, gerak parabola, dan gerak melingkar.</v>
      </c>
      <c r="Q40" s="39" t="s">
        <v>9</v>
      </c>
      <c r="R40" s="39" t="str">
        <f t="shared" si="12"/>
        <v>B</v>
      </c>
      <c r="S40" s="18"/>
      <c r="T40" s="1">
        <v>79</v>
      </c>
      <c r="U40" s="37">
        <v>74</v>
      </c>
      <c r="V40" s="37">
        <v>76</v>
      </c>
      <c r="W40" s="37">
        <v>77</v>
      </c>
      <c r="X40" s="1">
        <v>73</v>
      </c>
      <c r="Y40" s="1">
        <v>76</v>
      </c>
      <c r="Z40" s="1"/>
      <c r="AA40" s="1"/>
      <c r="AB40" s="1"/>
      <c r="AC40" s="1"/>
      <c r="AD40" s="1"/>
      <c r="AE40" s="18"/>
      <c r="AF40" s="1">
        <v>75</v>
      </c>
      <c r="AG40" s="1">
        <v>72</v>
      </c>
      <c r="AH40" s="1">
        <v>73</v>
      </c>
      <c r="AI40" s="1">
        <v>73</v>
      </c>
      <c r="AJ40" s="1">
        <v>71</v>
      </c>
      <c r="AK40" s="1">
        <v>76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89904</v>
      </c>
      <c r="C41" s="19" t="s">
        <v>96</v>
      </c>
      <c r="D41" s="18"/>
      <c r="E41" s="28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6">
        <f t="shared" si="10"/>
        <v>1</v>
      </c>
      <c r="J41" s="28" t="str">
        <f t="shared" si="3"/>
        <v>Memiliki kemampuan menjelaskan tentang gejala hakikat fisika, pengukuran, vektor, gerak lurus, gerak parabola, dan gerak melingkar.</v>
      </c>
      <c r="K41" s="28">
        <f t="shared" si="4"/>
        <v>83</v>
      </c>
      <c r="L41" s="28" t="str">
        <f t="shared" si="5"/>
        <v>B</v>
      </c>
      <c r="M41" s="28">
        <f t="shared" si="6"/>
        <v>83</v>
      </c>
      <c r="N41" s="28" t="str">
        <f t="shared" si="7"/>
        <v>B</v>
      </c>
      <c r="O41" s="36">
        <f t="shared" si="8"/>
        <v>1</v>
      </c>
      <c r="P41" s="28" t="str">
        <f t="shared" si="9"/>
        <v>Sangat terampil membuat karya konsep gejala hakikat fisika, pengukuran, vektor, gerak lurus, gerak parabola, dan gerak melingkar.</v>
      </c>
      <c r="Q41" s="39" t="str">
        <f t="shared" si="11"/>
        <v>A</v>
      </c>
      <c r="R41" s="39" t="str">
        <f t="shared" si="12"/>
        <v>A</v>
      </c>
      <c r="S41" s="18"/>
      <c r="T41" s="1">
        <v>89</v>
      </c>
      <c r="U41" s="37">
        <v>75</v>
      </c>
      <c r="V41" s="37">
        <v>78</v>
      </c>
      <c r="W41" s="37">
        <v>89</v>
      </c>
      <c r="X41" s="1">
        <v>92</v>
      </c>
      <c r="Y41" s="1">
        <v>86</v>
      </c>
      <c r="Z41" s="1"/>
      <c r="AA41" s="1"/>
      <c r="AB41" s="1"/>
      <c r="AC41" s="1"/>
      <c r="AD41" s="1"/>
      <c r="AE41" s="18"/>
      <c r="AF41" s="1">
        <v>90</v>
      </c>
      <c r="AG41" s="1">
        <v>72</v>
      </c>
      <c r="AH41" s="1">
        <v>74</v>
      </c>
      <c r="AI41" s="1">
        <v>87</v>
      </c>
      <c r="AJ41" s="1">
        <v>92</v>
      </c>
      <c r="AK41" s="1">
        <v>83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89905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6">
        <f t="shared" si="10"/>
        <v>1</v>
      </c>
      <c r="J42" s="28" t="str">
        <f t="shared" si="3"/>
        <v>Memiliki kemampuan menjelaskan tentang gejala hakikat fisika, pengukuran, vektor, gerak lurus, gerak parabola, dan gerak melingkar.</v>
      </c>
      <c r="K42" s="28">
        <f t="shared" si="4"/>
        <v>76.333333333333329</v>
      </c>
      <c r="L42" s="28" t="str">
        <f t="shared" si="5"/>
        <v>B</v>
      </c>
      <c r="M42" s="28">
        <f t="shared" si="6"/>
        <v>76.333333333333329</v>
      </c>
      <c r="N42" s="28" t="str">
        <f t="shared" si="7"/>
        <v>B</v>
      </c>
      <c r="O42" s="36">
        <f t="shared" si="8"/>
        <v>1</v>
      </c>
      <c r="P42" s="28" t="str">
        <f t="shared" si="9"/>
        <v>Sangat terampil membuat karya konsep gejala hakikat fisika, pengukuran, vektor, gerak lurus, gerak parabola, dan gerak melingkar.</v>
      </c>
      <c r="Q42" s="39" t="str">
        <f t="shared" si="11"/>
        <v>A</v>
      </c>
      <c r="R42" s="39" t="str">
        <f t="shared" si="12"/>
        <v>A</v>
      </c>
      <c r="S42" s="18"/>
      <c r="T42" s="1">
        <v>78</v>
      </c>
      <c r="U42" s="37">
        <v>75</v>
      </c>
      <c r="V42" s="37">
        <v>78</v>
      </c>
      <c r="W42" s="37">
        <v>81</v>
      </c>
      <c r="X42" s="1">
        <v>85</v>
      </c>
      <c r="Y42" s="1">
        <v>82</v>
      </c>
      <c r="Z42" s="1"/>
      <c r="AA42" s="1"/>
      <c r="AB42" s="1"/>
      <c r="AC42" s="1"/>
      <c r="AD42" s="1"/>
      <c r="AE42" s="18"/>
      <c r="AF42" s="1">
        <v>74</v>
      </c>
      <c r="AG42" s="1">
        <v>72</v>
      </c>
      <c r="AH42" s="1">
        <v>74</v>
      </c>
      <c r="AI42" s="1">
        <v>77</v>
      </c>
      <c r="AJ42" s="1">
        <v>83</v>
      </c>
      <c r="AK42" s="1">
        <v>78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89906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6">
        <f t="shared" si="10"/>
        <v>1</v>
      </c>
      <c r="J43" s="28" t="str">
        <f t="shared" si="3"/>
        <v>Memiliki kemampuan menjelaskan tentang gejala hakikat fisika, pengukuran, vektor, gerak lurus, gerak parabola, dan gerak melingkar.</v>
      </c>
      <c r="K43" s="28">
        <f t="shared" si="4"/>
        <v>78.666666666666671</v>
      </c>
      <c r="L43" s="28" t="str">
        <f t="shared" si="5"/>
        <v>B</v>
      </c>
      <c r="M43" s="28">
        <f t="shared" si="6"/>
        <v>78.666666666666671</v>
      </c>
      <c r="N43" s="28" t="str">
        <f t="shared" si="7"/>
        <v>B</v>
      </c>
      <c r="O43" s="36">
        <f t="shared" si="8"/>
        <v>1</v>
      </c>
      <c r="P43" s="28" t="str">
        <f t="shared" si="9"/>
        <v>Sangat terampil membuat karya konsep gejala hakikat fisika, pengukuran, vektor, gerak lurus, gerak parabola, dan gerak melingkar.</v>
      </c>
      <c r="Q43" s="39" t="str">
        <f t="shared" si="11"/>
        <v>A</v>
      </c>
      <c r="R43" s="39" t="str">
        <f t="shared" si="12"/>
        <v>A</v>
      </c>
      <c r="S43" s="18"/>
      <c r="T43" s="1">
        <v>84</v>
      </c>
      <c r="U43" s="37">
        <v>75</v>
      </c>
      <c r="V43" s="37">
        <v>78</v>
      </c>
      <c r="W43" s="37">
        <v>82</v>
      </c>
      <c r="X43" s="1">
        <v>85</v>
      </c>
      <c r="Y43" s="1">
        <v>87</v>
      </c>
      <c r="Z43" s="1"/>
      <c r="AA43" s="1"/>
      <c r="AB43" s="1"/>
      <c r="AC43" s="1"/>
      <c r="AD43" s="1"/>
      <c r="AE43" s="18"/>
      <c r="AF43" s="1">
        <v>83</v>
      </c>
      <c r="AG43" s="1">
        <v>72</v>
      </c>
      <c r="AH43" s="1">
        <v>74</v>
      </c>
      <c r="AI43" s="1">
        <v>77</v>
      </c>
      <c r="AJ43" s="1">
        <v>81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89907</v>
      </c>
      <c r="C44" s="19" t="s">
        <v>99</v>
      </c>
      <c r="D44" s="18"/>
      <c r="E44" s="28">
        <f t="shared" si="0"/>
        <v>75</v>
      </c>
      <c r="F44" s="28" t="str">
        <f t="shared" si="1"/>
        <v>C</v>
      </c>
      <c r="G44" s="28">
        <f>IF((COUNTA(T12:AC12)&gt;0),(ROUND((AVERAGE(T44:AD44)),0)),"")</f>
        <v>75</v>
      </c>
      <c r="H44" s="28" t="str">
        <f t="shared" si="2"/>
        <v>C</v>
      </c>
      <c r="I44" s="36">
        <f t="shared" si="10"/>
        <v>1</v>
      </c>
      <c r="J44" s="28" t="str">
        <f t="shared" si="3"/>
        <v>Memiliki kemampuan menjelaskan tentang gejala hakikat fisika, pengukuran, vektor, gerak lurus, gerak parabola, dan gerak melingkar.</v>
      </c>
      <c r="K44" s="28">
        <f t="shared" si="4"/>
        <v>72.833333333333329</v>
      </c>
      <c r="L44" s="28" t="str">
        <f t="shared" si="5"/>
        <v>C</v>
      </c>
      <c r="M44" s="28">
        <f t="shared" si="6"/>
        <v>72.833333333333329</v>
      </c>
      <c r="N44" s="28" t="str">
        <f t="shared" si="7"/>
        <v>C</v>
      </c>
      <c r="O44" s="36">
        <f t="shared" si="8"/>
        <v>1</v>
      </c>
      <c r="P44" s="28" t="str">
        <f t="shared" si="9"/>
        <v>Sangat terampil membuat karya konsep gejala hakikat fisika, pengukuran, vektor, gerak lurus, gerak parabola, dan gerak melingkar.</v>
      </c>
      <c r="Q44" s="39" t="s">
        <v>9</v>
      </c>
      <c r="R44" s="39" t="str">
        <f t="shared" si="12"/>
        <v>B</v>
      </c>
      <c r="S44" s="18"/>
      <c r="T44" s="1">
        <v>78</v>
      </c>
      <c r="U44" s="37">
        <v>74</v>
      </c>
      <c r="V44" s="37">
        <v>76</v>
      </c>
      <c r="W44" s="37">
        <v>73</v>
      </c>
      <c r="X44" s="1">
        <v>73</v>
      </c>
      <c r="Y44" s="1">
        <v>76</v>
      </c>
      <c r="Z44" s="1"/>
      <c r="AA44" s="1"/>
      <c r="AB44" s="1"/>
      <c r="AC44" s="1"/>
      <c r="AD44" s="1"/>
      <c r="AE44" s="18"/>
      <c r="AF44" s="1">
        <v>74</v>
      </c>
      <c r="AG44" s="1">
        <v>72</v>
      </c>
      <c r="AH44" s="1">
        <v>73</v>
      </c>
      <c r="AI44" s="1">
        <v>71</v>
      </c>
      <c r="AJ44" s="1">
        <v>71</v>
      </c>
      <c r="AK44" s="1">
        <v>76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89908</v>
      </c>
      <c r="C45" s="19" t="s">
        <v>100</v>
      </c>
      <c r="D45" s="18"/>
      <c r="E45" s="28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6">
        <f t="shared" si="10"/>
        <v>1</v>
      </c>
      <c r="J45" s="28" t="str">
        <f t="shared" si="3"/>
        <v>Memiliki kemampuan menjelaskan tentang gejala hakikat fisika, pengukuran, vektor, gerak lurus, gerak parabola, dan gerak melingkar.</v>
      </c>
      <c r="K45" s="28">
        <f t="shared" si="4"/>
        <v>76.166666666666671</v>
      </c>
      <c r="L45" s="28" t="str">
        <f t="shared" si="5"/>
        <v>B</v>
      </c>
      <c r="M45" s="28">
        <f t="shared" si="6"/>
        <v>76.166666666666671</v>
      </c>
      <c r="N45" s="28" t="str">
        <f t="shared" si="7"/>
        <v>B</v>
      </c>
      <c r="O45" s="36">
        <f t="shared" si="8"/>
        <v>1</v>
      </c>
      <c r="P45" s="28" t="str">
        <f t="shared" si="9"/>
        <v>Sangat terampil membuat karya konsep gejala hakikat fisika, pengukuran, vektor, gerak lurus, gerak parabola, dan gerak melingkar.</v>
      </c>
      <c r="Q45" s="39" t="str">
        <f t="shared" si="11"/>
        <v>A</v>
      </c>
      <c r="R45" s="39" t="str">
        <f t="shared" si="12"/>
        <v>A</v>
      </c>
      <c r="S45" s="18"/>
      <c r="T45" s="1">
        <v>79</v>
      </c>
      <c r="U45" s="37">
        <v>75</v>
      </c>
      <c r="V45" s="37">
        <v>78</v>
      </c>
      <c r="W45" s="37">
        <v>80</v>
      </c>
      <c r="X45" s="1">
        <v>87</v>
      </c>
      <c r="Y45" s="1">
        <v>79</v>
      </c>
      <c r="Z45" s="1"/>
      <c r="AA45" s="1"/>
      <c r="AB45" s="1"/>
      <c r="AC45" s="1"/>
      <c r="AD45" s="1"/>
      <c r="AE45" s="18"/>
      <c r="AF45" s="1">
        <v>75</v>
      </c>
      <c r="AG45" s="1">
        <v>72</v>
      </c>
      <c r="AH45" s="1">
        <v>74</v>
      </c>
      <c r="AI45" s="1">
        <v>76</v>
      </c>
      <c r="AJ45" s="1">
        <v>86</v>
      </c>
      <c r="AK45" s="1">
        <v>74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89909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f t="shared" si="10"/>
        <v>1</v>
      </c>
      <c r="J46" s="28" t="str">
        <f t="shared" si="3"/>
        <v>Memiliki kemampuan menjelaskan tentang gejala hakikat fisika, pengukuran, vektor, gerak lurus, gerak parabola, dan gerak melingkar.</v>
      </c>
      <c r="K46" s="28">
        <f t="shared" si="4"/>
        <v>74.833333333333329</v>
      </c>
      <c r="L46" s="28" t="str">
        <f t="shared" si="5"/>
        <v>C</v>
      </c>
      <c r="M46" s="28">
        <f t="shared" si="6"/>
        <v>74.833333333333329</v>
      </c>
      <c r="N46" s="28" t="str">
        <f t="shared" si="7"/>
        <v>C</v>
      </c>
      <c r="O46" s="36">
        <f t="shared" si="8"/>
        <v>1</v>
      </c>
      <c r="P46" s="28" t="str">
        <f t="shared" si="9"/>
        <v>Sangat terampil membuat karya konsep gejala hakikat fisika, pengukuran, vektor, gerak lurus, gerak parabola, dan gerak melingkar.</v>
      </c>
      <c r="Q46" s="39" t="str">
        <f t="shared" si="11"/>
        <v>A</v>
      </c>
      <c r="R46" s="39" t="str">
        <f t="shared" si="12"/>
        <v>A</v>
      </c>
      <c r="S46" s="18"/>
      <c r="T46" s="1">
        <v>80</v>
      </c>
      <c r="U46" s="37">
        <v>75</v>
      </c>
      <c r="V46" s="37">
        <v>78</v>
      </c>
      <c r="W46" s="37">
        <v>80</v>
      </c>
      <c r="X46" s="1">
        <v>80</v>
      </c>
      <c r="Y46" s="1">
        <v>81</v>
      </c>
      <c r="Z46" s="1"/>
      <c r="AA46" s="1"/>
      <c r="AB46" s="1"/>
      <c r="AC46" s="1"/>
      <c r="AD46" s="1"/>
      <c r="AE46" s="18"/>
      <c r="AF46" s="1">
        <v>75</v>
      </c>
      <c r="AG46" s="1">
        <v>72</v>
      </c>
      <c r="AH46" s="1">
        <v>74</v>
      </c>
      <c r="AI46" s="1">
        <v>75</v>
      </c>
      <c r="AJ46" s="1">
        <v>76</v>
      </c>
      <c r="AK46" s="1">
        <v>77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3"/>
        <v/>
      </c>
      <c r="K47" s="28" t="str">
        <f t="shared" ref="K47:K50" si="13">IF((COUNTA(AF47:AO47)&gt;0),AVERAGE(AF47:AO47),"")</f>
        <v/>
      </c>
      <c r="L47" s="28" t="str">
        <f t="shared" si="5"/>
        <v/>
      </c>
      <c r="M47" s="28" t="str">
        <f t="shared" ref="M47:M50" si="14">IF((COUNTA(AF47:AO47)&gt;0),AVERAGE(AF47:AO47),"")</f>
        <v/>
      </c>
      <c r="N47" s="28" t="str">
        <f t="shared" si="7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3"/>
        <v/>
      </c>
      <c r="K48" s="28" t="str">
        <f t="shared" si="13"/>
        <v/>
      </c>
      <c r="L48" s="28" t="str">
        <f t="shared" si="5"/>
        <v/>
      </c>
      <c r="M48" s="28" t="str">
        <f t="shared" si="14"/>
        <v/>
      </c>
      <c r="N48" s="28" t="str">
        <f t="shared" si="7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3"/>
        <v/>
      </c>
      <c r="K49" s="28" t="str">
        <f t="shared" si="13"/>
        <v/>
      </c>
      <c r="L49" s="28" t="str">
        <f t="shared" si="5"/>
        <v/>
      </c>
      <c r="M49" s="28" t="str">
        <f t="shared" si="14"/>
        <v/>
      </c>
      <c r="N49" s="28" t="str">
        <f t="shared" si="7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3"/>
        <v/>
      </c>
      <c r="K50" s="28" t="str">
        <f t="shared" si="13"/>
        <v/>
      </c>
      <c r="L50" s="28" t="str">
        <f t="shared" si="5"/>
        <v/>
      </c>
      <c r="M50" s="28" t="str">
        <f t="shared" si="14"/>
        <v/>
      </c>
      <c r="N50" s="28" t="str">
        <f t="shared" si="7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7" priority="1" operator="between">
      <formula>($C$4-1)</formula>
      <formula>1</formula>
    </cfRule>
  </conditionalFormatting>
  <conditionalFormatting sqref="K52:K55">
    <cfRule type="cellIs" dxfId="6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U47:W50 T11:T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Q12" sqref="Q12"/>
    </sheetView>
  </sheetViews>
  <sheetFormatPr defaultRowHeight="15"/>
  <cols>
    <col min="1" max="1" width="3.85546875" customWidth="1"/>
    <col min="2" max="2" width="9.140625" hidden="1" customWidth="1"/>
    <col min="3" max="3" width="30.140625" customWidth="1"/>
    <col min="4" max="4" width="5.85546875" hidden="1" customWidth="1"/>
    <col min="5" max="6" width="7.7109375" hidden="1" customWidth="1"/>
    <col min="7" max="19" width="3.7109375" customWidth="1"/>
    <col min="20" max="25" width="2.7109375" customWidth="1"/>
    <col min="26" max="30" width="7.140625" hidden="1" customWidth="1"/>
    <col min="31" max="37" width="2.7109375" customWidth="1"/>
    <col min="38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hidden="1" customWidth="1"/>
    <col min="162" max="162" width="5.85546875" hidden="1" customWidth="1"/>
    <col min="163" max="163" width="6.85546875" hidden="1" customWidth="1"/>
    <col min="164" max="165" width="40.7109375" hidden="1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89937</v>
      </c>
      <c r="C11" s="19" t="s">
        <v>116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73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6">
        <f t="shared" ref="I11:I46" si="3">IF(G11&gt;=70,1,2)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46" si="5">IF((COUNTA(AF11:AO11)&gt;0),AVERAGE(AF11:AO11),"")</f>
        <v>72.833333333333329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46" si="7">IF((COUNTA(AF11:AO11)&gt;0),AVERAGE(AF11:AO11),"")</f>
        <v>72.833333333333329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 t="shared" ref="O11:O46" si="9">IF(M11&gt;=70,1,2)</f>
        <v>1</v>
      </c>
      <c r="P11" s="28" t="str">
        <f t="shared" ref="P11:P50" si="10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 t="s">
        <v>9</v>
      </c>
      <c r="R11" s="39" t="str">
        <f>Q11</f>
        <v>B</v>
      </c>
      <c r="S11" s="18"/>
      <c r="T11" s="1">
        <v>70</v>
      </c>
      <c r="U11" s="37">
        <v>73</v>
      </c>
      <c r="V11" s="37">
        <v>70</v>
      </c>
      <c r="W11" s="37">
        <v>73</v>
      </c>
      <c r="X11" s="1">
        <v>73</v>
      </c>
      <c r="Y11" s="1">
        <v>81</v>
      </c>
      <c r="Z11" s="1"/>
      <c r="AA11" s="1"/>
      <c r="AB11" s="1"/>
      <c r="AC11" s="1"/>
      <c r="AD11" s="1"/>
      <c r="AE11" s="18"/>
      <c r="AF11" s="1">
        <v>70</v>
      </c>
      <c r="AG11" s="1">
        <v>71</v>
      </c>
      <c r="AH11" s="1">
        <v>70</v>
      </c>
      <c r="AI11" s="1">
        <v>71</v>
      </c>
      <c r="AJ11" s="1">
        <v>71</v>
      </c>
      <c r="AK11" s="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89938</v>
      </c>
      <c r="C12" s="19" t="s">
        <v>117</v>
      </c>
      <c r="D12" s="18"/>
      <c r="E12" s="28">
        <f t="shared" si="0"/>
        <v>83</v>
      </c>
      <c r="F12" s="28" t="str">
        <f t="shared" si="1"/>
        <v>B</v>
      </c>
      <c r="G12" s="28">
        <f>IF((COUNTA(T12:AC12)&gt;0),(ROUND((AVERAGE(T12:AD12)),0)),"")</f>
        <v>83</v>
      </c>
      <c r="H12" s="28" t="str">
        <f t="shared" si="2"/>
        <v>B</v>
      </c>
      <c r="I12" s="36">
        <f t="shared" si="3"/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79.5</v>
      </c>
      <c r="L12" s="28" t="str">
        <f t="shared" si="6"/>
        <v>B</v>
      </c>
      <c r="M12" s="28">
        <f t="shared" si="7"/>
        <v>79.5</v>
      </c>
      <c r="N12" s="28" t="str">
        <f t="shared" si="8"/>
        <v>B</v>
      </c>
      <c r="O12" s="36">
        <f t="shared" si="9"/>
        <v>1</v>
      </c>
      <c r="P12" s="28" t="str">
        <f t="shared" si="10"/>
        <v>Sangat terampil membuat karya konsep gejala hakikat fisika, pengukuran, vektor, gerak lurus, gerak parabola, dan gerak melingkar.</v>
      </c>
      <c r="Q12" s="39" t="str">
        <f t="shared" ref="Q12:Q46" si="11">IF(M12&gt;=68,"A","B")</f>
        <v>A</v>
      </c>
      <c r="R12" s="39" t="str">
        <f t="shared" ref="R12:R46" si="12">Q12</f>
        <v>A</v>
      </c>
      <c r="S12" s="18"/>
      <c r="T12" s="1">
        <v>80</v>
      </c>
      <c r="U12" s="37">
        <v>77</v>
      </c>
      <c r="V12" s="37">
        <v>77</v>
      </c>
      <c r="W12" s="37">
        <v>86</v>
      </c>
      <c r="X12" s="1">
        <v>93</v>
      </c>
      <c r="Y12" s="1">
        <v>86</v>
      </c>
      <c r="Z12" s="1"/>
      <c r="AA12" s="1"/>
      <c r="AB12" s="1"/>
      <c r="AC12" s="1"/>
      <c r="AD12" s="1"/>
      <c r="AE12" s="18"/>
      <c r="AF12" s="1">
        <v>75</v>
      </c>
      <c r="AG12" s="1">
        <v>73</v>
      </c>
      <c r="AH12" s="1">
        <v>73</v>
      </c>
      <c r="AI12" s="1">
        <v>82</v>
      </c>
      <c r="AJ12" s="1">
        <v>92</v>
      </c>
      <c r="AK12" s="1">
        <v>82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89939</v>
      </c>
      <c r="C13" s="19" t="s">
        <v>118</v>
      </c>
      <c r="D13" s="18"/>
      <c r="E13" s="28">
        <f t="shared" si="0"/>
        <v>74</v>
      </c>
      <c r="F13" s="28" t="str">
        <f t="shared" si="1"/>
        <v>C</v>
      </c>
      <c r="G13" s="28">
        <f>IF((COUNTA(T12:AC12)&gt;0),(ROUND((AVERAGE(T13:AD13)),0)),"")</f>
        <v>74</v>
      </c>
      <c r="H13" s="28" t="str">
        <f t="shared" si="2"/>
        <v>C</v>
      </c>
      <c r="I13" s="36">
        <f t="shared" si="3"/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71.333333333333329</v>
      </c>
      <c r="L13" s="28" t="str">
        <f t="shared" si="6"/>
        <v>C</v>
      </c>
      <c r="M13" s="28">
        <f t="shared" si="7"/>
        <v>71.333333333333329</v>
      </c>
      <c r="N13" s="28" t="str">
        <f t="shared" si="8"/>
        <v>C</v>
      </c>
      <c r="O13" s="36">
        <f t="shared" si="9"/>
        <v>1</v>
      </c>
      <c r="P13" s="28" t="str">
        <f t="shared" si="10"/>
        <v>Sangat terampil membuat karya konsep gejala hakikat fisika, pengukuran, vektor, gerak lurus, gerak parabola, dan gerak melingkar.</v>
      </c>
      <c r="Q13" s="39" t="s">
        <v>9</v>
      </c>
      <c r="R13" s="39" t="str">
        <f t="shared" si="12"/>
        <v>B</v>
      </c>
      <c r="S13" s="18"/>
      <c r="T13" s="1">
        <v>75</v>
      </c>
      <c r="U13" s="37">
        <v>75</v>
      </c>
      <c r="V13" s="37">
        <v>73</v>
      </c>
      <c r="W13" s="37">
        <v>73</v>
      </c>
      <c r="X13" s="1">
        <v>73</v>
      </c>
      <c r="Y13" s="1">
        <v>73</v>
      </c>
      <c r="Z13" s="1"/>
      <c r="AA13" s="1"/>
      <c r="AB13" s="1"/>
      <c r="AC13" s="1"/>
      <c r="AD13" s="1"/>
      <c r="AE13" s="18"/>
      <c r="AF13" s="1">
        <v>72</v>
      </c>
      <c r="AG13" s="1">
        <v>72</v>
      </c>
      <c r="AH13" s="1">
        <v>71</v>
      </c>
      <c r="AI13" s="1">
        <v>71</v>
      </c>
      <c r="AJ13" s="1">
        <v>71</v>
      </c>
      <c r="AK13" s="1">
        <v>71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8">
        <v>23421</v>
      </c>
      <c r="FK13" s="78">
        <v>23431</v>
      </c>
    </row>
    <row r="14" spans="1:167">
      <c r="A14" s="19">
        <v>4</v>
      </c>
      <c r="B14" s="19">
        <v>89940</v>
      </c>
      <c r="C14" s="19" t="s">
        <v>119</v>
      </c>
      <c r="D14" s="18"/>
      <c r="E14" s="28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6">
        <f t="shared" si="3"/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75.333333333333329</v>
      </c>
      <c r="L14" s="28" t="str">
        <f t="shared" si="6"/>
        <v>B</v>
      </c>
      <c r="M14" s="28">
        <f t="shared" si="7"/>
        <v>75.333333333333329</v>
      </c>
      <c r="N14" s="28" t="str">
        <f t="shared" si="8"/>
        <v>B</v>
      </c>
      <c r="O14" s="36">
        <f t="shared" si="9"/>
        <v>1</v>
      </c>
      <c r="P14" s="28" t="str">
        <f t="shared" si="10"/>
        <v>Sangat terampil membuat karya konsep gejala hakikat fisika, pengukuran, vektor, gerak lurus, gerak parabola, dan gerak melingkar.</v>
      </c>
      <c r="Q14" s="39" t="str">
        <f t="shared" si="11"/>
        <v>A</v>
      </c>
      <c r="R14" s="39" t="s">
        <v>8</v>
      </c>
      <c r="S14" s="18"/>
      <c r="T14" s="1">
        <v>80</v>
      </c>
      <c r="U14" s="37">
        <v>77</v>
      </c>
      <c r="V14" s="37">
        <v>75</v>
      </c>
      <c r="W14" s="37">
        <v>73</v>
      </c>
      <c r="X14" s="1">
        <v>84</v>
      </c>
      <c r="Y14" s="1">
        <v>78</v>
      </c>
      <c r="Z14" s="1"/>
      <c r="AA14" s="1"/>
      <c r="AB14" s="1"/>
      <c r="AC14" s="1"/>
      <c r="AD14" s="1"/>
      <c r="AE14" s="18"/>
      <c r="AF14" s="1">
        <v>75</v>
      </c>
      <c r="AG14" s="1">
        <v>73</v>
      </c>
      <c r="AH14" s="1">
        <v>72</v>
      </c>
      <c r="AI14" s="1">
        <v>71</v>
      </c>
      <c r="AJ14" s="1">
        <v>85</v>
      </c>
      <c r="AK14" s="1">
        <v>76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>
      <c r="A15" s="19">
        <v>5</v>
      </c>
      <c r="B15" s="19">
        <v>89941</v>
      </c>
      <c r="C15" s="19" t="s">
        <v>120</v>
      </c>
      <c r="D15" s="18"/>
      <c r="E15" s="28">
        <f t="shared" si="0"/>
        <v>77</v>
      </c>
      <c r="F15" s="28" t="str">
        <f t="shared" si="1"/>
        <v>B</v>
      </c>
      <c r="G15" s="28">
        <f>IF((COUNTA(T12:AC12)&gt;0),(ROUND((AVERAGE(T15:AD15)),0)),"")</f>
        <v>77</v>
      </c>
      <c r="H15" s="28" t="str">
        <f t="shared" si="2"/>
        <v>B</v>
      </c>
      <c r="I15" s="36">
        <f t="shared" si="3"/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72.833333333333329</v>
      </c>
      <c r="L15" s="28" t="str">
        <f t="shared" si="6"/>
        <v>C</v>
      </c>
      <c r="M15" s="28">
        <f t="shared" si="7"/>
        <v>72.833333333333329</v>
      </c>
      <c r="N15" s="28" t="str">
        <f t="shared" si="8"/>
        <v>C</v>
      </c>
      <c r="O15" s="36">
        <f t="shared" si="9"/>
        <v>1</v>
      </c>
      <c r="P15" s="28" t="str">
        <f t="shared" si="10"/>
        <v>Sangat terampil membuat karya konsep gejala hakikat fisika, pengukuran, vektor, gerak lurus, gerak parabola, dan gerak melingkar.</v>
      </c>
      <c r="Q15" s="39" t="s">
        <v>9</v>
      </c>
      <c r="R15" s="39" t="str">
        <f t="shared" si="12"/>
        <v>B</v>
      </c>
      <c r="S15" s="18"/>
      <c r="T15" s="1">
        <v>78</v>
      </c>
      <c r="U15" s="37">
        <v>76</v>
      </c>
      <c r="V15" s="37">
        <v>75</v>
      </c>
      <c r="W15" s="37">
        <v>77</v>
      </c>
      <c r="X15" s="1">
        <v>77</v>
      </c>
      <c r="Y15" s="1">
        <v>76</v>
      </c>
      <c r="Z15" s="1"/>
      <c r="AA15" s="1"/>
      <c r="AB15" s="1"/>
      <c r="AC15" s="1"/>
      <c r="AD15" s="1"/>
      <c r="AE15" s="18"/>
      <c r="AF15" s="1">
        <v>74</v>
      </c>
      <c r="AG15" s="1">
        <v>73</v>
      </c>
      <c r="AH15" s="1">
        <v>72</v>
      </c>
      <c r="AI15" s="1">
        <v>73</v>
      </c>
      <c r="AJ15" s="1">
        <v>73</v>
      </c>
      <c r="AK15" s="1">
        <v>72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228</v>
      </c>
      <c r="FI15" s="76" t="s">
        <v>229</v>
      </c>
      <c r="FJ15" s="78">
        <v>23422</v>
      </c>
      <c r="FK15" s="78">
        <v>23432</v>
      </c>
    </row>
    <row r="16" spans="1:167">
      <c r="A16" s="19">
        <v>6</v>
      </c>
      <c r="B16" s="19">
        <v>89942</v>
      </c>
      <c r="C16" s="19" t="s">
        <v>121</v>
      </c>
      <c r="D16" s="18"/>
      <c r="E16" s="28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6">
        <f t="shared" si="3"/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f t="shared" si="9"/>
        <v>1</v>
      </c>
      <c r="P16" s="28" t="str">
        <f t="shared" si="10"/>
        <v>Sangat terampil membuat karya konsep gejala hakikat fisika, pengukuran, vektor, gerak lurus, gerak parabola, dan gerak melingkar.</v>
      </c>
      <c r="Q16" s="39" t="str">
        <f t="shared" si="11"/>
        <v>A</v>
      </c>
      <c r="R16" s="39" t="str">
        <f t="shared" si="12"/>
        <v>A</v>
      </c>
      <c r="S16" s="18"/>
      <c r="T16" s="1">
        <v>89</v>
      </c>
      <c r="U16" s="37">
        <v>77</v>
      </c>
      <c r="V16" s="37">
        <v>76</v>
      </c>
      <c r="W16" s="37">
        <v>80</v>
      </c>
      <c r="X16" s="1">
        <v>91</v>
      </c>
      <c r="Y16" s="1">
        <v>89</v>
      </c>
      <c r="Z16" s="1"/>
      <c r="AA16" s="1"/>
      <c r="AB16" s="1"/>
      <c r="AC16" s="1"/>
      <c r="AD16" s="1"/>
      <c r="AE16" s="18"/>
      <c r="AF16" s="1">
        <v>90</v>
      </c>
      <c r="AG16" s="1">
        <v>73</v>
      </c>
      <c r="AH16" s="1">
        <v>73</v>
      </c>
      <c r="AI16" s="1">
        <v>75</v>
      </c>
      <c r="AJ16" s="1">
        <v>91</v>
      </c>
      <c r="AK16" s="1">
        <v>88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>
      <c r="A17" s="19">
        <v>7</v>
      </c>
      <c r="B17" s="19">
        <v>89943</v>
      </c>
      <c r="C17" s="19" t="s">
        <v>122</v>
      </c>
      <c r="D17" s="18"/>
      <c r="E17" s="28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6">
        <f t="shared" si="3"/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73.833333333333329</v>
      </c>
      <c r="L17" s="28" t="str">
        <f t="shared" si="6"/>
        <v>C</v>
      </c>
      <c r="M17" s="28">
        <f t="shared" si="7"/>
        <v>73.833333333333329</v>
      </c>
      <c r="N17" s="28" t="str">
        <f t="shared" si="8"/>
        <v>C</v>
      </c>
      <c r="O17" s="36">
        <f t="shared" si="9"/>
        <v>1</v>
      </c>
      <c r="P17" s="28" t="str">
        <f t="shared" si="10"/>
        <v>Sangat terampil membuat karya konsep gejala hakikat fisika, pengukuran, vektor, gerak lurus, gerak parabola, dan gerak melingkar.</v>
      </c>
      <c r="Q17" s="39" t="s">
        <v>9</v>
      </c>
      <c r="R17" s="39" t="str">
        <f t="shared" si="12"/>
        <v>B</v>
      </c>
      <c r="S17" s="18"/>
      <c r="T17" s="1">
        <v>78</v>
      </c>
      <c r="U17" s="37">
        <v>77</v>
      </c>
      <c r="V17" s="37">
        <v>77</v>
      </c>
      <c r="W17" s="37">
        <v>80</v>
      </c>
      <c r="X17" s="1">
        <v>80</v>
      </c>
      <c r="Y17" s="1">
        <v>79</v>
      </c>
      <c r="Z17" s="1"/>
      <c r="AA17" s="1"/>
      <c r="AB17" s="1"/>
      <c r="AC17" s="1"/>
      <c r="AD17" s="1"/>
      <c r="AE17" s="18"/>
      <c r="AF17" s="1">
        <v>74</v>
      </c>
      <c r="AG17" s="1">
        <v>73</v>
      </c>
      <c r="AH17" s="1">
        <v>73</v>
      </c>
      <c r="AI17" s="1">
        <v>75</v>
      </c>
      <c r="AJ17" s="1">
        <v>75</v>
      </c>
      <c r="AK17" s="1">
        <v>73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23423</v>
      </c>
      <c r="FK17" s="78">
        <v>23433</v>
      </c>
    </row>
    <row r="18" spans="1:167">
      <c r="A18" s="19">
        <v>8</v>
      </c>
      <c r="B18" s="19">
        <v>89944</v>
      </c>
      <c r="C18" s="19" t="s">
        <v>123</v>
      </c>
      <c r="D18" s="18"/>
      <c r="E18" s="28">
        <f t="shared" si="0"/>
        <v>72</v>
      </c>
      <c r="F18" s="28" t="str">
        <f t="shared" si="1"/>
        <v>C</v>
      </c>
      <c r="G18" s="28">
        <f>IF((COUNTA(T12:AC12)&gt;0),(ROUND((AVERAGE(T18:AD18)),0)),"")</f>
        <v>72</v>
      </c>
      <c r="H18" s="28" t="str">
        <f t="shared" si="2"/>
        <v>C</v>
      </c>
      <c r="I18" s="36">
        <f t="shared" si="3"/>
        <v>1</v>
      </c>
      <c r="J18" s="28" t="str">
        <f t="shared" si="4"/>
        <v>Memiliki kemampuan menjelaskan tentang gejala hakikat fisika, pengukuran, vektor, gerak lurus, gerak parabola, dan gerak melingkar.</v>
      </c>
      <c r="K18" s="28">
        <f t="shared" si="5"/>
        <v>71.5</v>
      </c>
      <c r="L18" s="28" t="str">
        <f t="shared" si="6"/>
        <v>C</v>
      </c>
      <c r="M18" s="28">
        <f t="shared" si="7"/>
        <v>71.5</v>
      </c>
      <c r="N18" s="28" t="str">
        <f t="shared" si="8"/>
        <v>C</v>
      </c>
      <c r="O18" s="36">
        <f t="shared" si="9"/>
        <v>1</v>
      </c>
      <c r="P18" s="28" t="str">
        <f t="shared" si="10"/>
        <v>Sangat terampil membuat karya konsep gejala hakikat fisika, pengukuran, vektor, gerak lurus, gerak parabola, dan gerak melingkar.</v>
      </c>
      <c r="Q18" s="39" t="s">
        <v>9</v>
      </c>
      <c r="R18" s="39" t="s">
        <v>8</v>
      </c>
      <c r="S18" s="18"/>
      <c r="T18" s="1">
        <v>70</v>
      </c>
      <c r="U18" s="37">
        <v>70</v>
      </c>
      <c r="V18" s="37">
        <v>70</v>
      </c>
      <c r="W18" s="37">
        <v>74</v>
      </c>
      <c r="X18" s="1">
        <v>74</v>
      </c>
      <c r="Y18" s="1">
        <v>74</v>
      </c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1">
        <v>70</v>
      </c>
      <c r="AI18" s="1">
        <v>73</v>
      </c>
      <c r="AJ18" s="1">
        <v>73</v>
      </c>
      <c r="AK18" s="1">
        <v>73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>
      <c r="A19" s="19">
        <v>9</v>
      </c>
      <c r="B19" s="19">
        <v>89945</v>
      </c>
      <c r="C19" s="19" t="s">
        <v>124</v>
      </c>
      <c r="D19" s="18"/>
      <c r="E19" s="28">
        <f t="shared" si="0"/>
        <v>77</v>
      </c>
      <c r="F19" s="28" t="str">
        <f t="shared" si="1"/>
        <v>B</v>
      </c>
      <c r="G19" s="28">
        <f>IF((COUNTA(T12:AC12)&gt;0),(ROUND((AVERAGE(T19:AD19)),0)),"")</f>
        <v>77</v>
      </c>
      <c r="H19" s="28" t="str">
        <f t="shared" si="2"/>
        <v>B</v>
      </c>
      <c r="I19" s="36">
        <f t="shared" si="3"/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72.833333333333329</v>
      </c>
      <c r="L19" s="28" t="str">
        <f t="shared" si="6"/>
        <v>C</v>
      </c>
      <c r="M19" s="28">
        <f t="shared" si="7"/>
        <v>72.833333333333329</v>
      </c>
      <c r="N19" s="28" t="str">
        <f t="shared" si="8"/>
        <v>C</v>
      </c>
      <c r="O19" s="36">
        <f t="shared" si="9"/>
        <v>1</v>
      </c>
      <c r="P19" s="28" t="str">
        <f t="shared" si="10"/>
        <v>Sangat terampil membuat karya konsep gejala hakikat fisika, pengukuran, vektor, gerak lurus, gerak parabola, dan gerak melingkar.</v>
      </c>
      <c r="Q19" s="39" t="s">
        <v>9</v>
      </c>
      <c r="R19" s="39" t="str">
        <f t="shared" si="12"/>
        <v>B</v>
      </c>
      <c r="S19" s="18"/>
      <c r="T19" s="1">
        <v>78</v>
      </c>
      <c r="U19" s="37">
        <v>77</v>
      </c>
      <c r="V19" s="37">
        <v>75</v>
      </c>
      <c r="W19" s="37">
        <v>77</v>
      </c>
      <c r="X19" s="1">
        <v>81</v>
      </c>
      <c r="Y19" s="1">
        <v>72</v>
      </c>
      <c r="Z19" s="1"/>
      <c r="AA19" s="1"/>
      <c r="AB19" s="1"/>
      <c r="AC19" s="1"/>
      <c r="AD19" s="1"/>
      <c r="AE19" s="18"/>
      <c r="AF19" s="1">
        <v>74</v>
      </c>
      <c r="AG19" s="1">
        <v>73</v>
      </c>
      <c r="AH19" s="1">
        <v>72</v>
      </c>
      <c r="AI19" s="1">
        <v>73</v>
      </c>
      <c r="AJ19" s="1">
        <v>79</v>
      </c>
      <c r="AK19" s="1">
        <v>66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23424</v>
      </c>
      <c r="FK19" s="78">
        <v>23434</v>
      </c>
    </row>
    <row r="20" spans="1:167">
      <c r="A20" s="19">
        <v>10</v>
      </c>
      <c r="B20" s="19">
        <v>89946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6">
        <f t="shared" si="3"/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f t="shared" si="9"/>
        <v>1</v>
      </c>
      <c r="P20" s="28" t="str">
        <f t="shared" si="10"/>
        <v>Sangat terampil membuat karya konsep gejala hakikat fisika, pengukuran, vektor, gerak lurus, gerak parabola, dan gerak melingkar.</v>
      </c>
      <c r="Q20" s="39" t="str">
        <f t="shared" si="11"/>
        <v>A</v>
      </c>
      <c r="R20" s="39" t="str">
        <f t="shared" si="12"/>
        <v>A</v>
      </c>
      <c r="S20" s="18"/>
      <c r="T20" s="1">
        <v>89</v>
      </c>
      <c r="U20" s="37">
        <v>77</v>
      </c>
      <c r="V20" s="37">
        <v>75</v>
      </c>
      <c r="W20" s="37">
        <v>85</v>
      </c>
      <c r="X20" s="1">
        <v>89</v>
      </c>
      <c r="Y20" s="1">
        <v>84</v>
      </c>
      <c r="Z20" s="1"/>
      <c r="AA20" s="1"/>
      <c r="AB20" s="1"/>
      <c r="AC20" s="1"/>
      <c r="AD20" s="1"/>
      <c r="AE20" s="18"/>
      <c r="AF20" s="1">
        <v>90</v>
      </c>
      <c r="AG20" s="1">
        <v>73</v>
      </c>
      <c r="AH20" s="1">
        <v>72</v>
      </c>
      <c r="AI20" s="1">
        <v>82</v>
      </c>
      <c r="AJ20" s="1">
        <v>88</v>
      </c>
      <c r="AK20" s="1">
        <v>81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>
      <c r="A21" s="19">
        <v>11</v>
      </c>
      <c r="B21" s="19">
        <v>89947</v>
      </c>
      <c r="C21" s="19" t="s">
        <v>126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f t="shared" si="3"/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76.666666666666671</v>
      </c>
      <c r="L21" s="28" t="str">
        <f t="shared" si="6"/>
        <v>B</v>
      </c>
      <c r="M21" s="28">
        <f t="shared" si="7"/>
        <v>76.666666666666671</v>
      </c>
      <c r="N21" s="28" t="str">
        <f t="shared" si="8"/>
        <v>B</v>
      </c>
      <c r="O21" s="36">
        <f t="shared" si="9"/>
        <v>1</v>
      </c>
      <c r="P21" s="28" t="str">
        <f t="shared" si="10"/>
        <v>Sangat terampil membuat karya konsep gejala hakikat fisika, pengukuran, vektor, gerak lurus, gerak parabola, dan gerak melingkar.</v>
      </c>
      <c r="Q21" s="39" t="str">
        <f t="shared" si="11"/>
        <v>A</v>
      </c>
      <c r="R21" s="39" t="str">
        <f t="shared" si="12"/>
        <v>A</v>
      </c>
      <c r="S21" s="18"/>
      <c r="T21" s="1">
        <v>78</v>
      </c>
      <c r="U21" s="37">
        <v>77</v>
      </c>
      <c r="V21" s="37">
        <v>77</v>
      </c>
      <c r="W21" s="37">
        <v>81</v>
      </c>
      <c r="X21" s="1">
        <v>81</v>
      </c>
      <c r="Y21" s="1">
        <v>91</v>
      </c>
      <c r="Z21" s="1"/>
      <c r="AA21" s="1"/>
      <c r="AB21" s="1"/>
      <c r="AC21" s="1"/>
      <c r="AD21" s="1"/>
      <c r="AE21" s="18"/>
      <c r="AF21" s="1">
        <v>74</v>
      </c>
      <c r="AG21" s="1">
        <v>73</v>
      </c>
      <c r="AH21" s="1">
        <v>73</v>
      </c>
      <c r="AI21" s="1">
        <v>75</v>
      </c>
      <c r="AJ21" s="1">
        <v>75</v>
      </c>
      <c r="AK21" s="1">
        <v>90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23425</v>
      </c>
      <c r="FK21" s="78">
        <v>23435</v>
      </c>
    </row>
    <row r="22" spans="1:167">
      <c r="A22" s="19">
        <v>12</v>
      </c>
      <c r="B22" s="19">
        <v>89948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6">
        <f t="shared" si="3"/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f t="shared" si="9"/>
        <v>1</v>
      </c>
      <c r="P22" s="28" t="str">
        <f t="shared" si="10"/>
        <v>Sangat terampil membuat karya konsep gejala hakikat fisika, pengukuran, vektor, gerak lurus, gerak parabola, dan gerak melingkar.</v>
      </c>
      <c r="Q22" s="39" t="str">
        <f t="shared" si="11"/>
        <v>A</v>
      </c>
      <c r="R22" s="39" t="s">
        <v>8</v>
      </c>
      <c r="S22" s="18"/>
      <c r="T22" s="1">
        <v>78</v>
      </c>
      <c r="U22" s="37">
        <v>77</v>
      </c>
      <c r="V22" s="37">
        <v>77</v>
      </c>
      <c r="W22" s="37">
        <v>85</v>
      </c>
      <c r="X22" s="1">
        <v>82</v>
      </c>
      <c r="Y22" s="1">
        <v>87</v>
      </c>
      <c r="Z22" s="1"/>
      <c r="AA22" s="1"/>
      <c r="AB22" s="1"/>
      <c r="AC22" s="1"/>
      <c r="AD22" s="1"/>
      <c r="AE22" s="18"/>
      <c r="AF22" s="1">
        <v>74</v>
      </c>
      <c r="AG22" s="1">
        <v>73</v>
      </c>
      <c r="AH22" s="1">
        <v>73</v>
      </c>
      <c r="AI22" s="1">
        <v>81</v>
      </c>
      <c r="AJ22" s="1">
        <v>77</v>
      </c>
      <c r="AK22" s="1">
        <v>84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>
      <c r="A23" s="19">
        <v>13</v>
      </c>
      <c r="B23" s="19">
        <v>89949</v>
      </c>
      <c r="C23" s="19" t="s">
        <v>128</v>
      </c>
      <c r="D23" s="18"/>
      <c r="E23" s="28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6">
        <f t="shared" si="3"/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77.666666666666671</v>
      </c>
      <c r="L23" s="28" t="str">
        <f t="shared" si="6"/>
        <v>B</v>
      </c>
      <c r="M23" s="28">
        <f t="shared" si="7"/>
        <v>77.666666666666671</v>
      </c>
      <c r="N23" s="28" t="str">
        <f t="shared" si="8"/>
        <v>B</v>
      </c>
      <c r="O23" s="36">
        <f t="shared" si="9"/>
        <v>1</v>
      </c>
      <c r="P23" s="28" t="str">
        <f t="shared" si="10"/>
        <v>Sangat terampil membuat karya konsep gejala hakikat fisika, pengukuran, vektor, gerak lurus, gerak parabola, dan gerak melingkar.</v>
      </c>
      <c r="Q23" s="39" t="str">
        <f t="shared" si="11"/>
        <v>A</v>
      </c>
      <c r="R23" s="39" t="str">
        <f t="shared" si="12"/>
        <v>A</v>
      </c>
      <c r="S23" s="18"/>
      <c r="T23" s="1">
        <v>78</v>
      </c>
      <c r="U23" s="37">
        <v>77</v>
      </c>
      <c r="V23" s="37">
        <v>77</v>
      </c>
      <c r="W23" s="37">
        <v>82</v>
      </c>
      <c r="X23" s="1">
        <v>92</v>
      </c>
      <c r="Y23" s="1">
        <v>82</v>
      </c>
      <c r="Z23" s="1"/>
      <c r="AA23" s="1"/>
      <c r="AB23" s="1"/>
      <c r="AC23" s="1"/>
      <c r="AD23" s="1"/>
      <c r="AE23" s="18"/>
      <c r="AF23" s="1">
        <v>74</v>
      </c>
      <c r="AG23" s="1">
        <v>73</v>
      </c>
      <c r="AH23" s="1">
        <v>73</v>
      </c>
      <c r="AI23" s="1">
        <v>77</v>
      </c>
      <c r="AJ23" s="1">
        <v>92</v>
      </c>
      <c r="AK23" s="1">
        <v>77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23426</v>
      </c>
      <c r="FK23" s="78">
        <v>23436</v>
      </c>
    </row>
    <row r="24" spans="1:167">
      <c r="A24" s="19">
        <v>14</v>
      </c>
      <c r="B24" s="19">
        <v>89950</v>
      </c>
      <c r="C24" s="19" t="s">
        <v>129</v>
      </c>
      <c r="D24" s="18"/>
      <c r="E24" s="28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6">
        <f t="shared" si="3"/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78</v>
      </c>
      <c r="L24" s="28" t="str">
        <f t="shared" si="6"/>
        <v>B</v>
      </c>
      <c r="M24" s="28">
        <f t="shared" si="7"/>
        <v>78</v>
      </c>
      <c r="N24" s="28" t="str">
        <f t="shared" si="8"/>
        <v>B</v>
      </c>
      <c r="O24" s="36">
        <f t="shared" si="9"/>
        <v>1</v>
      </c>
      <c r="P24" s="28" t="str">
        <f t="shared" si="10"/>
        <v>Sangat terampil membuat karya konsep gejala hakikat fisika, pengukuran, vektor, gerak lurus, gerak parabola, dan gerak melingkar.</v>
      </c>
      <c r="Q24" s="39" t="s">
        <v>9</v>
      </c>
      <c r="R24" s="39" t="str">
        <f t="shared" si="12"/>
        <v>B</v>
      </c>
      <c r="S24" s="18"/>
      <c r="T24" s="1">
        <v>78</v>
      </c>
      <c r="U24" s="37">
        <v>77</v>
      </c>
      <c r="V24" s="37">
        <v>77</v>
      </c>
      <c r="W24" s="37">
        <v>83</v>
      </c>
      <c r="X24" s="1">
        <v>86</v>
      </c>
      <c r="Y24" s="1">
        <v>89</v>
      </c>
      <c r="Z24" s="1"/>
      <c r="AA24" s="1"/>
      <c r="AB24" s="1"/>
      <c r="AC24" s="1"/>
      <c r="AD24" s="1"/>
      <c r="AE24" s="18"/>
      <c r="AF24" s="1">
        <v>74</v>
      </c>
      <c r="AG24" s="1">
        <v>73</v>
      </c>
      <c r="AH24" s="1">
        <v>73</v>
      </c>
      <c r="AI24" s="1">
        <v>78</v>
      </c>
      <c r="AJ24" s="1">
        <v>83</v>
      </c>
      <c r="AK24" s="1">
        <v>87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>
      <c r="A25" s="19">
        <v>15</v>
      </c>
      <c r="B25" s="19">
        <v>89951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6">
        <f t="shared" si="3"/>
        <v>1</v>
      </c>
      <c r="J25" s="28" t="str">
        <f t="shared" si="4"/>
        <v>Memiliki kemampuan menjelaskan tentang gejala hakikat fisika, pengukuran, vektor, gerak lurus, gerak parabola, dan gerak melingkar.</v>
      </c>
      <c r="K25" s="28">
        <f t="shared" si="5"/>
        <v>75.833333333333329</v>
      </c>
      <c r="L25" s="28" t="str">
        <f t="shared" si="6"/>
        <v>B</v>
      </c>
      <c r="M25" s="28">
        <f t="shared" si="7"/>
        <v>75.833333333333329</v>
      </c>
      <c r="N25" s="28" t="str">
        <f t="shared" si="8"/>
        <v>B</v>
      </c>
      <c r="O25" s="36">
        <f t="shared" si="9"/>
        <v>1</v>
      </c>
      <c r="P25" s="28" t="str">
        <f t="shared" si="10"/>
        <v>Sangat terampil membuat karya konsep gejala hakikat fisika, pengukuran, vektor, gerak lurus, gerak parabola, dan gerak melingkar.</v>
      </c>
      <c r="Q25" s="39" t="s">
        <v>9</v>
      </c>
      <c r="R25" s="39" t="str">
        <f t="shared" si="12"/>
        <v>B</v>
      </c>
      <c r="S25" s="18"/>
      <c r="T25" s="1">
        <v>78</v>
      </c>
      <c r="U25" s="37">
        <v>77</v>
      </c>
      <c r="V25" s="37">
        <v>75</v>
      </c>
      <c r="W25" s="37">
        <v>82</v>
      </c>
      <c r="X25" s="1">
        <v>78</v>
      </c>
      <c r="Y25" s="1">
        <v>83</v>
      </c>
      <c r="Z25" s="1"/>
      <c r="AA25" s="1"/>
      <c r="AB25" s="1"/>
      <c r="AC25" s="1"/>
      <c r="AD25" s="1"/>
      <c r="AE25" s="18"/>
      <c r="AF25" s="1">
        <v>74</v>
      </c>
      <c r="AG25" s="1">
        <v>73</v>
      </c>
      <c r="AH25" s="1">
        <v>72</v>
      </c>
      <c r="AI25" s="1">
        <v>80</v>
      </c>
      <c r="AJ25" s="1">
        <v>74</v>
      </c>
      <c r="AK25" s="1">
        <v>82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23427</v>
      </c>
      <c r="FK25" s="78">
        <v>23437</v>
      </c>
    </row>
    <row r="26" spans="1:167">
      <c r="A26" s="19">
        <v>16</v>
      </c>
      <c r="B26" s="19">
        <v>89952</v>
      </c>
      <c r="C26" s="19" t="s">
        <v>131</v>
      </c>
      <c r="D26" s="18"/>
      <c r="E26" s="28">
        <f t="shared" si="0"/>
        <v>74</v>
      </c>
      <c r="F26" s="28" t="str">
        <f t="shared" si="1"/>
        <v>C</v>
      </c>
      <c r="G26" s="28">
        <f>IF((COUNTA(T12:AC12)&gt;0),(ROUND((AVERAGE(T26:AD26)),0)),"")</f>
        <v>74</v>
      </c>
      <c r="H26" s="28" t="str">
        <f t="shared" si="2"/>
        <v>C</v>
      </c>
      <c r="I26" s="36">
        <f t="shared" si="3"/>
        <v>1</v>
      </c>
      <c r="J26" s="28" t="str">
        <f t="shared" si="4"/>
        <v>Memiliki kemampuan menjelaskan tentang gejala hakikat fisika, pengukuran, vektor, gerak lurus, gerak parabola, dan gerak melingkar.</v>
      </c>
      <c r="K26" s="28">
        <f t="shared" si="5"/>
        <v>72</v>
      </c>
      <c r="L26" s="28" t="str">
        <f t="shared" si="6"/>
        <v>C</v>
      </c>
      <c r="M26" s="28">
        <f t="shared" si="7"/>
        <v>72</v>
      </c>
      <c r="N26" s="28" t="str">
        <f t="shared" si="8"/>
        <v>C</v>
      </c>
      <c r="O26" s="36">
        <f t="shared" si="9"/>
        <v>1</v>
      </c>
      <c r="P26" s="28" t="str">
        <f t="shared" si="10"/>
        <v>Sangat terampil membuat karya konsep gejala hakikat fisika, pengukuran, vektor, gerak lurus, gerak parabola, dan gerak melingkar.</v>
      </c>
      <c r="Q26" s="39" t="str">
        <f t="shared" si="11"/>
        <v>A</v>
      </c>
      <c r="R26" s="39" t="s">
        <v>8</v>
      </c>
      <c r="S26" s="18"/>
      <c r="T26" s="1">
        <v>73</v>
      </c>
      <c r="U26" s="37">
        <v>70</v>
      </c>
      <c r="V26" s="37">
        <v>70</v>
      </c>
      <c r="W26" s="37">
        <v>77</v>
      </c>
      <c r="X26" s="1">
        <v>77</v>
      </c>
      <c r="Y26" s="1">
        <v>76</v>
      </c>
      <c r="Z26" s="1"/>
      <c r="AA26" s="1"/>
      <c r="AB26" s="1"/>
      <c r="AC26" s="1"/>
      <c r="AD26" s="1"/>
      <c r="AE26" s="18"/>
      <c r="AF26" s="1">
        <v>74</v>
      </c>
      <c r="AG26" s="1">
        <v>70</v>
      </c>
      <c r="AH26" s="1">
        <v>70</v>
      </c>
      <c r="AI26" s="1">
        <v>73</v>
      </c>
      <c r="AJ26" s="1">
        <v>73</v>
      </c>
      <c r="AK26" s="1">
        <v>72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>
      <c r="A27" s="19">
        <v>17</v>
      </c>
      <c r="B27" s="19">
        <v>89953</v>
      </c>
      <c r="C27" s="19" t="s">
        <v>132</v>
      </c>
      <c r="D27" s="18"/>
      <c r="E27" s="28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6">
        <f t="shared" si="3"/>
        <v>1</v>
      </c>
      <c r="J27" s="28" t="str">
        <f t="shared" si="4"/>
        <v>Memiliki kemampuan menjelaskan tentang gejala hakikat fisika, pengukuran, vektor, gerak lurus, gerak parabola, dan gerak melingkar.</v>
      </c>
      <c r="K27" s="28">
        <f t="shared" si="5"/>
        <v>81.5</v>
      </c>
      <c r="L27" s="28" t="str">
        <f t="shared" si="6"/>
        <v>B</v>
      </c>
      <c r="M27" s="28">
        <f t="shared" si="7"/>
        <v>81.5</v>
      </c>
      <c r="N27" s="28" t="str">
        <f t="shared" si="8"/>
        <v>B</v>
      </c>
      <c r="O27" s="36">
        <f t="shared" si="9"/>
        <v>1</v>
      </c>
      <c r="P27" s="28" t="str">
        <f t="shared" si="10"/>
        <v>Sangat terampil membuat karya konsep gejala hakikat fisika, pengukuran, vektor, gerak lurus, gerak parabola, dan gerak melingkar.</v>
      </c>
      <c r="Q27" s="39" t="str">
        <f t="shared" si="11"/>
        <v>A</v>
      </c>
      <c r="R27" s="39" t="str">
        <f t="shared" si="12"/>
        <v>A</v>
      </c>
      <c r="S27" s="18"/>
      <c r="T27" s="1">
        <v>80</v>
      </c>
      <c r="U27" s="37">
        <v>80</v>
      </c>
      <c r="V27" s="37">
        <v>76</v>
      </c>
      <c r="W27" s="37">
        <v>90</v>
      </c>
      <c r="X27" s="1">
        <v>89</v>
      </c>
      <c r="Y27" s="1">
        <v>86</v>
      </c>
      <c r="Z27" s="1"/>
      <c r="AA27" s="1"/>
      <c r="AB27" s="1"/>
      <c r="AC27" s="1"/>
      <c r="AD27" s="1"/>
      <c r="AE27" s="18"/>
      <c r="AF27" s="1">
        <v>75</v>
      </c>
      <c r="AG27" s="1">
        <v>79</v>
      </c>
      <c r="AH27" s="1">
        <v>73</v>
      </c>
      <c r="AI27" s="1">
        <v>90</v>
      </c>
      <c r="AJ27" s="1">
        <v>88</v>
      </c>
      <c r="AK27" s="1">
        <v>84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23428</v>
      </c>
      <c r="FK27" s="78">
        <v>23438</v>
      </c>
    </row>
    <row r="28" spans="1:167">
      <c r="A28" s="19">
        <v>18</v>
      </c>
      <c r="B28" s="19">
        <v>89954</v>
      </c>
      <c r="C28" s="19" t="s">
        <v>133</v>
      </c>
      <c r="D28" s="18"/>
      <c r="E28" s="28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6">
        <f t="shared" si="3"/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78.166666666666671</v>
      </c>
      <c r="L28" s="28" t="str">
        <f t="shared" si="6"/>
        <v>B</v>
      </c>
      <c r="M28" s="28">
        <f t="shared" si="7"/>
        <v>78.166666666666671</v>
      </c>
      <c r="N28" s="28" t="str">
        <f t="shared" si="8"/>
        <v>B</v>
      </c>
      <c r="O28" s="36">
        <f t="shared" si="9"/>
        <v>1</v>
      </c>
      <c r="P28" s="28" t="str">
        <f t="shared" si="10"/>
        <v>Sangat terampil membuat karya konsep gejala hakikat fisika, pengukuran, vektor, gerak lurus, gerak parabola, dan gerak melingkar.</v>
      </c>
      <c r="Q28" s="39" t="s">
        <v>9</v>
      </c>
      <c r="R28" s="39" t="str">
        <f t="shared" si="12"/>
        <v>B</v>
      </c>
      <c r="S28" s="18"/>
      <c r="T28" s="1">
        <v>75</v>
      </c>
      <c r="U28" s="37">
        <v>77</v>
      </c>
      <c r="V28" s="37">
        <v>77</v>
      </c>
      <c r="W28" s="37">
        <v>85</v>
      </c>
      <c r="X28" s="1">
        <v>86</v>
      </c>
      <c r="Y28" s="1">
        <v>85</v>
      </c>
      <c r="Z28" s="1"/>
      <c r="AA28" s="1"/>
      <c r="AB28" s="1"/>
      <c r="AC28" s="1"/>
      <c r="AD28" s="1"/>
      <c r="AE28" s="18"/>
      <c r="AF28" s="1">
        <v>72</v>
      </c>
      <c r="AG28" s="1">
        <v>73</v>
      </c>
      <c r="AH28" s="1">
        <v>73</v>
      </c>
      <c r="AI28" s="1">
        <v>83</v>
      </c>
      <c r="AJ28" s="1">
        <v>85</v>
      </c>
      <c r="AK28" s="1">
        <v>83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>
      <c r="A29" s="19">
        <v>19</v>
      </c>
      <c r="B29" s="19">
        <v>89955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6">
        <f t="shared" si="3"/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78</v>
      </c>
      <c r="L29" s="28" t="str">
        <f t="shared" si="6"/>
        <v>B</v>
      </c>
      <c r="M29" s="28">
        <f t="shared" si="7"/>
        <v>78</v>
      </c>
      <c r="N29" s="28" t="str">
        <f t="shared" si="8"/>
        <v>B</v>
      </c>
      <c r="O29" s="36">
        <f t="shared" si="9"/>
        <v>1</v>
      </c>
      <c r="P29" s="28" t="str">
        <f t="shared" si="10"/>
        <v>Sangat terampil membuat karya konsep gejala hakikat fisika, pengukuran, vektor, gerak lurus, gerak parabola, dan gerak melingkar.</v>
      </c>
      <c r="Q29" s="39" t="s">
        <v>9</v>
      </c>
      <c r="R29" s="39" t="str">
        <f t="shared" si="12"/>
        <v>B</v>
      </c>
      <c r="S29" s="18"/>
      <c r="T29" s="1">
        <v>78</v>
      </c>
      <c r="U29" s="37">
        <v>76</v>
      </c>
      <c r="V29" s="37">
        <v>75</v>
      </c>
      <c r="W29" s="37">
        <v>84</v>
      </c>
      <c r="X29" s="1">
        <v>87</v>
      </c>
      <c r="Y29" s="1">
        <v>84</v>
      </c>
      <c r="Z29" s="1"/>
      <c r="AA29" s="1"/>
      <c r="AB29" s="1"/>
      <c r="AC29" s="1"/>
      <c r="AD29" s="1"/>
      <c r="AE29" s="18"/>
      <c r="AF29" s="1">
        <v>74</v>
      </c>
      <c r="AG29" s="1">
        <v>73</v>
      </c>
      <c r="AH29" s="1">
        <v>72</v>
      </c>
      <c r="AI29" s="1">
        <v>82</v>
      </c>
      <c r="AJ29" s="1">
        <v>86</v>
      </c>
      <c r="AK29" s="1">
        <v>81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23429</v>
      </c>
      <c r="FK29" s="78">
        <v>23439</v>
      </c>
    </row>
    <row r="30" spans="1:167">
      <c r="A30" s="19">
        <v>20</v>
      </c>
      <c r="B30" s="19">
        <v>89956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6">
        <f t="shared" si="3"/>
        <v>1</v>
      </c>
      <c r="J30" s="28" t="str">
        <f t="shared" si="4"/>
        <v>Memiliki kemampuan menjelaskan tentang gejala hakikat fisika, pengukuran, vektor, gerak lurus, gerak parabola, dan gerak melingkar.</v>
      </c>
      <c r="K30" s="28">
        <f t="shared" si="5"/>
        <v>74.5</v>
      </c>
      <c r="L30" s="28" t="str">
        <f t="shared" si="6"/>
        <v>C</v>
      </c>
      <c r="M30" s="28">
        <f t="shared" si="7"/>
        <v>74.5</v>
      </c>
      <c r="N30" s="28" t="str">
        <f t="shared" si="8"/>
        <v>C</v>
      </c>
      <c r="O30" s="36">
        <f t="shared" si="9"/>
        <v>1</v>
      </c>
      <c r="P30" s="28" t="str">
        <f t="shared" si="10"/>
        <v>Sangat terampil membuat karya konsep gejala hakikat fisika, pengukuran, vektor, gerak lurus, gerak parabola, dan gerak melingkar.</v>
      </c>
      <c r="Q30" s="39" t="s">
        <v>9</v>
      </c>
      <c r="R30" s="39" t="str">
        <f t="shared" si="12"/>
        <v>B</v>
      </c>
      <c r="S30" s="18"/>
      <c r="T30" s="1">
        <v>75</v>
      </c>
      <c r="U30" s="37">
        <v>76</v>
      </c>
      <c r="V30" s="37">
        <v>75</v>
      </c>
      <c r="W30" s="37">
        <v>79</v>
      </c>
      <c r="X30" s="1">
        <v>79</v>
      </c>
      <c r="Y30" s="1">
        <v>84</v>
      </c>
      <c r="Z30" s="1"/>
      <c r="AA30" s="1"/>
      <c r="AB30" s="1"/>
      <c r="AC30" s="1"/>
      <c r="AD30" s="1"/>
      <c r="AE30" s="18"/>
      <c r="AF30" s="1">
        <v>72</v>
      </c>
      <c r="AG30" s="1">
        <v>73</v>
      </c>
      <c r="AH30" s="1">
        <v>72</v>
      </c>
      <c r="AI30" s="1">
        <v>74</v>
      </c>
      <c r="AJ30" s="1">
        <v>74</v>
      </c>
      <c r="AK30" s="1">
        <v>82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>
      <c r="A31" s="19">
        <v>21</v>
      </c>
      <c r="B31" s="19">
        <v>89957</v>
      </c>
      <c r="C31" s="19" t="s">
        <v>136</v>
      </c>
      <c r="D31" s="18"/>
      <c r="E31" s="28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6">
        <f t="shared" si="3"/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76.666666666666671</v>
      </c>
      <c r="L31" s="28" t="str">
        <f t="shared" si="6"/>
        <v>B</v>
      </c>
      <c r="M31" s="28">
        <f t="shared" si="7"/>
        <v>76.666666666666671</v>
      </c>
      <c r="N31" s="28" t="str">
        <f t="shared" si="8"/>
        <v>B</v>
      </c>
      <c r="O31" s="36">
        <f t="shared" si="9"/>
        <v>1</v>
      </c>
      <c r="P31" s="28" t="str">
        <f t="shared" si="10"/>
        <v>Sangat terampil membuat karya konsep gejala hakikat fisika, pengukuran, vektor, gerak lurus, gerak parabola, dan gerak melingkar.</v>
      </c>
      <c r="Q31" s="39" t="str">
        <f t="shared" si="11"/>
        <v>A</v>
      </c>
      <c r="R31" s="39" t="str">
        <f t="shared" si="12"/>
        <v>A</v>
      </c>
      <c r="S31" s="18"/>
      <c r="T31" s="1">
        <v>80</v>
      </c>
      <c r="U31" s="37">
        <v>77</v>
      </c>
      <c r="V31" s="37">
        <v>77</v>
      </c>
      <c r="W31" s="37">
        <v>81</v>
      </c>
      <c r="X31" s="1">
        <v>88</v>
      </c>
      <c r="Y31" s="1">
        <v>83</v>
      </c>
      <c r="Z31" s="1"/>
      <c r="AA31" s="1"/>
      <c r="AB31" s="1"/>
      <c r="AC31" s="1"/>
      <c r="AD31" s="1"/>
      <c r="AE31" s="18"/>
      <c r="AF31" s="1">
        <v>75</v>
      </c>
      <c r="AG31" s="1">
        <v>73</v>
      </c>
      <c r="AH31" s="1">
        <v>73</v>
      </c>
      <c r="AI31" s="1">
        <v>75</v>
      </c>
      <c r="AJ31" s="1">
        <v>86</v>
      </c>
      <c r="AK31" s="1">
        <v>78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23430</v>
      </c>
      <c r="FK31" s="78">
        <v>23440</v>
      </c>
    </row>
    <row r="32" spans="1:167">
      <c r="A32" s="19">
        <v>22</v>
      </c>
      <c r="B32" s="19">
        <v>89958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6">
        <f t="shared" si="3"/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76.333333333333329</v>
      </c>
      <c r="L32" s="28" t="str">
        <f t="shared" si="6"/>
        <v>B</v>
      </c>
      <c r="M32" s="28">
        <f t="shared" si="7"/>
        <v>76.333333333333329</v>
      </c>
      <c r="N32" s="28" t="str">
        <f t="shared" si="8"/>
        <v>B</v>
      </c>
      <c r="O32" s="36">
        <f t="shared" si="9"/>
        <v>1</v>
      </c>
      <c r="P32" s="28" t="str">
        <f t="shared" si="10"/>
        <v>Sangat terampil membuat karya konsep gejala hakikat fisika, pengukuran, vektor, gerak lurus, gerak parabola, dan gerak melingkar.</v>
      </c>
      <c r="Q32" s="39" t="str">
        <f t="shared" si="11"/>
        <v>A</v>
      </c>
      <c r="R32" s="39" t="str">
        <f t="shared" si="12"/>
        <v>A</v>
      </c>
      <c r="S32" s="18"/>
      <c r="T32" s="1">
        <v>78</v>
      </c>
      <c r="U32" s="37">
        <v>80</v>
      </c>
      <c r="V32" s="37">
        <v>77</v>
      </c>
      <c r="W32" s="37">
        <v>81</v>
      </c>
      <c r="X32" s="1">
        <v>81</v>
      </c>
      <c r="Y32" s="1">
        <v>86</v>
      </c>
      <c r="Z32" s="1"/>
      <c r="AA32" s="1"/>
      <c r="AB32" s="1"/>
      <c r="AC32" s="1"/>
      <c r="AD32" s="1"/>
      <c r="AE32" s="18"/>
      <c r="AF32" s="1">
        <v>74</v>
      </c>
      <c r="AG32" s="1">
        <v>78</v>
      </c>
      <c r="AH32" s="1">
        <v>73</v>
      </c>
      <c r="AI32" s="1">
        <v>75</v>
      </c>
      <c r="AJ32" s="1">
        <v>75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>
      <c r="A33" s="19">
        <v>23</v>
      </c>
      <c r="B33" s="19">
        <v>89959</v>
      </c>
      <c r="C33" s="19" t="s">
        <v>138</v>
      </c>
      <c r="D33" s="18"/>
      <c r="E33" s="28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6">
        <f t="shared" si="3"/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73.166666666666671</v>
      </c>
      <c r="L33" s="28" t="str">
        <f t="shared" si="6"/>
        <v>C</v>
      </c>
      <c r="M33" s="28">
        <f t="shared" si="7"/>
        <v>73.166666666666671</v>
      </c>
      <c r="N33" s="28" t="str">
        <f t="shared" si="8"/>
        <v>C</v>
      </c>
      <c r="O33" s="36">
        <f t="shared" si="9"/>
        <v>1</v>
      </c>
      <c r="P33" s="28" t="str">
        <f t="shared" si="10"/>
        <v>Sangat terampil membuat karya konsep gejala hakikat fisika, pengukuran, vektor, gerak lurus, gerak parabola, dan gerak melingkar.</v>
      </c>
      <c r="Q33" s="39" t="s">
        <v>9</v>
      </c>
      <c r="R33" s="39" t="str">
        <f t="shared" si="12"/>
        <v>B</v>
      </c>
      <c r="S33" s="18"/>
      <c r="T33" s="1">
        <v>75</v>
      </c>
      <c r="U33" s="37">
        <v>77</v>
      </c>
      <c r="V33" s="37">
        <v>76</v>
      </c>
      <c r="W33" s="37">
        <v>79</v>
      </c>
      <c r="X33" s="1">
        <v>79</v>
      </c>
      <c r="Y33" s="1">
        <v>78</v>
      </c>
      <c r="Z33" s="1"/>
      <c r="AA33" s="1"/>
      <c r="AB33" s="1"/>
      <c r="AC33" s="1"/>
      <c r="AD33" s="1"/>
      <c r="AE33" s="18"/>
      <c r="AF33" s="1">
        <v>72</v>
      </c>
      <c r="AG33" s="1">
        <v>73</v>
      </c>
      <c r="AH33" s="1">
        <v>73</v>
      </c>
      <c r="AI33" s="1">
        <v>74</v>
      </c>
      <c r="AJ33" s="1">
        <v>74</v>
      </c>
      <c r="AK33" s="1">
        <v>73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89960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f t="shared" si="3"/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75.333333333333329</v>
      </c>
      <c r="L34" s="28" t="str">
        <f t="shared" si="6"/>
        <v>B</v>
      </c>
      <c r="M34" s="28">
        <f t="shared" si="7"/>
        <v>75.333333333333329</v>
      </c>
      <c r="N34" s="28" t="str">
        <f t="shared" si="8"/>
        <v>B</v>
      </c>
      <c r="O34" s="36">
        <f t="shared" si="9"/>
        <v>1</v>
      </c>
      <c r="P34" s="28" t="str">
        <f t="shared" si="10"/>
        <v>Sangat terampil membuat karya konsep gejala hakikat fisika, pengukuran, vektor, gerak lurus, gerak parabola, dan gerak melingkar.</v>
      </c>
      <c r="Q34" s="39" t="str">
        <f t="shared" si="11"/>
        <v>A</v>
      </c>
      <c r="R34" s="39" t="str">
        <f t="shared" si="12"/>
        <v>A</v>
      </c>
      <c r="S34" s="18"/>
      <c r="T34" s="1">
        <v>78</v>
      </c>
      <c r="U34" s="37">
        <v>77</v>
      </c>
      <c r="V34" s="37">
        <v>77</v>
      </c>
      <c r="W34" s="37">
        <v>80</v>
      </c>
      <c r="X34" s="1">
        <v>80</v>
      </c>
      <c r="Y34" s="1">
        <v>85</v>
      </c>
      <c r="Z34" s="1"/>
      <c r="AA34" s="1"/>
      <c r="AB34" s="1"/>
      <c r="AC34" s="1"/>
      <c r="AD34" s="1"/>
      <c r="AE34" s="18"/>
      <c r="AF34" s="1">
        <v>74</v>
      </c>
      <c r="AG34" s="1">
        <v>73</v>
      </c>
      <c r="AH34" s="1">
        <v>73</v>
      </c>
      <c r="AI34" s="1">
        <v>75</v>
      </c>
      <c r="AJ34" s="1">
        <v>75</v>
      </c>
      <c r="AK34" s="1">
        <v>82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89961</v>
      </c>
      <c r="C35" s="19" t="s">
        <v>140</v>
      </c>
      <c r="D35" s="18"/>
      <c r="E35" s="28">
        <f t="shared" si="0"/>
        <v>80</v>
      </c>
      <c r="F35" s="28" t="str">
        <f t="shared" si="1"/>
        <v>B</v>
      </c>
      <c r="G35" s="28">
        <f>IF((COUNTA(T12:AC12)&gt;0),(ROUND((AVERAGE(T35:AD35)),0)),"")</f>
        <v>80</v>
      </c>
      <c r="H35" s="28" t="str">
        <f t="shared" si="2"/>
        <v>B</v>
      </c>
      <c r="I35" s="36">
        <f t="shared" si="3"/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74.666666666666671</v>
      </c>
      <c r="L35" s="28" t="str">
        <f t="shared" si="6"/>
        <v>C</v>
      </c>
      <c r="M35" s="28">
        <f t="shared" si="7"/>
        <v>74.666666666666671</v>
      </c>
      <c r="N35" s="28" t="str">
        <f t="shared" si="8"/>
        <v>C</v>
      </c>
      <c r="O35" s="36">
        <f t="shared" si="9"/>
        <v>1</v>
      </c>
      <c r="P35" s="28" t="str">
        <f t="shared" si="10"/>
        <v>Sangat terampil membuat karya konsep gejala hakikat fisika, pengukuran, vektor, gerak lurus, gerak parabola, dan gerak melingkar.</v>
      </c>
      <c r="Q35" s="39" t="str">
        <f t="shared" si="11"/>
        <v>A</v>
      </c>
      <c r="R35" s="39" t="str">
        <f t="shared" si="12"/>
        <v>A</v>
      </c>
      <c r="S35" s="18"/>
      <c r="T35" s="1">
        <v>78</v>
      </c>
      <c r="U35" s="37">
        <v>77</v>
      </c>
      <c r="V35" s="37">
        <v>77</v>
      </c>
      <c r="W35" s="37">
        <v>83</v>
      </c>
      <c r="X35" s="1">
        <v>81</v>
      </c>
      <c r="Y35" s="1">
        <v>81</v>
      </c>
      <c r="Z35" s="1"/>
      <c r="AA35" s="1"/>
      <c r="AB35" s="1"/>
      <c r="AC35" s="1"/>
      <c r="AD35" s="1"/>
      <c r="AE35" s="18"/>
      <c r="AF35" s="1">
        <v>74</v>
      </c>
      <c r="AG35" s="1">
        <v>73</v>
      </c>
      <c r="AH35" s="1">
        <v>73</v>
      </c>
      <c r="AI35" s="1">
        <v>78</v>
      </c>
      <c r="AJ35" s="1">
        <v>75</v>
      </c>
      <c r="AK35" s="1">
        <v>75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89962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6">
        <f t="shared" si="3"/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75.666666666666671</v>
      </c>
      <c r="L36" s="28" t="str">
        <f t="shared" si="6"/>
        <v>B</v>
      </c>
      <c r="M36" s="28">
        <f t="shared" si="7"/>
        <v>75.666666666666671</v>
      </c>
      <c r="N36" s="28" t="str">
        <f t="shared" si="8"/>
        <v>B</v>
      </c>
      <c r="O36" s="36">
        <f t="shared" si="9"/>
        <v>1</v>
      </c>
      <c r="P36" s="28" t="str">
        <f t="shared" si="10"/>
        <v>Sangat terampil membuat karya konsep gejala hakikat fisika, pengukuran, vektor, gerak lurus, gerak parabola, dan gerak melingkar.</v>
      </c>
      <c r="Q36" s="39" t="str">
        <f t="shared" si="11"/>
        <v>A</v>
      </c>
      <c r="R36" s="39" t="str">
        <f t="shared" si="12"/>
        <v>A</v>
      </c>
      <c r="S36" s="18"/>
      <c r="T36" s="1">
        <v>80</v>
      </c>
      <c r="U36" s="37">
        <v>77</v>
      </c>
      <c r="V36" s="37">
        <v>77</v>
      </c>
      <c r="W36" s="37">
        <v>81</v>
      </c>
      <c r="X36" s="1">
        <v>81</v>
      </c>
      <c r="Y36" s="1">
        <v>85</v>
      </c>
      <c r="Z36" s="1"/>
      <c r="AA36" s="1"/>
      <c r="AB36" s="1"/>
      <c r="AC36" s="1"/>
      <c r="AD36" s="1"/>
      <c r="AE36" s="18"/>
      <c r="AF36" s="1">
        <v>77</v>
      </c>
      <c r="AG36" s="1">
        <v>73</v>
      </c>
      <c r="AH36" s="1">
        <v>73</v>
      </c>
      <c r="AI36" s="1">
        <v>75</v>
      </c>
      <c r="AJ36" s="1">
        <v>75</v>
      </c>
      <c r="AK36" s="1">
        <v>81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89963</v>
      </c>
      <c r="C37" s="19" t="s">
        <v>142</v>
      </c>
      <c r="D37" s="18"/>
      <c r="E37" s="28">
        <f t="shared" si="0"/>
        <v>80</v>
      </c>
      <c r="F37" s="28" t="str">
        <f t="shared" si="1"/>
        <v>B</v>
      </c>
      <c r="G37" s="28">
        <f>IF((COUNTA(T12:AC12)&gt;0),(ROUND((AVERAGE(T37:AD37)),0)),"")</f>
        <v>80</v>
      </c>
      <c r="H37" s="28" t="str">
        <f t="shared" si="2"/>
        <v>B</v>
      </c>
      <c r="I37" s="36">
        <f t="shared" si="3"/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74.833333333333329</v>
      </c>
      <c r="L37" s="28" t="str">
        <f t="shared" si="6"/>
        <v>C</v>
      </c>
      <c r="M37" s="28">
        <f t="shared" si="7"/>
        <v>74.833333333333329</v>
      </c>
      <c r="N37" s="28" t="str">
        <f t="shared" si="8"/>
        <v>C</v>
      </c>
      <c r="O37" s="36">
        <f t="shared" si="9"/>
        <v>1</v>
      </c>
      <c r="P37" s="28" t="str">
        <f t="shared" si="10"/>
        <v>Sangat terampil membuat karya konsep gejala hakikat fisika, pengukuran, vektor, gerak lurus, gerak parabola, dan gerak melingkar.</v>
      </c>
      <c r="Q37" s="39" t="str">
        <f t="shared" si="11"/>
        <v>A</v>
      </c>
      <c r="R37" s="39" t="str">
        <f t="shared" si="12"/>
        <v>A</v>
      </c>
      <c r="S37" s="18"/>
      <c r="T37" s="1">
        <v>78</v>
      </c>
      <c r="U37" s="37">
        <v>77</v>
      </c>
      <c r="V37" s="37">
        <v>77</v>
      </c>
      <c r="W37" s="37">
        <v>82</v>
      </c>
      <c r="X37" s="1">
        <v>81</v>
      </c>
      <c r="Y37" s="1">
        <v>82</v>
      </c>
      <c r="Z37" s="1"/>
      <c r="AA37" s="1"/>
      <c r="AB37" s="1"/>
      <c r="AC37" s="1"/>
      <c r="AD37" s="1"/>
      <c r="AE37" s="18"/>
      <c r="AF37" s="1">
        <v>74</v>
      </c>
      <c r="AG37" s="1">
        <v>73</v>
      </c>
      <c r="AH37" s="1">
        <v>73</v>
      </c>
      <c r="AI37" s="1">
        <v>77</v>
      </c>
      <c r="AJ37" s="1">
        <v>75</v>
      </c>
      <c r="AK37" s="1">
        <v>77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89964</v>
      </c>
      <c r="C38" s="19" t="s">
        <v>143</v>
      </c>
      <c r="D38" s="18"/>
      <c r="E38" s="28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6">
        <f t="shared" si="3"/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77.166666666666671</v>
      </c>
      <c r="L38" s="28" t="str">
        <f t="shared" si="6"/>
        <v>B</v>
      </c>
      <c r="M38" s="28">
        <f t="shared" si="7"/>
        <v>77.166666666666671</v>
      </c>
      <c r="N38" s="28" t="str">
        <f t="shared" si="8"/>
        <v>B</v>
      </c>
      <c r="O38" s="36">
        <f t="shared" si="9"/>
        <v>1</v>
      </c>
      <c r="P38" s="28" t="str">
        <f t="shared" si="10"/>
        <v>Sangat terampil membuat karya konsep gejala hakikat fisika, pengukuran, vektor, gerak lurus, gerak parabola, dan gerak melingkar.</v>
      </c>
      <c r="Q38" s="39" t="str">
        <f t="shared" si="11"/>
        <v>A</v>
      </c>
      <c r="R38" s="39" t="str">
        <f t="shared" si="12"/>
        <v>A</v>
      </c>
      <c r="S38" s="18"/>
      <c r="T38" s="1">
        <v>78</v>
      </c>
      <c r="U38" s="37">
        <v>77</v>
      </c>
      <c r="V38" s="37">
        <v>77</v>
      </c>
      <c r="W38" s="37">
        <v>78</v>
      </c>
      <c r="X38" s="1">
        <v>89</v>
      </c>
      <c r="Y38" s="1">
        <v>82</v>
      </c>
      <c r="Z38" s="1"/>
      <c r="AA38" s="1"/>
      <c r="AB38" s="1"/>
      <c r="AC38" s="1"/>
      <c r="AD38" s="1"/>
      <c r="AE38" s="18"/>
      <c r="AF38" s="1">
        <v>74</v>
      </c>
      <c r="AG38" s="1">
        <v>73</v>
      </c>
      <c r="AH38" s="1">
        <v>73</v>
      </c>
      <c r="AI38" s="1">
        <v>74</v>
      </c>
      <c r="AJ38" s="1">
        <v>90</v>
      </c>
      <c r="AK38" s="1">
        <v>79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89965</v>
      </c>
      <c r="C39" s="19" t="s">
        <v>144</v>
      </c>
      <c r="D39" s="18"/>
      <c r="E39" s="28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6">
        <f t="shared" si="3"/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75.333333333333329</v>
      </c>
      <c r="L39" s="28" t="str">
        <f t="shared" si="6"/>
        <v>B</v>
      </c>
      <c r="M39" s="28">
        <f t="shared" si="7"/>
        <v>75.333333333333329</v>
      </c>
      <c r="N39" s="28" t="str">
        <f t="shared" si="8"/>
        <v>B</v>
      </c>
      <c r="O39" s="36">
        <f t="shared" si="9"/>
        <v>1</v>
      </c>
      <c r="P39" s="28" t="str">
        <f t="shared" si="10"/>
        <v>Sangat terampil membuat karya konsep gejala hakikat fisika, pengukuran, vektor, gerak lurus, gerak parabola, dan gerak melingkar.</v>
      </c>
      <c r="Q39" s="39" t="str">
        <f t="shared" si="11"/>
        <v>A</v>
      </c>
      <c r="R39" s="39" t="str">
        <f t="shared" si="12"/>
        <v>A</v>
      </c>
      <c r="S39" s="18"/>
      <c r="T39" s="1">
        <v>81</v>
      </c>
      <c r="U39" s="37">
        <v>76</v>
      </c>
      <c r="V39" s="37">
        <v>74</v>
      </c>
      <c r="W39" s="37">
        <v>84</v>
      </c>
      <c r="X39" s="1">
        <v>78</v>
      </c>
      <c r="Y39" s="1">
        <v>77</v>
      </c>
      <c r="Z39" s="1"/>
      <c r="AA39" s="1"/>
      <c r="AB39" s="1"/>
      <c r="AC39" s="1"/>
      <c r="AD39" s="1"/>
      <c r="AE39" s="18"/>
      <c r="AF39" s="1">
        <v>78</v>
      </c>
      <c r="AG39" s="1">
        <v>73</v>
      </c>
      <c r="AH39" s="1">
        <v>72</v>
      </c>
      <c r="AI39" s="1">
        <v>83</v>
      </c>
      <c r="AJ39" s="1">
        <v>74</v>
      </c>
      <c r="AK39" s="1">
        <v>72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89966</v>
      </c>
      <c r="C40" s="19" t="s">
        <v>145</v>
      </c>
      <c r="D40" s="18"/>
      <c r="E40" s="28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6">
        <f t="shared" si="3"/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74.833333333333329</v>
      </c>
      <c r="L40" s="28" t="str">
        <f t="shared" si="6"/>
        <v>C</v>
      </c>
      <c r="M40" s="28">
        <f t="shared" si="7"/>
        <v>74.833333333333329</v>
      </c>
      <c r="N40" s="28" t="str">
        <f t="shared" si="8"/>
        <v>C</v>
      </c>
      <c r="O40" s="36">
        <f t="shared" si="9"/>
        <v>1</v>
      </c>
      <c r="P40" s="28" t="str">
        <f t="shared" si="10"/>
        <v>Sangat terampil membuat karya konsep gejala hakikat fisika, pengukuran, vektor, gerak lurus, gerak parabola, dan gerak melingkar.</v>
      </c>
      <c r="Q40" s="39" t="s">
        <v>9</v>
      </c>
      <c r="R40" s="39" t="str">
        <f t="shared" si="12"/>
        <v>B</v>
      </c>
      <c r="S40" s="18"/>
      <c r="T40" s="1">
        <v>75</v>
      </c>
      <c r="U40" s="37">
        <v>75</v>
      </c>
      <c r="V40" s="37">
        <v>75</v>
      </c>
      <c r="W40" s="37">
        <v>76</v>
      </c>
      <c r="X40" s="1">
        <v>83</v>
      </c>
      <c r="Y40" s="1">
        <v>79</v>
      </c>
      <c r="Z40" s="1"/>
      <c r="AA40" s="1"/>
      <c r="AB40" s="1"/>
      <c r="AC40" s="1"/>
      <c r="AD40" s="1"/>
      <c r="AE40" s="18"/>
      <c r="AF40" s="1">
        <v>72</v>
      </c>
      <c r="AG40" s="1">
        <v>72</v>
      </c>
      <c r="AH40" s="1">
        <v>72</v>
      </c>
      <c r="AI40" s="1">
        <v>73</v>
      </c>
      <c r="AJ40" s="1">
        <v>83</v>
      </c>
      <c r="AK40" s="1">
        <v>77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89967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>IF((COUNTA(T12:AC12)&gt;0),(ROUND((AVERAGE(T41:AD41)),0)),"")</f>
        <v>77</v>
      </c>
      <c r="H41" s="28" t="str">
        <f t="shared" si="2"/>
        <v>B</v>
      </c>
      <c r="I41" s="36">
        <f t="shared" si="3"/>
        <v>1</v>
      </c>
      <c r="J41" s="28" t="str">
        <f t="shared" si="4"/>
        <v>Memiliki kemampuan menjelaskan tentang gejala hakikat fisika, pengukuran, vektor, gerak lurus, gerak parabola, dan gerak melingkar.</v>
      </c>
      <c r="K41" s="28">
        <f t="shared" si="5"/>
        <v>73.833333333333329</v>
      </c>
      <c r="L41" s="28" t="str">
        <f t="shared" si="6"/>
        <v>C</v>
      </c>
      <c r="M41" s="28">
        <f t="shared" si="7"/>
        <v>73.833333333333329</v>
      </c>
      <c r="N41" s="28" t="str">
        <f t="shared" si="8"/>
        <v>C</v>
      </c>
      <c r="O41" s="36">
        <f t="shared" si="9"/>
        <v>1</v>
      </c>
      <c r="P41" s="28" t="str">
        <f t="shared" si="10"/>
        <v>Sangat terampil membuat karya konsep gejala hakikat fisika, pengukuran, vektor, gerak lurus, gerak parabola, dan gerak melingkar.</v>
      </c>
      <c r="Q41" s="39" t="s">
        <v>9</v>
      </c>
      <c r="R41" s="39" t="str">
        <f t="shared" si="12"/>
        <v>B</v>
      </c>
      <c r="S41" s="18"/>
      <c r="T41" s="1">
        <v>75</v>
      </c>
      <c r="U41" s="37">
        <v>76</v>
      </c>
      <c r="V41" s="37">
        <v>75</v>
      </c>
      <c r="W41" s="37">
        <v>78</v>
      </c>
      <c r="X41" s="1">
        <v>79</v>
      </c>
      <c r="Y41" s="1">
        <v>80</v>
      </c>
      <c r="Z41" s="1"/>
      <c r="AA41" s="1"/>
      <c r="AB41" s="1"/>
      <c r="AC41" s="1"/>
      <c r="AD41" s="1"/>
      <c r="AE41" s="18"/>
      <c r="AF41" s="1">
        <v>72</v>
      </c>
      <c r="AG41" s="1">
        <v>73</v>
      </c>
      <c r="AH41" s="1">
        <v>72</v>
      </c>
      <c r="AI41" s="1">
        <v>74</v>
      </c>
      <c r="AJ41" s="1">
        <v>75</v>
      </c>
      <c r="AK41" s="1">
        <v>77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89968</v>
      </c>
      <c r="C42" s="19" t="s">
        <v>147</v>
      </c>
      <c r="D42" s="18"/>
      <c r="E42" s="28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6">
        <f t="shared" si="3"/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74.666666666666671</v>
      </c>
      <c r="L42" s="28" t="str">
        <f t="shared" si="6"/>
        <v>C</v>
      </c>
      <c r="M42" s="28">
        <f t="shared" si="7"/>
        <v>74.666666666666671</v>
      </c>
      <c r="N42" s="28" t="str">
        <f t="shared" si="8"/>
        <v>C</v>
      </c>
      <c r="O42" s="36">
        <f t="shared" si="9"/>
        <v>1</v>
      </c>
      <c r="P42" s="28" t="str">
        <f t="shared" si="10"/>
        <v>Sangat terampil membuat karya konsep gejala hakikat fisika, pengukuran, vektor, gerak lurus, gerak parabola, dan gerak melingkar.</v>
      </c>
      <c r="Q42" s="39" t="str">
        <f t="shared" si="11"/>
        <v>A</v>
      </c>
      <c r="R42" s="39" t="str">
        <f t="shared" si="12"/>
        <v>A</v>
      </c>
      <c r="S42" s="18"/>
      <c r="T42" s="1">
        <v>78</v>
      </c>
      <c r="U42" s="37">
        <v>77</v>
      </c>
      <c r="V42" s="37">
        <v>76</v>
      </c>
      <c r="W42" s="37">
        <v>80</v>
      </c>
      <c r="X42" s="1">
        <v>80</v>
      </c>
      <c r="Y42" s="1">
        <v>82</v>
      </c>
      <c r="Z42" s="1"/>
      <c r="AA42" s="1"/>
      <c r="AB42" s="1"/>
      <c r="AC42" s="1"/>
      <c r="AD42" s="1"/>
      <c r="AE42" s="18"/>
      <c r="AF42" s="1">
        <v>74</v>
      </c>
      <c r="AG42" s="1">
        <v>73</v>
      </c>
      <c r="AH42" s="1">
        <v>73</v>
      </c>
      <c r="AI42" s="1">
        <v>75</v>
      </c>
      <c r="AJ42" s="1">
        <v>75</v>
      </c>
      <c r="AK42" s="1">
        <v>78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89969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6">
        <f t="shared" si="3"/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75.333333333333329</v>
      </c>
      <c r="L43" s="28" t="str">
        <f t="shared" si="6"/>
        <v>B</v>
      </c>
      <c r="M43" s="28">
        <f t="shared" si="7"/>
        <v>75.333333333333329</v>
      </c>
      <c r="N43" s="28" t="str">
        <f t="shared" si="8"/>
        <v>B</v>
      </c>
      <c r="O43" s="36">
        <f t="shared" si="9"/>
        <v>1</v>
      </c>
      <c r="P43" s="28" t="str">
        <f t="shared" si="10"/>
        <v>Sangat terampil membuat karya konsep gejala hakikat fisika, pengukuran, vektor, gerak lurus, gerak parabola, dan gerak melingkar.</v>
      </c>
      <c r="Q43" s="39" t="str">
        <f t="shared" si="11"/>
        <v>A</v>
      </c>
      <c r="R43" s="39" t="str">
        <f t="shared" si="12"/>
        <v>A</v>
      </c>
      <c r="S43" s="18"/>
      <c r="T43" s="1">
        <v>78</v>
      </c>
      <c r="U43" s="37">
        <v>77</v>
      </c>
      <c r="V43" s="37">
        <v>77</v>
      </c>
      <c r="W43" s="37">
        <v>82</v>
      </c>
      <c r="X43" s="1">
        <v>81</v>
      </c>
      <c r="Y43" s="1">
        <v>84</v>
      </c>
      <c r="Z43" s="1"/>
      <c r="AA43" s="1"/>
      <c r="AB43" s="1"/>
      <c r="AC43" s="1"/>
      <c r="AD43" s="1"/>
      <c r="AE43" s="18"/>
      <c r="AF43" s="1">
        <v>74</v>
      </c>
      <c r="AG43" s="1">
        <v>73</v>
      </c>
      <c r="AH43" s="1">
        <v>73</v>
      </c>
      <c r="AI43" s="1">
        <v>77</v>
      </c>
      <c r="AJ43" s="1">
        <v>75</v>
      </c>
      <c r="AK43" s="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89970</v>
      </c>
      <c r="C44" s="19" t="s">
        <v>149</v>
      </c>
      <c r="D44" s="18"/>
      <c r="E44" s="28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6">
        <f t="shared" si="3"/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73.666666666666671</v>
      </c>
      <c r="L44" s="28" t="str">
        <f t="shared" si="6"/>
        <v>C</v>
      </c>
      <c r="M44" s="28">
        <f t="shared" si="7"/>
        <v>73.666666666666671</v>
      </c>
      <c r="N44" s="28" t="str">
        <f t="shared" si="8"/>
        <v>C</v>
      </c>
      <c r="O44" s="36">
        <f t="shared" si="9"/>
        <v>1</v>
      </c>
      <c r="P44" s="28" t="str">
        <f t="shared" si="10"/>
        <v>Sangat terampil membuat karya konsep gejala hakikat fisika, pengukuran, vektor, gerak lurus, gerak parabola, dan gerak melingkar.</v>
      </c>
      <c r="Q44" s="39" t="s">
        <v>9</v>
      </c>
      <c r="R44" s="39" t="str">
        <f t="shared" si="12"/>
        <v>B</v>
      </c>
      <c r="S44" s="18"/>
      <c r="T44" s="1">
        <v>78</v>
      </c>
      <c r="U44" s="37">
        <v>77</v>
      </c>
      <c r="V44" s="37">
        <v>76</v>
      </c>
      <c r="W44" s="37">
        <v>77</v>
      </c>
      <c r="X44" s="1">
        <v>77</v>
      </c>
      <c r="Y44" s="1">
        <v>79</v>
      </c>
      <c r="Z44" s="1"/>
      <c r="AA44" s="1"/>
      <c r="AB44" s="1"/>
      <c r="AC44" s="1"/>
      <c r="AD44" s="1"/>
      <c r="AE44" s="18"/>
      <c r="AF44" s="1">
        <v>74</v>
      </c>
      <c r="AG44" s="1">
        <v>73</v>
      </c>
      <c r="AH44" s="1">
        <v>73</v>
      </c>
      <c r="AI44" s="1">
        <v>73</v>
      </c>
      <c r="AJ44" s="1">
        <v>73</v>
      </c>
      <c r="AK44" s="1">
        <v>76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89971</v>
      </c>
      <c r="C45" s="19" t="s">
        <v>150</v>
      </c>
      <c r="D45" s="18"/>
      <c r="E45" s="28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6">
        <f t="shared" si="3"/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74.5</v>
      </c>
      <c r="L45" s="28" t="str">
        <f t="shared" si="6"/>
        <v>C</v>
      </c>
      <c r="M45" s="28">
        <f t="shared" si="7"/>
        <v>74.5</v>
      </c>
      <c r="N45" s="28" t="str">
        <f t="shared" si="8"/>
        <v>C</v>
      </c>
      <c r="O45" s="36">
        <f t="shared" si="9"/>
        <v>1</v>
      </c>
      <c r="P45" s="28" t="str">
        <f t="shared" si="10"/>
        <v>Sangat terampil membuat karya konsep gejala hakikat fisika, pengukuran, vektor, gerak lurus, gerak parabola, dan gerak melingkar.</v>
      </c>
      <c r="Q45" s="39" t="s">
        <v>9</v>
      </c>
      <c r="R45" s="39" t="str">
        <f t="shared" si="12"/>
        <v>B</v>
      </c>
      <c r="S45" s="18"/>
      <c r="T45" s="1">
        <v>78</v>
      </c>
      <c r="U45" s="37">
        <v>77</v>
      </c>
      <c r="V45" s="37">
        <v>77</v>
      </c>
      <c r="W45" s="37">
        <v>81</v>
      </c>
      <c r="X45" s="1">
        <v>81</v>
      </c>
      <c r="Y45" s="1">
        <v>82</v>
      </c>
      <c r="Z45" s="1"/>
      <c r="AA45" s="1"/>
      <c r="AB45" s="1"/>
      <c r="AC45" s="1"/>
      <c r="AD45" s="1"/>
      <c r="AE45" s="18"/>
      <c r="AF45" s="1">
        <v>74</v>
      </c>
      <c r="AG45" s="1">
        <v>73</v>
      </c>
      <c r="AH45" s="1">
        <v>73</v>
      </c>
      <c r="AI45" s="1">
        <v>75</v>
      </c>
      <c r="AJ45" s="1">
        <v>75</v>
      </c>
      <c r="AK45" s="1">
        <v>77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89972</v>
      </c>
      <c r="C46" s="19" t="s">
        <v>151</v>
      </c>
      <c r="D46" s="18"/>
      <c r="E46" s="28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6">
        <f t="shared" si="3"/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77.166666666666671</v>
      </c>
      <c r="L46" s="28" t="str">
        <f t="shared" si="6"/>
        <v>B</v>
      </c>
      <c r="M46" s="28">
        <f t="shared" si="7"/>
        <v>77.166666666666671</v>
      </c>
      <c r="N46" s="28" t="str">
        <f t="shared" si="8"/>
        <v>B</v>
      </c>
      <c r="O46" s="36">
        <f t="shared" si="9"/>
        <v>1</v>
      </c>
      <c r="P46" s="28" t="str">
        <f t="shared" si="10"/>
        <v>Sangat terampil membuat karya konsep gejala hakikat fisika, pengukuran, vektor, gerak lurus, gerak parabola, dan gerak melingkar.</v>
      </c>
      <c r="Q46" s="39" t="str">
        <f t="shared" si="11"/>
        <v>A</v>
      </c>
      <c r="R46" s="39" t="str">
        <f t="shared" si="12"/>
        <v>A</v>
      </c>
      <c r="S46" s="18"/>
      <c r="T46" s="1">
        <v>87</v>
      </c>
      <c r="U46" s="37">
        <v>79</v>
      </c>
      <c r="V46" s="37">
        <v>76</v>
      </c>
      <c r="W46" s="37">
        <v>80</v>
      </c>
      <c r="X46" s="1">
        <v>80</v>
      </c>
      <c r="Y46" s="1">
        <v>83</v>
      </c>
      <c r="Z46" s="1"/>
      <c r="AA46" s="1"/>
      <c r="AB46" s="1"/>
      <c r="AC46" s="1"/>
      <c r="AD46" s="1"/>
      <c r="AE46" s="18"/>
      <c r="AF46" s="1">
        <v>85</v>
      </c>
      <c r="AG46" s="1">
        <v>76</v>
      </c>
      <c r="AH46" s="1">
        <v>73</v>
      </c>
      <c r="AI46" s="1">
        <v>75</v>
      </c>
      <c r="AJ46" s="1">
        <v>75</v>
      </c>
      <c r="AK46" s="1">
        <v>79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4"/>
        <v/>
      </c>
      <c r="K47" s="28" t="str">
        <f t="shared" ref="K47:K50" si="13">IF((COUNTA(AF47:AO47)&gt;0),AVERAGE(AF47:AO47),"")</f>
        <v/>
      </c>
      <c r="L47" s="28" t="str">
        <f t="shared" si="6"/>
        <v/>
      </c>
      <c r="M47" s="28" t="str">
        <f t="shared" ref="M47:M50" si="14">IF((COUNTA(AF47:AO47)&gt;0),AVERAGE(AF47:AO47),"")</f>
        <v/>
      </c>
      <c r="N47" s="28" t="str">
        <f t="shared" si="8"/>
        <v/>
      </c>
      <c r="O47" s="36"/>
      <c r="P47" s="28" t="str">
        <f t="shared" si="10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4"/>
        <v/>
      </c>
      <c r="K48" s="28" t="str">
        <f t="shared" si="13"/>
        <v/>
      </c>
      <c r="L48" s="28" t="str">
        <f t="shared" si="6"/>
        <v/>
      </c>
      <c r="M48" s="28" t="str">
        <f t="shared" si="14"/>
        <v/>
      </c>
      <c r="N48" s="28" t="str">
        <f t="shared" si="8"/>
        <v/>
      </c>
      <c r="O48" s="36"/>
      <c r="P48" s="28" t="str">
        <f t="shared" si="10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4"/>
        <v/>
      </c>
      <c r="K49" s="28" t="str">
        <f t="shared" si="13"/>
        <v/>
      </c>
      <c r="L49" s="28" t="str">
        <f t="shared" si="6"/>
        <v/>
      </c>
      <c r="M49" s="28" t="str">
        <f t="shared" si="14"/>
        <v/>
      </c>
      <c r="N49" s="28" t="str">
        <f t="shared" si="8"/>
        <v/>
      </c>
      <c r="O49" s="36"/>
      <c r="P49" s="28" t="str">
        <f t="shared" si="10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4"/>
        <v/>
      </c>
      <c r="K50" s="28" t="str">
        <f t="shared" si="13"/>
        <v/>
      </c>
      <c r="L50" s="28" t="str">
        <f t="shared" si="6"/>
        <v/>
      </c>
      <c r="M50" s="28" t="str">
        <f t="shared" si="14"/>
        <v/>
      </c>
      <c r="N50" s="28" t="str">
        <f t="shared" si="8"/>
        <v/>
      </c>
      <c r="O50" s="36"/>
      <c r="P50" s="28" t="str">
        <f t="shared" si="10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5" priority="1" operator="between">
      <formula>($C$4-1)</formula>
      <formula>1</formula>
    </cfRule>
  </conditionalFormatting>
  <conditionalFormatting sqref="K52:K55">
    <cfRule type="cellIs" dxfId="4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U47:W50 T11:T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38" activePane="bottomRight" state="frozen"/>
      <selection pane="topRight"/>
      <selection pane="bottomLeft"/>
      <selection pane="bottomRight" activeCell="Q46" sqref="Q46"/>
    </sheetView>
  </sheetViews>
  <sheetFormatPr defaultRowHeight="15"/>
  <cols>
    <col min="1" max="1" width="4.42578125" customWidth="1"/>
    <col min="2" max="2" width="9.140625" hidden="1" customWidth="1"/>
    <col min="3" max="3" width="29.5703125" customWidth="1"/>
    <col min="4" max="4" width="5.85546875" hidden="1" customWidth="1"/>
    <col min="5" max="6" width="7.7109375" hidden="1" customWidth="1"/>
    <col min="7" max="19" width="3.7109375" customWidth="1"/>
    <col min="20" max="25" width="2.7109375" customWidth="1"/>
    <col min="26" max="30" width="7.140625" hidden="1" customWidth="1"/>
    <col min="31" max="37" width="2.7109375" customWidth="1"/>
    <col min="38" max="38" width="0.140625" hidden="1" customWidth="1"/>
    <col min="39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hidden="1" customWidth="1"/>
    <col min="162" max="162" width="5.85546875" hidden="1" customWidth="1"/>
    <col min="163" max="163" width="6.85546875" hidden="1" customWidth="1"/>
    <col min="164" max="165" width="40.7109375" hidden="1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90000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f t="shared" ref="I11:I46" si="3">IF(G11&gt;=70,1,2)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46" si="5">IF((COUNTA(AF11:AO11)&gt;0),AVERAGE(AF11:AO11),"")</f>
        <v>80.666666666666671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46" si="7">IF((COUNTA(AF11:AO11)&gt;0),AVERAGE(AF11:AO11),"")</f>
        <v>80.666666666666671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 t="shared" ref="O11:O46" si="9">IF(M11&gt;=70,1,2)</f>
        <v>1</v>
      </c>
      <c r="P11" s="28" t="str">
        <f t="shared" ref="P11:P50" si="10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 t="str">
        <f t="shared" ref="Q11:Q46" si="11">IF(M11&gt;=68,"A","B")</f>
        <v>A</v>
      </c>
      <c r="R11" s="39" t="str">
        <f>Q11</f>
        <v>A</v>
      </c>
      <c r="S11" s="18"/>
      <c r="T11" s="1">
        <v>86</v>
      </c>
      <c r="U11" s="37">
        <v>75</v>
      </c>
      <c r="V11" s="37">
        <v>74</v>
      </c>
      <c r="W11" s="37">
        <v>84</v>
      </c>
      <c r="X11" s="1">
        <v>87</v>
      </c>
      <c r="Y11" s="1">
        <v>86</v>
      </c>
      <c r="Z11" s="1"/>
      <c r="AA11" s="1"/>
      <c r="AB11" s="1"/>
      <c r="AC11" s="1"/>
      <c r="AD11" s="1"/>
      <c r="AE11" s="18"/>
      <c r="AF11" s="1">
        <v>89</v>
      </c>
      <c r="AG11" s="1">
        <v>72</v>
      </c>
      <c r="AH11" s="1">
        <v>72</v>
      </c>
      <c r="AI11" s="1">
        <v>82</v>
      </c>
      <c r="AJ11" s="1">
        <v>85</v>
      </c>
      <c r="AK11" s="1">
        <v>84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90001</v>
      </c>
      <c r="C12" s="19" t="s">
        <v>154</v>
      </c>
      <c r="D12" s="18"/>
      <c r="E12" s="28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6">
        <f t="shared" si="3"/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75.166666666666671</v>
      </c>
      <c r="L12" s="28" t="str">
        <f t="shared" si="6"/>
        <v>B</v>
      </c>
      <c r="M12" s="28">
        <f t="shared" si="7"/>
        <v>75.166666666666671</v>
      </c>
      <c r="N12" s="28" t="str">
        <f t="shared" si="8"/>
        <v>B</v>
      </c>
      <c r="O12" s="36">
        <f t="shared" si="9"/>
        <v>1</v>
      </c>
      <c r="P12" s="28" t="str">
        <f t="shared" si="10"/>
        <v>Sangat terampil membuat karya konsep gejala hakikat fisika, pengukuran, vektor, gerak lurus, gerak parabola, dan gerak melingkar.</v>
      </c>
      <c r="Q12" s="39" t="s">
        <v>9</v>
      </c>
      <c r="R12" s="39" t="str">
        <f t="shared" ref="R12:R46" si="12">Q12</f>
        <v>B</v>
      </c>
      <c r="S12" s="18"/>
      <c r="T12" s="1">
        <v>83</v>
      </c>
      <c r="U12" s="37">
        <v>75</v>
      </c>
      <c r="V12" s="37">
        <v>73</v>
      </c>
      <c r="W12" s="37">
        <v>76</v>
      </c>
      <c r="X12" s="1">
        <v>77</v>
      </c>
      <c r="Y12" s="1">
        <v>82</v>
      </c>
      <c r="Z12" s="1"/>
      <c r="AA12" s="1"/>
      <c r="AB12" s="1"/>
      <c r="AC12" s="1"/>
      <c r="AD12" s="1"/>
      <c r="AE12" s="18"/>
      <c r="AF12" s="1">
        <v>81</v>
      </c>
      <c r="AG12" s="1">
        <v>72</v>
      </c>
      <c r="AH12" s="1">
        <v>71</v>
      </c>
      <c r="AI12" s="1">
        <v>73</v>
      </c>
      <c r="AJ12" s="1">
        <v>73</v>
      </c>
      <c r="AK12" s="1">
        <v>81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90002</v>
      </c>
      <c r="C13" s="19" t="s">
        <v>155</v>
      </c>
      <c r="D13" s="18"/>
      <c r="E13" s="28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6">
        <f t="shared" si="3"/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76.333333333333329</v>
      </c>
      <c r="L13" s="28" t="str">
        <f t="shared" si="6"/>
        <v>B</v>
      </c>
      <c r="M13" s="28">
        <f t="shared" si="7"/>
        <v>76.333333333333329</v>
      </c>
      <c r="N13" s="28" t="str">
        <f t="shared" si="8"/>
        <v>B</v>
      </c>
      <c r="O13" s="36">
        <f t="shared" si="9"/>
        <v>1</v>
      </c>
      <c r="P13" s="28" t="str">
        <f t="shared" si="10"/>
        <v>Sangat terampil membuat karya konsep gejala hakikat fisika, pengukuran, vektor, gerak lurus, gerak parabola, dan gerak melingkar.</v>
      </c>
      <c r="Q13" s="39" t="s">
        <v>9</v>
      </c>
      <c r="R13" s="39" t="str">
        <f t="shared" si="12"/>
        <v>B</v>
      </c>
      <c r="S13" s="18"/>
      <c r="T13" s="1">
        <v>84</v>
      </c>
      <c r="U13" s="37">
        <v>75</v>
      </c>
      <c r="V13" s="37">
        <v>73</v>
      </c>
      <c r="W13" s="37">
        <v>77</v>
      </c>
      <c r="X13" s="1">
        <v>83</v>
      </c>
      <c r="Y13" s="1">
        <v>82</v>
      </c>
      <c r="Z13" s="1"/>
      <c r="AA13" s="1"/>
      <c r="AB13" s="1"/>
      <c r="AC13" s="1"/>
      <c r="AD13" s="1"/>
      <c r="AE13" s="18"/>
      <c r="AF13" s="1">
        <v>81</v>
      </c>
      <c r="AG13" s="1">
        <v>72</v>
      </c>
      <c r="AH13" s="1">
        <v>71</v>
      </c>
      <c r="AI13" s="1">
        <v>73</v>
      </c>
      <c r="AJ13" s="1">
        <v>81</v>
      </c>
      <c r="AK13" s="1">
        <v>80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8">
        <v>23441</v>
      </c>
      <c r="FK13" s="78">
        <v>23451</v>
      </c>
    </row>
    <row r="14" spans="1:167">
      <c r="A14" s="19">
        <v>4</v>
      </c>
      <c r="B14" s="19">
        <v>90003</v>
      </c>
      <c r="C14" s="19" t="s">
        <v>156</v>
      </c>
      <c r="D14" s="18"/>
      <c r="E14" s="28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6">
        <f t="shared" si="3"/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75.5</v>
      </c>
      <c r="L14" s="28" t="str">
        <f t="shared" si="6"/>
        <v>B</v>
      </c>
      <c r="M14" s="28">
        <f t="shared" si="7"/>
        <v>75.5</v>
      </c>
      <c r="N14" s="28" t="str">
        <f t="shared" si="8"/>
        <v>B</v>
      </c>
      <c r="O14" s="36">
        <f t="shared" si="9"/>
        <v>1</v>
      </c>
      <c r="P14" s="28" t="str">
        <f t="shared" si="10"/>
        <v>Sangat terampil membuat karya konsep gejala hakikat fisika, pengukuran, vektor, gerak lurus, gerak parabola, dan gerak melingkar.</v>
      </c>
      <c r="Q14" s="39" t="s">
        <v>9</v>
      </c>
      <c r="R14" s="39" t="str">
        <f t="shared" si="12"/>
        <v>B</v>
      </c>
      <c r="S14" s="18"/>
      <c r="T14" s="1">
        <v>80</v>
      </c>
      <c r="U14" s="37">
        <v>76</v>
      </c>
      <c r="V14" s="37">
        <v>74</v>
      </c>
      <c r="W14" s="37">
        <v>79</v>
      </c>
      <c r="X14" s="1">
        <v>83</v>
      </c>
      <c r="Y14" s="1">
        <v>82</v>
      </c>
      <c r="Z14" s="1"/>
      <c r="AA14" s="1"/>
      <c r="AB14" s="1"/>
      <c r="AC14" s="1"/>
      <c r="AD14" s="1"/>
      <c r="AE14" s="18"/>
      <c r="AF14" s="1">
        <v>77</v>
      </c>
      <c r="AG14" s="1">
        <v>73</v>
      </c>
      <c r="AH14" s="1">
        <v>72</v>
      </c>
      <c r="AI14" s="1">
        <v>74</v>
      </c>
      <c r="AJ14" s="1">
        <v>79</v>
      </c>
      <c r="AK14" s="1">
        <v>78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>
      <c r="A15" s="19">
        <v>5</v>
      </c>
      <c r="B15" s="19">
        <v>90004</v>
      </c>
      <c r="C15" s="19" t="s">
        <v>157</v>
      </c>
      <c r="D15" s="18"/>
      <c r="E15" s="28">
        <f t="shared" si="0"/>
        <v>80</v>
      </c>
      <c r="F15" s="28" t="str">
        <f t="shared" si="1"/>
        <v>B</v>
      </c>
      <c r="G15" s="28">
        <f>IF((COUNTA(T12:AC12)&gt;0),(ROUND((AVERAGE(T15:AD15)),0)),"")</f>
        <v>80</v>
      </c>
      <c r="H15" s="28" t="str">
        <f t="shared" si="2"/>
        <v>B</v>
      </c>
      <c r="I15" s="36">
        <f t="shared" si="3"/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76.666666666666671</v>
      </c>
      <c r="L15" s="28" t="str">
        <f t="shared" si="6"/>
        <v>B</v>
      </c>
      <c r="M15" s="28">
        <f t="shared" si="7"/>
        <v>76.666666666666671</v>
      </c>
      <c r="N15" s="28" t="str">
        <f t="shared" si="8"/>
        <v>B</v>
      </c>
      <c r="O15" s="36">
        <f t="shared" si="9"/>
        <v>1</v>
      </c>
      <c r="P15" s="28" t="str">
        <f t="shared" si="10"/>
        <v>Sangat terampil membuat karya konsep gejala hakikat fisika, pengukuran, vektor, gerak lurus, gerak parabola, dan gerak melingkar.</v>
      </c>
      <c r="Q15" s="39" t="str">
        <f t="shared" si="11"/>
        <v>A</v>
      </c>
      <c r="R15" s="39" t="str">
        <f t="shared" si="12"/>
        <v>A</v>
      </c>
      <c r="S15" s="18"/>
      <c r="T15" s="1">
        <v>80</v>
      </c>
      <c r="U15" s="37">
        <v>76</v>
      </c>
      <c r="V15" s="37">
        <v>75</v>
      </c>
      <c r="W15" s="37">
        <v>79</v>
      </c>
      <c r="X15" s="1">
        <v>80</v>
      </c>
      <c r="Y15" s="1">
        <v>91</v>
      </c>
      <c r="Z15" s="1"/>
      <c r="AA15" s="1"/>
      <c r="AB15" s="1"/>
      <c r="AC15" s="1"/>
      <c r="AD15" s="1"/>
      <c r="AE15" s="18"/>
      <c r="AF15" s="1">
        <v>75</v>
      </c>
      <c r="AG15" s="1">
        <v>73</v>
      </c>
      <c r="AH15" s="1">
        <v>72</v>
      </c>
      <c r="AI15" s="1">
        <v>74</v>
      </c>
      <c r="AJ15" s="1">
        <v>75</v>
      </c>
      <c r="AK15" s="1">
        <v>91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228</v>
      </c>
      <c r="FI15" s="76" t="s">
        <v>229</v>
      </c>
      <c r="FJ15" s="78">
        <v>23442</v>
      </c>
      <c r="FK15" s="78">
        <v>23452</v>
      </c>
    </row>
    <row r="16" spans="1:167">
      <c r="A16" s="19">
        <v>6</v>
      </c>
      <c r="B16" s="19">
        <v>90005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6">
        <f t="shared" si="3"/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78.666666666666671</v>
      </c>
      <c r="L16" s="28" t="str">
        <f t="shared" si="6"/>
        <v>B</v>
      </c>
      <c r="M16" s="28">
        <f t="shared" si="7"/>
        <v>78.666666666666671</v>
      </c>
      <c r="N16" s="28" t="str">
        <f t="shared" si="8"/>
        <v>B</v>
      </c>
      <c r="O16" s="36">
        <f t="shared" si="9"/>
        <v>1</v>
      </c>
      <c r="P16" s="28" t="str">
        <f t="shared" si="10"/>
        <v>Sangat terampil membuat karya konsep gejala hakikat fisika, pengukuran, vektor, gerak lurus, gerak parabola, dan gerak melingkar.</v>
      </c>
      <c r="Q16" s="39" t="str">
        <f t="shared" si="11"/>
        <v>A</v>
      </c>
      <c r="R16" s="39" t="str">
        <f t="shared" si="12"/>
        <v>A</v>
      </c>
      <c r="S16" s="18"/>
      <c r="T16" s="1">
        <v>92</v>
      </c>
      <c r="U16" s="37">
        <v>76</v>
      </c>
      <c r="V16" s="37">
        <v>75</v>
      </c>
      <c r="W16" s="37">
        <v>80</v>
      </c>
      <c r="X16" s="1">
        <v>83</v>
      </c>
      <c r="Y16" s="1">
        <v>87</v>
      </c>
      <c r="Z16" s="1"/>
      <c r="AA16" s="1"/>
      <c r="AB16" s="1"/>
      <c r="AC16" s="1"/>
      <c r="AD16" s="1"/>
      <c r="AE16" s="18"/>
      <c r="AF16" s="1">
        <v>90</v>
      </c>
      <c r="AG16" s="1">
        <v>73</v>
      </c>
      <c r="AH16" s="1">
        <v>72</v>
      </c>
      <c r="AI16" s="1">
        <v>75</v>
      </c>
      <c r="AJ16" s="1">
        <v>78</v>
      </c>
      <c r="AK16" s="1">
        <v>84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>
      <c r="A17" s="19">
        <v>7</v>
      </c>
      <c r="B17" s="19">
        <v>90006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6">
        <f t="shared" si="3"/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80.666666666666671</v>
      </c>
      <c r="L17" s="28" t="str">
        <f t="shared" si="6"/>
        <v>B</v>
      </c>
      <c r="M17" s="28">
        <f t="shared" si="7"/>
        <v>80.666666666666671</v>
      </c>
      <c r="N17" s="28" t="str">
        <f t="shared" si="8"/>
        <v>B</v>
      </c>
      <c r="O17" s="36">
        <f t="shared" si="9"/>
        <v>1</v>
      </c>
      <c r="P17" s="28" t="str">
        <f t="shared" si="10"/>
        <v>Sangat terampil membuat karya konsep gejala hakikat fisika, pengukuran, vektor, gerak lurus, gerak parabola, dan gerak melingkar.</v>
      </c>
      <c r="Q17" s="39" t="str">
        <f t="shared" si="11"/>
        <v>A</v>
      </c>
      <c r="R17" s="39" t="str">
        <f t="shared" si="12"/>
        <v>A</v>
      </c>
      <c r="S17" s="18"/>
      <c r="T17" s="1">
        <v>88</v>
      </c>
      <c r="U17" s="37">
        <v>80</v>
      </c>
      <c r="V17" s="37">
        <v>75</v>
      </c>
      <c r="W17" s="37">
        <v>86</v>
      </c>
      <c r="X17" s="1">
        <v>82</v>
      </c>
      <c r="Y17" s="1">
        <v>88</v>
      </c>
      <c r="Z17" s="1"/>
      <c r="AA17" s="1"/>
      <c r="AB17" s="1"/>
      <c r="AC17" s="1"/>
      <c r="AD17" s="1"/>
      <c r="AE17" s="18"/>
      <c r="AF17" s="1">
        <v>87</v>
      </c>
      <c r="AG17" s="1">
        <v>79</v>
      </c>
      <c r="AH17" s="1">
        <v>72</v>
      </c>
      <c r="AI17" s="1">
        <v>84</v>
      </c>
      <c r="AJ17" s="1">
        <v>77</v>
      </c>
      <c r="AK17" s="1">
        <v>85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23443</v>
      </c>
      <c r="FK17" s="78">
        <v>23453</v>
      </c>
    </row>
    <row r="18" spans="1:167">
      <c r="A18" s="19">
        <v>8</v>
      </c>
      <c r="B18" s="19">
        <v>90007</v>
      </c>
      <c r="C18" s="19" t="s">
        <v>160</v>
      </c>
      <c r="D18" s="18"/>
      <c r="E18" s="28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6">
        <f t="shared" si="3"/>
        <v>1</v>
      </c>
      <c r="J18" s="28" t="str">
        <f t="shared" si="4"/>
        <v>Memiliki kemampuan menjelaskan tentang gejala hakikat fisika, pengukuran, vektor, gerak lurus, gerak parabola, dan gerak melingkar.</v>
      </c>
      <c r="K18" s="28">
        <f t="shared" si="5"/>
        <v>81.5</v>
      </c>
      <c r="L18" s="28" t="str">
        <f t="shared" si="6"/>
        <v>B</v>
      </c>
      <c r="M18" s="28">
        <f t="shared" si="7"/>
        <v>81.5</v>
      </c>
      <c r="N18" s="28" t="str">
        <f t="shared" si="8"/>
        <v>B</v>
      </c>
      <c r="O18" s="36">
        <f t="shared" si="9"/>
        <v>1</v>
      </c>
      <c r="P18" s="28" t="str">
        <f t="shared" si="10"/>
        <v>Sangat terampil membuat karya konsep gejala hakikat fisika, pengukuran, vektor, gerak lurus, gerak parabola, dan gerak melingkar.</v>
      </c>
      <c r="Q18" s="39" t="str">
        <f t="shared" si="11"/>
        <v>A</v>
      </c>
      <c r="R18" s="39" t="str">
        <f t="shared" si="12"/>
        <v>A</v>
      </c>
      <c r="S18" s="18"/>
      <c r="T18" s="1">
        <v>82</v>
      </c>
      <c r="U18" s="37">
        <v>76</v>
      </c>
      <c r="V18" s="37">
        <v>75</v>
      </c>
      <c r="W18" s="37">
        <v>86</v>
      </c>
      <c r="X18" s="1">
        <v>92</v>
      </c>
      <c r="Y18" s="1">
        <v>89</v>
      </c>
      <c r="Z18" s="1"/>
      <c r="AA18" s="1"/>
      <c r="AB18" s="1"/>
      <c r="AC18" s="1"/>
      <c r="AD18" s="1"/>
      <c r="AE18" s="18"/>
      <c r="AF18" s="1">
        <v>80</v>
      </c>
      <c r="AG18" s="1">
        <v>73</v>
      </c>
      <c r="AH18" s="1">
        <v>72</v>
      </c>
      <c r="AI18" s="1">
        <v>84</v>
      </c>
      <c r="AJ18" s="1">
        <v>92</v>
      </c>
      <c r="AK18" s="1">
        <v>88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>
      <c r="A19" s="19">
        <v>9</v>
      </c>
      <c r="B19" s="19">
        <v>90008</v>
      </c>
      <c r="C19" s="19" t="s">
        <v>161</v>
      </c>
      <c r="D19" s="18"/>
      <c r="E19" s="28">
        <f t="shared" si="0"/>
        <v>81</v>
      </c>
      <c r="F19" s="28" t="str">
        <f t="shared" si="1"/>
        <v>B</v>
      </c>
      <c r="G19" s="28">
        <f>IF((COUNTA(T12:AC12)&gt;0),(ROUND((AVERAGE(T19:AD19)),0)),"")</f>
        <v>81</v>
      </c>
      <c r="H19" s="28" t="str">
        <f t="shared" si="2"/>
        <v>B</v>
      </c>
      <c r="I19" s="36">
        <f t="shared" si="3"/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f t="shared" si="9"/>
        <v>1</v>
      </c>
      <c r="P19" s="28" t="str">
        <f t="shared" si="10"/>
        <v>Sangat terampil membuat karya konsep gejala hakikat fisika, pengukuran, vektor, gerak lurus, gerak parabola, dan gerak melingkar.</v>
      </c>
      <c r="Q19" s="39" t="str">
        <f t="shared" si="11"/>
        <v>A</v>
      </c>
      <c r="R19" s="39" t="str">
        <f t="shared" si="12"/>
        <v>A</v>
      </c>
      <c r="S19" s="18"/>
      <c r="T19" s="1">
        <v>83</v>
      </c>
      <c r="U19" s="37">
        <v>79</v>
      </c>
      <c r="V19" s="37">
        <v>75</v>
      </c>
      <c r="W19" s="37">
        <v>80</v>
      </c>
      <c r="X19" s="1">
        <v>83</v>
      </c>
      <c r="Y19" s="1">
        <v>85</v>
      </c>
      <c r="Z19" s="1"/>
      <c r="AA19" s="1"/>
      <c r="AB19" s="1"/>
      <c r="AC19" s="1"/>
      <c r="AD19" s="1"/>
      <c r="AE19" s="18"/>
      <c r="AF19" s="1">
        <v>79</v>
      </c>
      <c r="AG19" s="1">
        <v>77</v>
      </c>
      <c r="AH19" s="1">
        <v>72</v>
      </c>
      <c r="AI19" s="1">
        <v>75</v>
      </c>
      <c r="AJ19" s="1">
        <v>78</v>
      </c>
      <c r="AK19" s="1">
        <v>81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23444</v>
      </c>
      <c r="FK19" s="78">
        <v>23454</v>
      </c>
    </row>
    <row r="20" spans="1:167">
      <c r="A20" s="19">
        <v>10</v>
      </c>
      <c r="B20" s="19">
        <v>90009</v>
      </c>
      <c r="C20" s="19" t="s">
        <v>162</v>
      </c>
      <c r="D20" s="18"/>
      <c r="E20" s="28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6">
        <f t="shared" si="3"/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76.5</v>
      </c>
      <c r="L20" s="28" t="str">
        <f t="shared" si="6"/>
        <v>B</v>
      </c>
      <c r="M20" s="28">
        <f t="shared" si="7"/>
        <v>76.5</v>
      </c>
      <c r="N20" s="28" t="str">
        <f t="shared" si="8"/>
        <v>B</v>
      </c>
      <c r="O20" s="36">
        <f t="shared" si="9"/>
        <v>1</v>
      </c>
      <c r="P20" s="28" t="str">
        <f t="shared" si="10"/>
        <v>Sangat terampil membuat karya konsep gejala hakikat fisika, pengukuran, vektor, gerak lurus, gerak parabola, dan gerak melingkar.</v>
      </c>
      <c r="Q20" s="39" t="s">
        <v>9</v>
      </c>
      <c r="R20" s="39" t="str">
        <f t="shared" si="12"/>
        <v>B</v>
      </c>
      <c r="S20" s="18"/>
      <c r="T20" s="1">
        <v>81</v>
      </c>
      <c r="U20" s="37">
        <v>75</v>
      </c>
      <c r="V20" s="37">
        <v>74</v>
      </c>
      <c r="W20" s="37">
        <v>79</v>
      </c>
      <c r="X20" s="1">
        <v>86</v>
      </c>
      <c r="Y20" s="1">
        <v>79</v>
      </c>
      <c r="Z20" s="1"/>
      <c r="AA20" s="1"/>
      <c r="AB20" s="1"/>
      <c r="AC20" s="1"/>
      <c r="AD20" s="1"/>
      <c r="AE20" s="18"/>
      <c r="AF20" s="1">
        <v>78</v>
      </c>
      <c r="AG20" s="1">
        <v>72</v>
      </c>
      <c r="AH20" s="1">
        <v>72</v>
      </c>
      <c r="AI20" s="1">
        <v>76</v>
      </c>
      <c r="AJ20" s="1">
        <v>86</v>
      </c>
      <c r="AK20" s="1">
        <v>75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>
      <c r="A21" s="19">
        <v>11</v>
      </c>
      <c r="B21" s="19">
        <v>90010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6">
        <f t="shared" si="3"/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f t="shared" si="9"/>
        <v>1</v>
      </c>
      <c r="P21" s="28" t="str">
        <f t="shared" si="10"/>
        <v>Sangat terampil membuat karya konsep gejala hakikat fisika, pengukuran, vektor, gerak lurus, gerak parabola, dan gerak melingkar.</v>
      </c>
      <c r="Q21" s="39" t="str">
        <f t="shared" si="11"/>
        <v>A</v>
      </c>
      <c r="R21" s="39" t="str">
        <f t="shared" si="12"/>
        <v>A</v>
      </c>
      <c r="S21" s="18"/>
      <c r="T21" s="1">
        <v>86</v>
      </c>
      <c r="U21" s="37">
        <v>76</v>
      </c>
      <c r="V21" s="37">
        <v>75</v>
      </c>
      <c r="W21" s="37">
        <v>80</v>
      </c>
      <c r="X21" s="1">
        <v>84</v>
      </c>
      <c r="Y21" s="1">
        <v>85</v>
      </c>
      <c r="Z21" s="1"/>
      <c r="AA21" s="1"/>
      <c r="AB21" s="1"/>
      <c r="AC21" s="1"/>
      <c r="AD21" s="1"/>
      <c r="AE21" s="18"/>
      <c r="AF21" s="1">
        <v>84</v>
      </c>
      <c r="AG21" s="1">
        <v>73</v>
      </c>
      <c r="AH21" s="1">
        <v>72</v>
      </c>
      <c r="AI21" s="1">
        <v>75</v>
      </c>
      <c r="AJ21" s="1">
        <v>80</v>
      </c>
      <c r="AK21" s="1">
        <v>81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23445</v>
      </c>
      <c r="FK21" s="78">
        <v>23455</v>
      </c>
    </row>
    <row r="22" spans="1:167">
      <c r="A22" s="19">
        <v>12</v>
      </c>
      <c r="B22" s="19">
        <v>90011</v>
      </c>
      <c r="C22" s="19" t="s">
        <v>164</v>
      </c>
      <c r="D22" s="18"/>
      <c r="E22" s="28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6">
        <f t="shared" si="3"/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f t="shared" si="9"/>
        <v>1</v>
      </c>
      <c r="P22" s="28" t="str">
        <f t="shared" si="10"/>
        <v>Sangat terampil membuat karya konsep gejala hakikat fisika, pengukuran, vektor, gerak lurus, gerak parabola, dan gerak melingkar.</v>
      </c>
      <c r="Q22" s="39" t="s">
        <v>9</v>
      </c>
      <c r="R22" s="39" t="str">
        <f t="shared" si="12"/>
        <v>B</v>
      </c>
      <c r="S22" s="18"/>
      <c r="T22" s="1">
        <v>78</v>
      </c>
      <c r="U22" s="37">
        <v>75</v>
      </c>
      <c r="V22" s="37">
        <v>74</v>
      </c>
      <c r="W22" s="37">
        <v>79</v>
      </c>
      <c r="X22" s="1">
        <v>80</v>
      </c>
      <c r="Y22" s="1">
        <v>85</v>
      </c>
      <c r="Z22" s="1"/>
      <c r="AA22" s="1"/>
      <c r="AB22" s="1"/>
      <c r="AC22" s="1"/>
      <c r="AD22" s="1"/>
      <c r="AE22" s="18"/>
      <c r="AF22" s="1">
        <v>74</v>
      </c>
      <c r="AG22" s="1">
        <v>72</v>
      </c>
      <c r="AH22" s="1">
        <v>72</v>
      </c>
      <c r="AI22" s="1">
        <v>74</v>
      </c>
      <c r="AJ22" s="1">
        <v>75</v>
      </c>
      <c r="AK22" s="1">
        <v>83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>
      <c r="A23" s="19">
        <v>13</v>
      </c>
      <c r="B23" s="19">
        <v>90012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6">
        <f t="shared" si="3"/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76.666666666666671</v>
      </c>
      <c r="L23" s="28" t="str">
        <f t="shared" si="6"/>
        <v>B</v>
      </c>
      <c r="M23" s="28">
        <f t="shared" si="7"/>
        <v>76.666666666666671</v>
      </c>
      <c r="N23" s="28" t="str">
        <f t="shared" si="8"/>
        <v>B</v>
      </c>
      <c r="O23" s="36">
        <f t="shared" si="9"/>
        <v>1</v>
      </c>
      <c r="P23" s="28" t="str">
        <f t="shared" si="10"/>
        <v>Sangat terampil membuat karya konsep gejala hakikat fisika, pengukuran, vektor, gerak lurus, gerak parabola, dan gerak melingkar.</v>
      </c>
      <c r="Q23" s="39" t="str">
        <f t="shared" si="11"/>
        <v>A</v>
      </c>
      <c r="R23" s="39" t="str">
        <f t="shared" si="12"/>
        <v>A</v>
      </c>
      <c r="S23" s="18"/>
      <c r="T23" s="1">
        <v>80</v>
      </c>
      <c r="U23" s="37">
        <v>76</v>
      </c>
      <c r="V23" s="37">
        <v>74</v>
      </c>
      <c r="W23" s="37">
        <v>79</v>
      </c>
      <c r="X23" s="1">
        <v>91</v>
      </c>
      <c r="Y23" s="1">
        <v>79</v>
      </c>
      <c r="Z23" s="1"/>
      <c r="AA23" s="1"/>
      <c r="AB23" s="1"/>
      <c r="AC23" s="1"/>
      <c r="AD23" s="1"/>
      <c r="AE23" s="18"/>
      <c r="AF23" s="1">
        <v>77</v>
      </c>
      <c r="AG23" s="1">
        <v>73</v>
      </c>
      <c r="AH23" s="1">
        <v>72</v>
      </c>
      <c r="AI23" s="1">
        <v>74</v>
      </c>
      <c r="AJ23" s="1">
        <v>91</v>
      </c>
      <c r="AK23" s="1">
        <v>73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23446</v>
      </c>
      <c r="FK23" s="78">
        <v>23456</v>
      </c>
    </row>
    <row r="24" spans="1:167">
      <c r="A24" s="19">
        <v>14</v>
      </c>
      <c r="B24" s="19">
        <v>90013</v>
      </c>
      <c r="C24" s="19" t="s">
        <v>166</v>
      </c>
      <c r="D24" s="18"/>
      <c r="E24" s="28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6">
        <f t="shared" si="3"/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76.333333333333329</v>
      </c>
      <c r="L24" s="28" t="str">
        <f t="shared" si="6"/>
        <v>B</v>
      </c>
      <c r="M24" s="28">
        <f t="shared" si="7"/>
        <v>76.333333333333329</v>
      </c>
      <c r="N24" s="28" t="str">
        <f t="shared" si="8"/>
        <v>B</v>
      </c>
      <c r="O24" s="36">
        <f t="shared" si="9"/>
        <v>1</v>
      </c>
      <c r="P24" s="28" t="str">
        <f t="shared" si="10"/>
        <v>Sangat terampil membuat karya konsep gejala hakikat fisika, pengukuran, vektor, gerak lurus, gerak parabola, dan gerak melingkar.</v>
      </c>
      <c r="Q24" s="39" t="str">
        <f t="shared" si="11"/>
        <v>A</v>
      </c>
      <c r="R24" s="39" t="str">
        <f t="shared" si="12"/>
        <v>A</v>
      </c>
      <c r="S24" s="18"/>
      <c r="T24" s="1">
        <v>86</v>
      </c>
      <c r="U24" s="37">
        <v>76</v>
      </c>
      <c r="V24" s="37">
        <v>74</v>
      </c>
      <c r="W24" s="37">
        <v>79</v>
      </c>
      <c r="X24" s="1">
        <v>80</v>
      </c>
      <c r="Y24" s="1">
        <v>82</v>
      </c>
      <c r="Z24" s="1"/>
      <c r="AA24" s="1"/>
      <c r="AB24" s="1"/>
      <c r="AC24" s="1"/>
      <c r="AD24" s="1"/>
      <c r="AE24" s="18"/>
      <c r="AF24" s="1">
        <v>86</v>
      </c>
      <c r="AG24" s="1">
        <v>73</v>
      </c>
      <c r="AH24" s="1">
        <v>72</v>
      </c>
      <c r="AI24" s="1">
        <v>74</v>
      </c>
      <c r="AJ24" s="1">
        <v>75</v>
      </c>
      <c r="AK24" s="1">
        <v>78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>
      <c r="A25" s="19">
        <v>15</v>
      </c>
      <c r="B25" s="19">
        <v>90014</v>
      </c>
      <c r="C25" s="19" t="s">
        <v>167</v>
      </c>
      <c r="D25" s="18"/>
      <c r="E25" s="28">
        <f t="shared" si="0"/>
        <v>82</v>
      </c>
      <c r="F25" s="28" t="str">
        <f t="shared" si="1"/>
        <v>B</v>
      </c>
      <c r="G25" s="28">
        <f>IF((COUNTA(T12:AC12)&gt;0),(ROUND((AVERAGE(T25:AD25)),0)),"")</f>
        <v>82</v>
      </c>
      <c r="H25" s="28" t="str">
        <f t="shared" si="2"/>
        <v>B</v>
      </c>
      <c r="I25" s="36">
        <f t="shared" si="3"/>
        <v>1</v>
      </c>
      <c r="J25" s="28" t="str">
        <f t="shared" si="4"/>
        <v>Memiliki kemampuan menjelaskan tentang gejala hakikat fisika, pengukuran, vektor, gerak lurus, gerak parabola, dan gerak melingkar.</v>
      </c>
      <c r="K25" s="28">
        <f t="shared" si="5"/>
        <v>79.833333333333329</v>
      </c>
      <c r="L25" s="28" t="str">
        <f t="shared" si="6"/>
        <v>B</v>
      </c>
      <c r="M25" s="28">
        <f t="shared" si="7"/>
        <v>79.833333333333329</v>
      </c>
      <c r="N25" s="28" t="str">
        <f t="shared" si="8"/>
        <v>B</v>
      </c>
      <c r="O25" s="36">
        <f t="shared" si="9"/>
        <v>1</v>
      </c>
      <c r="P25" s="28" t="str">
        <f t="shared" si="10"/>
        <v>Sangat terampil membuat karya konsep gejala hakikat fisika, pengukuran, vektor, gerak lurus, gerak parabola, dan gerak melingkar.</v>
      </c>
      <c r="Q25" s="39" t="s">
        <v>9</v>
      </c>
      <c r="R25" s="39" t="s">
        <v>9</v>
      </c>
      <c r="S25" s="18"/>
      <c r="T25" s="1">
        <v>82</v>
      </c>
      <c r="U25" s="37">
        <v>78</v>
      </c>
      <c r="V25" s="37">
        <v>74</v>
      </c>
      <c r="W25" s="37">
        <v>80</v>
      </c>
      <c r="X25" s="1">
        <v>88</v>
      </c>
      <c r="Y25" s="1">
        <v>89</v>
      </c>
      <c r="Z25" s="1"/>
      <c r="AA25" s="1"/>
      <c r="AB25" s="1"/>
      <c r="AC25" s="1"/>
      <c r="AD25" s="1"/>
      <c r="AE25" s="18"/>
      <c r="AF25" s="1">
        <v>80</v>
      </c>
      <c r="AG25" s="1">
        <v>76</v>
      </c>
      <c r="AH25" s="1">
        <v>72</v>
      </c>
      <c r="AI25" s="1">
        <v>76</v>
      </c>
      <c r="AJ25" s="1">
        <v>87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23447</v>
      </c>
      <c r="FK25" s="78">
        <v>23457</v>
      </c>
    </row>
    <row r="26" spans="1:167">
      <c r="A26" s="19">
        <v>16</v>
      </c>
      <c r="B26" s="19">
        <v>90015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6">
        <f t="shared" si="3"/>
        <v>1</v>
      </c>
      <c r="J26" s="28" t="str">
        <f t="shared" si="4"/>
        <v>Memiliki kemampuan menjelaskan tentang gejala hakikat fisika, pengukuran, vektor, gerak lurus, gerak parabola, dan gerak melingkar.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f t="shared" si="9"/>
        <v>1</v>
      </c>
      <c r="P26" s="28" t="str">
        <f t="shared" si="10"/>
        <v>Sangat terampil membuat karya konsep gejala hakikat fisika, pengukuran, vektor, gerak lurus, gerak parabola, dan gerak melingkar.</v>
      </c>
      <c r="Q26" s="39" t="str">
        <f t="shared" si="11"/>
        <v>A</v>
      </c>
      <c r="R26" s="39" t="str">
        <f t="shared" si="12"/>
        <v>A</v>
      </c>
      <c r="S26" s="18"/>
      <c r="T26" s="1">
        <v>98</v>
      </c>
      <c r="U26" s="37">
        <v>76</v>
      </c>
      <c r="V26" s="37">
        <v>75</v>
      </c>
      <c r="W26" s="37">
        <v>87</v>
      </c>
      <c r="X26" s="1">
        <v>92</v>
      </c>
      <c r="Y26" s="1">
        <v>89</v>
      </c>
      <c r="Z26" s="1"/>
      <c r="AA26" s="1"/>
      <c r="AB26" s="1"/>
      <c r="AC26" s="1"/>
      <c r="AD26" s="1"/>
      <c r="AE26" s="18"/>
      <c r="AF26" s="1">
        <v>99</v>
      </c>
      <c r="AG26" s="1">
        <v>73</v>
      </c>
      <c r="AH26" s="1">
        <v>72</v>
      </c>
      <c r="AI26" s="1">
        <v>85</v>
      </c>
      <c r="AJ26" s="1">
        <v>92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>
      <c r="A27" s="19">
        <v>17</v>
      </c>
      <c r="B27" s="19">
        <v>90016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f t="shared" si="3"/>
        <v>1</v>
      </c>
      <c r="J27" s="28" t="str">
        <f t="shared" si="4"/>
        <v>Memiliki kemampuan menjelaskan tentang gejala hakikat fisika, pengukuran, vektor, gerak lurus, gerak parabola, dan gerak melingkar.</v>
      </c>
      <c r="K27" s="28">
        <f t="shared" si="5"/>
        <v>78.5</v>
      </c>
      <c r="L27" s="28" t="str">
        <f t="shared" si="6"/>
        <v>B</v>
      </c>
      <c r="M27" s="28">
        <f t="shared" si="7"/>
        <v>78.5</v>
      </c>
      <c r="N27" s="28" t="str">
        <f t="shared" si="8"/>
        <v>B</v>
      </c>
      <c r="O27" s="36">
        <f t="shared" si="9"/>
        <v>1</v>
      </c>
      <c r="P27" s="28" t="str">
        <f t="shared" si="10"/>
        <v>Sangat terampil membuat karya konsep gejala hakikat fisika, pengukuran, vektor, gerak lurus, gerak parabola, dan gerak melingkar.</v>
      </c>
      <c r="Q27" s="39" t="str">
        <f t="shared" si="11"/>
        <v>A</v>
      </c>
      <c r="R27" s="39" t="str">
        <f t="shared" si="12"/>
        <v>A</v>
      </c>
      <c r="S27" s="18"/>
      <c r="T27" s="1">
        <v>86</v>
      </c>
      <c r="U27" s="37">
        <v>77</v>
      </c>
      <c r="V27" s="37">
        <v>74</v>
      </c>
      <c r="W27" s="37">
        <v>79</v>
      </c>
      <c r="X27" s="1">
        <v>87</v>
      </c>
      <c r="Y27" s="1">
        <v>83</v>
      </c>
      <c r="Z27" s="1"/>
      <c r="AA27" s="1"/>
      <c r="AB27" s="1"/>
      <c r="AC27" s="1"/>
      <c r="AD27" s="1"/>
      <c r="AE27" s="18"/>
      <c r="AF27" s="1">
        <v>86</v>
      </c>
      <c r="AG27" s="1">
        <v>75</v>
      </c>
      <c r="AH27" s="1">
        <v>72</v>
      </c>
      <c r="AI27" s="1">
        <v>74</v>
      </c>
      <c r="AJ27" s="1">
        <v>85</v>
      </c>
      <c r="AK27" s="1">
        <v>79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23448</v>
      </c>
      <c r="FK27" s="78">
        <v>23458</v>
      </c>
    </row>
    <row r="28" spans="1:167">
      <c r="A28" s="19">
        <v>18</v>
      </c>
      <c r="B28" s="19">
        <v>90017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6">
        <f t="shared" si="3"/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76</v>
      </c>
      <c r="L28" s="28" t="str">
        <f t="shared" si="6"/>
        <v>B</v>
      </c>
      <c r="M28" s="28">
        <f t="shared" si="7"/>
        <v>76</v>
      </c>
      <c r="N28" s="28" t="str">
        <f t="shared" si="8"/>
        <v>B</v>
      </c>
      <c r="O28" s="36">
        <f t="shared" si="9"/>
        <v>1</v>
      </c>
      <c r="P28" s="28" t="str">
        <f t="shared" si="10"/>
        <v>Sangat terampil membuat karya konsep gejala hakikat fisika, pengukuran, vektor, gerak lurus, gerak parabola, dan gerak melingkar.</v>
      </c>
      <c r="Q28" s="39" t="str">
        <f t="shared" si="11"/>
        <v>A</v>
      </c>
      <c r="R28" s="39" t="str">
        <f t="shared" si="12"/>
        <v>A</v>
      </c>
      <c r="S28" s="18"/>
      <c r="T28" s="1">
        <v>80</v>
      </c>
      <c r="U28" s="37">
        <v>76</v>
      </c>
      <c r="V28" s="37">
        <v>75</v>
      </c>
      <c r="W28" s="37">
        <v>79</v>
      </c>
      <c r="X28" s="1">
        <v>89</v>
      </c>
      <c r="Y28" s="1">
        <v>80</v>
      </c>
      <c r="Z28" s="1"/>
      <c r="AA28" s="1"/>
      <c r="AB28" s="1"/>
      <c r="AC28" s="1"/>
      <c r="AD28" s="1"/>
      <c r="AE28" s="18"/>
      <c r="AF28" s="1">
        <v>75</v>
      </c>
      <c r="AG28" s="1">
        <v>73</v>
      </c>
      <c r="AH28" s="1">
        <v>72</v>
      </c>
      <c r="AI28" s="1">
        <v>74</v>
      </c>
      <c r="AJ28" s="1">
        <v>88</v>
      </c>
      <c r="AK28" s="1">
        <v>74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>
      <c r="A29" s="19">
        <v>19</v>
      </c>
      <c r="B29" s="19">
        <v>90018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>IF((COUNTA(T12:AC12)&gt;0),(ROUND((AVERAGE(T29:AD29)),0)),"")</f>
        <v>81</v>
      </c>
      <c r="H29" s="28" t="str">
        <f t="shared" si="2"/>
        <v>B</v>
      </c>
      <c r="I29" s="36">
        <f t="shared" si="3"/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78.5</v>
      </c>
      <c r="L29" s="28" t="str">
        <f t="shared" si="6"/>
        <v>B</v>
      </c>
      <c r="M29" s="28">
        <f t="shared" si="7"/>
        <v>78.5</v>
      </c>
      <c r="N29" s="28" t="str">
        <f t="shared" si="8"/>
        <v>B</v>
      </c>
      <c r="O29" s="36">
        <f t="shared" si="9"/>
        <v>1</v>
      </c>
      <c r="P29" s="28" t="str">
        <f t="shared" si="10"/>
        <v>Sangat terampil membuat karya konsep gejala hakikat fisika, pengukuran, vektor, gerak lurus, gerak parabola, dan gerak melingkar.</v>
      </c>
      <c r="Q29" s="39" t="str">
        <f t="shared" si="11"/>
        <v>A</v>
      </c>
      <c r="R29" s="39" t="str">
        <f t="shared" si="12"/>
        <v>A</v>
      </c>
      <c r="S29" s="18"/>
      <c r="T29" s="1">
        <v>83</v>
      </c>
      <c r="U29" s="37">
        <v>76</v>
      </c>
      <c r="V29" s="37">
        <v>74</v>
      </c>
      <c r="W29" s="37">
        <v>79</v>
      </c>
      <c r="X29" s="1">
        <v>92</v>
      </c>
      <c r="Y29" s="1">
        <v>82</v>
      </c>
      <c r="Z29" s="1"/>
      <c r="AA29" s="1"/>
      <c r="AB29" s="1"/>
      <c r="AC29" s="1"/>
      <c r="AD29" s="1"/>
      <c r="AE29" s="18"/>
      <c r="AF29" s="1">
        <v>81</v>
      </c>
      <c r="AG29" s="1">
        <v>73</v>
      </c>
      <c r="AH29" s="1">
        <v>72</v>
      </c>
      <c r="AI29" s="1">
        <v>74</v>
      </c>
      <c r="AJ29" s="1">
        <v>93</v>
      </c>
      <c r="AK29" s="1">
        <v>78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23449</v>
      </c>
      <c r="FK29" s="78">
        <v>23459</v>
      </c>
    </row>
    <row r="30" spans="1:167">
      <c r="A30" s="19">
        <v>20</v>
      </c>
      <c r="B30" s="19">
        <v>90019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6">
        <f t="shared" si="3"/>
        <v>1</v>
      </c>
      <c r="J30" s="28" t="str">
        <f t="shared" si="4"/>
        <v>Memiliki kemampuan menjelaskan tentang gejala hakikat fisika, pengukuran, vektor, gerak lurus, gerak parabola, dan gerak melingkar.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f t="shared" si="9"/>
        <v>1</v>
      </c>
      <c r="P30" s="28" t="str">
        <f t="shared" si="10"/>
        <v>Sangat terampil membuat karya konsep gejala hakikat fisika, pengukuran, vektor, gerak lurus, gerak parabola, dan gerak melingkar.</v>
      </c>
      <c r="Q30" s="39" t="str">
        <f t="shared" si="11"/>
        <v>A</v>
      </c>
      <c r="R30" s="39" t="str">
        <f t="shared" si="12"/>
        <v>A</v>
      </c>
      <c r="S30" s="18"/>
      <c r="T30" s="1">
        <v>86</v>
      </c>
      <c r="U30" s="37">
        <v>75</v>
      </c>
      <c r="V30" s="37">
        <v>74</v>
      </c>
      <c r="W30" s="37">
        <v>77</v>
      </c>
      <c r="X30" s="1">
        <v>89</v>
      </c>
      <c r="Y30" s="1">
        <v>85</v>
      </c>
      <c r="Z30" s="1"/>
      <c r="AA30" s="1"/>
      <c r="AB30" s="1"/>
      <c r="AC30" s="1"/>
      <c r="AD30" s="1"/>
      <c r="AE30" s="18"/>
      <c r="AF30" s="1">
        <v>89</v>
      </c>
      <c r="AG30" s="1">
        <v>72</v>
      </c>
      <c r="AH30" s="1">
        <v>72</v>
      </c>
      <c r="AI30" s="1">
        <v>73</v>
      </c>
      <c r="AJ30" s="1">
        <v>90</v>
      </c>
      <c r="AK30" s="1">
        <v>84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>
      <c r="A31" s="19">
        <v>21</v>
      </c>
      <c r="B31" s="19">
        <v>90020</v>
      </c>
      <c r="C31" s="19" t="s">
        <v>173</v>
      </c>
      <c r="D31" s="18"/>
      <c r="E31" s="28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6">
        <f t="shared" si="3"/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f t="shared" si="9"/>
        <v>1</v>
      </c>
      <c r="P31" s="28" t="str">
        <f t="shared" si="10"/>
        <v>Sangat terampil membuat karya konsep gejala hakikat fisika, pengukuran, vektor, gerak lurus, gerak parabola, dan gerak melingkar.</v>
      </c>
      <c r="Q31" s="39" t="str">
        <f t="shared" si="11"/>
        <v>A</v>
      </c>
      <c r="R31" s="39" t="str">
        <f t="shared" si="12"/>
        <v>A</v>
      </c>
      <c r="S31" s="18"/>
      <c r="T31" s="1">
        <v>89</v>
      </c>
      <c r="U31" s="37">
        <v>80</v>
      </c>
      <c r="V31" s="37">
        <v>75</v>
      </c>
      <c r="W31" s="37">
        <v>80</v>
      </c>
      <c r="X31" s="1">
        <v>90</v>
      </c>
      <c r="Y31" s="1">
        <v>87</v>
      </c>
      <c r="Z31" s="1"/>
      <c r="AA31" s="1"/>
      <c r="AB31" s="1"/>
      <c r="AC31" s="1"/>
      <c r="AD31" s="1"/>
      <c r="AE31" s="18"/>
      <c r="AF31" s="1">
        <v>90</v>
      </c>
      <c r="AG31" s="1">
        <v>79</v>
      </c>
      <c r="AH31" s="1">
        <v>72</v>
      </c>
      <c r="AI31" s="1">
        <v>75</v>
      </c>
      <c r="AJ31" s="1">
        <v>89</v>
      </c>
      <c r="AK31" s="1">
        <v>84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23450</v>
      </c>
      <c r="FK31" s="78">
        <v>23460</v>
      </c>
    </row>
    <row r="32" spans="1:167">
      <c r="A32" s="19">
        <v>22</v>
      </c>
      <c r="B32" s="19">
        <v>90021</v>
      </c>
      <c r="C32" s="19" t="s">
        <v>174</v>
      </c>
      <c r="D32" s="18"/>
      <c r="E32" s="28">
        <f t="shared" si="0"/>
        <v>80</v>
      </c>
      <c r="F32" s="28" t="str">
        <f t="shared" si="1"/>
        <v>B</v>
      </c>
      <c r="G32" s="28">
        <f>IF((COUNTA(T12:AC12)&gt;0),(ROUND((AVERAGE(T32:AD32)),0)),"")</f>
        <v>80</v>
      </c>
      <c r="H32" s="28" t="str">
        <f t="shared" si="2"/>
        <v>B</v>
      </c>
      <c r="I32" s="36">
        <f t="shared" si="3"/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76.833333333333329</v>
      </c>
      <c r="L32" s="28" t="str">
        <f t="shared" si="6"/>
        <v>B</v>
      </c>
      <c r="M32" s="28">
        <f t="shared" si="7"/>
        <v>76.833333333333329</v>
      </c>
      <c r="N32" s="28" t="str">
        <f t="shared" si="8"/>
        <v>B</v>
      </c>
      <c r="O32" s="36">
        <f t="shared" si="9"/>
        <v>1</v>
      </c>
      <c r="P32" s="28" t="str">
        <f t="shared" si="10"/>
        <v>Sangat terampil membuat karya konsep gejala hakikat fisika, pengukuran, vektor, gerak lurus, gerak parabola, dan gerak melingkar.</v>
      </c>
      <c r="Q32" s="39" t="str">
        <f t="shared" si="11"/>
        <v>A</v>
      </c>
      <c r="R32" s="39" t="str">
        <f t="shared" si="12"/>
        <v>A</v>
      </c>
      <c r="S32" s="18"/>
      <c r="T32" s="1">
        <v>78</v>
      </c>
      <c r="U32" s="37">
        <v>76</v>
      </c>
      <c r="V32" s="37">
        <v>74</v>
      </c>
      <c r="W32" s="37">
        <v>79</v>
      </c>
      <c r="X32" s="1">
        <v>86</v>
      </c>
      <c r="Y32" s="1">
        <v>86</v>
      </c>
      <c r="Z32" s="1"/>
      <c r="AA32" s="1"/>
      <c r="AB32" s="1"/>
      <c r="AC32" s="1"/>
      <c r="AD32" s="1"/>
      <c r="AE32" s="18"/>
      <c r="AF32" s="1">
        <v>74</v>
      </c>
      <c r="AG32" s="1">
        <v>73</v>
      </c>
      <c r="AH32" s="1">
        <v>72</v>
      </c>
      <c r="AI32" s="1">
        <v>74</v>
      </c>
      <c r="AJ32" s="1">
        <v>84</v>
      </c>
      <c r="AK32" s="1">
        <v>84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>
      <c r="A33" s="19">
        <v>23</v>
      </c>
      <c r="B33" s="19">
        <v>90022</v>
      </c>
      <c r="C33" s="19" t="s">
        <v>175</v>
      </c>
      <c r="D33" s="18"/>
      <c r="E33" s="28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6">
        <f t="shared" si="3"/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74.333333333333329</v>
      </c>
      <c r="L33" s="28" t="str">
        <f t="shared" si="6"/>
        <v>C</v>
      </c>
      <c r="M33" s="28">
        <f t="shared" si="7"/>
        <v>74.333333333333329</v>
      </c>
      <c r="N33" s="28" t="str">
        <f t="shared" si="8"/>
        <v>C</v>
      </c>
      <c r="O33" s="36">
        <f t="shared" si="9"/>
        <v>1</v>
      </c>
      <c r="P33" s="28" t="str">
        <f t="shared" si="10"/>
        <v>Sangat terampil membuat karya konsep gejala hakikat fisika, pengukuran, vektor, gerak lurus, gerak parabola, dan gerak melingkar.</v>
      </c>
      <c r="Q33" s="39" t="s">
        <v>9</v>
      </c>
      <c r="R33" s="39" t="str">
        <f t="shared" si="12"/>
        <v>B</v>
      </c>
      <c r="S33" s="18"/>
      <c r="T33" s="1">
        <v>75</v>
      </c>
      <c r="U33" s="37">
        <v>75</v>
      </c>
      <c r="V33" s="37">
        <v>73</v>
      </c>
      <c r="W33" s="37">
        <v>76</v>
      </c>
      <c r="X33" s="1">
        <v>77</v>
      </c>
      <c r="Y33" s="1">
        <v>85</v>
      </c>
      <c r="Z33" s="1"/>
      <c r="AA33" s="1"/>
      <c r="AB33" s="1"/>
      <c r="AC33" s="1"/>
      <c r="AD33" s="1"/>
      <c r="AE33" s="18"/>
      <c r="AF33" s="1">
        <v>72</v>
      </c>
      <c r="AG33" s="1">
        <v>72</v>
      </c>
      <c r="AH33" s="1">
        <v>71</v>
      </c>
      <c r="AI33" s="1">
        <v>73</v>
      </c>
      <c r="AJ33" s="1">
        <v>73</v>
      </c>
      <c r="AK33" s="1">
        <v>85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90023</v>
      </c>
      <c r="C34" s="19" t="s">
        <v>176</v>
      </c>
      <c r="D34" s="18"/>
      <c r="E34" s="28">
        <f t="shared" si="0"/>
        <v>80</v>
      </c>
      <c r="F34" s="28" t="str">
        <f t="shared" si="1"/>
        <v>B</v>
      </c>
      <c r="G34" s="28">
        <f>IF((COUNTA(T12:AC12)&gt;0),(ROUND((AVERAGE(T34:AD34)),0)),"")</f>
        <v>80</v>
      </c>
      <c r="H34" s="28" t="str">
        <f t="shared" si="2"/>
        <v>B</v>
      </c>
      <c r="I34" s="36">
        <f t="shared" si="3"/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75.833333333333329</v>
      </c>
      <c r="L34" s="28" t="str">
        <f t="shared" si="6"/>
        <v>B</v>
      </c>
      <c r="M34" s="28">
        <f t="shared" si="7"/>
        <v>75.833333333333329</v>
      </c>
      <c r="N34" s="28" t="str">
        <f t="shared" si="8"/>
        <v>B</v>
      </c>
      <c r="O34" s="36">
        <f t="shared" si="9"/>
        <v>1</v>
      </c>
      <c r="P34" s="28" t="str">
        <f t="shared" si="10"/>
        <v>Sangat terampil membuat karya konsep gejala hakikat fisika, pengukuran, vektor, gerak lurus, gerak parabola, dan gerak melingkar.</v>
      </c>
      <c r="Q34" s="39" t="str">
        <f t="shared" si="11"/>
        <v>A</v>
      </c>
      <c r="R34" s="39" t="str">
        <f t="shared" si="12"/>
        <v>A</v>
      </c>
      <c r="S34" s="18"/>
      <c r="T34" s="1">
        <v>83</v>
      </c>
      <c r="U34" s="37">
        <v>76</v>
      </c>
      <c r="V34" s="37">
        <v>74</v>
      </c>
      <c r="W34" s="37">
        <v>79</v>
      </c>
      <c r="X34" s="1">
        <v>80</v>
      </c>
      <c r="Y34" s="1">
        <v>87</v>
      </c>
      <c r="Z34" s="1"/>
      <c r="AA34" s="1"/>
      <c r="AB34" s="1"/>
      <c r="AC34" s="1"/>
      <c r="AD34" s="1"/>
      <c r="AE34" s="18"/>
      <c r="AF34" s="1">
        <v>76</v>
      </c>
      <c r="AG34" s="1">
        <v>73</v>
      </c>
      <c r="AH34" s="1">
        <v>72</v>
      </c>
      <c r="AI34" s="1">
        <v>74</v>
      </c>
      <c r="AJ34" s="1">
        <v>75</v>
      </c>
      <c r="AK34" s="1">
        <v>85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90024</v>
      </c>
      <c r="C35" s="19" t="s">
        <v>177</v>
      </c>
      <c r="D35" s="18"/>
      <c r="E35" s="28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6">
        <f t="shared" si="3"/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75.5</v>
      </c>
      <c r="L35" s="28" t="str">
        <f t="shared" si="6"/>
        <v>B</v>
      </c>
      <c r="M35" s="28">
        <f t="shared" si="7"/>
        <v>75.5</v>
      </c>
      <c r="N35" s="28" t="str">
        <f t="shared" si="8"/>
        <v>B</v>
      </c>
      <c r="O35" s="36">
        <f t="shared" si="9"/>
        <v>1</v>
      </c>
      <c r="P35" s="28" t="str">
        <f t="shared" si="10"/>
        <v>Sangat terampil membuat karya konsep gejala hakikat fisika, pengukuran, vektor, gerak lurus, gerak parabola, dan gerak melingkar.</v>
      </c>
      <c r="Q35" s="39" t="str">
        <f t="shared" si="11"/>
        <v>A</v>
      </c>
      <c r="R35" s="39" t="str">
        <f t="shared" si="12"/>
        <v>A</v>
      </c>
      <c r="S35" s="18"/>
      <c r="T35" s="1">
        <v>84</v>
      </c>
      <c r="U35" s="37">
        <v>76</v>
      </c>
      <c r="V35" s="37">
        <v>74</v>
      </c>
      <c r="W35" s="37">
        <v>79</v>
      </c>
      <c r="X35" s="1">
        <v>80</v>
      </c>
      <c r="Y35" s="1">
        <v>82</v>
      </c>
      <c r="Z35" s="1"/>
      <c r="AA35" s="1"/>
      <c r="AB35" s="1"/>
      <c r="AC35" s="1"/>
      <c r="AD35" s="1"/>
      <c r="AE35" s="18"/>
      <c r="AF35" s="1">
        <v>81</v>
      </c>
      <c r="AG35" s="1">
        <v>73</v>
      </c>
      <c r="AH35" s="1">
        <v>72</v>
      </c>
      <c r="AI35" s="1">
        <v>74</v>
      </c>
      <c r="AJ35" s="1">
        <v>75</v>
      </c>
      <c r="AK35" s="1">
        <v>78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90025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6">
        <f t="shared" si="3"/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81.833333333333329</v>
      </c>
      <c r="L36" s="28" t="str">
        <f t="shared" si="6"/>
        <v>B</v>
      </c>
      <c r="M36" s="28">
        <f t="shared" si="7"/>
        <v>81.833333333333329</v>
      </c>
      <c r="N36" s="28" t="str">
        <f t="shared" si="8"/>
        <v>B</v>
      </c>
      <c r="O36" s="36">
        <f t="shared" si="9"/>
        <v>1</v>
      </c>
      <c r="P36" s="28" t="str">
        <f t="shared" si="10"/>
        <v>Sangat terampil membuat karya konsep gejala hakikat fisika, pengukuran, vektor, gerak lurus, gerak parabola, dan gerak melingkar.</v>
      </c>
      <c r="Q36" s="39" t="str">
        <f t="shared" si="11"/>
        <v>A</v>
      </c>
      <c r="R36" s="39" t="str">
        <f t="shared" si="12"/>
        <v>A</v>
      </c>
      <c r="S36" s="18"/>
      <c r="T36" s="1">
        <v>88</v>
      </c>
      <c r="U36" s="37">
        <v>76</v>
      </c>
      <c r="V36" s="37">
        <v>75</v>
      </c>
      <c r="W36" s="37">
        <v>80</v>
      </c>
      <c r="X36" s="1">
        <v>92</v>
      </c>
      <c r="Y36" s="1">
        <v>92</v>
      </c>
      <c r="Z36" s="1"/>
      <c r="AA36" s="1"/>
      <c r="AB36" s="1"/>
      <c r="AC36" s="1"/>
      <c r="AD36" s="1"/>
      <c r="AE36" s="18"/>
      <c r="AF36" s="1">
        <v>87</v>
      </c>
      <c r="AG36" s="1">
        <v>73</v>
      </c>
      <c r="AH36" s="1">
        <v>72</v>
      </c>
      <c r="AI36" s="1">
        <v>75</v>
      </c>
      <c r="AJ36" s="1">
        <v>92</v>
      </c>
      <c r="AK36" s="1">
        <v>92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90026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6">
        <f t="shared" si="3"/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78</v>
      </c>
      <c r="L37" s="28" t="str">
        <f t="shared" si="6"/>
        <v>B</v>
      </c>
      <c r="M37" s="28">
        <f t="shared" si="7"/>
        <v>78</v>
      </c>
      <c r="N37" s="28" t="str">
        <f t="shared" si="8"/>
        <v>B</v>
      </c>
      <c r="O37" s="36">
        <f t="shared" si="9"/>
        <v>1</v>
      </c>
      <c r="P37" s="28" t="str">
        <f t="shared" si="10"/>
        <v>Sangat terampil membuat karya konsep gejala hakikat fisika, pengukuran, vektor, gerak lurus, gerak parabola, dan gerak melingkar.</v>
      </c>
      <c r="Q37" s="39" t="str">
        <f t="shared" si="11"/>
        <v>A</v>
      </c>
      <c r="R37" s="39" t="str">
        <f t="shared" si="12"/>
        <v>A</v>
      </c>
      <c r="S37" s="18"/>
      <c r="T37" s="1">
        <v>88</v>
      </c>
      <c r="U37" s="37">
        <v>80</v>
      </c>
      <c r="V37" s="37">
        <v>75</v>
      </c>
      <c r="W37" s="37">
        <v>80</v>
      </c>
      <c r="X37" s="1">
        <v>81</v>
      </c>
      <c r="Y37" s="1">
        <v>84</v>
      </c>
      <c r="Z37" s="1"/>
      <c r="AA37" s="1"/>
      <c r="AB37" s="1"/>
      <c r="AC37" s="1"/>
      <c r="AD37" s="1"/>
      <c r="AE37" s="18"/>
      <c r="AF37" s="1">
        <v>87</v>
      </c>
      <c r="AG37" s="1">
        <v>79</v>
      </c>
      <c r="AH37" s="1">
        <v>72</v>
      </c>
      <c r="AI37" s="1">
        <v>75</v>
      </c>
      <c r="AJ37" s="1">
        <v>75</v>
      </c>
      <c r="AK37" s="1">
        <v>80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90027</v>
      </c>
      <c r="C38" s="19" t="s">
        <v>180</v>
      </c>
      <c r="D38" s="18"/>
      <c r="E38" s="28">
        <f t="shared" si="0"/>
        <v>80</v>
      </c>
      <c r="F38" s="28" t="str">
        <f t="shared" si="1"/>
        <v>B</v>
      </c>
      <c r="G38" s="28">
        <f>IF((COUNTA(T12:AC12)&gt;0),(ROUND((AVERAGE(T38:AD38)),0)),"")</f>
        <v>80</v>
      </c>
      <c r="H38" s="28" t="str">
        <f t="shared" si="2"/>
        <v>B</v>
      </c>
      <c r="I38" s="36">
        <f t="shared" si="3"/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76.5</v>
      </c>
      <c r="L38" s="28" t="str">
        <f t="shared" si="6"/>
        <v>B</v>
      </c>
      <c r="M38" s="28">
        <f t="shared" si="7"/>
        <v>76.5</v>
      </c>
      <c r="N38" s="28" t="str">
        <f t="shared" si="8"/>
        <v>B</v>
      </c>
      <c r="O38" s="36">
        <f t="shared" si="9"/>
        <v>1</v>
      </c>
      <c r="P38" s="28" t="str">
        <f t="shared" si="10"/>
        <v>Sangat terampil membuat karya konsep gejala hakikat fisika, pengukuran, vektor, gerak lurus, gerak parabola, dan gerak melingkar.</v>
      </c>
      <c r="Q38" s="39" t="str">
        <f t="shared" si="11"/>
        <v>A</v>
      </c>
      <c r="R38" s="39" t="str">
        <f t="shared" si="12"/>
        <v>A</v>
      </c>
      <c r="S38" s="18"/>
      <c r="T38" s="1">
        <v>85</v>
      </c>
      <c r="U38" s="37">
        <v>76</v>
      </c>
      <c r="V38" s="37">
        <v>75</v>
      </c>
      <c r="W38" s="37">
        <v>79</v>
      </c>
      <c r="X38" s="1">
        <v>80</v>
      </c>
      <c r="Y38" s="1">
        <v>84</v>
      </c>
      <c r="Z38" s="1"/>
      <c r="AA38" s="1"/>
      <c r="AB38" s="1"/>
      <c r="AC38" s="1"/>
      <c r="AD38" s="1"/>
      <c r="AE38" s="18"/>
      <c r="AF38" s="1">
        <v>84</v>
      </c>
      <c r="AG38" s="1">
        <v>73</v>
      </c>
      <c r="AH38" s="1">
        <v>72</v>
      </c>
      <c r="AI38" s="1">
        <v>74</v>
      </c>
      <c r="AJ38" s="1">
        <v>75</v>
      </c>
      <c r="AK38" s="1">
        <v>81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90028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6">
        <f t="shared" si="3"/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76.666666666666671</v>
      </c>
      <c r="L39" s="28" t="str">
        <f t="shared" si="6"/>
        <v>B</v>
      </c>
      <c r="M39" s="28">
        <f t="shared" si="7"/>
        <v>76.666666666666671</v>
      </c>
      <c r="N39" s="28" t="str">
        <f t="shared" si="8"/>
        <v>B</v>
      </c>
      <c r="O39" s="36">
        <f t="shared" si="9"/>
        <v>1</v>
      </c>
      <c r="P39" s="28" t="str">
        <f t="shared" si="10"/>
        <v>Sangat terampil membuat karya konsep gejala hakikat fisika, pengukuran, vektor, gerak lurus, gerak parabola, dan gerak melingkar.</v>
      </c>
      <c r="Q39" s="39" t="s">
        <v>9</v>
      </c>
      <c r="R39" s="39" t="s">
        <v>9</v>
      </c>
      <c r="S39" s="18"/>
      <c r="T39" s="1">
        <v>78</v>
      </c>
      <c r="U39" s="37">
        <v>78</v>
      </c>
      <c r="V39" s="37">
        <v>75</v>
      </c>
      <c r="W39" s="37">
        <v>80</v>
      </c>
      <c r="X39" s="1">
        <v>85</v>
      </c>
      <c r="Y39" s="1">
        <v>85</v>
      </c>
      <c r="Z39" s="1"/>
      <c r="AA39" s="1"/>
      <c r="AB39" s="1"/>
      <c r="AC39" s="1"/>
      <c r="AD39" s="1"/>
      <c r="AE39" s="18"/>
      <c r="AF39" s="1">
        <v>74</v>
      </c>
      <c r="AG39" s="1">
        <v>76</v>
      </c>
      <c r="AH39" s="1">
        <v>72</v>
      </c>
      <c r="AI39" s="1">
        <v>75</v>
      </c>
      <c r="AJ39" s="1">
        <v>81</v>
      </c>
      <c r="AK39" s="1">
        <v>82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90029</v>
      </c>
      <c r="C40" s="19" t="s">
        <v>182</v>
      </c>
      <c r="D40" s="18"/>
      <c r="E40" s="28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6">
        <f t="shared" si="3"/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73.666666666666671</v>
      </c>
      <c r="L40" s="28" t="str">
        <f t="shared" si="6"/>
        <v>C</v>
      </c>
      <c r="M40" s="28">
        <f t="shared" si="7"/>
        <v>73.666666666666671</v>
      </c>
      <c r="N40" s="28" t="str">
        <f t="shared" si="8"/>
        <v>C</v>
      </c>
      <c r="O40" s="36">
        <f t="shared" si="9"/>
        <v>1</v>
      </c>
      <c r="P40" s="28" t="str">
        <f t="shared" si="10"/>
        <v>Sangat terampil membuat karya konsep gejala hakikat fisika, pengukuran, vektor, gerak lurus, gerak parabola, dan gerak melingkar.</v>
      </c>
      <c r="Q40" s="39" t="s">
        <v>9</v>
      </c>
      <c r="R40" s="39" t="s">
        <v>9</v>
      </c>
      <c r="S40" s="18"/>
      <c r="T40" s="1">
        <v>80</v>
      </c>
      <c r="U40" s="37">
        <v>75</v>
      </c>
      <c r="V40" s="37">
        <v>74</v>
      </c>
      <c r="W40" s="37">
        <v>77</v>
      </c>
      <c r="X40" s="1">
        <v>78</v>
      </c>
      <c r="Y40" s="1">
        <v>79</v>
      </c>
      <c r="Z40" s="1"/>
      <c r="AA40" s="1"/>
      <c r="AB40" s="1"/>
      <c r="AC40" s="1"/>
      <c r="AD40" s="1"/>
      <c r="AE40" s="18"/>
      <c r="AF40" s="1">
        <v>75</v>
      </c>
      <c r="AG40" s="1">
        <v>72</v>
      </c>
      <c r="AH40" s="1">
        <v>72</v>
      </c>
      <c r="AI40" s="1">
        <v>73</v>
      </c>
      <c r="AJ40" s="1">
        <v>74</v>
      </c>
      <c r="AK40" s="1">
        <v>76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90030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6">
        <f t="shared" si="3"/>
        <v>1</v>
      </c>
      <c r="J41" s="28" t="str">
        <f t="shared" si="4"/>
        <v>Memiliki kemampuan menjelaskan tentang gejala hakikat fisika, pengukuran, vektor, gerak lurus, gerak parabola, dan gerak melingkar.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f t="shared" si="9"/>
        <v>1</v>
      </c>
      <c r="P41" s="28" t="str">
        <f t="shared" si="10"/>
        <v>Sangat terampil membuat karya konsep gejala hakikat fisika, pengukuran, vektor, gerak lurus, gerak parabola, dan gerak melingkar.</v>
      </c>
      <c r="Q41" s="39" t="s">
        <v>9</v>
      </c>
      <c r="R41" s="39" t="s">
        <v>9</v>
      </c>
      <c r="S41" s="18"/>
      <c r="T41" s="1">
        <v>87</v>
      </c>
      <c r="U41" s="37">
        <v>78</v>
      </c>
      <c r="V41" s="37">
        <v>74</v>
      </c>
      <c r="W41" s="37">
        <v>85</v>
      </c>
      <c r="X41" s="1">
        <v>87</v>
      </c>
      <c r="Y41" s="1">
        <v>86</v>
      </c>
      <c r="Z41" s="1"/>
      <c r="AA41" s="1"/>
      <c r="AB41" s="1"/>
      <c r="AC41" s="1"/>
      <c r="AD41" s="1"/>
      <c r="AE41" s="18"/>
      <c r="AF41" s="1">
        <v>87</v>
      </c>
      <c r="AG41" s="1">
        <v>76</v>
      </c>
      <c r="AH41" s="1">
        <v>72</v>
      </c>
      <c r="AI41" s="1">
        <v>83</v>
      </c>
      <c r="AJ41" s="1">
        <v>85</v>
      </c>
      <c r="AK41" s="1">
        <v>83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90031</v>
      </c>
      <c r="C42" s="19" t="s">
        <v>184</v>
      </c>
      <c r="D42" s="18"/>
      <c r="E42" s="28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6">
        <f t="shared" si="3"/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74.166666666666671</v>
      </c>
      <c r="L42" s="28" t="str">
        <f t="shared" si="6"/>
        <v>C</v>
      </c>
      <c r="M42" s="28">
        <f t="shared" si="7"/>
        <v>74.166666666666671</v>
      </c>
      <c r="N42" s="28" t="str">
        <f t="shared" si="8"/>
        <v>C</v>
      </c>
      <c r="O42" s="36">
        <f t="shared" si="9"/>
        <v>1</v>
      </c>
      <c r="P42" s="28" t="str">
        <f t="shared" si="10"/>
        <v>Sangat terampil membuat karya konsep gejala hakikat fisika, pengukuran, vektor, gerak lurus, gerak parabola, dan gerak melingkar.</v>
      </c>
      <c r="Q42" s="39" t="str">
        <f t="shared" si="11"/>
        <v>A</v>
      </c>
      <c r="R42" s="39" t="str">
        <f t="shared" si="12"/>
        <v>A</v>
      </c>
      <c r="S42" s="18"/>
      <c r="T42" s="1">
        <v>80</v>
      </c>
      <c r="U42" s="37">
        <v>76</v>
      </c>
      <c r="V42" s="37">
        <v>75</v>
      </c>
      <c r="W42" s="37">
        <v>80</v>
      </c>
      <c r="X42" s="1">
        <v>81</v>
      </c>
      <c r="Y42" s="1">
        <v>81</v>
      </c>
      <c r="Z42" s="1"/>
      <c r="AA42" s="1"/>
      <c r="AB42" s="1"/>
      <c r="AC42" s="1"/>
      <c r="AD42" s="1"/>
      <c r="AE42" s="18"/>
      <c r="AF42" s="1">
        <v>75</v>
      </c>
      <c r="AG42" s="1">
        <v>73</v>
      </c>
      <c r="AH42" s="1">
        <v>72</v>
      </c>
      <c r="AI42" s="1">
        <v>75</v>
      </c>
      <c r="AJ42" s="1">
        <v>75</v>
      </c>
      <c r="AK42" s="1">
        <v>75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90032</v>
      </c>
      <c r="C43" s="19" t="s">
        <v>185</v>
      </c>
      <c r="D43" s="18"/>
      <c r="E43" s="28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6">
        <f t="shared" si="3"/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75.166666666666671</v>
      </c>
      <c r="L43" s="28" t="str">
        <f t="shared" si="6"/>
        <v>B</v>
      </c>
      <c r="M43" s="28">
        <f t="shared" si="7"/>
        <v>75.166666666666671</v>
      </c>
      <c r="N43" s="28" t="str">
        <f t="shared" si="8"/>
        <v>B</v>
      </c>
      <c r="O43" s="36">
        <f t="shared" si="9"/>
        <v>1</v>
      </c>
      <c r="P43" s="28" t="str">
        <f t="shared" si="10"/>
        <v>Sangat terampil membuat karya konsep gejala hakikat fisika, pengukuran, vektor, gerak lurus, gerak parabola, dan gerak melingkar.</v>
      </c>
      <c r="Q43" s="39" t="s">
        <v>9</v>
      </c>
      <c r="R43" s="39" t="str">
        <f t="shared" si="12"/>
        <v>B</v>
      </c>
      <c r="S43" s="18"/>
      <c r="T43" s="1">
        <v>78</v>
      </c>
      <c r="U43" s="37">
        <v>75</v>
      </c>
      <c r="V43" s="37">
        <v>74</v>
      </c>
      <c r="W43" s="37">
        <v>78</v>
      </c>
      <c r="X43" s="1">
        <v>79</v>
      </c>
      <c r="Y43" s="1">
        <v>86</v>
      </c>
      <c r="Z43" s="1"/>
      <c r="AA43" s="1"/>
      <c r="AB43" s="1"/>
      <c r="AC43" s="1"/>
      <c r="AD43" s="1"/>
      <c r="AE43" s="18"/>
      <c r="AF43" s="1">
        <v>74</v>
      </c>
      <c r="AG43" s="1">
        <v>72</v>
      </c>
      <c r="AH43" s="1">
        <v>72</v>
      </c>
      <c r="AI43" s="1">
        <v>74</v>
      </c>
      <c r="AJ43" s="1">
        <v>74</v>
      </c>
      <c r="AK43" s="1">
        <v>85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90033</v>
      </c>
      <c r="C44" s="19" t="s">
        <v>186</v>
      </c>
      <c r="D44" s="18"/>
      <c r="E44" s="28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6">
        <f t="shared" si="3"/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79</v>
      </c>
      <c r="L44" s="28" t="str">
        <f t="shared" si="6"/>
        <v>B</v>
      </c>
      <c r="M44" s="28">
        <f t="shared" si="7"/>
        <v>79</v>
      </c>
      <c r="N44" s="28" t="str">
        <f t="shared" si="8"/>
        <v>B</v>
      </c>
      <c r="O44" s="36">
        <f t="shared" si="9"/>
        <v>1</v>
      </c>
      <c r="P44" s="28" t="str">
        <f t="shared" si="10"/>
        <v>Sangat terampil membuat karya konsep gejala hakikat fisika, pengukuran, vektor, gerak lurus, gerak parabola, dan gerak melingkar.</v>
      </c>
      <c r="Q44" s="39" t="str">
        <f t="shared" si="11"/>
        <v>A</v>
      </c>
      <c r="R44" s="39" t="str">
        <f t="shared" si="12"/>
        <v>A</v>
      </c>
      <c r="S44" s="18"/>
      <c r="T44" s="1">
        <v>97</v>
      </c>
      <c r="U44" s="37">
        <v>76</v>
      </c>
      <c r="V44" s="37">
        <v>75</v>
      </c>
      <c r="W44" s="37">
        <v>83</v>
      </c>
      <c r="X44" s="1">
        <v>82</v>
      </c>
      <c r="Y44" s="1">
        <v>85</v>
      </c>
      <c r="Z44" s="1"/>
      <c r="AA44" s="1"/>
      <c r="AB44" s="1"/>
      <c r="AC44" s="1"/>
      <c r="AD44" s="1"/>
      <c r="AE44" s="18"/>
      <c r="AF44" s="1">
        <v>95</v>
      </c>
      <c r="AG44" s="1">
        <v>73</v>
      </c>
      <c r="AH44" s="1">
        <v>72</v>
      </c>
      <c r="AI44" s="1">
        <v>78</v>
      </c>
      <c r="AJ44" s="1">
        <v>76</v>
      </c>
      <c r="AK44" s="1">
        <v>80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90034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>IF((COUNTA(T12:AC12)&gt;0),(ROUND((AVERAGE(T45:AD45)),0)),"")</f>
        <v>79</v>
      </c>
      <c r="H45" s="28" t="str">
        <f t="shared" si="2"/>
        <v>B</v>
      </c>
      <c r="I45" s="36">
        <f t="shared" si="3"/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f t="shared" si="9"/>
        <v>1</v>
      </c>
      <c r="P45" s="28" t="str">
        <f t="shared" si="10"/>
        <v>Sangat terampil membuat karya konsep gejala hakikat fisika, pengukuran, vektor, gerak lurus, gerak parabola, dan gerak melingkar.</v>
      </c>
      <c r="Q45" s="39" t="str">
        <f t="shared" si="11"/>
        <v>A</v>
      </c>
      <c r="R45" s="39" t="str">
        <f t="shared" si="12"/>
        <v>A</v>
      </c>
      <c r="S45" s="18"/>
      <c r="T45" s="1">
        <v>75</v>
      </c>
      <c r="U45" s="37">
        <v>75</v>
      </c>
      <c r="V45" s="37">
        <v>74</v>
      </c>
      <c r="W45" s="37">
        <v>79</v>
      </c>
      <c r="X45" s="1">
        <v>86</v>
      </c>
      <c r="Y45" s="1">
        <v>85</v>
      </c>
      <c r="Z45" s="1"/>
      <c r="AA45" s="1"/>
      <c r="AB45" s="1"/>
      <c r="AC45" s="1"/>
      <c r="AD45" s="1"/>
      <c r="AE45" s="18"/>
      <c r="AF45" s="1">
        <v>72</v>
      </c>
      <c r="AG45" s="1">
        <v>72</v>
      </c>
      <c r="AH45" s="1">
        <v>72</v>
      </c>
      <c r="AI45" s="1">
        <v>74</v>
      </c>
      <c r="AJ45" s="1">
        <v>84</v>
      </c>
      <c r="AK45" s="1">
        <v>82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90035</v>
      </c>
      <c r="C46" s="19" t="s">
        <v>188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f t="shared" si="3"/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75.333333333333329</v>
      </c>
      <c r="L46" s="28" t="str">
        <f t="shared" si="6"/>
        <v>B</v>
      </c>
      <c r="M46" s="28">
        <f t="shared" si="7"/>
        <v>75.333333333333329</v>
      </c>
      <c r="N46" s="28" t="str">
        <f t="shared" si="8"/>
        <v>B</v>
      </c>
      <c r="O46" s="36">
        <f t="shared" si="9"/>
        <v>1</v>
      </c>
      <c r="P46" s="28" t="str">
        <f t="shared" si="10"/>
        <v>Sangat terampil membuat karya konsep gejala hakikat fisika, pengukuran, vektor, gerak lurus, gerak parabola, dan gerak melingkar.</v>
      </c>
      <c r="Q46" s="39" t="str">
        <f t="shared" si="11"/>
        <v>A</v>
      </c>
      <c r="R46" s="39" t="str">
        <f t="shared" si="12"/>
        <v>A</v>
      </c>
      <c r="S46" s="18"/>
      <c r="T46" s="1">
        <v>78</v>
      </c>
      <c r="U46" s="37">
        <v>76</v>
      </c>
      <c r="V46" s="37">
        <v>75</v>
      </c>
      <c r="W46" s="37">
        <v>80</v>
      </c>
      <c r="X46" s="1">
        <v>81</v>
      </c>
      <c r="Y46" s="1">
        <v>86</v>
      </c>
      <c r="Z46" s="1"/>
      <c r="AA46" s="1"/>
      <c r="AB46" s="1"/>
      <c r="AC46" s="1"/>
      <c r="AD46" s="1"/>
      <c r="AE46" s="18"/>
      <c r="AF46" s="1">
        <v>74</v>
      </c>
      <c r="AG46" s="1">
        <v>73</v>
      </c>
      <c r="AH46" s="1">
        <v>72</v>
      </c>
      <c r="AI46" s="1">
        <v>75</v>
      </c>
      <c r="AJ46" s="1">
        <v>75</v>
      </c>
      <c r="AK46" s="1">
        <v>83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4"/>
        <v/>
      </c>
      <c r="K47" s="28" t="str">
        <f t="shared" ref="K47:K50" si="13">IF((COUNTA(AF47:AO47)&gt;0),AVERAGE(AF47:AO47),"")</f>
        <v/>
      </c>
      <c r="L47" s="28" t="str">
        <f t="shared" si="6"/>
        <v/>
      </c>
      <c r="M47" s="28" t="str">
        <f t="shared" ref="M47:M50" si="14">IF((COUNTA(AF47:AO47)&gt;0),AVERAGE(AF47:AO47),"")</f>
        <v/>
      </c>
      <c r="N47" s="28" t="str">
        <f t="shared" si="8"/>
        <v/>
      </c>
      <c r="O47" s="36"/>
      <c r="P47" s="28" t="str">
        <f t="shared" si="10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4"/>
        <v/>
      </c>
      <c r="K48" s="28" t="str">
        <f t="shared" si="13"/>
        <v/>
      </c>
      <c r="L48" s="28" t="str">
        <f t="shared" si="6"/>
        <v/>
      </c>
      <c r="M48" s="28" t="str">
        <f t="shared" si="14"/>
        <v/>
      </c>
      <c r="N48" s="28" t="str">
        <f t="shared" si="8"/>
        <v/>
      </c>
      <c r="O48" s="36"/>
      <c r="P48" s="28" t="str">
        <f t="shared" si="10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4"/>
        <v/>
      </c>
      <c r="K49" s="28" t="str">
        <f t="shared" si="13"/>
        <v/>
      </c>
      <c r="L49" s="28" t="str">
        <f t="shared" si="6"/>
        <v/>
      </c>
      <c r="M49" s="28" t="str">
        <f t="shared" si="14"/>
        <v/>
      </c>
      <c r="N49" s="28" t="str">
        <f t="shared" si="8"/>
        <v/>
      </c>
      <c r="O49" s="36"/>
      <c r="P49" s="28" t="str">
        <f t="shared" si="10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4"/>
        <v/>
      </c>
      <c r="K50" s="28" t="str">
        <f t="shared" si="13"/>
        <v/>
      </c>
      <c r="L50" s="28" t="str">
        <f t="shared" si="6"/>
        <v/>
      </c>
      <c r="M50" s="28" t="str">
        <f t="shared" si="14"/>
        <v/>
      </c>
      <c r="N50" s="28" t="str">
        <f t="shared" si="8"/>
        <v/>
      </c>
      <c r="O50" s="36"/>
      <c r="P50" s="28" t="str">
        <f t="shared" si="10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3" priority="1" operator="between">
      <formula>($C$4-1)</formula>
      <formula>1</formula>
    </cfRule>
  </conditionalFormatting>
  <conditionalFormatting sqref="K52:K55">
    <cfRule type="cellIs" dxfId="2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U47:W50 T11:T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G39" activePane="bottomRight" state="frozen"/>
      <selection pane="topRight"/>
      <selection pane="bottomLeft"/>
      <selection pane="bottomRight" activeCell="Q46" sqref="Q46"/>
    </sheetView>
  </sheetViews>
  <sheetFormatPr defaultRowHeight="15"/>
  <cols>
    <col min="1" max="1" width="4.85546875" customWidth="1"/>
    <col min="2" max="2" width="9.140625" hidden="1" customWidth="1"/>
    <col min="3" max="3" width="28.140625" customWidth="1"/>
    <col min="4" max="4" width="5.85546875" hidden="1" customWidth="1"/>
    <col min="5" max="6" width="7.7109375" hidden="1" customWidth="1"/>
    <col min="7" max="19" width="3.7109375" customWidth="1"/>
    <col min="20" max="25" width="2.7109375" customWidth="1"/>
    <col min="26" max="30" width="7.140625" hidden="1" customWidth="1"/>
    <col min="31" max="37" width="2.7109375" customWidth="1"/>
    <col min="38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hidden="1" customWidth="1"/>
    <col min="162" max="162" width="5.85546875" hidden="1" customWidth="1"/>
    <col min="163" max="163" width="6.85546875" hidden="1" customWidth="1"/>
    <col min="164" max="165" width="40.7109375" hidden="1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757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757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155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90063</v>
      </c>
      <c r="C11" s="19" t="s">
        <v>190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6">
        <f t="shared" ref="I11:I46" si="3">IF(G11&gt;=70,1,2)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menjelaskan tentang gejala hakikat fisika, pengukuran, vektor, gerak lurus, gerak parabola, dan gerak melingkar.</v>
      </c>
      <c r="K11" s="28">
        <f t="shared" ref="K11:K46" si="5">IF((COUNTA(AF11:AO11)&gt;0),AVERAGE(AF11:AO11),"")</f>
        <v>73.833333333333329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46" si="7">IF((COUNTA(AF11:AO11)&gt;0),AVERAGE(AF11:AO11),"")</f>
        <v>73.833333333333329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f t="shared" ref="O11:O46" si="9">IF(M11&gt;=70,1,2)</f>
        <v>1</v>
      </c>
      <c r="P11" s="28" t="str">
        <f t="shared" ref="P11:P50" si="10">IF(O11=$FG$13,$FI$13,IF(O11=$FG$15,$FI$15,IF(O11=$FG$17,$FI$17,IF(O11=$FG$19,$FI$19,IF(O11=$FG$21,$FI$21,IF(O11=$FG$23,$FI$23,IF(O11=$FG$25,$FI$25,IF(O11=$FG$27,$FI$27,IF(O11=$FG$29,$FI$29,IF(O11=$FG$31,$FI$31,""))))))))))</f>
        <v>Sangat terampil membuat karya konsep gejala hakikat fisika, pengukuran, vektor, gerak lurus, gerak parabola, dan gerak melingkar.</v>
      </c>
      <c r="Q11" s="39" t="s">
        <v>9</v>
      </c>
      <c r="R11" s="39" t="s">
        <v>9</v>
      </c>
      <c r="S11" s="18"/>
      <c r="T11" s="1">
        <v>73</v>
      </c>
      <c r="U11" s="37">
        <v>76</v>
      </c>
      <c r="V11" s="37">
        <v>75</v>
      </c>
      <c r="W11" s="37">
        <v>80</v>
      </c>
      <c r="X11" s="1">
        <v>79</v>
      </c>
      <c r="Y11" s="1">
        <v>82</v>
      </c>
      <c r="Z11" s="1"/>
      <c r="AA11" s="1"/>
      <c r="AB11" s="1"/>
      <c r="AC11" s="1"/>
      <c r="AD11" s="1"/>
      <c r="AE11" s="18"/>
      <c r="AF11" s="1">
        <v>71</v>
      </c>
      <c r="AG11" s="1">
        <v>73</v>
      </c>
      <c r="AH11" s="1">
        <v>72</v>
      </c>
      <c r="AI11" s="1">
        <v>75</v>
      </c>
      <c r="AJ11" s="1">
        <v>74</v>
      </c>
      <c r="AK11" s="1">
        <v>78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>
      <c r="A12" s="19">
        <v>2</v>
      </c>
      <c r="B12" s="19">
        <v>90064</v>
      </c>
      <c r="C12" s="19" t="s">
        <v>191</v>
      </c>
      <c r="D12" s="18"/>
      <c r="E12" s="28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6">
        <f t="shared" si="3"/>
        <v>1</v>
      </c>
      <c r="J12" s="28" t="str">
        <f t="shared" si="4"/>
        <v>Memiliki kemampuan menjelaskan tentang gejala hakikat fisika, pengukuran, vektor, gerak lurus, gerak parabola, dan gerak melingkar.</v>
      </c>
      <c r="K12" s="28">
        <f t="shared" si="5"/>
        <v>75.166666666666671</v>
      </c>
      <c r="L12" s="28" t="str">
        <f t="shared" si="6"/>
        <v>B</v>
      </c>
      <c r="M12" s="28">
        <f t="shared" si="7"/>
        <v>75.166666666666671</v>
      </c>
      <c r="N12" s="28" t="str">
        <f t="shared" si="8"/>
        <v>B</v>
      </c>
      <c r="O12" s="36">
        <f t="shared" si="9"/>
        <v>1</v>
      </c>
      <c r="P12" s="28" t="str">
        <f t="shared" si="10"/>
        <v>Sangat terampil membuat karya konsep gejala hakikat fisika, pengukuran, vektor, gerak lurus, gerak parabola, dan gerak melingkar.</v>
      </c>
      <c r="Q12" s="39" t="s">
        <v>9</v>
      </c>
      <c r="R12" s="39" t="str">
        <f t="shared" ref="R12:R46" si="11">Q12</f>
        <v>B</v>
      </c>
      <c r="S12" s="18"/>
      <c r="T12" s="1">
        <v>78</v>
      </c>
      <c r="U12" s="37">
        <v>75</v>
      </c>
      <c r="V12" s="37">
        <v>74</v>
      </c>
      <c r="W12" s="37">
        <v>79</v>
      </c>
      <c r="X12" s="1">
        <v>81</v>
      </c>
      <c r="Y12" s="1">
        <v>81</v>
      </c>
      <c r="Z12" s="1"/>
      <c r="AA12" s="1"/>
      <c r="AB12" s="1"/>
      <c r="AC12" s="1"/>
      <c r="AD12" s="1"/>
      <c r="AE12" s="18"/>
      <c r="AF12" s="1">
        <v>77</v>
      </c>
      <c r="AG12" s="1">
        <v>72</v>
      </c>
      <c r="AH12" s="1">
        <v>72</v>
      </c>
      <c r="AI12" s="1">
        <v>74</v>
      </c>
      <c r="AJ12" s="1">
        <v>78</v>
      </c>
      <c r="AK12" s="1">
        <v>78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90065</v>
      </c>
      <c r="C13" s="19" t="s">
        <v>192</v>
      </c>
      <c r="D13" s="18"/>
      <c r="E13" s="28">
        <f t="shared" si="0"/>
        <v>79</v>
      </c>
      <c r="F13" s="28" t="str">
        <f t="shared" si="1"/>
        <v>B</v>
      </c>
      <c r="G13" s="28">
        <f>IF((COUNTA(T12:AC12)&gt;0),(ROUND((AVERAGE(T13:AD13)),0)),"")</f>
        <v>79</v>
      </c>
      <c r="H13" s="28" t="str">
        <f t="shared" si="2"/>
        <v>B</v>
      </c>
      <c r="I13" s="36">
        <f t="shared" si="3"/>
        <v>1</v>
      </c>
      <c r="J13" s="28" t="str">
        <f t="shared" si="4"/>
        <v>Memiliki kemampuan menjelaskan tentang gejala hakikat fisika, pengukuran, vektor, gerak lurus, gerak parabola, dan gerak melingkar.</v>
      </c>
      <c r="K13" s="28">
        <f t="shared" si="5"/>
        <v>75.166666666666671</v>
      </c>
      <c r="L13" s="28" t="str">
        <f t="shared" si="6"/>
        <v>B</v>
      </c>
      <c r="M13" s="28">
        <f t="shared" si="7"/>
        <v>75.166666666666671</v>
      </c>
      <c r="N13" s="28" t="str">
        <f t="shared" si="8"/>
        <v>B</v>
      </c>
      <c r="O13" s="36">
        <f t="shared" si="9"/>
        <v>1</v>
      </c>
      <c r="P13" s="28" t="str">
        <f t="shared" si="10"/>
        <v>Sangat terampil membuat karya konsep gejala hakikat fisika, pengukuran, vektor, gerak lurus, gerak parabola, dan gerak melingkar.</v>
      </c>
      <c r="Q13" s="39" t="s">
        <v>9</v>
      </c>
      <c r="R13" s="39" t="str">
        <f t="shared" si="11"/>
        <v>B</v>
      </c>
      <c r="S13" s="18"/>
      <c r="T13" s="1">
        <v>75</v>
      </c>
      <c r="U13" s="37">
        <v>76</v>
      </c>
      <c r="V13" s="37">
        <v>75</v>
      </c>
      <c r="W13" s="37">
        <v>80</v>
      </c>
      <c r="X13" s="1">
        <v>80</v>
      </c>
      <c r="Y13" s="1">
        <v>86</v>
      </c>
      <c r="Z13" s="1"/>
      <c r="AA13" s="1"/>
      <c r="AB13" s="1"/>
      <c r="AC13" s="1"/>
      <c r="AD13" s="1"/>
      <c r="AE13" s="18"/>
      <c r="AF13" s="1">
        <v>72</v>
      </c>
      <c r="AG13" s="1">
        <v>73</v>
      </c>
      <c r="AH13" s="1">
        <v>72</v>
      </c>
      <c r="AI13" s="1">
        <v>75</v>
      </c>
      <c r="AJ13" s="1">
        <v>75</v>
      </c>
      <c r="AK13" s="1">
        <v>84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227</v>
      </c>
      <c r="FJ13" s="78">
        <v>23461</v>
      </c>
      <c r="FK13" s="78">
        <v>23471</v>
      </c>
    </row>
    <row r="14" spans="1:167">
      <c r="A14" s="19">
        <v>4</v>
      </c>
      <c r="B14" s="19">
        <v>90066</v>
      </c>
      <c r="C14" s="19" t="s">
        <v>193</v>
      </c>
      <c r="D14" s="18"/>
      <c r="E14" s="28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6">
        <f t="shared" si="3"/>
        <v>1</v>
      </c>
      <c r="J14" s="28" t="str">
        <f t="shared" si="4"/>
        <v>Memiliki kemampuan menjelaskan tentang gejala hakikat fisika, pengukuran, vektor, gerak lurus, gerak parabola, dan gerak melingkar.</v>
      </c>
      <c r="K14" s="28">
        <f t="shared" si="5"/>
        <v>74.166666666666671</v>
      </c>
      <c r="L14" s="28" t="str">
        <f t="shared" si="6"/>
        <v>C</v>
      </c>
      <c r="M14" s="28">
        <f t="shared" si="7"/>
        <v>74.166666666666671</v>
      </c>
      <c r="N14" s="28" t="str">
        <f t="shared" si="8"/>
        <v>C</v>
      </c>
      <c r="O14" s="36">
        <f t="shared" si="9"/>
        <v>1</v>
      </c>
      <c r="P14" s="28" t="str">
        <f t="shared" si="10"/>
        <v>Sangat terampil membuat karya konsep gejala hakikat fisika, pengukuran, vektor, gerak lurus, gerak parabola, dan gerak melingkar.</v>
      </c>
      <c r="Q14" s="39" t="s">
        <v>9</v>
      </c>
      <c r="R14" s="39" t="s">
        <v>9</v>
      </c>
      <c r="S14" s="18"/>
      <c r="T14" s="1">
        <v>82</v>
      </c>
      <c r="U14" s="37">
        <v>77</v>
      </c>
      <c r="V14" s="37">
        <v>75</v>
      </c>
      <c r="W14" s="37">
        <v>78</v>
      </c>
      <c r="X14" s="1">
        <v>77</v>
      </c>
      <c r="Y14" s="1">
        <v>78</v>
      </c>
      <c r="Z14" s="1"/>
      <c r="AA14" s="1"/>
      <c r="AB14" s="1"/>
      <c r="AC14" s="1"/>
      <c r="AD14" s="1"/>
      <c r="AE14" s="18"/>
      <c r="AF14" s="1">
        <v>78</v>
      </c>
      <c r="AG14" s="1">
        <v>73</v>
      </c>
      <c r="AH14" s="1">
        <v>72</v>
      </c>
      <c r="AI14" s="1">
        <v>74</v>
      </c>
      <c r="AJ14" s="1">
        <v>73</v>
      </c>
      <c r="AK14" s="1">
        <v>75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>
      <c r="A15" s="19">
        <v>5</v>
      </c>
      <c r="B15" s="19">
        <v>90067</v>
      </c>
      <c r="C15" s="19" t="s">
        <v>194</v>
      </c>
      <c r="D15" s="18"/>
      <c r="E15" s="28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6">
        <f t="shared" si="3"/>
        <v>1</v>
      </c>
      <c r="J15" s="28" t="str">
        <f t="shared" si="4"/>
        <v>Memiliki kemampuan menjelaskan tentang gejala hakikat fisika, pengukuran, vektor, gerak lurus, gerak parabola, dan gerak melingkar.</v>
      </c>
      <c r="K15" s="28">
        <f t="shared" si="5"/>
        <v>75.5</v>
      </c>
      <c r="L15" s="28" t="str">
        <f t="shared" si="6"/>
        <v>B</v>
      </c>
      <c r="M15" s="28">
        <f t="shared" si="7"/>
        <v>75.5</v>
      </c>
      <c r="N15" s="28" t="str">
        <f t="shared" si="8"/>
        <v>B</v>
      </c>
      <c r="O15" s="36">
        <f t="shared" si="9"/>
        <v>1</v>
      </c>
      <c r="P15" s="28" t="str">
        <f t="shared" si="10"/>
        <v>Sangat terampil membuat karya konsep gejala hakikat fisika, pengukuran, vektor, gerak lurus, gerak parabola, dan gerak melingkar.</v>
      </c>
      <c r="Q15" s="39" t="str">
        <f t="shared" ref="Q15:Q45" si="12">IF(M15&gt;=68,"A","B")</f>
        <v>A</v>
      </c>
      <c r="R15" s="39" t="str">
        <f t="shared" si="11"/>
        <v>A</v>
      </c>
      <c r="S15" s="18"/>
      <c r="T15" s="1">
        <v>85</v>
      </c>
      <c r="U15" s="37">
        <v>77</v>
      </c>
      <c r="V15" s="37">
        <v>76</v>
      </c>
      <c r="W15" s="37">
        <v>81</v>
      </c>
      <c r="X15" s="1">
        <v>82</v>
      </c>
      <c r="Y15" s="1">
        <v>82</v>
      </c>
      <c r="Z15" s="1"/>
      <c r="AA15" s="1"/>
      <c r="AB15" s="1"/>
      <c r="AC15" s="1"/>
      <c r="AD15" s="1"/>
      <c r="AE15" s="18"/>
      <c r="AF15" s="1">
        <v>80</v>
      </c>
      <c r="AG15" s="1">
        <v>73</v>
      </c>
      <c r="AH15" s="1">
        <v>73</v>
      </c>
      <c r="AI15" s="1">
        <v>75</v>
      </c>
      <c r="AJ15" s="1">
        <v>76</v>
      </c>
      <c r="AK15" s="1">
        <v>76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228</v>
      </c>
      <c r="FI15" s="76" t="s">
        <v>229</v>
      </c>
      <c r="FJ15" s="78">
        <v>23462</v>
      </c>
      <c r="FK15" s="78">
        <v>23472</v>
      </c>
    </row>
    <row r="16" spans="1:167">
      <c r="A16" s="19">
        <v>6</v>
      </c>
      <c r="B16" s="19">
        <v>90068</v>
      </c>
      <c r="C16" s="19" t="s">
        <v>195</v>
      </c>
      <c r="D16" s="18"/>
      <c r="E16" s="28">
        <f t="shared" si="0"/>
        <v>79</v>
      </c>
      <c r="F16" s="28" t="str">
        <f t="shared" si="1"/>
        <v>B</v>
      </c>
      <c r="G16" s="28">
        <f>IF((COUNTA(T12:AC12)&gt;0),(ROUND((AVERAGE(T16:AD16)),0)),"")</f>
        <v>79</v>
      </c>
      <c r="H16" s="28" t="str">
        <f t="shared" si="2"/>
        <v>B</v>
      </c>
      <c r="I16" s="36">
        <f t="shared" si="3"/>
        <v>1</v>
      </c>
      <c r="J16" s="28" t="str">
        <f t="shared" si="4"/>
        <v>Memiliki kemampuan menjelaskan tentang gejala hakikat fisika, pengukuran, vektor, gerak lurus, gerak parabola, dan gerak melingkar.</v>
      </c>
      <c r="K16" s="28">
        <f t="shared" si="5"/>
        <v>75.166666666666671</v>
      </c>
      <c r="L16" s="28" t="str">
        <f t="shared" si="6"/>
        <v>B</v>
      </c>
      <c r="M16" s="28">
        <f t="shared" si="7"/>
        <v>75.166666666666671</v>
      </c>
      <c r="N16" s="28" t="str">
        <f t="shared" si="8"/>
        <v>B</v>
      </c>
      <c r="O16" s="36">
        <f t="shared" si="9"/>
        <v>1</v>
      </c>
      <c r="P16" s="28" t="str">
        <f t="shared" si="10"/>
        <v>Sangat terampil membuat karya konsep gejala hakikat fisika, pengukuran, vektor, gerak lurus, gerak parabola, dan gerak melingkar.</v>
      </c>
      <c r="Q16" s="39" t="s">
        <v>9</v>
      </c>
      <c r="R16" s="39" t="str">
        <f t="shared" si="11"/>
        <v>B</v>
      </c>
      <c r="S16" s="18"/>
      <c r="T16" s="1">
        <v>80</v>
      </c>
      <c r="U16" s="37">
        <v>76</v>
      </c>
      <c r="V16" s="37">
        <v>75</v>
      </c>
      <c r="W16" s="37">
        <v>80</v>
      </c>
      <c r="X16" s="1">
        <v>80</v>
      </c>
      <c r="Y16" s="1">
        <v>84</v>
      </c>
      <c r="Z16" s="1"/>
      <c r="AA16" s="1"/>
      <c r="AB16" s="1"/>
      <c r="AC16" s="1"/>
      <c r="AD16" s="1"/>
      <c r="AE16" s="18"/>
      <c r="AF16" s="1">
        <v>75</v>
      </c>
      <c r="AG16" s="1">
        <v>73</v>
      </c>
      <c r="AH16" s="1">
        <v>72</v>
      </c>
      <c r="AI16" s="1">
        <v>75</v>
      </c>
      <c r="AJ16" s="1">
        <v>75</v>
      </c>
      <c r="AK16" s="1">
        <v>81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>
      <c r="A17" s="19">
        <v>7</v>
      </c>
      <c r="B17" s="19">
        <v>90069</v>
      </c>
      <c r="C17" s="19" t="s">
        <v>196</v>
      </c>
      <c r="D17" s="18"/>
      <c r="E17" s="28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6">
        <f t="shared" si="3"/>
        <v>1</v>
      </c>
      <c r="J17" s="28" t="str">
        <f t="shared" si="4"/>
        <v>Memiliki kemampuan menjelaskan tentang gejala hakikat fisika, pengukuran, vektor, gerak lurus, gerak parabola, dan gerak melingkar.</v>
      </c>
      <c r="K17" s="28">
        <f t="shared" si="5"/>
        <v>74.833333333333329</v>
      </c>
      <c r="L17" s="28" t="str">
        <f t="shared" si="6"/>
        <v>C</v>
      </c>
      <c r="M17" s="28">
        <f t="shared" si="7"/>
        <v>74.833333333333329</v>
      </c>
      <c r="N17" s="28" t="str">
        <f t="shared" si="8"/>
        <v>C</v>
      </c>
      <c r="O17" s="36">
        <f t="shared" si="9"/>
        <v>1</v>
      </c>
      <c r="P17" s="28" t="str">
        <f t="shared" si="10"/>
        <v>Sangat terampil membuat karya konsep gejala hakikat fisika, pengukuran, vektor, gerak lurus, gerak parabola, dan gerak melingkar.</v>
      </c>
      <c r="Q17" s="39" t="s">
        <v>9</v>
      </c>
      <c r="R17" s="39" t="str">
        <f t="shared" si="11"/>
        <v>B</v>
      </c>
      <c r="S17" s="18"/>
      <c r="T17" s="1">
        <v>77</v>
      </c>
      <c r="U17" s="37">
        <v>76</v>
      </c>
      <c r="V17" s="37">
        <v>78</v>
      </c>
      <c r="W17" s="37">
        <v>81</v>
      </c>
      <c r="X17" s="1">
        <v>82</v>
      </c>
      <c r="Y17" s="1">
        <v>82</v>
      </c>
      <c r="Z17" s="1"/>
      <c r="AA17" s="1"/>
      <c r="AB17" s="1"/>
      <c r="AC17" s="1"/>
      <c r="AD17" s="1"/>
      <c r="AE17" s="18"/>
      <c r="AF17" s="1">
        <v>75</v>
      </c>
      <c r="AG17" s="1">
        <v>73</v>
      </c>
      <c r="AH17" s="1">
        <v>74</v>
      </c>
      <c r="AI17" s="1">
        <v>75</v>
      </c>
      <c r="AJ17" s="1">
        <v>76</v>
      </c>
      <c r="AK17" s="1">
        <v>76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7"/>
      <c r="FI17" s="77"/>
      <c r="FJ17" s="78">
        <v>23463</v>
      </c>
      <c r="FK17" s="78">
        <v>23473</v>
      </c>
    </row>
    <row r="18" spans="1:167">
      <c r="A18" s="19">
        <v>8</v>
      </c>
      <c r="B18" s="19">
        <v>90070</v>
      </c>
      <c r="C18" s="19" t="s">
        <v>197</v>
      </c>
      <c r="D18" s="18"/>
      <c r="E18" s="28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6">
        <f t="shared" si="3"/>
        <v>1</v>
      </c>
      <c r="J18" s="28" t="str">
        <f t="shared" si="4"/>
        <v>Memiliki kemampuan menjelaskan tentang gejala hakikat fisika, pengukuran, vektor, gerak lurus, gerak parabola, dan gerak melingkar.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f t="shared" si="9"/>
        <v>1</v>
      </c>
      <c r="P18" s="28" t="str">
        <f t="shared" si="10"/>
        <v>Sangat terampil membuat karya konsep gejala hakikat fisika, pengukuran, vektor, gerak lurus, gerak parabola, dan gerak melingkar.</v>
      </c>
      <c r="Q18" s="39" t="s">
        <v>9</v>
      </c>
      <c r="R18" s="39" t="s">
        <v>9</v>
      </c>
      <c r="S18" s="18"/>
      <c r="T18" s="1">
        <v>83</v>
      </c>
      <c r="U18" s="37">
        <v>77</v>
      </c>
      <c r="V18" s="37">
        <v>76</v>
      </c>
      <c r="W18" s="37">
        <v>81</v>
      </c>
      <c r="X18" s="1">
        <v>82</v>
      </c>
      <c r="Y18" s="1">
        <v>83</v>
      </c>
      <c r="Z18" s="1"/>
      <c r="AA18" s="1"/>
      <c r="AB18" s="1"/>
      <c r="AC18" s="1"/>
      <c r="AD18" s="1"/>
      <c r="AE18" s="18"/>
      <c r="AF18" s="1">
        <v>76</v>
      </c>
      <c r="AG18" s="1">
        <v>73</v>
      </c>
      <c r="AH18" s="1">
        <v>73</v>
      </c>
      <c r="AI18" s="1">
        <v>75</v>
      </c>
      <c r="AJ18" s="1">
        <v>76</v>
      </c>
      <c r="AK18" s="1">
        <v>77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>
      <c r="A19" s="19">
        <v>9</v>
      </c>
      <c r="B19" s="19">
        <v>90071</v>
      </c>
      <c r="C19" s="19" t="s">
        <v>198</v>
      </c>
      <c r="D19" s="18"/>
      <c r="E19" s="28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6">
        <f t="shared" si="3"/>
        <v>1</v>
      </c>
      <c r="J19" s="28" t="str">
        <f t="shared" si="4"/>
        <v>Memiliki kemampuan menjelaskan tentang gejala hakikat fisika, pengukuran, vektor, gerak lurus, gerak parabola, dan gerak melingkar.</v>
      </c>
      <c r="K19" s="28">
        <f t="shared" si="5"/>
        <v>75.666666666666671</v>
      </c>
      <c r="L19" s="28" t="str">
        <f t="shared" si="6"/>
        <v>B</v>
      </c>
      <c r="M19" s="28">
        <f t="shared" si="7"/>
        <v>75.666666666666671</v>
      </c>
      <c r="N19" s="28" t="str">
        <f t="shared" si="8"/>
        <v>B</v>
      </c>
      <c r="O19" s="36">
        <f t="shared" si="9"/>
        <v>1</v>
      </c>
      <c r="P19" s="28" t="str">
        <f t="shared" si="10"/>
        <v>Sangat terampil membuat karya konsep gejala hakikat fisika, pengukuran, vektor, gerak lurus, gerak parabola, dan gerak melingkar.</v>
      </c>
      <c r="Q19" s="39" t="s">
        <v>9</v>
      </c>
      <c r="R19" s="39" t="str">
        <f t="shared" si="11"/>
        <v>B</v>
      </c>
      <c r="S19" s="18"/>
      <c r="T19" s="1">
        <v>78</v>
      </c>
      <c r="U19" s="37">
        <v>76</v>
      </c>
      <c r="V19" s="37">
        <v>75</v>
      </c>
      <c r="W19" s="37">
        <v>80</v>
      </c>
      <c r="X19" s="1">
        <v>79</v>
      </c>
      <c r="Y19" s="1">
        <v>87</v>
      </c>
      <c r="Z19" s="1"/>
      <c r="AA19" s="1"/>
      <c r="AB19" s="1"/>
      <c r="AC19" s="1"/>
      <c r="AD19" s="1"/>
      <c r="AE19" s="18"/>
      <c r="AF19" s="1">
        <v>74</v>
      </c>
      <c r="AG19" s="1">
        <v>73</v>
      </c>
      <c r="AH19" s="1">
        <v>72</v>
      </c>
      <c r="AI19" s="1">
        <v>75</v>
      </c>
      <c r="AJ19" s="1">
        <v>74</v>
      </c>
      <c r="AK19" s="1">
        <v>86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23464</v>
      </c>
      <c r="FK19" s="78">
        <v>23474</v>
      </c>
    </row>
    <row r="20" spans="1:167">
      <c r="A20" s="19">
        <v>10</v>
      </c>
      <c r="B20" s="19">
        <v>90072</v>
      </c>
      <c r="C20" s="19" t="s">
        <v>199</v>
      </c>
      <c r="D20" s="18"/>
      <c r="E20" s="28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6">
        <f t="shared" si="3"/>
        <v>1</v>
      </c>
      <c r="J20" s="28" t="str">
        <f t="shared" si="4"/>
        <v>Memiliki kemampuan menjelaskan tentang gejala hakikat fisika, pengukuran, vektor, gerak lurus, gerak parabola, dan gerak melingkar.</v>
      </c>
      <c r="K20" s="28">
        <f t="shared" si="5"/>
        <v>74</v>
      </c>
      <c r="L20" s="28" t="str">
        <f t="shared" si="6"/>
        <v>C</v>
      </c>
      <c r="M20" s="28">
        <f t="shared" si="7"/>
        <v>74</v>
      </c>
      <c r="N20" s="28" t="str">
        <f t="shared" si="8"/>
        <v>C</v>
      </c>
      <c r="O20" s="36">
        <f t="shared" si="9"/>
        <v>1</v>
      </c>
      <c r="P20" s="28" t="str">
        <f t="shared" si="10"/>
        <v>Sangat terampil membuat karya konsep gejala hakikat fisika, pengukuran, vektor, gerak lurus, gerak parabola, dan gerak melingkar.</v>
      </c>
      <c r="Q20" s="39" t="str">
        <f t="shared" si="12"/>
        <v>A</v>
      </c>
      <c r="R20" s="39" t="str">
        <f t="shared" si="11"/>
        <v>A</v>
      </c>
      <c r="S20" s="18"/>
      <c r="T20" s="1">
        <v>75</v>
      </c>
      <c r="U20" s="37">
        <v>76</v>
      </c>
      <c r="V20" s="37">
        <v>75</v>
      </c>
      <c r="W20" s="37">
        <v>81</v>
      </c>
      <c r="X20" s="1">
        <v>81</v>
      </c>
      <c r="Y20" s="1">
        <v>82</v>
      </c>
      <c r="Z20" s="1"/>
      <c r="AA20" s="1"/>
      <c r="AB20" s="1"/>
      <c r="AC20" s="1"/>
      <c r="AD20" s="1"/>
      <c r="AE20" s="18"/>
      <c r="AF20" s="1">
        <v>72</v>
      </c>
      <c r="AG20" s="1">
        <v>73</v>
      </c>
      <c r="AH20" s="1">
        <v>72</v>
      </c>
      <c r="AI20" s="1">
        <v>75</v>
      </c>
      <c r="AJ20" s="1">
        <v>75</v>
      </c>
      <c r="AK20" s="1">
        <v>77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>
      <c r="A21" s="19">
        <v>11</v>
      </c>
      <c r="B21" s="19">
        <v>90073</v>
      </c>
      <c r="C21" s="19" t="s">
        <v>200</v>
      </c>
      <c r="D21" s="18"/>
      <c r="E21" s="28">
        <f t="shared" si="0"/>
        <v>84</v>
      </c>
      <c r="F21" s="28" t="str">
        <f t="shared" si="1"/>
        <v>B</v>
      </c>
      <c r="G21" s="28">
        <f>IF((COUNTA(T12:AC12)&gt;0),(ROUND((AVERAGE(T21:AD21)),0)),"")</f>
        <v>84</v>
      </c>
      <c r="H21" s="28" t="str">
        <f t="shared" si="2"/>
        <v>B</v>
      </c>
      <c r="I21" s="36">
        <f t="shared" si="3"/>
        <v>1</v>
      </c>
      <c r="J21" s="28" t="str">
        <f t="shared" si="4"/>
        <v>Memiliki kemampuan menjelaskan tentang gejala hakikat fisika, pengukuran, vektor, gerak lurus, gerak parabola, dan gerak melingkar.</v>
      </c>
      <c r="K21" s="28">
        <f t="shared" si="5"/>
        <v>81.333333333333329</v>
      </c>
      <c r="L21" s="28" t="str">
        <f t="shared" si="6"/>
        <v>B</v>
      </c>
      <c r="M21" s="28">
        <f t="shared" si="7"/>
        <v>81.333333333333329</v>
      </c>
      <c r="N21" s="28" t="str">
        <f t="shared" si="8"/>
        <v>B</v>
      </c>
      <c r="O21" s="36">
        <f t="shared" si="9"/>
        <v>1</v>
      </c>
      <c r="P21" s="28" t="str">
        <f t="shared" si="10"/>
        <v>Sangat terampil membuat karya konsep gejala hakikat fisika, pengukuran, vektor, gerak lurus, gerak parabola, dan gerak melingkar.</v>
      </c>
      <c r="Q21" s="39" t="str">
        <f t="shared" si="12"/>
        <v>A</v>
      </c>
      <c r="R21" s="39" t="str">
        <f t="shared" si="11"/>
        <v>A</v>
      </c>
      <c r="S21" s="18"/>
      <c r="T21" s="1">
        <v>87</v>
      </c>
      <c r="U21" s="37">
        <v>76</v>
      </c>
      <c r="V21" s="37">
        <v>78</v>
      </c>
      <c r="W21" s="37">
        <v>81</v>
      </c>
      <c r="X21" s="1">
        <v>94</v>
      </c>
      <c r="Y21" s="1">
        <v>88</v>
      </c>
      <c r="Z21" s="1"/>
      <c r="AA21" s="1"/>
      <c r="AB21" s="1"/>
      <c r="AC21" s="1"/>
      <c r="AD21" s="1"/>
      <c r="AE21" s="18"/>
      <c r="AF21" s="1">
        <v>85</v>
      </c>
      <c r="AG21" s="1">
        <v>73</v>
      </c>
      <c r="AH21" s="1">
        <v>74</v>
      </c>
      <c r="AI21" s="1">
        <v>75</v>
      </c>
      <c r="AJ21" s="1">
        <v>95</v>
      </c>
      <c r="AK21" s="1">
        <v>86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23465</v>
      </c>
      <c r="FK21" s="78">
        <v>23475</v>
      </c>
    </row>
    <row r="22" spans="1:167">
      <c r="A22" s="19">
        <v>12</v>
      </c>
      <c r="B22" s="19">
        <v>90074</v>
      </c>
      <c r="C22" s="19" t="s">
        <v>201</v>
      </c>
      <c r="D22" s="18"/>
      <c r="E22" s="28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6">
        <f t="shared" si="3"/>
        <v>1</v>
      </c>
      <c r="J22" s="28" t="str">
        <f t="shared" si="4"/>
        <v>Memiliki kemampuan menjelaskan tentang gejala hakikat fisika, pengukuran, vektor, gerak lurus, gerak parabola, dan gerak melingkar.</v>
      </c>
      <c r="K22" s="28">
        <f t="shared" si="5"/>
        <v>74.833333333333329</v>
      </c>
      <c r="L22" s="28" t="str">
        <f t="shared" si="6"/>
        <v>C</v>
      </c>
      <c r="M22" s="28">
        <f t="shared" si="7"/>
        <v>74.833333333333329</v>
      </c>
      <c r="N22" s="28" t="str">
        <f t="shared" si="8"/>
        <v>C</v>
      </c>
      <c r="O22" s="36">
        <f t="shared" si="9"/>
        <v>1</v>
      </c>
      <c r="P22" s="28" t="str">
        <f t="shared" si="10"/>
        <v>Sangat terampil membuat karya konsep gejala hakikat fisika, pengukuran, vektor, gerak lurus, gerak parabola, dan gerak melingkar.</v>
      </c>
      <c r="Q22" s="39" t="s">
        <v>8</v>
      </c>
      <c r="R22" s="39" t="str">
        <f t="shared" si="11"/>
        <v>A</v>
      </c>
      <c r="S22" s="18"/>
      <c r="T22" s="1">
        <v>75</v>
      </c>
      <c r="U22" s="37">
        <v>76</v>
      </c>
      <c r="V22" s="37">
        <v>75</v>
      </c>
      <c r="W22" s="37">
        <v>81</v>
      </c>
      <c r="X22" s="1">
        <v>81</v>
      </c>
      <c r="Y22" s="1">
        <v>85</v>
      </c>
      <c r="Z22" s="1"/>
      <c r="AA22" s="1"/>
      <c r="AB22" s="1"/>
      <c r="AC22" s="1"/>
      <c r="AD22" s="1"/>
      <c r="AE22" s="18"/>
      <c r="AF22" s="1">
        <v>72</v>
      </c>
      <c r="AG22" s="1">
        <v>73</v>
      </c>
      <c r="AH22" s="1">
        <v>72</v>
      </c>
      <c r="AI22" s="1">
        <v>75</v>
      </c>
      <c r="AJ22" s="1">
        <v>75</v>
      </c>
      <c r="AK22" s="1">
        <v>82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>
      <c r="A23" s="19">
        <v>13</v>
      </c>
      <c r="B23" s="19">
        <v>90075</v>
      </c>
      <c r="C23" s="19" t="s">
        <v>202</v>
      </c>
      <c r="D23" s="18"/>
      <c r="E23" s="28">
        <f t="shared" si="0"/>
        <v>78</v>
      </c>
      <c r="F23" s="28" t="str">
        <f t="shared" si="1"/>
        <v>B</v>
      </c>
      <c r="G23" s="28">
        <f>IF((COUNTA(T12:AC12)&gt;0),(ROUND((AVERAGE(T23:AD23)),0)),"")</f>
        <v>78</v>
      </c>
      <c r="H23" s="28" t="str">
        <f t="shared" si="2"/>
        <v>B</v>
      </c>
      <c r="I23" s="36">
        <f t="shared" si="3"/>
        <v>1</v>
      </c>
      <c r="J23" s="28" t="str">
        <f t="shared" si="4"/>
        <v>Memiliki kemampuan menjelaskan tentang gejala hakikat fisika, pengukuran, vektor, gerak lurus, gerak parabola, dan gerak melingkar.</v>
      </c>
      <c r="K23" s="28">
        <f t="shared" si="5"/>
        <v>74.666666666666671</v>
      </c>
      <c r="L23" s="28" t="str">
        <f t="shared" si="6"/>
        <v>C</v>
      </c>
      <c r="M23" s="28">
        <f t="shared" si="7"/>
        <v>74.666666666666671</v>
      </c>
      <c r="N23" s="28" t="str">
        <f t="shared" si="8"/>
        <v>C</v>
      </c>
      <c r="O23" s="36">
        <f t="shared" si="9"/>
        <v>1</v>
      </c>
      <c r="P23" s="28" t="str">
        <f t="shared" si="10"/>
        <v>Sangat terampil membuat karya konsep gejala hakikat fisika, pengukuran, vektor, gerak lurus, gerak parabola, dan gerak melingkar.</v>
      </c>
      <c r="Q23" s="39" t="s">
        <v>8</v>
      </c>
      <c r="R23" s="39" t="str">
        <f t="shared" si="11"/>
        <v>A</v>
      </c>
      <c r="S23" s="18"/>
      <c r="T23" s="1">
        <v>75</v>
      </c>
      <c r="U23" s="37">
        <v>76</v>
      </c>
      <c r="V23" s="37">
        <v>75</v>
      </c>
      <c r="W23" s="37">
        <v>80</v>
      </c>
      <c r="X23" s="1">
        <v>79</v>
      </c>
      <c r="Y23" s="1">
        <v>84</v>
      </c>
      <c r="Z23" s="1"/>
      <c r="AA23" s="1"/>
      <c r="AB23" s="1"/>
      <c r="AC23" s="1"/>
      <c r="AD23" s="1"/>
      <c r="AE23" s="18"/>
      <c r="AF23" s="1">
        <v>72</v>
      </c>
      <c r="AG23" s="1">
        <v>73</v>
      </c>
      <c r="AH23" s="1">
        <v>72</v>
      </c>
      <c r="AI23" s="1">
        <v>75</v>
      </c>
      <c r="AJ23" s="1">
        <v>74</v>
      </c>
      <c r="AK23" s="1">
        <v>82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23466</v>
      </c>
      <c r="FK23" s="78">
        <v>23476</v>
      </c>
    </row>
    <row r="24" spans="1:167">
      <c r="A24" s="19">
        <v>14</v>
      </c>
      <c r="B24" s="19">
        <v>90076</v>
      </c>
      <c r="C24" s="19" t="s">
        <v>203</v>
      </c>
      <c r="D24" s="18"/>
      <c r="E24" s="28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6">
        <f t="shared" si="3"/>
        <v>1</v>
      </c>
      <c r="J24" s="28" t="str">
        <f t="shared" si="4"/>
        <v>Memiliki kemampuan menjelaskan tentang gejala hakikat fisika, pengukuran, vektor, gerak lurus, gerak parabola, dan gerak melingkar.</v>
      </c>
      <c r="K24" s="28">
        <f t="shared" si="5"/>
        <v>77.333333333333329</v>
      </c>
      <c r="L24" s="28" t="str">
        <f t="shared" si="6"/>
        <v>B</v>
      </c>
      <c r="M24" s="28">
        <f t="shared" si="7"/>
        <v>77.333333333333329</v>
      </c>
      <c r="N24" s="28" t="str">
        <f t="shared" si="8"/>
        <v>B</v>
      </c>
      <c r="O24" s="36">
        <f t="shared" si="9"/>
        <v>1</v>
      </c>
      <c r="P24" s="28" t="str">
        <f t="shared" si="10"/>
        <v>Sangat terampil membuat karya konsep gejala hakikat fisika, pengukuran, vektor, gerak lurus, gerak parabola, dan gerak melingkar.</v>
      </c>
      <c r="Q24" s="39" t="str">
        <f t="shared" si="12"/>
        <v>A</v>
      </c>
      <c r="R24" s="39" t="str">
        <f t="shared" si="11"/>
        <v>A</v>
      </c>
      <c r="S24" s="18"/>
      <c r="T24" s="1">
        <v>91</v>
      </c>
      <c r="U24" s="37">
        <v>77</v>
      </c>
      <c r="V24" s="37">
        <v>76</v>
      </c>
      <c r="W24" s="37">
        <v>81</v>
      </c>
      <c r="X24" s="1">
        <v>81</v>
      </c>
      <c r="Y24" s="1">
        <v>86</v>
      </c>
      <c r="Z24" s="1"/>
      <c r="AA24" s="1"/>
      <c r="AB24" s="1"/>
      <c r="AC24" s="1"/>
      <c r="AD24" s="1"/>
      <c r="AE24" s="18"/>
      <c r="AF24" s="1">
        <v>86</v>
      </c>
      <c r="AG24" s="1">
        <v>73</v>
      </c>
      <c r="AH24" s="1">
        <v>73</v>
      </c>
      <c r="AI24" s="1">
        <v>75</v>
      </c>
      <c r="AJ24" s="1">
        <v>75</v>
      </c>
      <c r="AK24" s="1">
        <v>82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>
      <c r="A25" s="19">
        <v>15</v>
      </c>
      <c r="B25" s="19">
        <v>90077</v>
      </c>
      <c r="C25" s="19" t="s">
        <v>204</v>
      </c>
      <c r="D25" s="18"/>
      <c r="E25" s="28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6">
        <f t="shared" si="3"/>
        <v>1</v>
      </c>
      <c r="J25" s="28" t="str">
        <f t="shared" si="4"/>
        <v>Memiliki kemampuan menjelaskan tentang gejala hakikat fisika, pengukuran, vektor, gerak lurus, gerak parabola, dan gerak melingkar.</v>
      </c>
      <c r="K25" s="28">
        <f t="shared" si="5"/>
        <v>75.5</v>
      </c>
      <c r="L25" s="28" t="str">
        <f t="shared" si="6"/>
        <v>B</v>
      </c>
      <c r="M25" s="28">
        <f t="shared" si="7"/>
        <v>75.5</v>
      </c>
      <c r="N25" s="28" t="str">
        <f t="shared" si="8"/>
        <v>B</v>
      </c>
      <c r="O25" s="36">
        <f t="shared" si="9"/>
        <v>1</v>
      </c>
      <c r="P25" s="28" t="str">
        <f t="shared" si="10"/>
        <v>Sangat terampil membuat karya konsep gejala hakikat fisika, pengukuran, vektor, gerak lurus, gerak parabola, dan gerak melingkar.</v>
      </c>
      <c r="Q25" s="39" t="s">
        <v>9</v>
      </c>
      <c r="R25" s="39" t="str">
        <f t="shared" si="11"/>
        <v>B</v>
      </c>
      <c r="S25" s="18"/>
      <c r="T25" s="1">
        <v>75</v>
      </c>
      <c r="U25" s="37">
        <v>76</v>
      </c>
      <c r="V25" s="37">
        <v>75</v>
      </c>
      <c r="W25" s="37">
        <v>79</v>
      </c>
      <c r="X25" s="1">
        <v>79</v>
      </c>
      <c r="Y25" s="1">
        <v>88</v>
      </c>
      <c r="Z25" s="1"/>
      <c r="AA25" s="1"/>
      <c r="AB25" s="1"/>
      <c r="AC25" s="1"/>
      <c r="AD25" s="1"/>
      <c r="AE25" s="18"/>
      <c r="AF25" s="1">
        <v>72</v>
      </c>
      <c r="AG25" s="1">
        <v>73</v>
      </c>
      <c r="AH25" s="1">
        <v>72</v>
      </c>
      <c r="AI25" s="1">
        <v>74</v>
      </c>
      <c r="AJ25" s="1">
        <v>74</v>
      </c>
      <c r="AK25" s="1">
        <v>88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23467</v>
      </c>
      <c r="FK25" s="78">
        <v>23477</v>
      </c>
    </row>
    <row r="26" spans="1:167">
      <c r="A26" s="19">
        <v>16</v>
      </c>
      <c r="B26" s="19">
        <v>90078</v>
      </c>
      <c r="C26" s="19" t="s">
        <v>205</v>
      </c>
      <c r="D26" s="18"/>
      <c r="E26" s="28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6">
        <f t="shared" si="3"/>
        <v>1</v>
      </c>
      <c r="J26" s="28" t="str">
        <f t="shared" si="4"/>
        <v>Memiliki kemampuan menjelaskan tentang gejala hakikat fisika, pengukuran, vektor, gerak lurus, gerak parabola, dan gerak melingkar.</v>
      </c>
      <c r="K26" s="28">
        <f t="shared" si="5"/>
        <v>76.5</v>
      </c>
      <c r="L26" s="28" t="str">
        <f t="shared" si="6"/>
        <v>B</v>
      </c>
      <c r="M26" s="28">
        <f t="shared" si="7"/>
        <v>76.5</v>
      </c>
      <c r="N26" s="28" t="str">
        <f t="shared" si="8"/>
        <v>B</v>
      </c>
      <c r="O26" s="36">
        <f t="shared" si="9"/>
        <v>1</v>
      </c>
      <c r="P26" s="28" t="str">
        <f t="shared" si="10"/>
        <v>Sangat terampil membuat karya konsep gejala hakikat fisika, pengukuran, vektor, gerak lurus, gerak parabola, dan gerak melingkar.</v>
      </c>
      <c r="Q26" s="39" t="str">
        <f t="shared" si="12"/>
        <v>A</v>
      </c>
      <c r="R26" s="39" t="str">
        <f t="shared" si="11"/>
        <v>A</v>
      </c>
      <c r="S26" s="18"/>
      <c r="T26" s="1">
        <v>86</v>
      </c>
      <c r="U26" s="37">
        <v>77</v>
      </c>
      <c r="V26" s="37">
        <v>76</v>
      </c>
      <c r="W26" s="37">
        <v>78</v>
      </c>
      <c r="X26" s="1">
        <v>76</v>
      </c>
      <c r="Y26" s="1">
        <v>85</v>
      </c>
      <c r="Z26" s="1"/>
      <c r="AA26" s="1"/>
      <c r="AB26" s="1"/>
      <c r="AC26" s="1"/>
      <c r="AD26" s="1"/>
      <c r="AE26" s="18"/>
      <c r="AF26" s="1">
        <v>79</v>
      </c>
      <c r="AG26" s="1">
        <v>73</v>
      </c>
      <c r="AH26" s="1">
        <v>73</v>
      </c>
      <c r="AI26" s="1">
        <v>74</v>
      </c>
      <c r="AJ26" s="1">
        <v>73</v>
      </c>
      <c r="AK26" s="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>
      <c r="A27" s="19">
        <v>17</v>
      </c>
      <c r="B27" s="19">
        <v>90079</v>
      </c>
      <c r="C27" s="19" t="s">
        <v>206</v>
      </c>
      <c r="D27" s="18"/>
      <c r="E27" s="28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6">
        <f t="shared" si="3"/>
        <v>1</v>
      </c>
      <c r="J27" s="28" t="str">
        <f t="shared" si="4"/>
        <v>Memiliki kemampuan menjelaskan tentang gejala hakikat fisika, pengukuran, vektor, gerak lurus, gerak parabola, dan gerak melingkar.</v>
      </c>
      <c r="K27" s="28">
        <f t="shared" si="5"/>
        <v>77.833333333333329</v>
      </c>
      <c r="L27" s="28" t="str">
        <f t="shared" si="6"/>
        <v>B</v>
      </c>
      <c r="M27" s="28">
        <f t="shared" si="7"/>
        <v>77.833333333333329</v>
      </c>
      <c r="N27" s="28" t="str">
        <f t="shared" si="8"/>
        <v>B</v>
      </c>
      <c r="O27" s="36">
        <f t="shared" si="9"/>
        <v>1</v>
      </c>
      <c r="P27" s="28" t="str">
        <f t="shared" si="10"/>
        <v>Sangat terampil membuat karya konsep gejala hakikat fisika, pengukuran, vektor, gerak lurus, gerak parabola, dan gerak melingkar.</v>
      </c>
      <c r="Q27" s="39" t="str">
        <f t="shared" si="12"/>
        <v>A</v>
      </c>
      <c r="R27" s="39" t="str">
        <f t="shared" si="11"/>
        <v>A</v>
      </c>
      <c r="S27" s="18"/>
      <c r="T27" s="1">
        <v>78</v>
      </c>
      <c r="U27" s="37">
        <v>76</v>
      </c>
      <c r="V27" s="37">
        <v>75</v>
      </c>
      <c r="W27" s="37">
        <v>80</v>
      </c>
      <c r="X27" s="1">
        <v>91</v>
      </c>
      <c r="Y27" s="1">
        <v>85</v>
      </c>
      <c r="Z27" s="1"/>
      <c r="AA27" s="1"/>
      <c r="AB27" s="1"/>
      <c r="AC27" s="1"/>
      <c r="AD27" s="1"/>
      <c r="AE27" s="18"/>
      <c r="AF27" s="1">
        <v>74</v>
      </c>
      <c r="AG27" s="1">
        <v>73</v>
      </c>
      <c r="AH27" s="1">
        <v>72</v>
      </c>
      <c r="AI27" s="1">
        <v>75</v>
      </c>
      <c r="AJ27" s="1">
        <v>91</v>
      </c>
      <c r="AK27" s="1">
        <v>82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23468</v>
      </c>
      <c r="FK27" s="78">
        <v>23478</v>
      </c>
    </row>
    <row r="28" spans="1:167">
      <c r="A28" s="19">
        <v>18</v>
      </c>
      <c r="B28" s="19">
        <v>90080</v>
      </c>
      <c r="C28" s="19" t="s">
        <v>207</v>
      </c>
      <c r="D28" s="18"/>
      <c r="E28" s="28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6">
        <f t="shared" si="3"/>
        <v>1</v>
      </c>
      <c r="J28" s="28" t="str">
        <f t="shared" si="4"/>
        <v>Memiliki kemampuan menjelaskan tentang gejala hakikat fisika, pengukuran, vektor, gerak lurus, gerak parabola, dan gerak melingkar.</v>
      </c>
      <c r="K28" s="28">
        <f t="shared" si="5"/>
        <v>75.833333333333329</v>
      </c>
      <c r="L28" s="28" t="str">
        <f t="shared" si="6"/>
        <v>B</v>
      </c>
      <c r="M28" s="28">
        <f t="shared" si="7"/>
        <v>75.833333333333329</v>
      </c>
      <c r="N28" s="28" t="str">
        <f t="shared" si="8"/>
        <v>B</v>
      </c>
      <c r="O28" s="36">
        <f t="shared" si="9"/>
        <v>1</v>
      </c>
      <c r="P28" s="28" t="str">
        <f t="shared" si="10"/>
        <v>Sangat terampil membuat karya konsep gejala hakikat fisika, pengukuran, vektor, gerak lurus, gerak parabola, dan gerak melingkar.</v>
      </c>
      <c r="Q28" s="39" t="s">
        <v>8</v>
      </c>
      <c r="R28" s="39" t="s">
        <v>8</v>
      </c>
      <c r="S28" s="18"/>
      <c r="T28" s="1">
        <v>78</v>
      </c>
      <c r="U28" s="37">
        <v>76</v>
      </c>
      <c r="V28" s="37">
        <v>74</v>
      </c>
      <c r="W28" s="37">
        <v>79</v>
      </c>
      <c r="X28" s="1">
        <v>82</v>
      </c>
      <c r="Y28" s="1">
        <v>85</v>
      </c>
      <c r="Z28" s="1"/>
      <c r="AA28" s="1"/>
      <c r="AB28" s="1"/>
      <c r="AC28" s="1"/>
      <c r="AD28" s="1"/>
      <c r="AE28" s="18"/>
      <c r="AF28" s="1">
        <v>74</v>
      </c>
      <c r="AG28" s="1">
        <v>73</v>
      </c>
      <c r="AH28" s="1">
        <v>72</v>
      </c>
      <c r="AI28" s="1">
        <v>74</v>
      </c>
      <c r="AJ28" s="1">
        <v>79</v>
      </c>
      <c r="AK28" s="1">
        <v>83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>
      <c r="A29" s="19">
        <v>19</v>
      </c>
      <c r="B29" s="19">
        <v>90081</v>
      </c>
      <c r="C29" s="19" t="s">
        <v>208</v>
      </c>
      <c r="D29" s="18"/>
      <c r="E29" s="28">
        <f t="shared" si="0"/>
        <v>75</v>
      </c>
      <c r="F29" s="28" t="str">
        <f t="shared" si="1"/>
        <v>C</v>
      </c>
      <c r="G29" s="28">
        <f>IF((COUNTA(T12:AC12)&gt;0),(ROUND((AVERAGE(T29:AD29)),0)),"")</f>
        <v>75</v>
      </c>
      <c r="H29" s="28" t="str">
        <f t="shared" si="2"/>
        <v>C</v>
      </c>
      <c r="I29" s="36">
        <f t="shared" si="3"/>
        <v>1</v>
      </c>
      <c r="J29" s="28" t="str">
        <f t="shared" si="4"/>
        <v>Memiliki kemampuan menjelaskan tentang gejala hakikat fisika, pengukuran, vektor, gerak lurus, gerak parabola, dan gerak melingkar.</v>
      </c>
      <c r="K29" s="28">
        <f t="shared" si="5"/>
        <v>73</v>
      </c>
      <c r="L29" s="28" t="str">
        <f t="shared" si="6"/>
        <v>C</v>
      </c>
      <c r="M29" s="28">
        <f t="shared" si="7"/>
        <v>73</v>
      </c>
      <c r="N29" s="28" t="str">
        <f t="shared" si="8"/>
        <v>C</v>
      </c>
      <c r="O29" s="36">
        <f t="shared" si="9"/>
        <v>1</v>
      </c>
      <c r="P29" s="28" t="str">
        <f t="shared" si="10"/>
        <v>Sangat terampil membuat karya konsep gejala hakikat fisika, pengukuran, vektor, gerak lurus, gerak parabola, dan gerak melingkar.</v>
      </c>
      <c r="Q29" s="39" t="s">
        <v>9</v>
      </c>
      <c r="R29" s="39" t="s">
        <v>9</v>
      </c>
      <c r="S29" s="18"/>
      <c r="T29" s="1">
        <v>78</v>
      </c>
      <c r="U29" s="37">
        <v>76</v>
      </c>
      <c r="V29" s="37">
        <v>74</v>
      </c>
      <c r="W29" s="37">
        <v>73</v>
      </c>
      <c r="X29" s="1">
        <v>73</v>
      </c>
      <c r="Y29" s="1">
        <v>77</v>
      </c>
      <c r="Z29" s="1"/>
      <c r="AA29" s="1"/>
      <c r="AB29" s="1"/>
      <c r="AC29" s="1"/>
      <c r="AD29" s="1"/>
      <c r="AE29" s="18"/>
      <c r="AF29" s="1">
        <v>74</v>
      </c>
      <c r="AG29" s="1">
        <v>73</v>
      </c>
      <c r="AH29" s="1">
        <v>72</v>
      </c>
      <c r="AI29" s="1">
        <v>71</v>
      </c>
      <c r="AJ29" s="1">
        <v>71</v>
      </c>
      <c r="AK29" s="1">
        <v>77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23469</v>
      </c>
      <c r="FK29" s="78">
        <v>23479</v>
      </c>
    </row>
    <row r="30" spans="1:167">
      <c r="A30" s="19">
        <v>20</v>
      </c>
      <c r="B30" s="19">
        <v>90082</v>
      </c>
      <c r="C30" s="19" t="s">
        <v>209</v>
      </c>
      <c r="D30" s="18"/>
      <c r="E30" s="28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6">
        <f t="shared" si="3"/>
        <v>1</v>
      </c>
      <c r="J30" s="28" t="str">
        <f t="shared" si="4"/>
        <v>Memiliki kemampuan menjelaskan tentang gejala hakikat fisika, pengukuran, vektor, gerak lurus, gerak parabola, dan gerak melingkar.</v>
      </c>
      <c r="K30" s="28">
        <f t="shared" si="5"/>
        <v>79</v>
      </c>
      <c r="L30" s="28" t="str">
        <f t="shared" si="6"/>
        <v>B</v>
      </c>
      <c r="M30" s="28">
        <f t="shared" si="7"/>
        <v>79</v>
      </c>
      <c r="N30" s="28" t="str">
        <f t="shared" si="8"/>
        <v>B</v>
      </c>
      <c r="O30" s="36">
        <f t="shared" si="9"/>
        <v>1</v>
      </c>
      <c r="P30" s="28" t="str">
        <f t="shared" si="10"/>
        <v>Sangat terampil membuat karya konsep gejala hakikat fisika, pengukuran, vektor, gerak lurus, gerak parabola, dan gerak melingkar.</v>
      </c>
      <c r="Q30" s="39" t="s">
        <v>9</v>
      </c>
      <c r="R30" s="39" t="s">
        <v>9</v>
      </c>
      <c r="S30" s="18"/>
      <c r="T30" s="1">
        <v>92</v>
      </c>
      <c r="U30" s="37">
        <v>77</v>
      </c>
      <c r="V30" s="37">
        <v>76</v>
      </c>
      <c r="W30" s="37">
        <v>81</v>
      </c>
      <c r="X30" s="1">
        <v>82</v>
      </c>
      <c r="Y30" s="1">
        <v>90</v>
      </c>
      <c r="Z30" s="1"/>
      <c r="AA30" s="1"/>
      <c r="AB30" s="1"/>
      <c r="AC30" s="1"/>
      <c r="AD30" s="1"/>
      <c r="AE30" s="18"/>
      <c r="AF30" s="1">
        <v>90</v>
      </c>
      <c r="AG30" s="1">
        <v>73</v>
      </c>
      <c r="AH30" s="1">
        <v>73</v>
      </c>
      <c r="AI30" s="1">
        <v>75</v>
      </c>
      <c r="AJ30" s="1">
        <v>76</v>
      </c>
      <c r="AK30" s="1">
        <v>87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>
      <c r="A31" s="19">
        <v>21</v>
      </c>
      <c r="B31" s="19">
        <v>90083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6">
        <f t="shared" si="3"/>
        <v>1</v>
      </c>
      <c r="J31" s="28" t="str">
        <f t="shared" si="4"/>
        <v>Memiliki kemampuan menjelaskan tentang gejala hakikat fisika, pengukuran, vektor, gerak lurus, gerak parabola, dan gerak melingkar.</v>
      </c>
      <c r="K31" s="28">
        <f t="shared" si="5"/>
        <v>78.5</v>
      </c>
      <c r="L31" s="28" t="str">
        <f t="shared" si="6"/>
        <v>B</v>
      </c>
      <c r="M31" s="28">
        <f t="shared" si="7"/>
        <v>78.5</v>
      </c>
      <c r="N31" s="28" t="str">
        <f t="shared" si="8"/>
        <v>B</v>
      </c>
      <c r="O31" s="36">
        <f t="shared" si="9"/>
        <v>1</v>
      </c>
      <c r="P31" s="28" t="str">
        <f t="shared" si="10"/>
        <v>Sangat terampil membuat karya konsep gejala hakikat fisika, pengukuran, vektor, gerak lurus, gerak parabola, dan gerak melingkar.</v>
      </c>
      <c r="Q31" s="39" t="str">
        <f t="shared" si="12"/>
        <v>A</v>
      </c>
      <c r="R31" s="39" t="str">
        <f t="shared" si="11"/>
        <v>A</v>
      </c>
      <c r="S31" s="18"/>
      <c r="T31" s="1">
        <v>83</v>
      </c>
      <c r="U31" s="37">
        <v>77</v>
      </c>
      <c r="V31" s="37">
        <v>76</v>
      </c>
      <c r="W31" s="37">
        <v>82</v>
      </c>
      <c r="X31" s="1">
        <v>86</v>
      </c>
      <c r="Y31" s="1">
        <v>90</v>
      </c>
      <c r="Z31" s="1"/>
      <c r="AA31" s="1"/>
      <c r="AB31" s="1"/>
      <c r="AC31" s="1"/>
      <c r="AD31" s="1"/>
      <c r="AE31" s="18"/>
      <c r="AF31" s="1">
        <v>76</v>
      </c>
      <c r="AG31" s="1">
        <v>73</v>
      </c>
      <c r="AH31" s="1">
        <v>73</v>
      </c>
      <c r="AI31" s="1">
        <v>77</v>
      </c>
      <c r="AJ31" s="1">
        <v>83</v>
      </c>
      <c r="AK31" s="1">
        <v>89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23470</v>
      </c>
      <c r="FK31" s="78">
        <v>23480</v>
      </c>
    </row>
    <row r="32" spans="1:167">
      <c r="A32" s="19">
        <v>22</v>
      </c>
      <c r="B32" s="19">
        <v>90084</v>
      </c>
      <c r="C32" s="19" t="s">
        <v>211</v>
      </c>
      <c r="D32" s="18"/>
      <c r="E32" s="28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6">
        <f t="shared" si="3"/>
        <v>1</v>
      </c>
      <c r="J32" s="28" t="str">
        <f t="shared" si="4"/>
        <v>Memiliki kemampuan menjelaskan tentang gejala hakikat fisika, pengukuran, vektor, gerak lurus, gerak parabola, dan gerak melingkar.</v>
      </c>
      <c r="K32" s="28">
        <f t="shared" si="5"/>
        <v>74.833333333333329</v>
      </c>
      <c r="L32" s="28" t="str">
        <f t="shared" si="6"/>
        <v>C</v>
      </c>
      <c r="M32" s="28">
        <f t="shared" si="7"/>
        <v>74.833333333333329</v>
      </c>
      <c r="N32" s="28" t="str">
        <f t="shared" si="8"/>
        <v>C</v>
      </c>
      <c r="O32" s="36">
        <f t="shared" si="9"/>
        <v>1</v>
      </c>
      <c r="P32" s="28" t="str">
        <f t="shared" si="10"/>
        <v>Sangat terampil membuat karya konsep gejala hakikat fisika, pengukuran, vektor, gerak lurus, gerak parabola, dan gerak melingkar.</v>
      </c>
      <c r="Q32" s="39" t="s">
        <v>9</v>
      </c>
      <c r="R32" s="39" t="s">
        <v>9</v>
      </c>
      <c r="S32" s="18"/>
      <c r="T32" s="1">
        <v>78</v>
      </c>
      <c r="U32" s="37">
        <v>75</v>
      </c>
      <c r="V32" s="37">
        <v>75</v>
      </c>
      <c r="W32" s="37">
        <v>79</v>
      </c>
      <c r="X32" s="1">
        <v>79</v>
      </c>
      <c r="Y32" s="1">
        <v>85</v>
      </c>
      <c r="Z32" s="1"/>
      <c r="AA32" s="1"/>
      <c r="AB32" s="1"/>
      <c r="AC32" s="1"/>
      <c r="AD32" s="1"/>
      <c r="AE32" s="18"/>
      <c r="AF32" s="1">
        <v>74</v>
      </c>
      <c r="AG32" s="1">
        <v>72</v>
      </c>
      <c r="AH32" s="1">
        <v>72</v>
      </c>
      <c r="AI32" s="1">
        <v>74</v>
      </c>
      <c r="AJ32" s="1">
        <v>74</v>
      </c>
      <c r="AK32" s="1">
        <v>83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>
      <c r="A33" s="19">
        <v>23</v>
      </c>
      <c r="B33" s="19">
        <v>90085</v>
      </c>
      <c r="C33" s="19" t="s">
        <v>212</v>
      </c>
      <c r="D33" s="18"/>
      <c r="E33" s="28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6">
        <f t="shared" si="3"/>
        <v>1</v>
      </c>
      <c r="J33" s="28" t="str">
        <f t="shared" si="4"/>
        <v>Memiliki kemampuan menjelaskan tentang gejala hakikat fisika, pengukuran, vektor, gerak lurus, gerak parabola, dan gerak melingkar.</v>
      </c>
      <c r="K33" s="28">
        <f t="shared" si="5"/>
        <v>77.333333333333329</v>
      </c>
      <c r="L33" s="28" t="str">
        <f t="shared" si="6"/>
        <v>B</v>
      </c>
      <c r="M33" s="28">
        <f t="shared" si="7"/>
        <v>77.333333333333329</v>
      </c>
      <c r="N33" s="28" t="str">
        <f t="shared" si="8"/>
        <v>B</v>
      </c>
      <c r="O33" s="36">
        <f t="shared" si="9"/>
        <v>1</v>
      </c>
      <c r="P33" s="28" t="str">
        <f t="shared" si="10"/>
        <v>Sangat terampil membuat karya konsep gejala hakikat fisika, pengukuran, vektor, gerak lurus, gerak parabola, dan gerak melingkar.</v>
      </c>
      <c r="Q33" s="39" t="str">
        <f t="shared" si="12"/>
        <v>A</v>
      </c>
      <c r="R33" s="39" t="str">
        <f t="shared" si="11"/>
        <v>A</v>
      </c>
      <c r="S33" s="18"/>
      <c r="T33" s="1">
        <v>78</v>
      </c>
      <c r="U33" s="37">
        <v>76</v>
      </c>
      <c r="V33" s="37">
        <v>76</v>
      </c>
      <c r="W33" s="37">
        <v>81</v>
      </c>
      <c r="X33" s="1">
        <v>92</v>
      </c>
      <c r="Y33" s="1">
        <v>82</v>
      </c>
      <c r="Z33" s="1"/>
      <c r="AA33" s="1"/>
      <c r="AB33" s="1"/>
      <c r="AC33" s="1"/>
      <c r="AD33" s="1"/>
      <c r="AE33" s="18"/>
      <c r="AF33" s="1">
        <v>74</v>
      </c>
      <c r="AG33" s="1">
        <v>73</v>
      </c>
      <c r="AH33" s="1">
        <v>73</v>
      </c>
      <c r="AI33" s="1">
        <v>75</v>
      </c>
      <c r="AJ33" s="1">
        <v>92</v>
      </c>
      <c r="AK33" s="1">
        <v>77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90086</v>
      </c>
      <c r="C34" s="19" t="s">
        <v>213</v>
      </c>
      <c r="D34" s="18"/>
      <c r="E34" s="28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6">
        <f t="shared" si="3"/>
        <v>1</v>
      </c>
      <c r="J34" s="28" t="str">
        <f t="shared" si="4"/>
        <v>Memiliki kemampuan menjelaskan tentang gejala hakikat fisika, pengukuran, vektor, gerak lurus, gerak parabola, dan gerak melingkar.</v>
      </c>
      <c r="K34" s="28">
        <f t="shared" si="5"/>
        <v>74.166666666666671</v>
      </c>
      <c r="L34" s="28" t="str">
        <f t="shared" si="6"/>
        <v>C</v>
      </c>
      <c r="M34" s="28">
        <f t="shared" si="7"/>
        <v>74.166666666666671</v>
      </c>
      <c r="N34" s="28" t="str">
        <f t="shared" si="8"/>
        <v>C</v>
      </c>
      <c r="O34" s="36">
        <f t="shared" si="9"/>
        <v>1</v>
      </c>
      <c r="P34" s="28" t="str">
        <f t="shared" si="10"/>
        <v>Sangat terampil membuat karya konsep gejala hakikat fisika, pengukuran, vektor, gerak lurus, gerak parabola, dan gerak melingkar.</v>
      </c>
      <c r="Q34" s="39" t="s">
        <v>9</v>
      </c>
      <c r="R34" s="39" t="s">
        <v>9</v>
      </c>
      <c r="S34" s="18"/>
      <c r="T34" s="1">
        <v>80</v>
      </c>
      <c r="U34" s="37">
        <v>77</v>
      </c>
      <c r="V34" s="37">
        <v>76</v>
      </c>
      <c r="W34" s="37">
        <v>81</v>
      </c>
      <c r="X34" s="1">
        <v>81</v>
      </c>
      <c r="Y34" s="1">
        <v>80</v>
      </c>
      <c r="Z34" s="1"/>
      <c r="AA34" s="1"/>
      <c r="AB34" s="1"/>
      <c r="AC34" s="1"/>
      <c r="AD34" s="1"/>
      <c r="AE34" s="18"/>
      <c r="AF34" s="1">
        <v>75</v>
      </c>
      <c r="AG34" s="1">
        <v>73</v>
      </c>
      <c r="AH34" s="1">
        <v>73</v>
      </c>
      <c r="AI34" s="1">
        <v>75</v>
      </c>
      <c r="AJ34" s="1">
        <v>75</v>
      </c>
      <c r="AK34" s="1">
        <v>74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90087</v>
      </c>
      <c r="C35" s="19" t="s">
        <v>214</v>
      </c>
      <c r="D35" s="18"/>
      <c r="E35" s="28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6">
        <f t="shared" si="3"/>
        <v>1</v>
      </c>
      <c r="J35" s="28" t="str">
        <f t="shared" si="4"/>
        <v>Memiliki kemampuan menjelaskan tentang gejala hakikat fisika, pengukuran, vektor, gerak lurus, gerak parabola, dan gerak melingkar.</v>
      </c>
      <c r="K35" s="28">
        <f t="shared" si="5"/>
        <v>72.5</v>
      </c>
      <c r="L35" s="28" t="str">
        <f t="shared" si="6"/>
        <v>C</v>
      </c>
      <c r="M35" s="28">
        <f t="shared" si="7"/>
        <v>72.5</v>
      </c>
      <c r="N35" s="28" t="str">
        <f t="shared" si="8"/>
        <v>C</v>
      </c>
      <c r="O35" s="36">
        <f t="shared" si="9"/>
        <v>1</v>
      </c>
      <c r="P35" s="28" t="str">
        <f t="shared" si="10"/>
        <v>Sangat terampil membuat karya konsep gejala hakikat fisika, pengukuran, vektor, gerak lurus, gerak parabola, dan gerak melingkar.</v>
      </c>
      <c r="Q35" s="39" t="s">
        <v>9</v>
      </c>
      <c r="R35" s="39" t="str">
        <f t="shared" si="11"/>
        <v>B</v>
      </c>
      <c r="S35" s="18"/>
      <c r="T35" s="1">
        <v>75</v>
      </c>
      <c r="U35" s="37">
        <v>76</v>
      </c>
      <c r="V35" s="37">
        <v>74</v>
      </c>
      <c r="W35" s="37">
        <v>73</v>
      </c>
      <c r="X35" s="1">
        <v>73</v>
      </c>
      <c r="Y35" s="1">
        <v>76</v>
      </c>
      <c r="Z35" s="1"/>
      <c r="AA35" s="1"/>
      <c r="AB35" s="1"/>
      <c r="AC35" s="1"/>
      <c r="AD35" s="1"/>
      <c r="AE35" s="18"/>
      <c r="AF35" s="1">
        <v>72</v>
      </c>
      <c r="AG35" s="1">
        <v>73</v>
      </c>
      <c r="AH35" s="1">
        <v>72</v>
      </c>
      <c r="AI35" s="1">
        <v>71</v>
      </c>
      <c r="AJ35" s="1">
        <v>71</v>
      </c>
      <c r="AK35" s="1">
        <v>76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90088</v>
      </c>
      <c r="C36" s="19" t="s">
        <v>215</v>
      </c>
      <c r="D36" s="18"/>
      <c r="E36" s="28">
        <f t="shared" si="0"/>
        <v>79</v>
      </c>
      <c r="F36" s="28" t="str">
        <f t="shared" si="1"/>
        <v>B</v>
      </c>
      <c r="G36" s="28">
        <f>IF((COUNTA(T12:AC12)&gt;0),(ROUND((AVERAGE(T36:AD36)),0)),"")</f>
        <v>79</v>
      </c>
      <c r="H36" s="28" t="str">
        <f t="shared" si="2"/>
        <v>B</v>
      </c>
      <c r="I36" s="36">
        <f t="shared" si="3"/>
        <v>1</v>
      </c>
      <c r="J36" s="28" t="str">
        <f t="shared" si="4"/>
        <v>Memiliki kemampuan menjelaskan tentang gejala hakikat fisika, pengukuran, vektor, gerak lurus, gerak parabola, dan gerak melingkar.</v>
      </c>
      <c r="K36" s="28">
        <f t="shared" si="5"/>
        <v>75.666666666666671</v>
      </c>
      <c r="L36" s="28" t="str">
        <f t="shared" si="6"/>
        <v>B</v>
      </c>
      <c r="M36" s="28">
        <f t="shared" si="7"/>
        <v>75.666666666666671</v>
      </c>
      <c r="N36" s="28" t="str">
        <f t="shared" si="8"/>
        <v>B</v>
      </c>
      <c r="O36" s="36">
        <f t="shared" si="9"/>
        <v>1</v>
      </c>
      <c r="P36" s="28" t="str">
        <f t="shared" si="10"/>
        <v>Sangat terampil membuat karya konsep gejala hakikat fisika, pengukuran, vektor, gerak lurus, gerak parabola, dan gerak melingkar.</v>
      </c>
      <c r="Q36" s="39" t="s">
        <v>9</v>
      </c>
      <c r="R36" s="39" t="s">
        <v>9</v>
      </c>
      <c r="S36" s="18"/>
      <c r="T36" s="1">
        <v>78</v>
      </c>
      <c r="U36" s="37">
        <v>76</v>
      </c>
      <c r="V36" s="37">
        <v>75</v>
      </c>
      <c r="W36" s="37">
        <v>80</v>
      </c>
      <c r="X36" s="1">
        <v>80</v>
      </c>
      <c r="Y36" s="1">
        <v>87</v>
      </c>
      <c r="Z36" s="1"/>
      <c r="AA36" s="1"/>
      <c r="AB36" s="1"/>
      <c r="AC36" s="1"/>
      <c r="AD36" s="1"/>
      <c r="AE36" s="18"/>
      <c r="AF36" s="1">
        <v>74</v>
      </c>
      <c r="AG36" s="1">
        <v>73</v>
      </c>
      <c r="AH36" s="1">
        <v>72</v>
      </c>
      <c r="AI36" s="1">
        <v>75</v>
      </c>
      <c r="AJ36" s="1">
        <v>75</v>
      </c>
      <c r="AK36" s="1">
        <v>85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90089</v>
      </c>
      <c r="C37" s="19" t="s">
        <v>216</v>
      </c>
      <c r="D37" s="18"/>
      <c r="E37" s="28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6">
        <f t="shared" si="3"/>
        <v>1</v>
      </c>
      <c r="J37" s="28" t="str">
        <f t="shared" si="4"/>
        <v>Memiliki kemampuan menjelaskan tentang gejala hakikat fisika, pengukuran, vektor, gerak lurus, gerak parabola, dan gerak melingkar.</v>
      </c>
      <c r="K37" s="28">
        <f t="shared" si="5"/>
        <v>75.833333333333329</v>
      </c>
      <c r="L37" s="28" t="str">
        <f t="shared" si="6"/>
        <v>B</v>
      </c>
      <c r="M37" s="28">
        <f t="shared" si="7"/>
        <v>75.833333333333329</v>
      </c>
      <c r="N37" s="28" t="str">
        <f t="shared" si="8"/>
        <v>B</v>
      </c>
      <c r="O37" s="36">
        <f t="shared" si="9"/>
        <v>1</v>
      </c>
      <c r="P37" s="28" t="str">
        <f t="shared" si="10"/>
        <v>Sangat terampil membuat karya konsep gejala hakikat fisika, pengukuran, vektor, gerak lurus, gerak parabola, dan gerak melingkar.</v>
      </c>
      <c r="Q37" s="39" t="s">
        <v>9</v>
      </c>
      <c r="R37" s="39" t="str">
        <f t="shared" si="11"/>
        <v>B</v>
      </c>
      <c r="S37" s="18"/>
      <c r="T37" s="1">
        <v>87</v>
      </c>
      <c r="U37" s="37">
        <v>76</v>
      </c>
      <c r="V37" s="37">
        <v>74</v>
      </c>
      <c r="W37" s="37">
        <v>76</v>
      </c>
      <c r="X37" s="1">
        <v>76</v>
      </c>
      <c r="Y37" s="1">
        <v>75</v>
      </c>
      <c r="Z37" s="1"/>
      <c r="AA37" s="1"/>
      <c r="AB37" s="1"/>
      <c r="AC37" s="1"/>
      <c r="AD37" s="1"/>
      <c r="AE37" s="18"/>
      <c r="AF37" s="1">
        <v>87</v>
      </c>
      <c r="AG37" s="1">
        <v>73</v>
      </c>
      <c r="AH37" s="1">
        <v>72</v>
      </c>
      <c r="AI37" s="1">
        <v>73</v>
      </c>
      <c r="AJ37" s="1">
        <v>76</v>
      </c>
      <c r="AK37" s="1">
        <v>74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90090</v>
      </c>
      <c r="C38" s="19" t="s">
        <v>217</v>
      </c>
      <c r="D38" s="18"/>
      <c r="E38" s="28">
        <f t="shared" si="0"/>
        <v>79</v>
      </c>
      <c r="F38" s="28" t="str">
        <f t="shared" si="1"/>
        <v>B</v>
      </c>
      <c r="G38" s="28">
        <f>IF((COUNTA(T12:AC12)&gt;0),(ROUND((AVERAGE(T38:AD38)),0)),"")</f>
        <v>79</v>
      </c>
      <c r="H38" s="28" t="str">
        <f t="shared" si="2"/>
        <v>B</v>
      </c>
      <c r="I38" s="36">
        <f t="shared" si="3"/>
        <v>1</v>
      </c>
      <c r="J38" s="28" t="str">
        <f t="shared" si="4"/>
        <v>Memiliki kemampuan menjelaskan tentang gejala hakikat fisika, pengukuran, vektor, gerak lurus, gerak parabola, dan gerak melingkar.</v>
      </c>
      <c r="K38" s="28">
        <f t="shared" si="5"/>
        <v>74.833333333333329</v>
      </c>
      <c r="L38" s="28" t="str">
        <f t="shared" si="6"/>
        <v>C</v>
      </c>
      <c r="M38" s="28">
        <f t="shared" si="7"/>
        <v>74.833333333333329</v>
      </c>
      <c r="N38" s="28" t="str">
        <f t="shared" si="8"/>
        <v>C</v>
      </c>
      <c r="O38" s="36">
        <f t="shared" si="9"/>
        <v>1</v>
      </c>
      <c r="P38" s="28" t="str">
        <f t="shared" si="10"/>
        <v>Sangat terampil membuat karya konsep gejala hakikat fisika, pengukuran, vektor, gerak lurus, gerak parabola, dan gerak melingkar.</v>
      </c>
      <c r="Q38" s="39" t="str">
        <f t="shared" si="12"/>
        <v>A</v>
      </c>
      <c r="R38" s="39" t="str">
        <f t="shared" si="11"/>
        <v>A</v>
      </c>
      <c r="S38" s="18"/>
      <c r="T38" s="1">
        <v>80</v>
      </c>
      <c r="U38" s="37">
        <v>76</v>
      </c>
      <c r="V38" s="37">
        <v>75</v>
      </c>
      <c r="W38" s="37">
        <v>81</v>
      </c>
      <c r="X38" s="1">
        <v>81</v>
      </c>
      <c r="Y38" s="1">
        <v>83</v>
      </c>
      <c r="Z38" s="1"/>
      <c r="AA38" s="1"/>
      <c r="AB38" s="1"/>
      <c r="AC38" s="1"/>
      <c r="AD38" s="1"/>
      <c r="AE38" s="18"/>
      <c r="AF38" s="1">
        <v>75</v>
      </c>
      <c r="AG38" s="1">
        <v>73</v>
      </c>
      <c r="AH38" s="1">
        <v>72</v>
      </c>
      <c r="AI38" s="1">
        <v>75</v>
      </c>
      <c r="AJ38" s="1">
        <v>75</v>
      </c>
      <c r="AK38" s="1">
        <v>79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90091</v>
      </c>
      <c r="C39" s="19" t="s">
        <v>218</v>
      </c>
      <c r="D39" s="18"/>
      <c r="E39" s="28">
        <f t="shared" si="0"/>
        <v>81</v>
      </c>
      <c r="F39" s="28" t="str">
        <f t="shared" si="1"/>
        <v>B</v>
      </c>
      <c r="G39" s="28">
        <f>IF((COUNTA(T12:AC12)&gt;0),(ROUND((AVERAGE(T39:AD39)),0)),"")</f>
        <v>81</v>
      </c>
      <c r="H39" s="28" t="str">
        <f t="shared" si="2"/>
        <v>B</v>
      </c>
      <c r="I39" s="36">
        <f t="shared" si="3"/>
        <v>1</v>
      </c>
      <c r="J39" s="28" t="str">
        <f t="shared" si="4"/>
        <v>Memiliki kemampuan menjelaskan tentang gejala hakikat fisika, pengukuran, vektor, gerak lurus, gerak parabola, dan gerak melingkar.</v>
      </c>
      <c r="K39" s="28">
        <f t="shared" si="5"/>
        <v>75.5</v>
      </c>
      <c r="L39" s="28" t="str">
        <f t="shared" si="6"/>
        <v>B</v>
      </c>
      <c r="M39" s="28">
        <f t="shared" si="7"/>
        <v>75.5</v>
      </c>
      <c r="N39" s="28" t="str">
        <f t="shared" si="8"/>
        <v>B</v>
      </c>
      <c r="O39" s="36">
        <f t="shared" si="9"/>
        <v>1</v>
      </c>
      <c r="P39" s="28" t="str">
        <f t="shared" si="10"/>
        <v>Sangat terampil membuat karya konsep gejala hakikat fisika, pengukuran, vektor, gerak lurus, gerak parabola, dan gerak melingkar.</v>
      </c>
      <c r="Q39" s="39" t="str">
        <f t="shared" si="12"/>
        <v>A</v>
      </c>
      <c r="R39" s="39" t="s">
        <v>9</v>
      </c>
      <c r="S39" s="18"/>
      <c r="T39" s="1">
        <v>85</v>
      </c>
      <c r="U39" s="37">
        <v>77</v>
      </c>
      <c r="V39" s="37">
        <v>76</v>
      </c>
      <c r="W39" s="37">
        <v>81</v>
      </c>
      <c r="X39" s="1">
        <v>82</v>
      </c>
      <c r="Y39" s="1">
        <v>84</v>
      </c>
      <c r="Z39" s="1"/>
      <c r="AA39" s="1"/>
      <c r="AB39" s="1"/>
      <c r="AC39" s="1"/>
      <c r="AD39" s="1"/>
      <c r="AE39" s="18"/>
      <c r="AF39" s="1">
        <v>77</v>
      </c>
      <c r="AG39" s="1">
        <v>73</v>
      </c>
      <c r="AH39" s="1">
        <v>73</v>
      </c>
      <c r="AI39" s="1">
        <v>75</v>
      </c>
      <c r="AJ39" s="1">
        <v>76</v>
      </c>
      <c r="AK39" s="1">
        <v>79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90092</v>
      </c>
      <c r="C40" s="19" t="s">
        <v>219</v>
      </c>
      <c r="D40" s="18"/>
      <c r="E40" s="28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6">
        <f t="shared" si="3"/>
        <v>1</v>
      </c>
      <c r="J40" s="28" t="str">
        <f t="shared" si="4"/>
        <v>Memiliki kemampuan menjelaskan tentang gejala hakikat fisika, pengukuran, vektor, gerak lurus, gerak parabola, dan gerak melingkar.</v>
      </c>
      <c r="K40" s="28">
        <f t="shared" si="5"/>
        <v>74.833333333333329</v>
      </c>
      <c r="L40" s="28" t="str">
        <f t="shared" si="6"/>
        <v>C</v>
      </c>
      <c r="M40" s="28">
        <f t="shared" si="7"/>
        <v>74.833333333333329</v>
      </c>
      <c r="N40" s="28" t="str">
        <f t="shared" si="8"/>
        <v>C</v>
      </c>
      <c r="O40" s="36">
        <f t="shared" si="9"/>
        <v>1</v>
      </c>
      <c r="P40" s="28" t="str">
        <f t="shared" si="10"/>
        <v>Sangat terampil membuat karya konsep gejala hakikat fisika, pengukuran, vektor, gerak lurus, gerak parabola, dan gerak melingkar.</v>
      </c>
      <c r="Q40" s="39" t="str">
        <f t="shared" si="12"/>
        <v>A</v>
      </c>
      <c r="R40" s="39" t="str">
        <f t="shared" si="11"/>
        <v>A</v>
      </c>
      <c r="S40" s="18"/>
      <c r="T40" s="1">
        <v>75</v>
      </c>
      <c r="U40" s="37">
        <v>76</v>
      </c>
      <c r="V40" s="37">
        <v>74</v>
      </c>
      <c r="W40" s="37">
        <v>80</v>
      </c>
      <c r="X40" s="1">
        <v>79</v>
      </c>
      <c r="Y40" s="1">
        <v>85</v>
      </c>
      <c r="Z40" s="1"/>
      <c r="AA40" s="1"/>
      <c r="AB40" s="1"/>
      <c r="AC40" s="1"/>
      <c r="AD40" s="1"/>
      <c r="AE40" s="18"/>
      <c r="AF40" s="1">
        <v>72</v>
      </c>
      <c r="AG40" s="1">
        <v>73</v>
      </c>
      <c r="AH40" s="1">
        <v>72</v>
      </c>
      <c r="AI40" s="1">
        <v>75</v>
      </c>
      <c r="AJ40" s="1">
        <v>74</v>
      </c>
      <c r="AK40" s="1">
        <v>83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90093</v>
      </c>
      <c r="C41" s="19" t="s">
        <v>220</v>
      </c>
      <c r="D41" s="18"/>
      <c r="E41" s="28">
        <f t="shared" si="0"/>
        <v>75</v>
      </c>
      <c r="F41" s="28" t="str">
        <f t="shared" si="1"/>
        <v>C</v>
      </c>
      <c r="G41" s="28">
        <f>IF((COUNTA(T12:AC12)&gt;0),(ROUND((AVERAGE(T41:AD41)),0)),"")</f>
        <v>75</v>
      </c>
      <c r="H41" s="28" t="str">
        <f t="shared" si="2"/>
        <v>C</v>
      </c>
      <c r="I41" s="36">
        <f t="shared" si="3"/>
        <v>1</v>
      </c>
      <c r="J41" s="28" t="str">
        <f t="shared" si="4"/>
        <v>Memiliki kemampuan menjelaskan tentang gejala hakikat fisika, pengukuran, vektor, gerak lurus, gerak parabola, dan gerak melingkar.</v>
      </c>
      <c r="K41" s="28">
        <f t="shared" si="5"/>
        <v>72.333333333333329</v>
      </c>
      <c r="L41" s="28" t="str">
        <f t="shared" si="6"/>
        <v>C</v>
      </c>
      <c r="M41" s="28">
        <f t="shared" si="7"/>
        <v>72.333333333333329</v>
      </c>
      <c r="N41" s="28" t="str">
        <f t="shared" si="8"/>
        <v>C</v>
      </c>
      <c r="O41" s="36">
        <f t="shared" si="9"/>
        <v>1</v>
      </c>
      <c r="P41" s="28" t="str">
        <f t="shared" si="10"/>
        <v>Sangat terampil membuat karya konsep gejala hakikat fisika, pengukuran, vektor, gerak lurus, gerak parabola, dan gerak melingkar.</v>
      </c>
      <c r="Q41" s="39" t="s">
        <v>9</v>
      </c>
      <c r="R41" s="39" t="str">
        <f t="shared" si="11"/>
        <v>B</v>
      </c>
      <c r="S41" s="18"/>
      <c r="T41" s="1">
        <v>75</v>
      </c>
      <c r="U41" s="37">
        <v>76</v>
      </c>
      <c r="V41" s="37">
        <v>75</v>
      </c>
      <c r="W41" s="37">
        <v>77</v>
      </c>
      <c r="X41" s="1">
        <v>73</v>
      </c>
      <c r="Y41" s="1">
        <v>74</v>
      </c>
      <c r="Z41" s="1"/>
      <c r="AA41" s="1"/>
      <c r="AB41" s="1"/>
      <c r="AC41" s="1"/>
      <c r="AD41" s="1"/>
      <c r="AE41" s="18"/>
      <c r="AF41" s="1">
        <v>72</v>
      </c>
      <c r="AG41" s="1">
        <v>73</v>
      </c>
      <c r="AH41" s="1">
        <v>72</v>
      </c>
      <c r="AI41" s="1">
        <v>73</v>
      </c>
      <c r="AJ41" s="1">
        <v>71</v>
      </c>
      <c r="AK41" s="1">
        <v>73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90094</v>
      </c>
      <c r="C42" s="19" t="s">
        <v>221</v>
      </c>
      <c r="D42" s="18"/>
      <c r="E42" s="28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6">
        <f t="shared" si="3"/>
        <v>1</v>
      </c>
      <c r="J42" s="28" t="str">
        <f t="shared" si="4"/>
        <v>Memiliki kemampuan menjelaskan tentang gejala hakikat fisika, pengukuran, vektor, gerak lurus, gerak parabola, dan gerak melingkar.</v>
      </c>
      <c r="K42" s="28">
        <f t="shared" si="5"/>
        <v>74.333333333333329</v>
      </c>
      <c r="L42" s="28" t="str">
        <f t="shared" si="6"/>
        <v>C</v>
      </c>
      <c r="M42" s="28">
        <f t="shared" si="7"/>
        <v>74.333333333333329</v>
      </c>
      <c r="N42" s="28" t="str">
        <f t="shared" si="8"/>
        <v>C</v>
      </c>
      <c r="O42" s="36">
        <f t="shared" si="9"/>
        <v>1</v>
      </c>
      <c r="P42" s="28" t="str">
        <f t="shared" si="10"/>
        <v>Sangat terampil membuat karya konsep gejala hakikat fisika, pengukuran, vektor, gerak lurus, gerak parabola, dan gerak melingkar.</v>
      </c>
      <c r="Q42" s="39" t="str">
        <f t="shared" si="12"/>
        <v>A</v>
      </c>
      <c r="R42" s="39" t="s">
        <v>8</v>
      </c>
      <c r="S42" s="18"/>
      <c r="T42" s="1">
        <v>75</v>
      </c>
      <c r="U42" s="37">
        <v>75</v>
      </c>
      <c r="V42" s="37">
        <v>74</v>
      </c>
      <c r="W42" s="37">
        <v>79</v>
      </c>
      <c r="X42" s="1">
        <v>83</v>
      </c>
      <c r="Y42" s="1">
        <v>80</v>
      </c>
      <c r="Z42" s="1"/>
      <c r="AA42" s="1"/>
      <c r="AB42" s="1"/>
      <c r="AC42" s="1"/>
      <c r="AD42" s="1"/>
      <c r="AE42" s="18"/>
      <c r="AF42" s="1">
        <v>72</v>
      </c>
      <c r="AG42" s="1">
        <v>72</v>
      </c>
      <c r="AH42" s="1">
        <v>72</v>
      </c>
      <c r="AI42" s="1">
        <v>74</v>
      </c>
      <c r="AJ42" s="1">
        <v>80</v>
      </c>
      <c r="AK42" s="1">
        <v>76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90095</v>
      </c>
      <c r="C43" s="19" t="s">
        <v>222</v>
      </c>
      <c r="D43" s="18"/>
      <c r="E43" s="28">
        <f t="shared" si="0"/>
        <v>80</v>
      </c>
      <c r="F43" s="28" t="str">
        <f t="shared" si="1"/>
        <v>B</v>
      </c>
      <c r="G43" s="28">
        <f>IF((COUNTA(T12:AC12)&gt;0),(ROUND((AVERAGE(T43:AD43)),0)),"")</f>
        <v>80</v>
      </c>
      <c r="H43" s="28" t="str">
        <f t="shared" si="2"/>
        <v>B</v>
      </c>
      <c r="I43" s="36">
        <f t="shared" si="3"/>
        <v>1</v>
      </c>
      <c r="J43" s="28" t="str">
        <f t="shared" si="4"/>
        <v>Memiliki kemampuan menjelaskan tentang gejala hakikat fisika, pengukuran, vektor, gerak lurus, gerak parabola, dan gerak melingkar.</v>
      </c>
      <c r="K43" s="28">
        <f t="shared" si="5"/>
        <v>75.666666666666671</v>
      </c>
      <c r="L43" s="28" t="str">
        <f t="shared" si="6"/>
        <v>B</v>
      </c>
      <c r="M43" s="28">
        <f t="shared" si="7"/>
        <v>75.666666666666671</v>
      </c>
      <c r="N43" s="28" t="str">
        <f t="shared" si="8"/>
        <v>B</v>
      </c>
      <c r="O43" s="36">
        <f t="shared" si="9"/>
        <v>1</v>
      </c>
      <c r="P43" s="28" t="str">
        <f t="shared" si="10"/>
        <v>Sangat terampil membuat karya konsep gejala hakikat fisika, pengukuran, vektor, gerak lurus, gerak parabola, dan gerak melingkar.</v>
      </c>
      <c r="Q43" s="39" t="str">
        <f t="shared" si="12"/>
        <v>A</v>
      </c>
      <c r="R43" s="39" t="str">
        <f t="shared" si="11"/>
        <v>A</v>
      </c>
      <c r="S43" s="18"/>
      <c r="T43" s="1">
        <v>78</v>
      </c>
      <c r="U43" s="37">
        <v>76</v>
      </c>
      <c r="V43" s="37">
        <v>78</v>
      </c>
      <c r="W43" s="37">
        <v>81</v>
      </c>
      <c r="X43" s="1">
        <v>82</v>
      </c>
      <c r="Y43" s="1">
        <v>86</v>
      </c>
      <c r="Z43" s="1"/>
      <c r="AA43" s="1"/>
      <c r="AB43" s="1"/>
      <c r="AC43" s="1"/>
      <c r="AD43" s="1"/>
      <c r="AE43" s="18"/>
      <c r="AF43" s="1">
        <v>74</v>
      </c>
      <c r="AG43" s="1">
        <v>73</v>
      </c>
      <c r="AH43" s="1">
        <v>74</v>
      </c>
      <c r="AI43" s="1">
        <v>75</v>
      </c>
      <c r="AJ43" s="1">
        <v>76</v>
      </c>
      <c r="AK43" s="1">
        <v>82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90096</v>
      </c>
      <c r="C44" s="19" t="s">
        <v>223</v>
      </c>
      <c r="D44" s="18"/>
      <c r="E44" s="28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6">
        <f t="shared" si="3"/>
        <v>1</v>
      </c>
      <c r="J44" s="28" t="str">
        <f t="shared" si="4"/>
        <v>Memiliki kemampuan menjelaskan tentang gejala hakikat fisika, pengukuran, vektor, gerak lurus, gerak parabola, dan gerak melingkar.</v>
      </c>
      <c r="K44" s="28">
        <f t="shared" si="5"/>
        <v>77.833333333333329</v>
      </c>
      <c r="L44" s="28" t="str">
        <f t="shared" si="6"/>
        <v>B</v>
      </c>
      <c r="M44" s="28">
        <f t="shared" si="7"/>
        <v>77.833333333333329</v>
      </c>
      <c r="N44" s="28" t="str">
        <f t="shared" si="8"/>
        <v>B</v>
      </c>
      <c r="O44" s="36">
        <f t="shared" si="9"/>
        <v>1</v>
      </c>
      <c r="P44" s="28" t="str">
        <f t="shared" si="10"/>
        <v>Sangat terampil membuat karya konsep gejala hakikat fisika, pengukuran, vektor, gerak lurus, gerak parabola, dan gerak melingkar.</v>
      </c>
      <c r="Q44" s="39" t="s">
        <v>9</v>
      </c>
      <c r="R44" s="39" t="s">
        <v>9</v>
      </c>
      <c r="S44" s="18"/>
      <c r="T44" s="1">
        <v>78</v>
      </c>
      <c r="U44" s="37">
        <v>76</v>
      </c>
      <c r="V44" s="37">
        <v>75</v>
      </c>
      <c r="W44" s="37">
        <v>84</v>
      </c>
      <c r="X44" s="1">
        <v>92</v>
      </c>
      <c r="Y44" s="1">
        <v>81</v>
      </c>
      <c r="Z44" s="1"/>
      <c r="AA44" s="1"/>
      <c r="AB44" s="1"/>
      <c r="AC44" s="1"/>
      <c r="AD44" s="1"/>
      <c r="AE44" s="18"/>
      <c r="AF44" s="1">
        <v>74</v>
      </c>
      <c r="AG44" s="1">
        <v>73</v>
      </c>
      <c r="AH44" s="1">
        <v>72</v>
      </c>
      <c r="AI44" s="1">
        <v>80</v>
      </c>
      <c r="AJ44" s="1">
        <v>92</v>
      </c>
      <c r="AK44" s="1">
        <v>76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90097</v>
      </c>
      <c r="C45" s="19" t="s">
        <v>224</v>
      </c>
      <c r="D45" s="18"/>
      <c r="E45" s="28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6">
        <f t="shared" si="3"/>
        <v>1</v>
      </c>
      <c r="J45" s="28" t="str">
        <f t="shared" si="4"/>
        <v>Memiliki kemampuan menjelaskan tentang gejala hakikat fisika, pengukuran, vektor, gerak lurus, gerak parabola, dan gerak melingkar.</v>
      </c>
      <c r="K45" s="28">
        <f t="shared" si="5"/>
        <v>76.666666666666671</v>
      </c>
      <c r="L45" s="28" t="str">
        <f t="shared" si="6"/>
        <v>B</v>
      </c>
      <c r="M45" s="28">
        <f t="shared" si="7"/>
        <v>76.666666666666671</v>
      </c>
      <c r="N45" s="28" t="str">
        <f t="shared" si="8"/>
        <v>B</v>
      </c>
      <c r="O45" s="36">
        <f t="shared" si="9"/>
        <v>1</v>
      </c>
      <c r="P45" s="28" t="str">
        <f t="shared" si="10"/>
        <v>Sangat terampil membuat karya konsep gejala hakikat fisika, pengukuran, vektor, gerak lurus, gerak parabola, dan gerak melingkar.</v>
      </c>
      <c r="Q45" s="39" t="str">
        <f t="shared" si="12"/>
        <v>A</v>
      </c>
      <c r="R45" s="39" t="str">
        <f t="shared" si="11"/>
        <v>A</v>
      </c>
      <c r="S45" s="18"/>
      <c r="T45" s="1">
        <v>78</v>
      </c>
      <c r="U45" s="37">
        <v>76</v>
      </c>
      <c r="V45" s="37">
        <v>75</v>
      </c>
      <c r="W45" s="37">
        <v>80</v>
      </c>
      <c r="X45" s="1">
        <v>84</v>
      </c>
      <c r="Y45" s="1">
        <v>87</v>
      </c>
      <c r="Z45" s="1"/>
      <c r="AA45" s="1"/>
      <c r="AB45" s="1"/>
      <c r="AC45" s="1"/>
      <c r="AD45" s="1"/>
      <c r="AE45" s="18"/>
      <c r="AF45" s="1">
        <v>74</v>
      </c>
      <c r="AG45" s="1">
        <v>73</v>
      </c>
      <c r="AH45" s="1">
        <v>72</v>
      </c>
      <c r="AI45" s="1">
        <v>75</v>
      </c>
      <c r="AJ45" s="1">
        <v>81</v>
      </c>
      <c r="AK45" s="1">
        <v>85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90098</v>
      </c>
      <c r="C46" s="19" t="s">
        <v>225</v>
      </c>
      <c r="D46" s="18"/>
      <c r="E46" s="28">
        <f t="shared" si="0"/>
        <v>79</v>
      </c>
      <c r="F46" s="28" t="str">
        <f t="shared" si="1"/>
        <v>B</v>
      </c>
      <c r="G46" s="28">
        <f>IF((COUNTA(T12:AC12)&gt;0),(ROUND((AVERAGE(T46:AD46)),0)),"")</f>
        <v>79</v>
      </c>
      <c r="H46" s="28" t="str">
        <f t="shared" si="2"/>
        <v>B</v>
      </c>
      <c r="I46" s="36">
        <f t="shared" si="3"/>
        <v>1</v>
      </c>
      <c r="J46" s="28" t="str">
        <f t="shared" si="4"/>
        <v>Memiliki kemampuan menjelaskan tentang gejala hakikat fisika, pengukuran, vektor, gerak lurus, gerak parabola, dan gerak melingkar.</v>
      </c>
      <c r="K46" s="28">
        <f t="shared" si="5"/>
        <v>74.833333333333329</v>
      </c>
      <c r="L46" s="28" t="str">
        <f t="shared" si="6"/>
        <v>C</v>
      </c>
      <c r="M46" s="28">
        <f t="shared" si="7"/>
        <v>74.833333333333329</v>
      </c>
      <c r="N46" s="28" t="str">
        <f t="shared" si="8"/>
        <v>C</v>
      </c>
      <c r="O46" s="36">
        <f t="shared" si="9"/>
        <v>1</v>
      </c>
      <c r="P46" s="28" t="str">
        <f t="shared" si="10"/>
        <v>Sangat terampil membuat karya konsep gejala hakikat fisika, pengukuran, vektor, gerak lurus, gerak parabola, dan gerak melingkar.</v>
      </c>
      <c r="Q46" s="39" t="s">
        <v>9</v>
      </c>
      <c r="R46" s="39" t="str">
        <f t="shared" si="11"/>
        <v>B</v>
      </c>
      <c r="S46" s="18"/>
      <c r="T46" s="1">
        <v>78</v>
      </c>
      <c r="U46" s="37">
        <v>76</v>
      </c>
      <c r="V46" s="37">
        <v>75</v>
      </c>
      <c r="W46" s="37">
        <v>80</v>
      </c>
      <c r="X46" s="1">
        <v>80</v>
      </c>
      <c r="Y46" s="1">
        <v>83</v>
      </c>
      <c r="Z46" s="1"/>
      <c r="AA46" s="1"/>
      <c r="AB46" s="1"/>
      <c r="AC46" s="1"/>
      <c r="AD46" s="1"/>
      <c r="AE46" s="18"/>
      <c r="AF46" s="1">
        <v>74</v>
      </c>
      <c r="AG46" s="1">
        <v>73</v>
      </c>
      <c r="AH46" s="1">
        <v>72</v>
      </c>
      <c r="AI46" s="1">
        <v>75</v>
      </c>
      <c r="AJ46" s="1">
        <v>75</v>
      </c>
      <c r="AK46" s="1">
        <v>80</v>
      </c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6"/>
      <c r="J47" s="28" t="str">
        <f t="shared" si="4"/>
        <v/>
      </c>
      <c r="K47" s="28" t="str">
        <f t="shared" ref="K47:K50" si="13">IF((COUNTA(AF47:AO47)&gt;0),AVERAGE(AF47:AO47),"")</f>
        <v/>
      </c>
      <c r="L47" s="28" t="str">
        <f t="shared" si="6"/>
        <v/>
      </c>
      <c r="M47" s="28" t="str">
        <f t="shared" ref="M47:M50" si="14">IF((COUNTA(AF47:AO47)&gt;0),AVERAGE(AF47:AO47),"")</f>
        <v/>
      </c>
      <c r="N47" s="28" t="str">
        <f t="shared" si="8"/>
        <v/>
      </c>
      <c r="O47" s="36"/>
      <c r="P47" s="28" t="str">
        <f t="shared" si="10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6"/>
      <c r="J48" s="28" t="str">
        <f t="shared" si="4"/>
        <v/>
      </c>
      <c r="K48" s="28" t="str">
        <f t="shared" si="13"/>
        <v/>
      </c>
      <c r="L48" s="28" t="str">
        <f t="shared" si="6"/>
        <v/>
      </c>
      <c r="M48" s="28" t="str">
        <f t="shared" si="14"/>
        <v/>
      </c>
      <c r="N48" s="28" t="str">
        <f t="shared" si="8"/>
        <v/>
      </c>
      <c r="O48" s="36"/>
      <c r="P48" s="28" t="str">
        <f t="shared" si="10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6"/>
      <c r="J49" s="28" t="str">
        <f t="shared" si="4"/>
        <v/>
      </c>
      <c r="K49" s="28" t="str">
        <f t="shared" si="13"/>
        <v/>
      </c>
      <c r="L49" s="28" t="str">
        <f t="shared" si="6"/>
        <v/>
      </c>
      <c r="M49" s="28" t="str">
        <f t="shared" si="14"/>
        <v/>
      </c>
      <c r="N49" s="28" t="str">
        <f t="shared" si="8"/>
        <v/>
      </c>
      <c r="O49" s="36"/>
      <c r="P49" s="28" t="str">
        <f t="shared" si="10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6"/>
      <c r="J50" s="28" t="str">
        <f t="shared" si="4"/>
        <v/>
      </c>
      <c r="K50" s="28" t="str">
        <f t="shared" si="13"/>
        <v/>
      </c>
      <c r="L50" s="28" t="str">
        <f t="shared" si="6"/>
        <v/>
      </c>
      <c r="M50" s="28" t="str">
        <f t="shared" si="14"/>
        <v/>
      </c>
      <c r="N50" s="28" t="str">
        <f t="shared" si="8"/>
        <v/>
      </c>
      <c r="O50" s="36"/>
      <c r="P50" s="28" t="str">
        <f t="shared" si="10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:E50 G11:G50 K11:K50 M11:M50">
    <cfRule type="cellIs" dxfId="1" priority="1" operator="between">
      <formula>($C$4-1)</formula>
      <formula>1</formula>
    </cfRule>
  </conditionalFormatting>
  <conditionalFormatting sqref="K52:K55">
    <cfRule type="cellIs" dxfId="0" priority="16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:AD50 U47:W50 T11:T50 AF11:AO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2018-12-09T06:22:57Z</dcterms:modified>
</cp:coreProperties>
</file>