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6" sheetId="1" r:id="rId1"/>
    <sheet name="X-MIPA 7" sheetId="2" r:id="rId2"/>
    <sheet name="REMIDI" sheetId="3" r:id="rId3"/>
  </sheets>
  <calcPr calcId="144525"/>
</workbook>
</file>

<file path=xl/calcChain.xml><?xml version="1.0" encoding="utf-8"?>
<calcChain xmlns="http://schemas.openxmlformats.org/spreadsheetml/2006/main">
  <c r="AJ47" i="1" l="1"/>
  <c r="AJ46" i="1"/>
  <c r="AJ42" i="1"/>
  <c r="AJ29" i="1"/>
  <c r="AJ28" i="1"/>
  <c r="AJ23" i="1"/>
  <c r="AJ22" i="1"/>
  <c r="AJ18" i="1"/>
  <c r="AJ17" i="1"/>
  <c r="AJ15" i="1"/>
  <c r="AJ14" i="1"/>
  <c r="AJ33" i="1"/>
  <c r="AJ35" i="1"/>
  <c r="AJ24" i="1"/>
  <c r="AJ38" i="1" l="1"/>
  <c r="AJ20" i="1"/>
  <c r="AJ40" i="1"/>
  <c r="AJ36" i="1"/>
  <c r="AJ34" i="1"/>
  <c r="AJ19" i="1"/>
  <c r="AJ41" i="1"/>
  <c r="AJ32" i="1"/>
  <c r="AJ26" i="1"/>
  <c r="AJ30" i="1"/>
  <c r="AJ12" i="1"/>
  <c r="AJ11" i="1"/>
  <c r="AJ44" i="1"/>
  <c r="AJ43" i="1"/>
  <c r="AJ25" i="1"/>
  <c r="AJ45" i="1"/>
  <c r="AJ48" i="1"/>
  <c r="AJ37" i="1"/>
  <c r="AJ27" i="1"/>
  <c r="AJ39" i="1"/>
  <c r="AJ21" i="1"/>
  <c r="AJ31" i="1"/>
  <c r="AJ16" i="1"/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4" i="1"/>
  <c r="H11" i="1"/>
  <c r="K52" i="1"/>
  <c r="K53" i="2"/>
  <c r="H11" i="2"/>
  <c r="K54" i="2"/>
  <c r="K52" i="2"/>
</calcChain>
</file>

<file path=xl/sharedStrings.xml><?xml version="1.0" encoding="utf-8"?>
<sst xmlns="http://schemas.openxmlformats.org/spreadsheetml/2006/main" count="348" uniqueCount="179">
  <si>
    <t>DAFTAR NILAI SISWA SMAN 9 SEMARANG SEMESTER GASAL TAHUN PELAJARAN 2016/2017</t>
  </si>
  <si>
    <t>Guru :</t>
  </si>
  <si>
    <t>Wiwik Indah K S.Pd,M.Pd</t>
  </si>
  <si>
    <t>Kelas X-MIPA 6</t>
  </si>
  <si>
    <t>Mapel :</t>
  </si>
  <si>
    <t>Kimia [ Kelompok C (Peminatan)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</si>
  <si>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</si>
  <si>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</si>
  <si>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</si>
  <si>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</si>
  <si>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</si>
  <si>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</si>
  <si>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</si>
  <si>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</si>
  <si>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</si>
  <si>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</si>
  <si>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</si>
  <si>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</si>
  <si>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</si>
  <si>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</si>
  <si>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</si>
  <si>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</si>
  <si>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</si>
  <si>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</si>
  <si>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</si>
  <si>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</si>
  <si>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</si>
  <si>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</si>
  <si>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</si>
  <si>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</si>
  <si>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</si>
  <si>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</si>
  <si>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</si>
  <si>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</si>
  <si>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</si>
  <si>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</si>
  <si>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</si>
  <si>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</si>
  <si>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</si>
  <si>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</si>
  <si>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</si>
  <si>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</si>
  <si>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</si>
  <si>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</si>
  <si>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</si>
  <si>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</si>
  <si>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</si>
  <si>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</si>
  <si>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</si>
  <si>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</si>
  <si>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</si>
  <si>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</si>
  <si>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</si>
  <si>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</si>
  <si>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</si>
  <si>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</si>
  <si>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</si>
  <si>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</si>
  <si>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</si>
  <si>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</si>
  <si>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</si>
  <si>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</si>
  <si>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</si>
  <si>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</si>
  <si>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</si>
  <si>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</si>
  <si>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</si>
  <si>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</si>
  <si>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</si>
  <si>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</si>
  <si>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</si>
  <si>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</si>
  <si>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</si>
  <si>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</si>
  <si>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</si>
  <si>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</si>
  <si>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</si>
  <si>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</si>
  <si>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</si>
  <si>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</si>
  <si>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</si>
  <si>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</si>
  <si>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</si>
  <si>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</si>
  <si>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</si>
  <si>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</si>
  <si>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</si>
  <si>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</si>
  <si>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</si>
  <si>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</si>
  <si>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</si>
  <si>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</si>
  <si>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</si>
  <si>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</si>
  <si>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</si>
  <si>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</si>
  <si>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</si>
  <si>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</si>
  <si>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</si>
  <si>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</si>
  <si>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</si>
  <si>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</si>
  <si>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</si>
  <si>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</si>
  <si>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</si>
  <si>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</si>
  <si>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</si>
  <si>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</si>
  <si>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</si>
  <si>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</si>
  <si>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</si>
  <si>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</si>
  <si>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</si>
  <si>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19761116 200801 2 009</t>
  </si>
  <si>
    <t>Nip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</si>
  <si>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</si>
  <si>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</si>
  <si>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</si>
  <si>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</si>
  <si>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</si>
  <si>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</si>
  <si>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</si>
  <si>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</si>
  <si>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</si>
  <si>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</si>
  <si>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</si>
  <si>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</si>
  <si>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</si>
  <si>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</si>
  <si>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</si>
  <si>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</si>
  <si>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</si>
  <si>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</si>
  <si>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</si>
  <si>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</si>
  <si>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</si>
  <si>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</si>
  <si>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</si>
  <si>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</si>
  <si>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</si>
  <si>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</si>
  <si>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</si>
  <si>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</si>
  <si>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</si>
  <si>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</si>
  <si>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</si>
  <si>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</si>
  <si>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</si>
  <si>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</si>
  <si>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</si>
  <si>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</si>
  <si>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</si>
  <si>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NO</t>
  </si>
  <si>
    <t>KELAS</t>
  </si>
  <si>
    <t>X.MIPA-6</t>
  </si>
  <si>
    <t>X.MIPA-7</t>
  </si>
  <si>
    <t>Gaya antar molekul</t>
  </si>
  <si>
    <t>Bilangan kuantum</t>
  </si>
  <si>
    <t>Bentuk molekul dan gaya antar molekul</t>
  </si>
  <si>
    <t>Ikatan kimia dan gaya antar molekul</t>
  </si>
  <si>
    <t>Ikatan kimia, bentuk molekul dan gaya antar molekul</t>
  </si>
  <si>
    <t>Ikatan kimia</t>
  </si>
  <si>
    <t>DAFTAR REMIDI KIMIA</t>
  </si>
  <si>
    <t>SISWA KELAS X.MIPA-6 DAN X.MIPA-7</t>
  </si>
  <si>
    <t>MATERI REMIDI</t>
  </si>
  <si>
    <t>KETERANGAN :</t>
  </si>
  <si>
    <t>Guru Pengampu,</t>
  </si>
  <si>
    <t>Wiwik Indah K, S.Pd, M.Pd</t>
  </si>
  <si>
    <t>NIP. 19761116 200801 2 009</t>
  </si>
  <si>
    <t xml:space="preserve">Nama-nama tersebut di atas harap berkumpul di Lab. Kimia </t>
  </si>
  <si>
    <t>hari Selasa, 13 Desember 2016 pk. 08.30 WIB</t>
  </si>
  <si>
    <t>Memiliki kemampuan memahami Teori Atom, namun perlu peningkatan pemahaman Bilangan kuantum</t>
  </si>
  <si>
    <t xml:space="preserve"> Memiliki keterampilan melakukan percobaan Uji Kepolaran Senyawa</t>
  </si>
  <si>
    <t xml:space="preserve">Memiliki keterampilan membuat Bentuk Molekul </t>
  </si>
  <si>
    <t>Memiliki keterampilan menentukan letak unsur dalam SPU</t>
  </si>
  <si>
    <t>Memiliki kemampuan memahami Teori Atom, namun perlu peningkatan pemahaman Gaya Antar Molekul</t>
  </si>
  <si>
    <t>Memiliki kemampuan memahami Model-model Atom, namun perlu peningkatan pemahaman Bentuk Molekul</t>
  </si>
  <si>
    <t>Perlu peningkatan pemahaman materi Bentuk Molekul dan Gaya Antar Molekul</t>
  </si>
  <si>
    <t>Perlu peningkatan keterampilan menentukan letak unsur dalam SPU dan Bentuk 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</si>
</sst>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b/>
      <sz val="22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4" fillId="2" borderId="10" xfId="0" applyFont="1" applyFill="1" applyBorder="1" applyAlignment="1">
      <alignment horizontal="center"/>
    </xf>
    <xf numFmtId="0" fontId="14" fillId="2" borderId="10" xfId="0" applyFont="1" applyFill="1" applyBorder="1" applyProtection="1"/>
    <xf numFmtId="0" fontId="14" fillId="2" borderId="2" xfId="0" applyFont="1" applyFill="1" applyBorder="1" applyProtection="1"/>
    <xf numFmtId="0" fontId="15" fillId="2" borderId="10" xfId="0" applyFont="1" applyFill="1" applyBorder="1" applyAlignment="1">
      <alignment horizontal="center"/>
    </xf>
    <xf numFmtId="0" fontId="15" fillId="2" borderId="10" xfId="0" applyFont="1" applyFill="1" applyBorder="1"/>
    <xf numFmtId="0" fontId="15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K2" sqref="K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3"/>
      <c r="AF8" s="57" t="s">
        <v>21</v>
      </c>
      <c r="AG8" s="57"/>
      <c r="AH8" s="57"/>
      <c r="AI8" s="57"/>
      <c r="AJ8" s="57"/>
      <c r="AK8" s="57"/>
      <c r="AL8" s="57"/>
      <c r="AM8" s="57"/>
      <c r="AN8" s="57"/>
      <c r="AO8" s="57"/>
      <c r="AP8" s="33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7" t="s">
        <v>22</v>
      </c>
      <c r="F9" s="77"/>
      <c r="G9" s="66" t="s">
        <v>23</v>
      </c>
      <c r="H9" s="67"/>
      <c r="I9" s="67"/>
      <c r="J9" s="68"/>
      <c r="K9" s="57" t="s">
        <v>22</v>
      </c>
      <c r="L9" s="57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79" t="s">
        <v>24</v>
      </c>
      <c r="U9" s="79" t="s">
        <v>25</v>
      </c>
      <c r="V9" s="79" t="s">
        <v>26</v>
      </c>
      <c r="W9" s="79" t="s">
        <v>27</v>
      </c>
      <c r="X9" s="79" t="s">
        <v>28</v>
      </c>
      <c r="Y9" s="79" t="s">
        <v>29</v>
      </c>
      <c r="Z9" s="79" t="s">
        <v>30</v>
      </c>
      <c r="AA9" s="79" t="s">
        <v>31</v>
      </c>
      <c r="AB9" s="79" t="s">
        <v>32</v>
      </c>
      <c r="AC9" s="79" t="s">
        <v>33</v>
      </c>
      <c r="AD9" s="76" t="s">
        <v>34</v>
      </c>
      <c r="AE9" s="33"/>
      <c r="AF9" s="49" t="s">
        <v>35</v>
      </c>
      <c r="AG9" s="49" t="s">
        <v>36</v>
      </c>
      <c r="AH9" s="49" t="s">
        <v>37</v>
      </c>
      <c r="AI9" s="49" t="s">
        <v>38</v>
      </c>
      <c r="AJ9" s="49" t="s">
        <v>39</v>
      </c>
      <c r="AK9" s="49" t="s">
        <v>40</v>
      </c>
      <c r="AL9" s="49" t="s">
        <v>41</v>
      </c>
      <c r="AM9" s="49" t="s">
        <v>42</v>
      </c>
      <c r="AN9" s="49" t="s">
        <v>43</v>
      </c>
      <c r="AO9" s="49" t="s">
        <v>44</v>
      </c>
      <c r="AP9" s="33"/>
      <c r="AQ9" s="73" t="s">
        <v>45</v>
      </c>
      <c r="AR9" s="73"/>
      <c r="AS9" s="73" t="s">
        <v>46</v>
      </c>
      <c r="AT9" s="73"/>
      <c r="AU9" s="73" t="s">
        <v>47</v>
      </c>
      <c r="AV9" s="73"/>
      <c r="AW9" s="73"/>
      <c r="AX9" s="73" t="s">
        <v>48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3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2950</v>
      </c>
      <c r="C11" s="19" t="s">
        <v>53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Teori Atom, namun perlu peningkatan pemahaman Bilangan kuantum</v>
      </c>
      <c r="K11" s="19">
        <f t="shared" ref="K11:K50" si="4">IF((COUNTA(AF11:AN11)&gt;0),AVERAGE(AF11:AN11),"")</f>
        <v>86.285714285714292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Kepolaran Senyawa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39">
        <v>90</v>
      </c>
      <c r="U11" s="1">
        <v>100</v>
      </c>
      <c r="V11" s="1">
        <v>78</v>
      </c>
      <c r="W11" s="1">
        <v>80</v>
      </c>
      <c r="X11" s="1">
        <v>90</v>
      </c>
      <c r="Y11" s="1">
        <v>90</v>
      </c>
      <c r="Z11" s="1">
        <v>95</v>
      </c>
      <c r="AA11" s="1"/>
      <c r="AB11" s="1"/>
      <c r="AC11" s="1"/>
      <c r="AD11" s="1"/>
      <c r="AE11" s="18"/>
      <c r="AF11" s="1">
        <v>79</v>
      </c>
      <c r="AG11" s="1">
        <v>100</v>
      </c>
      <c r="AH11" s="1">
        <v>78</v>
      </c>
      <c r="AI11" s="1">
        <v>80</v>
      </c>
      <c r="AJ11" s="1">
        <f>(85+79)/2</f>
        <v>82</v>
      </c>
      <c r="AK11" s="1">
        <v>85</v>
      </c>
      <c r="AL11" s="1">
        <v>100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54</v>
      </c>
      <c r="FD11" s="52"/>
      <c r="FE11" s="52"/>
      <c r="FG11" s="51" t="s">
        <v>55</v>
      </c>
      <c r="FH11" s="51"/>
      <c r="FI11" s="51"/>
    </row>
    <row r="12" spans="1:167" x14ac:dyDescent="0.25">
      <c r="A12" s="19">
        <v>2</v>
      </c>
      <c r="B12" s="19">
        <v>2966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Teori Atom, namun perlu peningkatan pemahaman Gaya Antar Molekul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35">
        <v>2</v>
      </c>
      <c r="P12" s="19" t="str">
        <f t="shared" si="8"/>
        <v xml:space="preserve">Memiliki keterampilan membuat Bentuk Molekul </v>
      </c>
      <c r="Q12" s="19" t="str">
        <f t="shared" si="9"/>
        <v/>
      </c>
      <c r="R12" s="19" t="str">
        <f t="shared" si="10"/>
        <v/>
      </c>
      <c r="S12" s="18"/>
      <c r="T12" s="1">
        <v>90</v>
      </c>
      <c r="U12" s="1">
        <v>65</v>
      </c>
      <c r="V12" s="1">
        <v>70</v>
      </c>
      <c r="W12" s="1">
        <v>70</v>
      </c>
      <c r="X12" s="1">
        <v>80</v>
      </c>
      <c r="Y12" s="1">
        <v>80</v>
      </c>
      <c r="Z12" s="1">
        <v>100</v>
      </c>
      <c r="AA12" s="1"/>
      <c r="AB12" s="1"/>
      <c r="AC12" s="1"/>
      <c r="AD12" s="1"/>
      <c r="AE12" s="18"/>
      <c r="AF12" s="1">
        <v>79</v>
      </c>
      <c r="AG12" s="1">
        <v>65</v>
      </c>
      <c r="AH12" s="1">
        <v>70</v>
      </c>
      <c r="AI12" s="1">
        <v>70</v>
      </c>
      <c r="AJ12" s="1">
        <f>(85+79)/2</f>
        <v>82</v>
      </c>
      <c r="AK12" s="1">
        <v>80</v>
      </c>
      <c r="AL12" s="1">
        <v>100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2982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Teori Atom, namun perlu peningkatan pemahaman Gaya Antar Molekul</v>
      </c>
      <c r="K13" s="19">
        <f t="shared" si="4"/>
        <v>76.714285714285708</v>
      </c>
      <c r="L13" s="19" t="str">
        <f t="shared" si="5"/>
        <v>B</v>
      </c>
      <c r="M13" s="19">
        <f t="shared" si="6"/>
        <v>76.714285714285708</v>
      </c>
      <c r="N13" s="19" t="str">
        <f t="shared" si="7"/>
        <v>B</v>
      </c>
      <c r="O13" s="35">
        <v>2</v>
      </c>
      <c r="P13" s="19" t="str">
        <f t="shared" si="8"/>
        <v xml:space="preserve">Memiliki keterampilan membuat Bentuk Molekul </v>
      </c>
      <c r="Q13" s="19" t="str">
        <f t="shared" si="9"/>
        <v/>
      </c>
      <c r="R13" s="19" t="str">
        <f t="shared" si="10"/>
        <v/>
      </c>
      <c r="S13" s="18"/>
      <c r="T13" s="1">
        <v>75</v>
      </c>
      <c r="U13" s="1">
        <v>90</v>
      </c>
      <c r="V13" s="1">
        <v>70</v>
      </c>
      <c r="W13" s="1">
        <v>70</v>
      </c>
      <c r="X13" s="1">
        <v>75</v>
      </c>
      <c r="Y13" s="1">
        <v>90</v>
      </c>
      <c r="Z13" s="1">
        <v>70</v>
      </c>
      <c r="AA13" s="1"/>
      <c r="AB13" s="1"/>
      <c r="AC13" s="1"/>
      <c r="AD13" s="1"/>
      <c r="AE13" s="18"/>
      <c r="AF13" s="1">
        <v>83</v>
      </c>
      <c r="AG13" s="1">
        <v>90</v>
      </c>
      <c r="AH13" s="1">
        <v>70</v>
      </c>
      <c r="AI13" s="1">
        <v>70</v>
      </c>
      <c r="AJ13" s="1">
        <v>79</v>
      </c>
      <c r="AK13" s="1">
        <v>75</v>
      </c>
      <c r="AL13" s="1">
        <v>70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7">
        <v>1</v>
      </c>
      <c r="FH13" s="48" t="s">
        <v>171</v>
      </c>
      <c r="FI13" s="48" t="s">
        <v>172</v>
      </c>
      <c r="FJ13" s="46">
        <v>2521</v>
      </c>
      <c r="FK13" s="46">
        <v>2531</v>
      </c>
    </row>
    <row r="14" spans="1:167" x14ac:dyDescent="0.25">
      <c r="A14" s="19">
        <v>4</v>
      </c>
      <c r="B14" s="19">
        <v>2998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Teori Atom, namun perlu peningkatan pemahaman Gaya Antar Molekul</v>
      </c>
      <c r="K14" s="19">
        <f t="shared" si="4"/>
        <v>83.642857142857139</v>
      </c>
      <c r="L14" s="19" t="str">
        <f t="shared" si="5"/>
        <v>B</v>
      </c>
      <c r="M14" s="19">
        <f t="shared" si="6"/>
        <v>83.642857142857139</v>
      </c>
      <c r="N14" s="19" t="str">
        <f t="shared" si="7"/>
        <v>B</v>
      </c>
      <c r="O14" s="35">
        <v>2</v>
      </c>
      <c r="P14" s="19" t="str">
        <f t="shared" si="8"/>
        <v xml:space="preserve">Memiliki keterampilan membuat Bentuk Molekul </v>
      </c>
      <c r="Q14" s="19" t="str">
        <f t="shared" si="9"/>
        <v/>
      </c>
      <c r="R14" s="19" t="str">
        <f t="shared" si="10"/>
        <v/>
      </c>
      <c r="S14" s="18"/>
      <c r="T14" s="1">
        <v>65</v>
      </c>
      <c r="U14" s="1">
        <v>100</v>
      </c>
      <c r="V14" s="1">
        <v>80</v>
      </c>
      <c r="W14" s="1">
        <v>70</v>
      </c>
      <c r="X14" s="1">
        <v>75</v>
      </c>
      <c r="Y14" s="1">
        <v>90</v>
      </c>
      <c r="Z14" s="1">
        <v>85</v>
      </c>
      <c r="AA14" s="1"/>
      <c r="AB14" s="1"/>
      <c r="AC14" s="1"/>
      <c r="AD14" s="1"/>
      <c r="AE14" s="18"/>
      <c r="AF14" s="1">
        <v>79</v>
      </c>
      <c r="AG14" s="1">
        <v>100</v>
      </c>
      <c r="AH14" s="1">
        <v>80</v>
      </c>
      <c r="AI14" s="1">
        <v>70</v>
      </c>
      <c r="AJ14" s="1">
        <f>(78+75)/2</f>
        <v>76.5</v>
      </c>
      <c r="AK14" s="1">
        <v>95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3014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Teori Atom, namun perlu peningkatan pemahaman Gaya Antar Molekul</v>
      </c>
      <c r="K15" s="19">
        <f t="shared" si="4"/>
        <v>83.928571428571431</v>
      </c>
      <c r="L15" s="19" t="str">
        <f t="shared" si="5"/>
        <v>B</v>
      </c>
      <c r="M15" s="19">
        <f t="shared" si="6"/>
        <v>83.928571428571431</v>
      </c>
      <c r="N15" s="19" t="str">
        <f t="shared" si="7"/>
        <v>B</v>
      </c>
      <c r="O15" s="35">
        <v>2</v>
      </c>
      <c r="P15" s="19" t="str">
        <f t="shared" si="8"/>
        <v xml:space="preserve">Memiliki keterampilan membuat Bentuk Molekul </v>
      </c>
      <c r="Q15" s="19" t="str">
        <f t="shared" si="9"/>
        <v/>
      </c>
      <c r="R15" s="19" t="str">
        <f t="shared" si="10"/>
        <v/>
      </c>
      <c r="S15" s="18"/>
      <c r="T15" s="1">
        <v>80</v>
      </c>
      <c r="U15" s="1">
        <v>100</v>
      </c>
      <c r="V15" s="1">
        <v>80</v>
      </c>
      <c r="W15" s="1">
        <v>70</v>
      </c>
      <c r="X15" s="1">
        <v>75</v>
      </c>
      <c r="Y15" s="1">
        <v>85</v>
      </c>
      <c r="Z15" s="1">
        <v>85</v>
      </c>
      <c r="AA15" s="1"/>
      <c r="AB15" s="1"/>
      <c r="AC15" s="1"/>
      <c r="AD15" s="1"/>
      <c r="AE15" s="18"/>
      <c r="AF15" s="1">
        <v>85</v>
      </c>
      <c r="AG15" s="1">
        <v>100</v>
      </c>
      <c r="AH15" s="1">
        <v>80</v>
      </c>
      <c r="AI15" s="1">
        <v>70</v>
      </c>
      <c r="AJ15" s="1">
        <f>(80+75)/2</f>
        <v>77.5</v>
      </c>
      <c r="AK15" s="1">
        <v>90</v>
      </c>
      <c r="AL15" s="1">
        <v>85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7">
        <v>2</v>
      </c>
      <c r="FH15" s="48" t="s">
        <v>175</v>
      </c>
      <c r="FI15" s="48" t="s">
        <v>173</v>
      </c>
      <c r="FJ15" s="46">
        <v>2522</v>
      </c>
      <c r="FK15" s="46">
        <v>2532</v>
      </c>
    </row>
    <row r="16" spans="1:167" x14ac:dyDescent="0.25">
      <c r="A16" s="19">
        <v>6</v>
      </c>
      <c r="B16" s="19">
        <v>3526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Teori Atom, namun perlu peningkatan pemahaman Gaya Antar Molekul</v>
      </c>
      <c r="K16" s="19">
        <f t="shared" si="4"/>
        <v>78.5</v>
      </c>
      <c r="L16" s="19" t="str">
        <f t="shared" si="5"/>
        <v>B</v>
      </c>
      <c r="M16" s="19">
        <f t="shared" si="6"/>
        <v>78.5</v>
      </c>
      <c r="N16" s="19" t="str">
        <f t="shared" si="7"/>
        <v>B</v>
      </c>
      <c r="O16" s="35">
        <v>2</v>
      </c>
      <c r="P16" s="19" t="str">
        <f t="shared" si="8"/>
        <v xml:space="preserve">Memiliki keterampilan membuat Bentuk Molekul </v>
      </c>
      <c r="Q16" s="19" t="str">
        <f t="shared" si="9"/>
        <v/>
      </c>
      <c r="R16" s="19" t="str">
        <f t="shared" si="10"/>
        <v/>
      </c>
      <c r="S16" s="18"/>
      <c r="T16" s="1">
        <v>90</v>
      </c>
      <c r="U16" s="1">
        <v>65</v>
      </c>
      <c r="V16" s="1">
        <v>76</v>
      </c>
      <c r="W16" s="1">
        <v>70</v>
      </c>
      <c r="X16" s="1">
        <v>70</v>
      </c>
      <c r="Y16" s="1">
        <v>95</v>
      </c>
      <c r="Z16" s="1">
        <v>85</v>
      </c>
      <c r="AA16" s="1"/>
      <c r="AB16" s="1"/>
      <c r="AC16" s="1"/>
      <c r="AD16" s="1"/>
      <c r="AE16" s="18"/>
      <c r="AF16" s="1">
        <v>81</v>
      </c>
      <c r="AG16" s="1">
        <v>65</v>
      </c>
      <c r="AH16" s="1">
        <v>76</v>
      </c>
      <c r="AI16" s="1">
        <v>70</v>
      </c>
      <c r="AJ16" s="1">
        <f>(85+80)/2</f>
        <v>82.5</v>
      </c>
      <c r="AK16" s="1">
        <v>90</v>
      </c>
      <c r="AL16" s="1">
        <v>85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3030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Teori Atom, namun perlu peningkatan pemahaman Gaya Antar Molekul</v>
      </c>
      <c r="K17" s="19">
        <f t="shared" si="4"/>
        <v>76.214285714285708</v>
      </c>
      <c r="L17" s="19" t="str">
        <f t="shared" si="5"/>
        <v>B</v>
      </c>
      <c r="M17" s="19">
        <f t="shared" si="6"/>
        <v>76.214285714285708</v>
      </c>
      <c r="N17" s="19" t="str">
        <f t="shared" si="7"/>
        <v>B</v>
      </c>
      <c r="O17" s="35">
        <v>2</v>
      </c>
      <c r="P17" s="19" t="str">
        <f t="shared" si="8"/>
        <v xml:space="preserve">Memiliki keterampilan membuat Bentuk Molekul </v>
      </c>
      <c r="Q17" s="19" t="str">
        <f t="shared" si="9"/>
        <v/>
      </c>
      <c r="R17" s="19" t="str">
        <f t="shared" si="10"/>
        <v/>
      </c>
      <c r="S17" s="18"/>
      <c r="T17" s="1">
        <v>80</v>
      </c>
      <c r="U17" s="1">
        <v>70</v>
      </c>
      <c r="V17" s="1">
        <v>70</v>
      </c>
      <c r="W17" s="1">
        <v>70</v>
      </c>
      <c r="X17" s="1">
        <v>90</v>
      </c>
      <c r="Y17" s="1">
        <v>85</v>
      </c>
      <c r="Z17" s="1">
        <v>85</v>
      </c>
      <c r="AA17" s="1"/>
      <c r="AB17" s="1"/>
      <c r="AC17" s="1"/>
      <c r="AD17" s="1"/>
      <c r="AE17" s="18"/>
      <c r="AF17" s="1">
        <v>86</v>
      </c>
      <c r="AG17" s="1">
        <v>70</v>
      </c>
      <c r="AH17" s="1">
        <v>70</v>
      </c>
      <c r="AI17" s="1">
        <v>70</v>
      </c>
      <c r="AJ17" s="1">
        <f>(80+75)/2</f>
        <v>77.5</v>
      </c>
      <c r="AK17" s="1">
        <v>75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 t="s">
        <v>176</v>
      </c>
      <c r="FI17" s="48" t="s">
        <v>174</v>
      </c>
      <c r="FJ17" s="46">
        <v>2523</v>
      </c>
      <c r="FK17" s="46">
        <v>2533</v>
      </c>
    </row>
    <row r="18" spans="1:167" x14ac:dyDescent="0.25">
      <c r="A18" s="19">
        <v>8</v>
      </c>
      <c r="B18" s="19">
        <v>3046</v>
      </c>
      <c r="C18" s="19" t="s">
        <v>70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Memiliki kemampuan memahami Model-model Atom, namun perlu peningkatan pemahaman Bentuk Molekul</v>
      </c>
      <c r="K18" s="19">
        <f t="shared" si="4"/>
        <v>73.785714285714292</v>
      </c>
      <c r="L18" s="19" t="str">
        <f t="shared" si="5"/>
        <v>C</v>
      </c>
      <c r="M18" s="19">
        <f t="shared" si="6"/>
        <v>73.785714285714292</v>
      </c>
      <c r="N18" s="19" t="str">
        <f t="shared" si="7"/>
        <v>C</v>
      </c>
      <c r="O18" s="35">
        <v>3</v>
      </c>
      <c r="P18" s="19" t="str">
        <f t="shared" si="8"/>
        <v>Memiliki keterampilan menentukan letak unsur dalam SPU</v>
      </c>
      <c r="Q18" s="19" t="str">
        <f t="shared" si="9"/>
        <v/>
      </c>
      <c r="R18" s="19" t="str">
        <f t="shared" si="10"/>
        <v/>
      </c>
      <c r="S18" s="18"/>
      <c r="T18" s="1">
        <v>75</v>
      </c>
      <c r="U18" s="1">
        <v>80</v>
      </c>
      <c r="V18" s="1">
        <v>68</v>
      </c>
      <c r="W18" s="1">
        <v>70</v>
      </c>
      <c r="X18" s="1">
        <v>75</v>
      </c>
      <c r="Y18" s="1">
        <v>90</v>
      </c>
      <c r="Z18" s="1">
        <v>70</v>
      </c>
      <c r="AA18" s="1"/>
      <c r="AB18" s="1"/>
      <c r="AC18" s="1"/>
      <c r="AD18" s="1"/>
      <c r="AE18" s="18"/>
      <c r="AF18" s="1">
        <v>86</v>
      </c>
      <c r="AG18" s="1">
        <v>80</v>
      </c>
      <c r="AH18" s="1">
        <v>68</v>
      </c>
      <c r="AI18" s="1">
        <v>70</v>
      </c>
      <c r="AJ18" s="1">
        <f>(80+75)/2</f>
        <v>77.5</v>
      </c>
      <c r="AK18" s="1">
        <v>85</v>
      </c>
      <c r="AL18" s="1">
        <v>50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3062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Teori Atom, namun perlu peningkatan pemahaman Gaya Antar Molekul</v>
      </c>
      <c r="K19" s="19">
        <f t="shared" si="4"/>
        <v>80.714285714285708</v>
      </c>
      <c r="L19" s="19" t="str">
        <f t="shared" si="5"/>
        <v>B</v>
      </c>
      <c r="M19" s="19">
        <f t="shared" si="6"/>
        <v>80.714285714285708</v>
      </c>
      <c r="N19" s="19" t="str">
        <f t="shared" si="7"/>
        <v>B</v>
      </c>
      <c r="O19" s="35">
        <v>2</v>
      </c>
      <c r="P19" s="19" t="str">
        <f t="shared" si="8"/>
        <v xml:space="preserve">Memiliki keterampilan membuat Bentuk Molekul </v>
      </c>
      <c r="Q19" s="19" t="str">
        <f t="shared" si="9"/>
        <v/>
      </c>
      <c r="R19" s="19" t="str">
        <f t="shared" si="10"/>
        <v/>
      </c>
      <c r="S19" s="18"/>
      <c r="T19" s="1">
        <v>90</v>
      </c>
      <c r="U19" s="1">
        <v>90</v>
      </c>
      <c r="V19" s="1">
        <v>74</v>
      </c>
      <c r="W19" s="1">
        <v>100</v>
      </c>
      <c r="X19" s="1">
        <v>80</v>
      </c>
      <c r="Y19" s="1">
        <v>90</v>
      </c>
      <c r="Z19" s="1">
        <v>55</v>
      </c>
      <c r="AA19" s="1"/>
      <c r="AB19" s="1"/>
      <c r="AC19" s="1"/>
      <c r="AD19" s="1"/>
      <c r="AE19" s="18"/>
      <c r="AF19" s="1">
        <v>77</v>
      </c>
      <c r="AG19" s="1">
        <v>90</v>
      </c>
      <c r="AH19" s="1">
        <v>74</v>
      </c>
      <c r="AI19" s="1">
        <v>100</v>
      </c>
      <c r="AJ19" s="1">
        <f>(80+78)/2</f>
        <v>79</v>
      </c>
      <c r="AK19" s="1">
        <v>90</v>
      </c>
      <c r="AL19" s="1">
        <v>55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2524</v>
      </c>
      <c r="FK19" s="46">
        <v>2534</v>
      </c>
    </row>
    <row r="20" spans="1:167" x14ac:dyDescent="0.25">
      <c r="A20" s="19">
        <v>10</v>
      </c>
      <c r="B20" s="19">
        <v>3078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Teori Atom, namun perlu peningkatan pemahaman Gaya Antar Molekul</v>
      </c>
      <c r="K20" s="19">
        <f t="shared" si="4"/>
        <v>80.142857142857139</v>
      </c>
      <c r="L20" s="19" t="str">
        <f t="shared" si="5"/>
        <v>B</v>
      </c>
      <c r="M20" s="19">
        <f t="shared" si="6"/>
        <v>80.142857142857139</v>
      </c>
      <c r="N20" s="19" t="str">
        <f t="shared" si="7"/>
        <v>B</v>
      </c>
      <c r="O20" s="35">
        <v>2</v>
      </c>
      <c r="P20" s="19" t="str">
        <f t="shared" si="8"/>
        <v xml:space="preserve">Memiliki keterampilan membuat Bentuk Molekul </v>
      </c>
      <c r="Q20" s="19" t="str">
        <f t="shared" si="9"/>
        <v/>
      </c>
      <c r="R20" s="19" t="str">
        <f t="shared" si="10"/>
        <v/>
      </c>
      <c r="S20" s="18"/>
      <c r="T20" s="1">
        <v>90</v>
      </c>
      <c r="U20" s="1">
        <v>90</v>
      </c>
      <c r="V20" s="1">
        <v>78</v>
      </c>
      <c r="W20" s="1">
        <v>70</v>
      </c>
      <c r="X20" s="1">
        <v>90</v>
      </c>
      <c r="Y20" s="1">
        <v>80</v>
      </c>
      <c r="Z20" s="1">
        <v>70</v>
      </c>
      <c r="AA20" s="1"/>
      <c r="AB20" s="1"/>
      <c r="AC20" s="1"/>
      <c r="AD20" s="1"/>
      <c r="AE20" s="18"/>
      <c r="AF20" s="1">
        <v>79</v>
      </c>
      <c r="AG20" s="1">
        <v>90</v>
      </c>
      <c r="AH20" s="1">
        <v>78</v>
      </c>
      <c r="AI20" s="1">
        <v>70</v>
      </c>
      <c r="AJ20" s="1">
        <f>(80+78)/2</f>
        <v>79</v>
      </c>
      <c r="AK20" s="1">
        <v>95</v>
      </c>
      <c r="AL20" s="1">
        <v>70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3094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Teori Atom, namun perlu peningkatan pemahaman Bilangan kuantum</v>
      </c>
      <c r="K21" s="19">
        <f t="shared" si="4"/>
        <v>85.785714285714292</v>
      </c>
      <c r="L21" s="19" t="str">
        <f t="shared" si="5"/>
        <v>A</v>
      </c>
      <c r="M21" s="19">
        <f t="shared" si="6"/>
        <v>85.785714285714292</v>
      </c>
      <c r="N21" s="19" t="str">
        <f t="shared" si="7"/>
        <v>A</v>
      </c>
      <c r="O21" s="35">
        <v>1</v>
      </c>
      <c r="P21" s="19" t="str">
        <f t="shared" si="8"/>
        <v xml:space="preserve"> Memiliki keterampilan melakukan percobaan Uji Kepolaran Senyawa</v>
      </c>
      <c r="Q21" s="19" t="str">
        <f t="shared" si="9"/>
        <v/>
      </c>
      <c r="R21" s="19" t="str">
        <f t="shared" si="10"/>
        <v/>
      </c>
      <c r="S21" s="18"/>
      <c r="T21" s="1">
        <v>90</v>
      </c>
      <c r="U21" s="1">
        <v>80</v>
      </c>
      <c r="V21" s="1">
        <v>82</v>
      </c>
      <c r="W21" s="1">
        <v>80</v>
      </c>
      <c r="X21" s="1">
        <v>85</v>
      </c>
      <c r="Y21" s="1">
        <v>90</v>
      </c>
      <c r="Z21" s="1">
        <v>100</v>
      </c>
      <c r="AA21" s="1"/>
      <c r="AB21" s="1"/>
      <c r="AC21" s="1"/>
      <c r="AD21" s="1"/>
      <c r="AE21" s="18"/>
      <c r="AF21" s="1">
        <v>81</v>
      </c>
      <c r="AG21" s="1">
        <v>80</v>
      </c>
      <c r="AH21" s="1">
        <v>82</v>
      </c>
      <c r="AI21" s="1">
        <v>80</v>
      </c>
      <c r="AJ21" s="1">
        <f>(85+80)/2</f>
        <v>82.5</v>
      </c>
      <c r="AK21" s="1">
        <v>95</v>
      </c>
      <c r="AL21" s="1">
        <v>100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2525</v>
      </c>
      <c r="FK21" s="46">
        <v>2535</v>
      </c>
    </row>
    <row r="22" spans="1:167" x14ac:dyDescent="0.25">
      <c r="A22" s="19">
        <v>12</v>
      </c>
      <c r="B22" s="19">
        <v>3110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Teori Atom, namun perlu peningkatan pemahaman Gaya Antar Molekul</v>
      </c>
      <c r="K22" s="19">
        <f t="shared" si="4"/>
        <v>81.357142857142861</v>
      </c>
      <c r="L22" s="19" t="str">
        <f t="shared" si="5"/>
        <v>B</v>
      </c>
      <c r="M22" s="19">
        <f t="shared" si="6"/>
        <v>81.357142857142861</v>
      </c>
      <c r="N22" s="19" t="str">
        <f t="shared" si="7"/>
        <v>B</v>
      </c>
      <c r="O22" s="35">
        <v>2</v>
      </c>
      <c r="P22" s="19" t="str">
        <f t="shared" si="8"/>
        <v xml:space="preserve">Memiliki keterampilan membuat Bentuk Molekul </v>
      </c>
      <c r="Q22" s="19" t="str">
        <f t="shared" si="9"/>
        <v/>
      </c>
      <c r="R22" s="19" t="str">
        <f t="shared" si="10"/>
        <v/>
      </c>
      <c r="S22" s="18"/>
      <c r="T22" s="1">
        <v>100</v>
      </c>
      <c r="U22" s="1">
        <v>80</v>
      </c>
      <c r="V22" s="1">
        <v>86</v>
      </c>
      <c r="W22" s="1">
        <v>80</v>
      </c>
      <c r="X22" s="1">
        <v>75</v>
      </c>
      <c r="Y22" s="1">
        <v>80</v>
      </c>
      <c r="Z22" s="1">
        <v>85</v>
      </c>
      <c r="AA22" s="1"/>
      <c r="AB22" s="1"/>
      <c r="AC22" s="1"/>
      <c r="AD22" s="1"/>
      <c r="AE22" s="18"/>
      <c r="AF22" s="1">
        <v>81</v>
      </c>
      <c r="AG22" s="1">
        <v>80</v>
      </c>
      <c r="AH22" s="1">
        <v>86</v>
      </c>
      <c r="AI22" s="1">
        <v>80</v>
      </c>
      <c r="AJ22" s="1">
        <f>(80+75)/2</f>
        <v>77.5</v>
      </c>
      <c r="AK22" s="1">
        <v>80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3126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Teori Atom, namun perlu peningkatan pemahaman Gaya Antar Molekul</v>
      </c>
      <c r="K23" s="19">
        <f t="shared" si="4"/>
        <v>76.357142857142861</v>
      </c>
      <c r="L23" s="19" t="str">
        <f t="shared" si="5"/>
        <v>B</v>
      </c>
      <c r="M23" s="19">
        <f t="shared" si="6"/>
        <v>76.357142857142861</v>
      </c>
      <c r="N23" s="19" t="str">
        <f t="shared" si="7"/>
        <v>B</v>
      </c>
      <c r="O23" s="35">
        <v>3</v>
      </c>
      <c r="P23" s="19" t="str">
        <f t="shared" si="8"/>
        <v>Memiliki keterampilan menentukan letak unsur dalam SPU</v>
      </c>
      <c r="Q23" s="19" t="str">
        <f t="shared" si="9"/>
        <v/>
      </c>
      <c r="R23" s="19" t="str">
        <f t="shared" si="10"/>
        <v/>
      </c>
      <c r="S23" s="18"/>
      <c r="T23" s="1">
        <v>80</v>
      </c>
      <c r="U23" s="1">
        <v>75</v>
      </c>
      <c r="V23" s="1">
        <v>70</v>
      </c>
      <c r="W23" s="1">
        <v>70</v>
      </c>
      <c r="X23" s="1">
        <v>75</v>
      </c>
      <c r="Y23" s="1">
        <v>90</v>
      </c>
      <c r="Z23" s="1">
        <v>70</v>
      </c>
      <c r="AA23" s="1"/>
      <c r="AB23" s="1"/>
      <c r="AC23" s="1"/>
      <c r="AD23" s="1"/>
      <c r="AE23" s="18"/>
      <c r="AF23" s="1">
        <v>77</v>
      </c>
      <c r="AG23" s="1">
        <v>75</v>
      </c>
      <c r="AH23" s="1">
        <v>70</v>
      </c>
      <c r="AI23" s="1">
        <v>70</v>
      </c>
      <c r="AJ23" s="1">
        <f>(80+75)/2</f>
        <v>77.5</v>
      </c>
      <c r="AK23" s="1">
        <v>95</v>
      </c>
      <c r="AL23" s="1">
        <v>70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2526</v>
      </c>
      <c r="FK23" s="46">
        <v>2536</v>
      </c>
    </row>
    <row r="24" spans="1:167" x14ac:dyDescent="0.25">
      <c r="A24" s="19">
        <v>14</v>
      </c>
      <c r="B24" s="19">
        <v>3142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Teori Atom, namun perlu peningkatan pemahaman Gaya Antar Molekul</v>
      </c>
      <c r="K24" s="19">
        <f t="shared" si="4"/>
        <v>78.714285714285708</v>
      </c>
      <c r="L24" s="19" t="str">
        <f t="shared" si="5"/>
        <v>B</v>
      </c>
      <c r="M24" s="19">
        <f t="shared" si="6"/>
        <v>78.714285714285708</v>
      </c>
      <c r="N24" s="19" t="str">
        <f t="shared" si="7"/>
        <v>B</v>
      </c>
      <c r="O24" s="35">
        <v>2</v>
      </c>
      <c r="P24" s="19" t="str">
        <f t="shared" si="8"/>
        <v xml:space="preserve">Memiliki keterampilan membuat Bentuk Molekul </v>
      </c>
      <c r="Q24" s="19" t="str">
        <f t="shared" si="9"/>
        <v/>
      </c>
      <c r="R24" s="19" t="str">
        <f t="shared" si="10"/>
        <v/>
      </c>
      <c r="S24" s="18"/>
      <c r="T24" s="1">
        <v>80</v>
      </c>
      <c r="U24" s="1">
        <v>70</v>
      </c>
      <c r="V24" s="1">
        <v>70</v>
      </c>
      <c r="W24" s="1">
        <v>70</v>
      </c>
      <c r="X24" s="1">
        <v>90</v>
      </c>
      <c r="Y24" s="1">
        <v>80</v>
      </c>
      <c r="Z24" s="1">
        <v>85</v>
      </c>
      <c r="AA24" s="1"/>
      <c r="AB24" s="1"/>
      <c r="AC24" s="1"/>
      <c r="AD24" s="1"/>
      <c r="AE24" s="18"/>
      <c r="AF24" s="1">
        <v>81</v>
      </c>
      <c r="AG24" s="1">
        <v>70</v>
      </c>
      <c r="AH24" s="1">
        <v>70</v>
      </c>
      <c r="AI24" s="1">
        <v>70</v>
      </c>
      <c r="AJ24" s="1">
        <f>(80+80)/2</f>
        <v>80</v>
      </c>
      <c r="AK24" s="1">
        <v>95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3158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Teori Atom, namun perlu peningkatan pemahaman Gaya Antar Molekul</v>
      </c>
      <c r="K25" s="19">
        <f t="shared" si="4"/>
        <v>80.071428571428569</v>
      </c>
      <c r="L25" s="19" t="str">
        <f t="shared" si="5"/>
        <v>B</v>
      </c>
      <c r="M25" s="19">
        <f t="shared" si="6"/>
        <v>80.071428571428569</v>
      </c>
      <c r="N25" s="19" t="str">
        <f t="shared" si="7"/>
        <v>B</v>
      </c>
      <c r="O25" s="35">
        <v>2</v>
      </c>
      <c r="P25" s="19" t="str">
        <f t="shared" si="8"/>
        <v xml:space="preserve">Memiliki keterampilan membuat Bentuk Molekul </v>
      </c>
      <c r="Q25" s="19" t="str">
        <f t="shared" si="9"/>
        <v/>
      </c>
      <c r="R25" s="19" t="str">
        <f t="shared" si="10"/>
        <v/>
      </c>
      <c r="S25" s="18"/>
      <c r="T25" s="1">
        <v>80</v>
      </c>
      <c r="U25" s="1">
        <v>65</v>
      </c>
      <c r="V25" s="1">
        <v>70</v>
      </c>
      <c r="W25" s="1">
        <v>70</v>
      </c>
      <c r="X25" s="1">
        <v>100</v>
      </c>
      <c r="Y25" s="1">
        <v>85</v>
      </c>
      <c r="Z25" s="1">
        <v>100</v>
      </c>
      <c r="AA25" s="1"/>
      <c r="AB25" s="1"/>
      <c r="AC25" s="1"/>
      <c r="AD25" s="1"/>
      <c r="AE25" s="18"/>
      <c r="AF25" s="1">
        <v>77</v>
      </c>
      <c r="AG25" s="1">
        <v>65</v>
      </c>
      <c r="AH25" s="1">
        <v>70</v>
      </c>
      <c r="AI25" s="1">
        <v>70</v>
      </c>
      <c r="AJ25" s="1">
        <f>(87+80)/2</f>
        <v>83.5</v>
      </c>
      <c r="AK25" s="1">
        <v>95</v>
      </c>
      <c r="AL25" s="1">
        <v>100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78</v>
      </c>
      <c r="FD25" s="72"/>
      <c r="FE25" s="72"/>
      <c r="FG25" s="47">
        <v>7</v>
      </c>
      <c r="FH25" s="48"/>
      <c r="FI25" s="48"/>
      <c r="FJ25" s="46">
        <v>2527</v>
      </c>
      <c r="FK25" s="46">
        <v>2537</v>
      </c>
    </row>
    <row r="26" spans="1:167" x14ac:dyDescent="0.25">
      <c r="A26" s="19">
        <v>16</v>
      </c>
      <c r="B26" s="19">
        <v>3174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Teori Atom, namun perlu peningkatan pemahaman Gaya Antar Molekul</v>
      </c>
      <c r="K26" s="19">
        <f t="shared" si="4"/>
        <v>77.857142857142861</v>
      </c>
      <c r="L26" s="19" t="str">
        <f t="shared" si="5"/>
        <v>B</v>
      </c>
      <c r="M26" s="19">
        <f t="shared" si="6"/>
        <v>77.857142857142861</v>
      </c>
      <c r="N26" s="19" t="str">
        <f t="shared" si="7"/>
        <v>B</v>
      </c>
      <c r="O26" s="35">
        <v>2</v>
      </c>
      <c r="P26" s="19" t="str">
        <f t="shared" si="8"/>
        <v xml:space="preserve">Memiliki keterampilan membuat Bentuk Molekul </v>
      </c>
      <c r="Q26" s="19" t="str">
        <f t="shared" si="9"/>
        <v/>
      </c>
      <c r="R26" s="19" t="str">
        <f t="shared" si="10"/>
        <v/>
      </c>
      <c r="S26" s="18"/>
      <c r="T26" s="1">
        <v>90</v>
      </c>
      <c r="U26" s="1">
        <v>75</v>
      </c>
      <c r="V26" s="1">
        <v>70</v>
      </c>
      <c r="W26" s="1">
        <v>70</v>
      </c>
      <c r="X26" s="1">
        <v>100</v>
      </c>
      <c r="Y26" s="1">
        <v>95</v>
      </c>
      <c r="Z26" s="1">
        <v>85</v>
      </c>
      <c r="AA26" s="1"/>
      <c r="AB26" s="1"/>
      <c r="AC26" s="1"/>
      <c r="AD26" s="1"/>
      <c r="AE26" s="18"/>
      <c r="AF26" s="1">
        <v>85</v>
      </c>
      <c r="AG26" s="1">
        <v>75</v>
      </c>
      <c r="AH26" s="1">
        <v>70</v>
      </c>
      <c r="AI26" s="1">
        <v>70</v>
      </c>
      <c r="AJ26" s="1">
        <f>(80+80)/2</f>
        <v>80</v>
      </c>
      <c r="AK26" s="1">
        <v>80</v>
      </c>
      <c r="AL26" s="1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3190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memahami Teori Atom, namun perlu peningkatan pemahaman Bilangan kuantum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 xml:space="preserve"> Memiliki keterampilan melakukan percobaan Uji Kepolaran Senyawa</v>
      </c>
      <c r="Q27" s="19" t="str">
        <f t="shared" si="9"/>
        <v/>
      </c>
      <c r="R27" s="19" t="str">
        <f t="shared" si="10"/>
        <v/>
      </c>
      <c r="S27" s="18"/>
      <c r="T27" s="1">
        <v>65</v>
      </c>
      <c r="U27" s="1">
        <v>100</v>
      </c>
      <c r="V27" s="1">
        <v>86</v>
      </c>
      <c r="W27" s="1">
        <v>70</v>
      </c>
      <c r="X27" s="1">
        <v>100</v>
      </c>
      <c r="Y27" s="1">
        <v>100</v>
      </c>
      <c r="Z27" s="1">
        <v>95</v>
      </c>
      <c r="AA27" s="1"/>
      <c r="AB27" s="1"/>
      <c r="AC27" s="1"/>
      <c r="AD27" s="1"/>
      <c r="AE27" s="18"/>
      <c r="AF27" s="1">
        <v>83</v>
      </c>
      <c r="AG27" s="1">
        <v>100</v>
      </c>
      <c r="AH27" s="1">
        <v>86</v>
      </c>
      <c r="AI27" s="1">
        <v>70</v>
      </c>
      <c r="AJ27" s="1">
        <f>(85+79)/2</f>
        <v>82</v>
      </c>
      <c r="AK27" s="1">
        <v>88</v>
      </c>
      <c r="AL27" s="1">
        <v>100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7">
        <v>8</v>
      </c>
      <c r="FH27" s="48"/>
      <c r="FI27" s="48"/>
      <c r="FJ27" s="46">
        <v>2528</v>
      </c>
      <c r="FK27" s="46">
        <v>2538</v>
      </c>
    </row>
    <row r="28" spans="1:167" x14ac:dyDescent="0.25">
      <c r="A28" s="19">
        <v>18</v>
      </c>
      <c r="B28" s="19">
        <v>3206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Teori Atom, namun perlu peningkatan pemahaman Gaya Antar Molekul</v>
      </c>
      <c r="K28" s="19">
        <f t="shared" si="4"/>
        <v>78.642857142857139</v>
      </c>
      <c r="L28" s="19" t="str">
        <f t="shared" si="5"/>
        <v>B</v>
      </c>
      <c r="M28" s="19">
        <f t="shared" si="6"/>
        <v>78.642857142857139</v>
      </c>
      <c r="N28" s="19" t="str">
        <f t="shared" si="7"/>
        <v>B</v>
      </c>
      <c r="O28" s="35">
        <v>2</v>
      </c>
      <c r="P28" s="19" t="str">
        <f t="shared" si="8"/>
        <v xml:space="preserve">Memiliki keterampilan membuat Bentuk Molekul </v>
      </c>
      <c r="Q28" s="19" t="str">
        <f t="shared" si="9"/>
        <v/>
      </c>
      <c r="R28" s="19" t="str">
        <f t="shared" si="10"/>
        <v/>
      </c>
      <c r="S28" s="18"/>
      <c r="T28" s="1">
        <v>70</v>
      </c>
      <c r="U28" s="1">
        <v>75</v>
      </c>
      <c r="V28" s="1">
        <v>70</v>
      </c>
      <c r="W28" s="1">
        <v>70</v>
      </c>
      <c r="X28" s="1">
        <v>100</v>
      </c>
      <c r="Y28" s="1">
        <v>90</v>
      </c>
      <c r="Z28" s="1">
        <v>85</v>
      </c>
      <c r="AA28" s="1"/>
      <c r="AB28" s="1"/>
      <c r="AC28" s="1"/>
      <c r="AD28" s="1"/>
      <c r="AE28" s="18"/>
      <c r="AF28" s="1">
        <v>79</v>
      </c>
      <c r="AG28" s="1">
        <v>75</v>
      </c>
      <c r="AH28" s="1">
        <v>70</v>
      </c>
      <c r="AI28" s="1">
        <v>70</v>
      </c>
      <c r="AJ28" s="1">
        <f>(78+75)/2</f>
        <v>76.5</v>
      </c>
      <c r="AK28" s="1">
        <v>95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3222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Teori Atom, namun perlu peningkatan pemahaman Gaya Antar Molekul</v>
      </c>
      <c r="K29" s="19">
        <f t="shared" si="4"/>
        <v>76.214285714285708</v>
      </c>
      <c r="L29" s="19" t="str">
        <f t="shared" si="5"/>
        <v>B</v>
      </c>
      <c r="M29" s="19">
        <f t="shared" si="6"/>
        <v>76.214285714285708</v>
      </c>
      <c r="N29" s="19" t="str">
        <f t="shared" si="7"/>
        <v>B</v>
      </c>
      <c r="O29" s="35">
        <v>2</v>
      </c>
      <c r="P29" s="19" t="str">
        <f t="shared" si="8"/>
        <v xml:space="preserve">Memiliki keterampilan membuat Bentuk Molekul </v>
      </c>
      <c r="Q29" s="19" t="str">
        <f t="shared" si="9"/>
        <v/>
      </c>
      <c r="R29" s="19" t="str">
        <f t="shared" si="10"/>
        <v/>
      </c>
      <c r="S29" s="18"/>
      <c r="T29" s="1">
        <v>80</v>
      </c>
      <c r="U29" s="1">
        <v>100</v>
      </c>
      <c r="V29" s="1">
        <v>70</v>
      </c>
      <c r="W29" s="1">
        <v>70</v>
      </c>
      <c r="X29" s="1">
        <v>80</v>
      </c>
      <c r="Y29" s="1">
        <v>90</v>
      </c>
      <c r="Z29" s="1">
        <v>40</v>
      </c>
      <c r="AA29" s="1"/>
      <c r="AB29" s="1"/>
      <c r="AC29" s="1"/>
      <c r="AD29" s="1"/>
      <c r="AE29" s="18"/>
      <c r="AF29" s="1">
        <v>86</v>
      </c>
      <c r="AG29" s="1">
        <v>100</v>
      </c>
      <c r="AH29" s="1">
        <v>70</v>
      </c>
      <c r="AI29" s="1">
        <v>70</v>
      </c>
      <c r="AJ29" s="1">
        <f>(80+75)/2</f>
        <v>77.5</v>
      </c>
      <c r="AK29" s="1">
        <v>90</v>
      </c>
      <c r="AL29" s="1">
        <v>40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7">
        <v>9</v>
      </c>
      <c r="FH29" s="48"/>
      <c r="FI29" s="48"/>
      <c r="FJ29" s="46">
        <v>2529</v>
      </c>
      <c r="FK29" s="46">
        <v>2539</v>
      </c>
    </row>
    <row r="30" spans="1:167" x14ac:dyDescent="0.25">
      <c r="A30" s="19">
        <v>20</v>
      </c>
      <c r="B30" s="19">
        <v>3238</v>
      </c>
      <c r="C30" s="19" t="s">
        <v>83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memahami Teori Atom, namun perlu peningkatan pemahaman Bilangan kuantum</v>
      </c>
      <c r="K30" s="19">
        <f t="shared" si="4"/>
        <v>84.071428571428569</v>
      </c>
      <c r="L30" s="19" t="str">
        <f t="shared" si="5"/>
        <v>A</v>
      </c>
      <c r="M30" s="19">
        <f t="shared" si="6"/>
        <v>84.071428571428569</v>
      </c>
      <c r="N30" s="19" t="str">
        <f t="shared" si="7"/>
        <v>A</v>
      </c>
      <c r="O30" s="35">
        <v>1</v>
      </c>
      <c r="P30" s="19" t="str">
        <f t="shared" si="8"/>
        <v xml:space="preserve"> Memiliki keterampilan melakukan percobaan Uji Kepolaran Senyawa</v>
      </c>
      <c r="Q30" s="19" t="str">
        <f t="shared" si="9"/>
        <v/>
      </c>
      <c r="R30" s="19" t="str">
        <f t="shared" si="10"/>
        <v/>
      </c>
      <c r="S30" s="18"/>
      <c r="T30" s="1">
        <v>90</v>
      </c>
      <c r="U30" s="1">
        <v>90</v>
      </c>
      <c r="V30" s="1">
        <v>60</v>
      </c>
      <c r="W30" s="1">
        <v>100</v>
      </c>
      <c r="X30" s="1">
        <v>75</v>
      </c>
      <c r="Y30" s="1">
        <v>100</v>
      </c>
      <c r="Z30" s="1">
        <v>100</v>
      </c>
      <c r="AA30" s="1"/>
      <c r="AB30" s="1"/>
      <c r="AC30" s="1"/>
      <c r="AD30" s="1"/>
      <c r="AE30" s="18"/>
      <c r="AF30" s="1">
        <v>79</v>
      </c>
      <c r="AG30" s="1">
        <v>90</v>
      </c>
      <c r="AH30" s="1">
        <v>60</v>
      </c>
      <c r="AI30" s="1">
        <v>100</v>
      </c>
      <c r="AJ30" s="1">
        <f>(80+79)/2</f>
        <v>79.5</v>
      </c>
      <c r="AK30" s="1">
        <v>80</v>
      </c>
      <c r="AL30" s="1">
        <v>100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3254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Teori Atom, namun perlu peningkatan pemahaman Gaya Antar Molekul</v>
      </c>
      <c r="K31" s="19">
        <f t="shared" si="4"/>
        <v>78.357142857142861</v>
      </c>
      <c r="L31" s="19" t="str">
        <f t="shared" si="5"/>
        <v>B</v>
      </c>
      <c r="M31" s="19">
        <f t="shared" si="6"/>
        <v>78.357142857142861</v>
      </c>
      <c r="N31" s="19" t="str">
        <f t="shared" si="7"/>
        <v>B</v>
      </c>
      <c r="O31" s="35">
        <v>2</v>
      </c>
      <c r="P31" s="19" t="str">
        <f t="shared" si="8"/>
        <v xml:space="preserve">Memiliki keterampilan membuat Bentuk Molekul </v>
      </c>
      <c r="Q31" s="19" t="str">
        <f t="shared" si="9"/>
        <v/>
      </c>
      <c r="R31" s="19" t="str">
        <f t="shared" si="10"/>
        <v/>
      </c>
      <c r="S31" s="18"/>
      <c r="T31" s="1">
        <v>90</v>
      </c>
      <c r="U31" s="1">
        <v>90</v>
      </c>
      <c r="V31" s="1">
        <v>60</v>
      </c>
      <c r="W31" s="1">
        <v>70</v>
      </c>
      <c r="X31" s="1">
        <v>90</v>
      </c>
      <c r="Y31" s="1">
        <v>80</v>
      </c>
      <c r="Z31" s="1">
        <v>85</v>
      </c>
      <c r="AA31" s="1"/>
      <c r="AB31" s="1"/>
      <c r="AC31" s="1"/>
      <c r="AD31" s="1"/>
      <c r="AE31" s="18"/>
      <c r="AF31" s="1">
        <v>81</v>
      </c>
      <c r="AG31" s="1">
        <v>90</v>
      </c>
      <c r="AH31" s="1">
        <v>60</v>
      </c>
      <c r="AI31" s="1">
        <v>70</v>
      </c>
      <c r="AJ31" s="1">
        <f>(85+80)/2</f>
        <v>82.5</v>
      </c>
      <c r="AK31" s="1">
        <v>80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2530</v>
      </c>
      <c r="FK31" s="46">
        <v>2540</v>
      </c>
    </row>
    <row r="32" spans="1:167" x14ac:dyDescent="0.25">
      <c r="A32" s="19">
        <v>22</v>
      </c>
      <c r="B32" s="19">
        <v>3270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Teori Atom, namun perlu peningkatan pemahaman Gaya Antar Molekul</v>
      </c>
      <c r="K32" s="19">
        <f t="shared" si="4"/>
        <v>77.357142857142861</v>
      </c>
      <c r="L32" s="19" t="str">
        <f t="shared" si="5"/>
        <v>B</v>
      </c>
      <c r="M32" s="19">
        <f t="shared" si="6"/>
        <v>77.357142857142861</v>
      </c>
      <c r="N32" s="19" t="str">
        <f t="shared" si="7"/>
        <v>B</v>
      </c>
      <c r="O32" s="35">
        <v>2</v>
      </c>
      <c r="P32" s="19" t="str">
        <f t="shared" si="8"/>
        <v xml:space="preserve">Memiliki keterampilan membuat Bentuk Molekul </v>
      </c>
      <c r="Q32" s="19" t="str">
        <f t="shared" si="9"/>
        <v/>
      </c>
      <c r="R32" s="19" t="str">
        <f t="shared" si="10"/>
        <v/>
      </c>
      <c r="S32" s="18"/>
      <c r="T32" s="1">
        <v>90</v>
      </c>
      <c r="U32" s="1">
        <v>65</v>
      </c>
      <c r="V32" s="1">
        <v>74</v>
      </c>
      <c r="W32" s="1">
        <v>80</v>
      </c>
      <c r="X32" s="1">
        <v>75</v>
      </c>
      <c r="Y32" s="1">
        <v>100</v>
      </c>
      <c r="Z32" s="1">
        <v>70</v>
      </c>
      <c r="AA32" s="1"/>
      <c r="AB32" s="1"/>
      <c r="AC32" s="1"/>
      <c r="AD32" s="1"/>
      <c r="AE32" s="18"/>
      <c r="AF32" s="1">
        <v>85</v>
      </c>
      <c r="AG32" s="1">
        <v>65</v>
      </c>
      <c r="AH32" s="1">
        <v>74</v>
      </c>
      <c r="AI32" s="1">
        <v>80</v>
      </c>
      <c r="AJ32" s="1">
        <f>(85+80)/2</f>
        <v>82.5</v>
      </c>
      <c r="AK32" s="1">
        <v>85</v>
      </c>
      <c r="AL32" s="1">
        <v>70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3286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Teori Atom, namun perlu peningkatan pemahaman Gaya Antar Molekul</v>
      </c>
      <c r="K33" s="19">
        <f t="shared" si="4"/>
        <v>78.785714285714292</v>
      </c>
      <c r="L33" s="19" t="str">
        <f t="shared" si="5"/>
        <v>B</v>
      </c>
      <c r="M33" s="19">
        <f t="shared" si="6"/>
        <v>78.785714285714292</v>
      </c>
      <c r="N33" s="19" t="str">
        <f t="shared" si="7"/>
        <v>B</v>
      </c>
      <c r="O33" s="35">
        <v>2</v>
      </c>
      <c r="P33" s="19" t="str">
        <f t="shared" si="8"/>
        <v xml:space="preserve">Memiliki keterampilan membuat Bentuk Molekul </v>
      </c>
      <c r="Q33" s="19" t="str">
        <f t="shared" si="9"/>
        <v/>
      </c>
      <c r="R33" s="19" t="str">
        <f t="shared" si="10"/>
        <v/>
      </c>
      <c r="S33" s="18"/>
      <c r="T33" s="1">
        <v>90</v>
      </c>
      <c r="U33" s="1">
        <v>100</v>
      </c>
      <c r="V33" s="1">
        <v>70</v>
      </c>
      <c r="W33" s="1">
        <v>70</v>
      </c>
      <c r="X33" s="1">
        <v>75</v>
      </c>
      <c r="Y33" s="1">
        <v>95</v>
      </c>
      <c r="Z33" s="1">
        <v>60</v>
      </c>
      <c r="AA33" s="1"/>
      <c r="AB33" s="1"/>
      <c r="AC33" s="1"/>
      <c r="AD33" s="1"/>
      <c r="AE33" s="18"/>
      <c r="AF33" s="1">
        <v>81</v>
      </c>
      <c r="AG33" s="1">
        <v>100</v>
      </c>
      <c r="AH33" s="1">
        <v>70</v>
      </c>
      <c r="AI33" s="1">
        <v>70</v>
      </c>
      <c r="AJ33" s="1">
        <f>(80+85)/2</f>
        <v>82.5</v>
      </c>
      <c r="AK33" s="1">
        <v>88</v>
      </c>
      <c r="AL33" s="1">
        <v>60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3302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Teori Atom, namun perlu peningkatan pemahaman Gaya Antar Molekul</v>
      </c>
      <c r="K34" s="19">
        <f t="shared" si="4"/>
        <v>77.285714285714292</v>
      </c>
      <c r="L34" s="19" t="str">
        <f t="shared" si="5"/>
        <v>B</v>
      </c>
      <c r="M34" s="19">
        <f t="shared" si="6"/>
        <v>77.285714285714292</v>
      </c>
      <c r="N34" s="19" t="str">
        <f t="shared" si="7"/>
        <v>B</v>
      </c>
      <c r="O34" s="35">
        <v>2</v>
      </c>
      <c r="P34" s="19" t="str">
        <f t="shared" si="8"/>
        <v xml:space="preserve">Memiliki keterampilan membuat Bentuk Molekul </v>
      </c>
      <c r="Q34" s="19" t="str">
        <f t="shared" si="9"/>
        <v/>
      </c>
      <c r="R34" s="19" t="str">
        <f t="shared" si="10"/>
        <v/>
      </c>
      <c r="S34" s="18"/>
      <c r="T34" s="1">
        <v>80</v>
      </c>
      <c r="U34" s="1">
        <v>65</v>
      </c>
      <c r="V34" s="1">
        <v>70</v>
      </c>
      <c r="W34" s="1">
        <v>70</v>
      </c>
      <c r="X34" s="1">
        <v>75</v>
      </c>
      <c r="Y34" s="1">
        <v>100</v>
      </c>
      <c r="Z34" s="1">
        <v>100</v>
      </c>
      <c r="AA34" s="1"/>
      <c r="AB34" s="1"/>
      <c r="AC34" s="1"/>
      <c r="AD34" s="1"/>
      <c r="AE34" s="18"/>
      <c r="AF34" s="1">
        <v>77</v>
      </c>
      <c r="AG34" s="1">
        <v>65</v>
      </c>
      <c r="AH34" s="1">
        <v>70</v>
      </c>
      <c r="AI34" s="1">
        <v>70</v>
      </c>
      <c r="AJ34" s="1">
        <f>(80+78)/2</f>
        <v>79</v>
      </c>
      <c r="AK34" s="1">
        <v>80</v>
      </c>
      <c r="AL34" s="1">
        <v>100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3318</v>
      </c>
      <c r="C35" s="19" t="s">
        <v>88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Memiliki kemampuan memahami Model-model Atom, namun perlu peningkatan pemahaman Bentuk Molekul</v>
      </c>
      <c r="K35" s="19">
        <f t="shared" si="4"/>
        <v>72.285714285714292</v>
      </c>
      <c r="L35" s="19" t="str">
        <f t="shared" si="5"/>
        <v>C</v>
      </c>
      <c r="M35" s="19">
        <f t="shared" si="6"/>
        <v>72.285714285714292</v>
      </c>
      <c r="N35" s="19" t="str">
        <f t="shared" si="7"/>
        <v>C</v>
      </c>
      <c r="O35" s="35">
        <v>3</v>
      </c>
      <c r="P35" s="19" t="str">
        <f t="shared" si="8"/>
        <v>Memiliki keterampilan menentukan letak unsur dalam SPU</v>
      </c>
      <c r="Q35" s="19" t="str">
        <f t="shared" si="9"/>
        <v/>
      </c>
      <c r="R35" s="19" t="str">
        <f t="shared" si="10"/>
        <v/>
      </c>
      <c r="S35" s="18"/>
      <c r="T35" s="1">
        <v>80</v>
      </c>
      <c r="U35" s="1">
        <v>70</v>
      </c>
      <c r="V35" s="1">
        <v>70</v>
      </c>
      <c r="W35" s="1">
        <v>70</v>
      </c>
      <c r="X35" s="1">
        <v>75</v>
      </c>
      <c r="Y35" s="1">
        <v>80</v>
      </c>
      <c r="Z35" s="1">
        <v>70</v>
      </c>
      <c r="AA35" s="1"/>
      <c r="AB35" s="1"/>
      <c r="AC35" s="1"/>
      <c r="AD35" s="1"/>
      <c r="AE35" s="18"/>
      <c r="AF35" s="1">
        <v>77</v>
      </c>
      <c r="AG35" s="1">
        <v>70</v>
      </c>
      <c r="AH35" s="1">
        <v>70</v>
      </c>
      <c r="AI35" s="1">
        <v>70</v>
      </c>
      <c r="AJ35" s="1">
        <f>(78+80)/2</f>
        <v>79</v>
      </c>
      <c r="AK35" s="1">
        <v>70</v>
      </c>
      <c r="AL35" s="1">
        <v>70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3334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Teori Atom, namun perlu peningkatan pemahaman Gaya Antar Molekul</v>
      </c>
      <c r="K36" s="19">
        <f t="shared" si="4"/>
        <v>78</v>
      </c>
      <c r="L36" s="19" t="str">
        <f t="shared" si="5"/>
        <v>B</v>
      </c>
      <c r="M36" s="19">
        <f t="shared" si="6"/>
        <v>78</v>
      </c>
      <c r="N36" s="19" t="str">
        <f t="shared" si="7"/>
        <v>B</v>
      </c>
      <c r="O36" s="35">
        <v>2</v>
      </c>
      <c r="P36" s="19" t="str">
        <f t="shared" si="8"/>
        <v xml:space="preserve">Memiliki keterampilan membuat Bentuk Molekul </v>
      </c>
      <c r="Q36" s="19" t="str">
        <f t="shared" si="9"/>
        <v/>
      </c>
      <c r="R36" s="19" t="str">
        <f t="shared" si="10"/>
        <v/>
      </c>
      <c r="S36" s="18"/>
      <c r="T36" s="1">
        <v>90</v>
      </c>
      <c r="U36" s="1">
        <v>70</v>
      </c>
      <c r="V36" s="1">
        <v>70</v>
      </c>
      <c r="W36" s="1">
        <v>70</v>
      </c>
      <c r="X36" s="1">
        <v>75</v>
      </c>
      <c r="Y36" s="1">
        <v>90</v>
      </c>
      <c r="Z36" s="1">
        <v>85</v>
      </c>
      <c r="AA36" s="1"/>
      <c r="AB36" s="1"/>
      <c r="AC36" s="1"/>
      <c r="AD36" s="1"/>
      <c r="AE36" s="18"/>
      <c r="AF36" s="1">
        <v>77</v>
      </c>
      <c r="AG36" s="1">
        <v>70</v>
      </c>
      <c r="AH36" s="1">
        <v>70</v>
      </c>
      <c r="AI36" s="1">
        <v>70</v>
      </c>
      <c r="AJ36" s="1">
        <f>(80+78)/2</f>
        <v>79</v>
      </c>
      <c r="AK36" s="1">
        <v>95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3350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Teori Atom, namun perlu peningkatan pemahaman Bilangan kuantum</v>
      </c>
      <c r="K37" s="19">
        <f t="shared" si="4"/>
        <v>86.214285714285708</v>
      </c>
      <c r="L37" s="19" t="str">
        <f t="shared" si="5"/>
        <v>A</v>
      </c>
      <c r="M37" s="19">
        <f t="shared" si="6"/>
        <v>86.214285714285708</v>
      </c>
      <c r="N37" s="19" t="str">
        <f t="shared" si="7"/>
        <v>A</v>
      </c>
      <c r="O37" s="35">
        <v>1</v>
      </c>
      <c r="P37" s="19" t="str">
        <f t="shared" si="8"/>
        <v xml:space="preserve"> Memiliki keterampilan melakukan percobaan Uji Kepolaran Senyawa</v>
      </c>
      <c r="Q37" s="19" t="str">
        <f t="shared" si="9"/>
        <v/>
      </c>
      <c r="R37" s="19" t="str">
        <f t="shared" si="10"/>
        <v/>
      </c>
      <c r="S37" s="18"/>
      <c r="T37" s="1">
        <v>90</v>
      </c>
      <c r="U37" s="1">
        <v>100</v>
      </c>
      <c r="V37" s="1">
        <v>76</v>
      </c>
      <c r="W37" s="1">
        <v>80</v>
      </c>
      <c r="X37" s="1">
        <v>75</v>
      </c>
      <c r="Y37" s="1">
        <v>85</v>
      </c>
      <c r="Z37" s="1">
        <v>100</v>
      </c>
      <c r="AA37" s="1"/>
      <c r="AB37" s="1"/>
      <c r="AC37" s="1"/>
      <c r="AD37" s="1"/>
      <c r="AE37" s="18"/>
      <c r="AF37" s="1">
        <v>83</v>
      </c>
      <c r="AG37" s="1">
        <v>100</v>
      </c>
      <c r="AH37" s="1">
        <v>76</v>
      </c>
      <c r="AI37" s="1">
        <v>80</v>
      </c>
      <c r="AJ37" s="1">
        <f>(80+79)/2</f>
        <v>79.5</v>
      </c>
      <c r="AK37" s="1">
        <v>85</v>
      </c>
      <c r="AL37" s="1">
        <v>100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3366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memahami Teori Atom, namun perlu peningkatan pemahaman Bilangan kuantum</v>
      </c>
      <c r="K38" s="19">
        <f t="shared" si="4"/>
        <v>85.142857142857139</v>
      </c>
      <c r="L38" s="19" t="str">
        <f t="shared" si="5"/>
        <v>A</v>
      </c>
      <c r="M38" s="19">
        <f t="shared" si="6"/>
        <v>85.142857142857139</v>
      </c>
      <c r="N38" s="19" t="str">
        <f t="shared" si="7"/>
        <v>A</v>
      </c>
      <c r="O38" s="35">
        <v>1</v>
      </c>
      <c r="P38" s="19" t="str">
        <f t="shared" si="8"/>
        <v xml:space="preserve"> Memiliki keterampilan melakukan percobaan Uji Kepolaran Senyawa</v>
      </c>
      <c r="Q38" s="19" t="str">
        <f t="shared" si="9"/>
        <v/>
      </c>
      <c r="R38" s="19" t="str">
        <f t="shared" si="10"/>
        <v/>
      </c>
      <c r="S38" s="18"/>
      <c r="T38" s="1">
        <v>90</v>
      </c>
      <c r="U38" s="1">
        <v>100</v>
      </c>
      <c r="V38" s="1">
        <v>72</v>
      </c>
      <c r="W38" s="1">
        <v>70</v>
      </c>
      <c r="X38" s="1">
        <v>75</v>
      </c>
      <c r="Y38" s="1">
        <v>100</v>
      </c>
      <c r="Z38" s="1">
        <v>100</v>
      </c>
      <c r="AA38" s="1"/>
      <c r="AB38" s="1"/>
      <c r="AC38" s="1"/>
      <c r="AD38" s="1"/>
      <c r="AE38" s="18"/>
      <c r="AF38" s="1">
        <v>86</v>
      </c>
      <c r="AG38" s="1">
        <v>100</v>
      </c>
      <c r="AH38" s="1">
        <v>72</v>
      </c>
      <c r="AI38" s="1">
        <v>70</v>
      </c>
      <c r="AJ38" s="1">
        <f>(78+78)/2</f>
        <v>78</v>
      </c>
      <c r="AK38" s="1">
        <v>90</v>
      </c>
      <c r="AL38" s="1">
        <v>100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3382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Teori Atom, namun perlu peningkatan pemahaman Bilangan kuantum</v>
      </c>
      <c r="K39" s="19">
        <f t="shared" si="4"/>
        <v>85.642857142857139</v>
      </c>
      <c r="L39" s="19" t="str">
        <f t="shared" si="5"/>
        <v>A</v>
      </c>
      <c r="M39" s="19">
        <f t="shared" si="6"/>
        <v>85.642857142857139</v>
      </c>
      <c r="N39" s="19" t="str">
        <f t="shared" si="7"/>
        <v>A</v>
      </c>
      <c r="O39" s="35">
        <v>1</v>
      </c>
      <c r="P39" s="19" t="str">
        <f t="shared" si="8"/>
        <v xml:space="preserve"> Memiliki keterampilan melakukan percobaan Uji Kepolaran Senyawa</v>
      </c>
      <c r="Q39" s="19" t="str">
        <f t="shared" si="9"/>
        <v/>
      </c>
      <c r="R39" s="19" t="str">
        <f t="shared" si="10"/>
        <v/>
      </c>
      <c r="S39" s="18"/>
      <c r="T39" s="1">
        <v>90</v>
      </c>
      <c r="U39" s="1">
        <v>80</v>
      </c>
      <c r="V39" s="1">
        <v>86</v>
      </c>
      <c r="W39" s="1">
        <v>80</v>
      </c>
      <c r="X39" s="1">
        <v>75</v>
      </c>
      <c r="Y39" s="36">
        <v>85</v>
      </c>
      <c r="Z39" s="1">
        <v>100</v>
      </c>
      <c r="AA39" s="1"/>
      <c r="AB39" s="1"/>
      <c r="AC39" s="1"/>
      <c r="AD39" s="1"/>
      <c r="AE39" s="18"/>
      <c r="AF39" s="1">
        <v>81</v>
      </c>
      <c r="AG39" s="1">
        <v>80</v>
      </c>
      <c r="AH39" s="1">
        <v>86</v>
      </c>
      <c r="AI39" s="1">
        <v>80</v>
      </c>
      <c r="AJ39" s="1">
        <f>(85+80)/2</f>
        <v>82.5</v>
      </c>
      <c r="AK39" s="1">
        <v>90</v>
      </c>
      <c r="AL39" s="1">
        <v>100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3542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memahami Teori Atom, namun perlu peningkatan pemahaman Gaya Antar Molekul</v>
      </c>
      <c r="K40" s="19">
        <f t="shared" si="4"/>
        <v>79.142857142857139</v>
      </c>
      <c r="L40" s="19" t="str">
        <f t="shared" si="5"/>
        <v>B</v>
      </c>
      <c r="M40" s="19">
        <f t="shared" si="6"/>
        <v>79.142857142857139</v>
      </c>
      <c r="N40" s="19" t="str">
        <f t="shared" si="7"/>
        <v>B</v>
      </c>
      <c r="O40" s="35">
        <v>2</v>
      </c>
      <c r="P40" s="19" t="str">
        <f t="shared" si="8"/>
        <v xml:space="preserve">Memiliki keterampilan membuat Bentuk Molekul </v>
      </c>
      <c r="Q40" s="19" t="str">
        <f t="shared" si="9"/>
        <v/>
      </c>
      <c r="R40" s="19" t="str">
        <f t="shared" si="10"/>
        <v/>
      </c>
      <c r="S40" s="18"/>
      <c r="T40" s="1">
        <v>70</v>
      </c>
      <c r="U40" s="1">
        <v>75</v>
      </c>
      <c r="V40" s="1">
        <v>70</v>
      </c>
      <c r="W40" s="1">
        <v>70</v>
      </c>
      <c r="X40" s="1">
        <v>75</v>
      </c>
      <c r="Y40" s="1">
        <v>90</v>
      </c>
      <c r="Z40" s="1">
        <v>85</v>
      </c>
      <c r="AA40" s="1"/>
      <c r="AB40" s="1"/>
      <c r="AC40" s="1"/>
      <c r="AD40" s="1"/>
      <c r="AE40" s="18"/>
      <c r="AF40" s="1">
        <v>79</v>
      </c>
      <c r="AG40" s="1">
        <v>75</v>
      </c>
      <c r="AH40" s="1">
        <v>70</v>
      </c>
      <c r="AI40" s="1">
        <v>70</v>
      </c>
      <c r="AJ40" s="1">
        <f>(80+80)/2</f>
        <v>80</v>
      </c>
      <c r="AK40" s="1">
        <v>95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3398</v>
      </c>
      <c r="C41" s="19" t="s">
        <v>94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memahami Teori Atom, namun perlu peningkatan pemahaman Bilangan kuantum</v>
      </c>
      <c r="K41" s="19">
        <f t="shared" si="4"/>
        <v>89.214285714285708</v>
      </c>
      <c r="L41" s="19" t="str">
        <f t="shared" si="5"/>
        <v>A</v>
      </c>
      <c r="M41" s="19">
        <f t="shared" si="6"/>
        <v>89.214285714285708</v>
      </c>
      <c r="N41" s="19" t="str">
        <f t="shared" si="7"/>
        <v>A</v>
      </c>
      <c r="O41" s="35">
        <v>1</v>
      </c>
      <c r="P41" s="19" t="str">
        <f t="shared" si="8"/>
        <v xml:space="preserve"> Memiliki keterampilan melakukan percobaan Uji Kepolaran Senyawa</v>
      </c>
      <c r="Q41" s="19" t="str">
        <f t="shared" si="9"/>
        <v/>
      </c>
      <c r="R41" s="19" t="str">
        <f t="shared" si="10"/>
        <v/>
      </c>
      <c r="S41" s="18"/>
      <c r="T41" s="1">
        <v>80</v>
      </c>
      <c r="U41" s="1">
        <v>100</v>
      </c>
      <c r="V41" s="1">
        <v>92</v>
      </c>
      <c r="W41" s="1">
        <v>80</v>
      </c>
      <c r="X41" s="1">
        <v>80</v>
      </c>
      <c r="Y41" s="1">
        <v>80</v>
      </c>
      <c r="Z41" s="1">
        <v>100</v>
      </c>
      <c r="AA41" s="1"/>
      <c r="AB41" s="1"/>
      <c r="AC41" s="1"/>
      <c r="AD41" s="1"/>
      <c r="AE41" s="18"/>
      <c r="AF41" s="1">
        <v>85</v>
      </c>
      <c r="AG41" s="1">
        <v>100</v>
      </c>
      <c r="AH41" s="1">
        <v>92</v>
      </c>
      <c r="AI41" s="1">
        <v>80</v>
      </c>
      <c r="AJ41" s="1">
        <f>(85+80)/2</f>
        <v>82.5</v>
      </c>
      <c r="AK41" s="1">
        <v>85</v>
      </c>
      <c r="AL41" s="1">
        <v>100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3414</v>
      </c>
      <c r="C42" s="19" t="s">
        <v>95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Teori Atom, namun perlu peningkatan pemahaman Bilangan kuantum</v>
      </c>
      <c r="K42" s="19">
        <f t="shared" si="4"/>
        <v>80.857142857142861</v>
      </c>
      <c r="L42" s="19" t="str">
        <f t="shared" si="5"/>
        <v>B</v>
      </c>
      <c r="M42" s="19">
        <f t="shared" si="6"/>
        <v>80.857142857142861</v>
      </c>
      <c r="N42" s="19" t="str">
        <f t="shared" si="7"/>
        <v>B</v>
      </c>
      <c r="O42" s="35">
        <v>2</v>
      </c>
      <c r="P42" s="19" t="str">
        <f t="shared" si="8"/>
        <v xml:space="preserve">Memiliki keterampilan membuat Bentuk Molekul </v>
      </c>
      <c r="Q42" s="19" t="str">
        <f t="shared" si="9"/>
        <v/>
      </c>
      <c r="R42" s="19" t="str">
        <f t="shared" si="10"/>
        <v/>
      </c>
      <c r="S42" s="18"/>
      <c r="T42" s="1">
        <v>90</v>
      </c>
      <c r="U42" s="1">
        <v>75</v>
      </c>
      <c r="V42" s="1">
        <v>70</v>
      </c>
      <c r="W42" s="1">
        <v>80</v>
      </c>
      <c r="X42" s="1">
        <v>100</v>
      </c>
      <c r="Y42" s="1">
        <v>95</v>
      </c>
      <c r="Z42" s="1">
        <v>100</v>
      </c>
      <c r="AA42" s="1"/>
      <c r="AB42" s="1"/>
      <c r="AC42" s="1"/>
      <c r="AD42" s="1"/>
      <c r="AE42" s="18"/>
      <c r="AF42" s="1">
        <v>79</v>
      </c>
      <c r="AG42" s="1">
        <v>75</v>
      </c>
      <c r="AH42" s="1">
        <v>70</v>
      </c>
      <c r="AI42" s="1">
        <v>80</v>
      </c>
      <c r="AJ42" s="1">
        <f>(79+75)/2</f>
        <v>77</v>
      </c>
      <c r="AK42" s="1">
        <v>85</v>
      </c>
      <c r="AL42" s="1">
        <v>100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3430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memahami Teori Atom, namun perlu peningkatan pemahaman Gaya Antar Molekul</v>
      </c>
      <c r="K43" s="19">
        <f t="shared" si="4"/>
        <v>79.5</v>
      </c>
      <c r="L43" s="19" t="str">
        <f t="shared" si="5"/>
        <v>B</v>
      </c>
      <c r="M43" s="19">
        <f t="shared" si="6"/>
        <v>79.5</v>
      </c>
      <c r="N43" s="19" t="str">
        <f t="shared" si="7"/>
        <v>B</v>
      </c>
      <c r="O43" s="35">
        <v>2</v>
      </c>
      <c r="P43" s="19" t="str">
        <f t="shared" si="8"/>
        <v xml:space="preserve">Memiliki keterampilan membuat Bentuk Molekul </v>
      </c>
      <c r="Q43" s="19" t="str">
        <f t="shared" si="9"/>
        <v/>
      </c>
      <c r="R43" s="19" t="str">
        <f t="shared" si="10"/>
        <v/>
      </c>
      <c r="S43" s="18"/>
      <c r="T43" s="1">
        <v>90</v>
      </c>
      <c r="U43" s="1">
        <v>100</v>
      </c>
      <c r="V43" s="1">
        <v>62</v>
      </c>
      <c r="W43" s="1">
        <v>80</v>
      </c>
      <c r="X43" s="1">
        <v>85</v>
      </c>
      <c r="Y43" s="1">
        <v>95</v>
      </c>
      <c r="Z43" s="1">
        <v>65</v>
      </c>
      <c r="AA43" s="1"/>
      <c r="AB43" s="1"/>
      <c r="AC43" s="1"/>
      <c r="AD43" s="1"/>
      <c r="AE43" s="18"/>
      <c r="AF43" s="1">
        <v>77</v>
      </c>
      <c r="AG43" s="1">
        <v>100</v>
      </c>
      <c r="AH43" s="1">
        <v>62</v>
      </c>
      <c r="AI43" s="1">
        <v>80</v>
      </c>
      <c r="AJ43" s="1">
        <f>(85+80)/2</f>
        <v>82.5</v>
      </c>
      <c r="AK43" s="1">
        <v>90</v>
      </c>
      <c r="AL43" s="1">
        <v>65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3446</v>
      </c>
      <c r="C44" s="19" t="s">
        <v>97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3</v>
      </c>
      <c r="J44" s="19" t="str">
        <f t="shared" si="3"/>
        <v>Memiliki kemampuan memahami Model-model Atom, namun perlu peningkatan pemahaman Bentuk Molekul</v>
      </c>
      <c r="K44" s="19">
        <f t="shared" si="4"/>
        <v>73.928571428571431</v>
      </c>
      <c r="L44" s="19" t="str">
        <f t="shared" si="5"/>
        <v>C</v>
      </c>
      <c r="M44" s="19">
        <f t="shared" si="6"/>
        <v>73.928571428571431</v>
      </c>
      <c r="N44" s="19" t="str">
        <f t="shared" si="7"/>
        <v>C</v>
      </c>
      <c r="O44" s="35">
        <v>3</v>
      </c>
      <c r="P44" s="19" t="str">
        <f t="shared" si="8"/>
        <v>Memiliki keterampilan menentukan letak unsur dalam SPU</v>
      </c>
      <c r="Q44" s="19" t="str">
        <f t="shared" si="9"/>
        <v/>
      </c>
      <c r="R44" s="19" t="str">
        <f t="shared" si="10"/>
        <v/>
      </c>
      <c r="S44" s="18"/>
      <c r="T44" s="1">
        <v>70</v>
      </c>
      <c r="U44" s="1">
        <v>70</v>
      </c>
      <c r="V44" s="1">
        <v>70</v>
      </c>
      <c r="W44" s="1">
        <v>70</v>
      </c>
      <c r="X44" s="1">
        <v>75</v>
      </c>
      <c r="Y44" s="1">
        <v>85</v>
      </c>
      <c r="Z44" s="1">
        <v>70</v>
      </c>
      <c r="AA44" s="1"/>
      <c r="AB44" s="1"/>
      <c r="AC44" s="1"/>
      <c r="AD44" s="1"/>
      <c r="AE44" s="18"/>
      <c r="AF44" s="1">
        <v>77</v>
      </c>
      <c r="AG44" s="1">
        <v>70</v>
      </c>
      <c r="AH44" s="1">
        <v>70</v>
      </c>
      <c r="AI44" s="1">
        <v>70</v>
      </c>
      <c r="AJ44" s="1">
        <f>(85+80)/2</f>
        <v>82.5</v>
      </c>
      <c r="AK44" s="1">
        <v>78</v>
      </c>
      <c r="AL44" s="1">
        <v>70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3462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memahami Teori Atom, namun perlu peningkatan pemahaman Bilangan kuantum</v>
      </c>
      <c r="K45" s="19">
        <f t="shared" si="4"/>
        <v>85.714285714285708</v>
      </c>
      <c r="L45" s="19" t="str">
        <f t="shared" si="5"/>
        <v>A</v>
      </c>
      <c r="M45" s="19">
        <f t="shared" si="6"/>
        <v>85.714285714285708</v>
      </c>
      <c r="N45" s="19" t="str">
        <f t="shared" si="7"/>
        <v>A</v>
      </c>
      <c r="O45" s="35">
        <v>1</v>
      </c>
      <c r="P45" s="19" t="str">
        <f t="shared" si="8"/>
        <v xml:space="preserve"> Memiliki keterampilan melakukan percobaan Uji Kepolaran Senyawa</v>
      </c>
      <c r="Q45" s="19" t="str">
        <f t="shared" si="9"/>
        <v/>
      </c>
      <c r="R45" s="19" t="str">
        <f t="shared" si="10"/>
        <v/>
      </c>
      <c r="S45" s="18"/>
      <c r="T45" s="1">
        <v>90</v>
      </c>
      <c r="U45" s="1">
        <v>100</v>
      </c>
      <c r="V45" s="1">
        <v>74</v>
      </c>
      <c r="W45" s="1">
        <v>70</v>
      </c>
      <c r="X45" s="1">
        <v>90</v>
      </c>
      <c r="Y45" s="1">
        <v>80</v>
      </c>
      <c r="Z45" s="1">
        <v>100</v>
      </c>
      <c r="AA45" s="1"/>
      <c r="AB45" s="1"/>
      <c r="AC45" s="1"/>
      <c r="AD45" s="1"/>
      <c r="AE45" s="18"/>
      <c r="AF45" s="1">
        <v>81</v>
      </c>
      <c r="AG45" s="1">
        <v>100</v>
      </c>
      <c r="AH45" s="1">
        <v>74</v>
      </c>
      <c r="AI45" s="1">
        <v>70</v>
      </c>
      <c r="AJ45" s="1">
        <f>(80+80)/2</f>
        <v>80</v>
      </c>
      <c r="AK45" s="1">
        <v>95</v>
      </c>
      <c r="AL45" s="1">
        <v>100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3478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Teori Atom, namun perlu peningkatan pemahaman Gaya Antar Molekul</v>
      </c>
      <c r="K46" s="19">
        <f t="shared" si="4"/>
        <v>79.785714285714292</v>
      </c>
      <c r="L46" s="19" t="str">
        <f t="shared" si="5"/>
        <v>B</v>
      </c>
      <c r="M46" s="19">
        <f t="shared" si="6"/>
        <v>79.785714285714292</v>
      </c>
      <c r="N46" s="19" t="str">
        <f t="shared" si="7"/>
        <v>B</v>
      </c>
      <c r="O46" s="35">
        <v>2</v>
      </c>
      <c r="P46" s="19" t="str">
        <f t="shared" si="8"/>
        <v xml:space="preserve">Memiliki keterampilan membuat Bentuk Molekul </v>
      </c>
      <c r="Q46" s="19" t="str">
        <f t="shared" si="9"/>
        <v/>
      </c>
      <c r="R46" s="19" t="str">
        <f t="shared" si="10"/>
        <v/>
      </c>
      <c r="S46" s="18"/>
      <c r="T46" s="1">
        <v>80</v>
      </c>
      <c r="U46" s="1">
        <v>80</v>
      </c>
      <c r="V46" s="1">
        <v>74</v>
      </c>
      <c r="W46" s="1">
        <v>70</v>
      </c>
      <c r="X46" s="1">
        <v>100</v>
      </c>
      <c r="Y46" s="1">
        <v>95</v>
      </c>
      <c r="Z46" s="1">
        <v>85</v>
      </c>
      <c r="AA46" s="1"/>
      <c r="AB46" s="1"/>
      <c r="AC46" s="1"/>
      <c r="AD46" s="1"/>
      <c r="AE46" s="18"/>
      <c r="AF46" s="1">
        <v>77</v>
      </c>
      <c r="AG46" s="1">
        <v>80</v>
      </c>
      <c r="AH46" s="1">
        <v>74</v>
      </c>
      <c r="AI46" s="1">
        <v>70</v>
      </c>
      <c r="AJ46" s="1">
        <f>(80+75)/2</f>
        <v>77.5</v>
      </c>
      <c r="AK46" s="1">
        <v>95</v>
      </c>
      <c r="AL46" s="1">
        <v>85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3494</v>
      </c>
      <c r="C47" s="19" t="s">
        <v>100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Teori Atom, namun perlu peningkatan pemahaman Gaya Antar Molekul</v>
      </c>
      <c r="K47" s="19">
        <f t="shared" si="4"/>
        <v>79.285714285714292</v>
      </c>
      <c r="L47" s="19" t="str">
        <f t="shared" si="5"/>
        <v>B</v>
      </c>
      <c r="M47" s="19">
        <f t="shared" si="6"/>
        <v>79.285714285714292</v>
      </c>
      <c r="N47" s="19" t="str">
        <f t="shared" si="7"/>
        <v>B</v>
      </c>
      <c r="O47" s="35">
        <v>2</v>
      </c>
      <c r="P47" s="19" t="str">
        <f t="shared" si="8"/>
        <v xml:space="preserve">Memiliki keterampilan membuat Bentuk Molekul </v>
      </c>
      <c r="Q47" s="19" t="str">
        <f t="shared" si="9"/>
        <v/>
      </c>
      <c r="R47" s="19" t="str">
        <f t="shared" si="10"/>
        <v/>
      </c>
      <c r="S47" s="18"/>
      <c r="T47" s="1">
        <v>90</v>
      </c>
      <c r="U47" s="1">
        <v>90</v>
      </c>
      <c r="V47" s="1">
        <v>70</v>
      </c>
      <c r="W47" s="1">
        <v>70</v>
      </c>
      <c r="X47" s="1">
        <v>75</v>
      </c>
      <c r="Y47" s="1">
        <v>85</v>
      </c>
      <c r="Z47" s="1">
        <v>70</v>
      </c>
      <c r="AA47" s="1"/>
      <c r="AB47" s="1"/>
      <c r="AC47" s="1"/>
      <c r="AD47" s="1"/>
      <c r="AE47" s="18"/>
      <c r="AF47" s="1">
        <v>83</v>
      </c>
      <c r="AG47" s="1">
        <v>90</v>
      </c>
      <c r="AH47" s="1">
        <v>70</v>
      </c>
      <c r="AI47" s="1">
        <v>70</v>
      </c>
      <c r="AJ47" s="1">
        <f>(79+75)/2</f>
        <v>77</v>
      </c>
      <c r="AK47" s="1">
        <v>95</v>
      </c>
      <c r="AL47" s="1">
        <v>70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3510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Teori Atom, namun perlu peningkatan pemahaman Gaya Antar Molekul</v>
      </c>
      <c r="K48" s="19">
        <f t="shared" si="4"/>
        <v>77.428571428571431</v>
      </c>
      <c r="L48" s="19" t="str">
        <f t="shared" si="5"/>
        <v>B</v>
      </c>
      <c r="M48" s="19">
        <f t="shared" si="6"/>
        <v>77.428571428571431</v>
      </c>
      <c r="N48" s="19" t="str">
        <f t="shared" si="7"/>
        <v>B</v>
      </c>
      <c r="O48" s="35">
        <v>2</v>
      </c>
      <c r="P48" s="19" t="str">
        <f t="shared" si="8"/>
        <v xml:space="preserve">Memiliki keterampilan membuat Bentuk Molekul </v>
      </c>
      <c r="Q48" s="19" t="str">
        <f t="shared" si="9"/>
        <v/>
      </c>
      <c r="R48" s="19" t="str">
        <f t="shared" si="10"/>
        <v/>
      </c>
      <c r="S48" s="18"/>
      <c r="T48" s="1">
        <v>70</v>
      </c>
      <c r="U48" s="1">
        <v>65</v>
      </c>
      <c r="V48" s="1">
        <v>74</v>
      </c>
      <c r="W48" s="1">
        <v>80</v>
      </c>
      <c r="X48" s="1">
        <v>75</v>
      </c>
      <c r="Y48" s="1">
        <v>80</v>
      </c>
      <c r="Z48" s="1">
        <v>85</v>
      </c>
      <c r="AA48" s="1"/>
      <c r="AB48" s="1"/>
      <c r="AC48" s="1"/>
      <c r="AD48" s="1"/>
      <c r="AE48" s="18"/>
      <c r="AF48" s="1">
        <v>83</v>
      </c>
      <c r="AG48" s="1">
        <v>65</v>
      </c>
      <c r="AH48" s="1">
        <v>74</v>
      </c>
      <c r="AI48" s="1">
        <v>80</v>
      </c>
      <c r="AJ48" s="1">
        <f>(85+79)/2</f>
        <v>82</v>
      </c>
      <c r="AK48" s="1">
        <v>73</v>
      </c>
      <c r="AL48" s="1">
        <v>85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81" t="s">
        <v>103</v>
      </c>
      <c r="H52" s="8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81" t="s">
        <v>106</v>
      </c>
      <c r="H53" s="8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81" t="s">
        <v>108</v>
      </c>
      <c r="H54" s="8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81" t="s">
        <v>109</v>
      </c>
      <c r="H55" s="8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Z39:AD50 Y11:AD38 Y40:Y50 T11:X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6" activePane="bottomRight" state="frozen"/>
      <selection pane="topRight"/>
      <selection pane="bottomLeft"/>
      <selection pane="bottomRight" activeCell="C61" sqref="C6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3"/>
      <c r="AF8" s="57" t="s">
        <v>21</v>
      </c>
      <c r="AG8" s="57"/>
      <c r="AH8" s="57"/>
      <c r="AI8" s="57"/>
      <c r="AJ8" s="57"/>
      <c r="AK8" s="57"/>
      <c r="AL8" s="57"/>
      <c r="AM8" s="57"/>
      <c r="AN8" s="57"/>
      <c r="AO8" s="57"/>
      <c r="AP8" s="33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7" t="s">
        <v>22</v>
      </c>
      <c r="F9" s="77"/>
      <c r="G9" s="66" t="s">
        <v>23</v>
      </c>
      <c r="H9" s="67"/>
      <c r="I9" s="67"/>
      <c r="J9" s="68"/>
      <c r="K9" s="57" t="s">
        <v>22</v>
      </c>
      <c r="L9" s="57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79" t="s">
        <v>24</v>
      </c>
      <c r="U9" s="79" t="s">
        <v>25</v>
      </c>
      <c r="V9" s="79" t="s">
        <v>26</v>
      </c>
      <c r="W9" s="79" t="s">
        <v>27</v>
      </c>
      <c r="X9" s="79" t="s">
        <v>28</v>
      </c>
      <c r="Y9" s="79" t="s">
        <v>29</v>
      </c>
      <c r="Z9" s="79" t="s">
        <v>30</v>
      </c>
      <c r="AA9" s="79" t="s">
        <v>31</v>
      </c>
      <c r="AB9" s="79" t="s">
        <v>32</v>
      </c>
      <c r="AC9" s="79" t="s">
        <v>33</v>
      </c>
      <c r="AD9" s="76" t="s">
        <v>34</v>
      </c>
      <c r="AE9" s="33"/>
      <c r="AF9" s="49" t="s">
        <v>35</v>
      </c>
      <c r="AG9" s="49" t="s">
        <v>36</v>
      </c>
      <c r="AH9" s="49" t="s">
        <v>37</v>
      </c>
      <c r="AI9" s="49" t="s">
        <v>38</v>
      </c>
      <c r="AJ9" s="49" t="s">
        <v>39</v>
      </c>
      <c r="AK9" s="49" t="s">
        <v>40</v>
      </c>
      <c r="AL9" s="49" t="s">
        <v>41</v>
      </c>
      <c r="AM9" s="49" t="s">
        <v>42</v>
      </c>
      <c r="AN9" s="49" t="s">
        <v>43</v>
      </c>
      <c r="AO9" s="49" t="s">
        <v>44</v>
      </c>
      <c r="AP9" s="33"/>
      <c r="AQ9" s="73" t="s">
        <v>45</v>
      </c>
      <c r="AR9" s="73"/>
      <c r="AS9" s="73" t="s">
        <v>46</v>
      </c>
      <c r="AT9" s="73"/>
      <c r="AU9" s="73" t="s">
        <v>47</v>
      </c>
      <c r="AV9" s="73"/>
      <c r="AW9" s="73"/>
      <c r="AX9" s="73" t="s">
        <v>48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3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3557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Teori Atom, namun perlu peningkatan pemahaman Gaya Antar Molekul</v>
      </c>
      <c r="K11" s="19">
        <f t="shared" ref="K11:K50" si="4">IF((COUNTA(AF11:AN11)&gt;0),AVERAGE(AF11:AN11),"")</f>
        <v>81.142857142857139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81.142857142857139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keterampilan membuat Bentuk Molekul 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90</v>
      </c>
      <c r="U11" s="1">
        <v>90</v>
      </c>
      <c r="V11" s="1">
        <v>64</v>
      </c>
      <c r="W11" s="1">
        <v>80</v>
      </c>
      <c r="X11" s="1">
        <v>30</v>
      </c>
      <c r="Y11" s="1">
        <v>95</v>
      </c>
      <c r="Z11" s="1">
        <v>85</v>
      </c>
      <c r="AA11" s="1"/>
      <c r="AB11" s="1"/>
      <c r="AC11" s="1"/>
      <c r="AD11" s="1"/>
      <c r="AE11" s="18"/>
      <c r="AF11" s="1">
        <v>78</v>
      </c>
      <c r="AG11" s="1">
        <v>90</v>
      </c>
      <c r="AH11" s="1">
        <v>64</v>
      </c>
      <c r="AI11" s="1">
        <v>80</v>
      </c>
      <c r="AJ11" s="1">
        <v>76</v>
      </c>
      <c r="AK11" s="1">
        <v>95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54</v>
      </c>
      <c r="FD11" s="52"/>
      <c r="FE11" s="52"/>
      <c r="FG11" s="51" t="s">
        <v>55</v>
      </c>
      <c r="FH11" s="51"/>
      <c r="FI11" s="51"/>
    </row>
    <row r="12" spans="1:167" x14ac:dyDescent="0.25">
      <c r="A12" s="19">
        <v>2</v>
      </c>
      <c r="B12" s="19">
        <v>3573</v>
      </c>
      <c r="C12" s="19" t="s">
        <v>117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3</v>
      </c>
      <c r="J12" s="19" t="str">
        <f t="shared" si="3"/>
        <v>Memiliki kemampuan memahami Model-model Atom, namun perlu peningkatan pemahaman Bentuk Molekul</v>
      </c>
      <c r="K12" s="19">
        <f t="shared" si="4"/>
        <v>70</v>
      </c>
      <c r="L12" s="19" t="str">
        <f t="shared" si="5"/>
        <v>C</v>
      </c>
      <c r="M12" s="19">
        <f t="shared" si="6"/>
        <v>70</v>
      </c>
      <c r="N12" s="19" t="str">
        <f t="shared" si="7"/>
        <v>C</v>
      </c>
      <c r="O12" s="35">
        <v>3</v>
      </c>
      <c r="P12" s="19" t="str">
        <f t="shared" si="8"/>
        <v>Memiliki keterampilan menentukan letak unsur dalam SPU</v>
      </c>
      <c r="Q12" s="19" t="str">
        <f t="shared" si="9"/>
        <v/>
      </c>
      <c r="R12" s="19" t="str">
        <f t="shared" si="10"/>
        <v/>
      </c>
      <c r="S12" s="18"/>
      <c r="T12" s="1">
        <v>80</v>
      </c>
      <c r="U12" s="1">
        <v>70</v>
      </c>
      <c r="V12" s="1">
        <v>70</v>
      </c>
      <c r="W12" s="1">
        <v>70</v>
      </c>
      <c r="X12" s="1">
        <v>80</v>
      </c>
      <c r="Y12" s="1">
        <v>70</v>
      </c>
      <c r="Z12" s="1">
        <v>50</v>
      </c>
      <c r="AA12" s="1"/>
      <c r="AB12" s="1"/>
      <c r="AC12" s="1"/>
      <c r="AD12" s="1"/>
      <c r="AE12" s="18"/>
      <c r="AF12" s="1">
        <v>79</v>
      </c>
      <c r="AG12" s="1">
        <v>70</v>
      </c>
      <c r="AH12" s="1">
        <v>70</v>
      </c>
      <c r="AI12" s="1">
        <v>70</v>
      </c>
      <c r="AJ12" s="1">
        <v>76</v>
      </c>
      <c r="AK12" s="1">
        <v>70</v>
      </c>
      <c r="AL12" s="1">
        <v>55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3589</v>
      </c>
      <c r="C13" s="19" t="s">
        <v>118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Teori Atom, namun perlu peningkatan pemahaman Gaya Antar Molekul</v>
      </c>
      <c r="K13" s="19">
        <f t="shared" si="4"/>
        <v>73.285714285714292</v>
      </c>
      <c r="L13" s="19" t="str">
        <f t="shared" si="5"/>
        <v>C</v>
      </c>
      <c r="M13" s="19">
        <f t="shared" si="6"/>
        <v>73.285714285714292</v>
      </c>
      <c r="N13" s="19" t="str">
        <f t="shared" si="7"/>
        <v>C</v>
      </c>
      <c r="O13" s="35">
        <v>3</v>
      </c>
      <c r="P13" s="19" t="str">
        <f t="shared" si="8"/>
        <v>Memiliki keterampilan menentukan letak unsur dalam SPU</v>
      </c>
      <c r="Q13" s="19" t="str">
        <f t="shared" si="9"/>
        <v/>
      </c>
      <c r="R13" s="19" t="str">
        <f t="shared" si="10"/>
        <v/>
      </c>
      <c r="S13" s="18"/>
      <c r="T13" s="1">
        <v>90</v>
      </c>
      <c r="U13" s="1">
        <v>100</v>
      </c>
      <c r="V13" s="1">
        <v>72</v>
      </c>
      <c r="W13" s="1">
        <v>50</v>
      </c>
      <c r="X13" s="1">
        <v>80</v>
      </c>
      <c r="Y13" s="1">
        <v>70</v>
      </c>
      <c r="Z13" s="1">
        <v>70</v>
      </c>
      <c r="AA13" s="1"/>
      <c r="AB13" s="1"/>
      <c r="AC13" s="1"/>
      <c r="AD13" s="1"/>
      <c r="AE13" s="18"/>
      <c r="AF13" s="1">
        <v>85</v>
      </c>
      <c r="AG13" s="1">
        <v>100</v>
      </c>
      <c r="AH13" s="1">
        <v>72</v>
      </c>
      <c r="AI13" s="1">
        <v>50</v>
      </c>
      <c r="AJ13" s="1">
        <v>76</v>
      </c>
      <c r="AK13" s="1">
        <v>60</v>
      </c>
      <c r="AL13" s="1">
        <v>70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7">
        <v>1</v>
      </c>
      <c r="FH13" s="48" t="s">
        <v>171</v>
      </c>
      <c r="FI13" s="48" t="s">
        <v>172</v>
      </c>
      <c r="FJ13" s="46">
        <v>2541</v>
      </c>
      <c r="FK13" s="46">
        <v>2551</v>
      </c>
    </row>
    <row r="14" spans="1:167" x14ac:dyDescent="0.25">
      <c r="A14" s="19">
        <v>4</v>
      </c>
      <c r="B14" s="19">
        <v>3605</v>
      </c>
      <c r="C14" s="19" t="s">
        <v>119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memahami Model-model Atom, namun perlu peningkatan pemahaman Bentuk Molekul</v>
      </c>
      <c r="K14" s="19">
        <f t="shared" si="4"/>
        <v>74.714285714285708</v>
      </c>
      <c r="L14" s="19" t="str">
        <f t="shared" si="5"/>
        <v>C</v>
      </c>
      <c r="M14" s="19">
        <f t="shared" si="6"/>
        <v>74.714285714285708</v>
      </c>
      <c r="N14" s="19" t="str">
        <f t="shared" si="7"/>
        <v>C</v>
      </c>
      <c r="O14" s="35">
        <v>3</v>
      </c>
      <c r="P14" s="19" t="str">
        <f t="shared" si="8"/>
        <v>Memiliki keterampilan menentukan letak unsur dalam SPU</v>
      </c>
      <c r="Q14" s="19" t="str">
        <f t="shared" si="9"/>
        <v/>
      </c>
      <c r="R14" s="19" t="str">
        <f t="shared" si="10"/>
        <v/>
      </c>
      <c r="S14" s="18"/>
      <c r="T14" s="1">
        <v>90</v>
      </c>
      <c r="U14" s="1">
        <v>90</v>
      </c>
      <c r="V14" s="1">
        <v>68</v>
      </c>
      <c r="W14" s="1">
        <v>50</v>
      </c>
      <c r="X14" s="1">
        <v>90</v>
      </c>
      <c r="Y14" s="1">
        <v>70</v>
      </c>
      <c r="Z14" s="1">
        <v>70</v>
      </c>
      <c r="AA14" s="1"/>
      <c r="AB14" s="1"/>
      <c r="AC14" s="1"/>
      <c r="AD14" s="1"/>
      <c r="AE14" s="18"/>
      <c r="AF14" s="1">
        <v>85</v>
      </c>
      <c r="AG14" s="1">
        <v>90</v>
      </c>
      <c r="AH14" s="1">
        <v>68</v>
      </c>
      <c r="AI14" s="1">
        <v>50</v>
      </c>
      <c r="AJ14" s="1">
        <v>90</v>
      </c>
      <c r="AK14" s="1">
        <v>70</v>
      </c>
      <c r="AL14" s="1">
        <v>70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3621</v>
      </c>
      <c r="C15" s="19" t="s">
        <v>120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memahami Teori Atom, namun perlu peningkatan pemahaman Gaya Antar Molekul</v>
      </c>
      <c r="K15" s="19">
        <f t="shared" si="4"/>
        <v>79.142857142857139</v>
      </c>
      <c r="L15" s="19" t="str">
        <f t="shared" si="5"/>
        <v>B</v>
      </c>
      <c r="M15" s="19">
        <f t="shared" si="6"/>
        <v>79.142857142857139</v>
      </c>
      <c r="N15" s="19" t="str">
        <f t="shared" si="7"/>
        <v>B</v>
      </c>
      <c r="O15" s="35">
        <v>2</v>
      </c>
      <c r="P15" s="19" t="str">
        <f t="shared" si="8"/>
        <v xml:space="preserve">Memiliki keterampilan membuat Bentuk Molekul </v>
      </c>
      <c r="Q15" s="19" t="str">
        <f t="shared" si="9"/>
        <v/>
      </c>
      <c r="R15" s="19" t="str">
        <f t="shared" si="10"/>
        <v/>
      </c>
      <c r="S15" s="18"/>
      <c r="T15" s="1">
        <v>90</v>
      </c>
      <c r="U15" s="1">
        <v>70</v>
      </c>
      <c r="V15" s="1">
        <v>90</v>
      </c>
      <c r="W15" s="1">
        <v>80</v>
      </c>
      <c r="X15" s="1">
        <v>100</v>
      </c>
      <c r="Y15" s="1">
        <v>60</v>
      </c>
      <c r="Z15" s="1">
        <v>100</v>
      </c>
      <c r="AA15" s="1"/>
      <c r="AB15" s="1"/>
      <c r="AC15" s="1"/>
      <c r="AD15" s="1"/>
      <c r="AE15" s="18"/>
      <c r="AF15" s="1">
        <v>78</v>
      </c>
      <c r="AG15" s="1">
        <v>70</v>
      </c>
      <c r="AH15" s="1">
        <v>90</v>
      </c>
      <c r="AI15" s="1">
        <v>80</v>
      </c>
      <c r="AJ15" s="1">
        <v>76</v>
      </c>
      <c r="AK15" s="1">
        <v>60</v>
      </c>
      <c r="AL15" s="1">
        <v>100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7">
        <v>2</v>
      </c>
      <c r="FH15" s="48" t="s">
        <v>175</v>
      </c>
      <c r="FI15" s="48" t="s">
        <v>173</v>
      </c>
      <c r="FJ15" s="46">
        <v>2542</v>
      </c>
      <c r="FK15" s="46">
        <v>2552</v>
      </c>
    </row>
    <row r="16" spans="1:167" x14ac:dyDescent="0.25">
      <c r="A16" s="19">
        <v>6</v>
      </c>
      <c r="B16" s="19">
        <v>3637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Teori Atom, namun perlu peningkatan pemahaman Gaya Antar Molekul</v>
      </c>
      <c r="K16" s="19">
        <f t="shared" si="4"/>
        <v>78.857142857142861</v>
      </c>
      <c r="L16" s="19" t="str">
        <f t="shared" si="5"/>
        <v>B</v>
      </c>
      <c r="M16" s="19">
        <f t="shared" si="6"/>
        <v>78.857142857142861</v>
      </c>
      <c r="N16" s="19" t="str">
        <f t="shared" si="7"/>
        <v>B</v>
      </c>
      <c r="O16" s="35">
        <v>2</v>
      </c>
      <c r="P16" s="19" t="str">
        <f t="shared" si="8"/>
        <v xml:space="preserve">Memiliki keterampilan membuat Bentuk Molekul </v>
      </c>
      <c r="Q16" s="19" t="str">
        <f t="shared" si="9"/>
        <v/>
      </c>
      <c r="R16" s="19" t="str">
        <f t="shared" si="10"/>
        <v/>
      </c>
      <c r="S16" s="18"/>
      <c r="T16" s="1">
        <v>100</v>
      </c>
      <c r="U16" s="1">
        <v>65</v>
      </c>
      <c r="V16" s="1">
        <v>74</v>
      </c>
      <c r="W16" s="1">
        <v>80</v>
      </c>
      <c r="X16" s="1">
        <v>95</v>
      </c>
      <c r="Y16" s="1">
        <v>100</v>
      </c>
      <c r="Z16" s="1">
        <v>70</v>
      </c>
      <c r="AA16" s="1"/>
      <c r="AB16" s="1"/>
      <c r="AC16" s="1"/>
      <c r="AD16" s="1"/>
      <c r="AE16" s="18"/>
      <c r="AF16" s="1">
        <v>83</v>
      </c>
      <c r="AG16" s="1">
        <v>65</v>
      </c>
      <c r="AH16" s="1">
        <v>74</v>
      </c>
      <c r="AI16" s="1">
        <v>80</v>
      </c>
      <c r="AJ16" s="1">
        <v>80</v>
      </c>
      <c r="AK16" s="1">
        <v>100</v>
      </c>
      <c r="AL16" s="1">
        <v>70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3653</v>
      </c>
      <c r="C17" s="19" t="s">
        <v>122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kemampuan memahami Model-model Atom, namun perlu peningkatan pemahaman Bentuk Molekul</v>
      </c>
      <c r="K17" s="19">
        <f t="shared" si="4"/>
        <v>70.428571428571431</v>
      </c>
      <c r="L17" s="19" t="str">
        <f t="shared" si="5"/>
        <v>C</v>
      </c>
      <c r="M17" s="19">
        <f t="shared" si="6"/>
        <v>70.428571428571431</v>
      </c>
      <c r="N17" s="19" t="str">
        <f t="shared" si="7"/>
        <v>C</v>
      </c>
      <c r="O17" s="35">
        <v>3</v>
      </c>
      <c r="P17" s="19" t="str">
        <f t="shared" si="8"/>
        <v>Memiliki keterampilan menentukan letak unsur dalam SPU</v>
      </c>
      <c r="Q17" s="19" t="str">
        <f t="shared" si="9"/>
        <v/>
      </c>
      <c r="R17" s="19" t="str">
        <f t="shared" si="10"/>
        <v/>
      </c>
      <c r="S17" s="18"/>
      <c r="T17" s="1">
        <v>70</v>
      </c>
      <c r="U17" s="1">
        <v>70</v>
      </c>
      <c r="V17" s="1">
        <v>70</v>
      </c>
      <c r="W17" s="1">
        <v>70</v>
      </c>
      <c r="X17" s="1">
        <v>80</v>
      </c>
      <c r="Y17" s="1">
        <v>85</v>
      </c>
      <c r="Z17" s="1">
        <v>45</v>
      </c>
      <c r="AA17" s="1"/>
      <c r="AB17" s="1"/>
      <c r="AC17" s="1"/>
      <c r="AD17" s="1"/>
      <c r="AE17" s="18"/>
      <c r="AF17" s="1">
        <v>77</v>
      </c>
      <c r="AG17" s="1">
        <v>70</v>
      </c>
      <c r="AH17" s="1">
        <v>70</v>
      </c>
      <c r="AI17" s="1">
        <v>70</v>
      </c>
      <c r="AJ17" s="1">
        <v>76</v>
      </c>
      <c r="AK17" s="1">
        <v>85</v>
      </c>
      <c r="AL17" s="1">
        <v>45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 t="s">
        <v>176</v>
      </c>
      <c r="FI17" s="48" t="s">
        <v>174</v>
      </c>
      <c r="FJ17" s="46">
        <v>2543</v>
      </c>
      <c r="FK17" s="46">
        <v>2553</v>
      </c>
    </row>
    <row r="18" spans="1:167" x14ac:dyDescent="0.25">
      <c r="A18" s="19">
        <v>8</v>
      </c>
      <c r="B18" s="19">
        <v>3669</v>
      </c>
      <c r="C18" s="19" t="s">
        <v>123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Teori Atom, namun perlu peningkatan pemahaman Gaya Antar Molekul</v>
      </c>
      <c r="K18" s="19">
        <f t="shared" si="4"/>
        <v>72.285714285714292</v>
      </c>
      <c r="L18" s="19" t="str">
        <f t="shared" si="5"/>
        <v>C</v>
      </c>
      <c r="M18" s="19">
        <f t="shared" si="6"/>
        <v>72.285714285714292</v>
      </c>
      <c r="N18" s="19" t="str">
        <f t="shared" si="7"/>
        <v>C</v>
      </c>
      <c r="O18" s="35">
        <v>3</v>
      </c>
      <c r="P18" s="19" t="str">
        <f t="shared" si="8"/>
        <v>Memiliki keterampilan menentukan letak unsur dalam SPU</v>
      </c>
      <c r="Q18" s="19" t="str">
        <f t="shared" si="9"/>
        <v/>
      </c>
      <c r="R18" s="19" t="str">
        <f t="shared" si="10"/>
        <v/>
      </c>
      <c r="S18" s="18"/>
      <c r="T18" s="1">
        <v>90</v>
      </c>
      <c r="U18" s="1">
        <v>90</v>
      </c>
      <c r="V18" s="1">
        <v>82</v>
      </c>
      <c r="W18" s="1">
        <v>50</v>
      </c>
      <c r="X18" s="1">
        <v>90</v>
      </c>
      <c r="Y18" s="1">
        <v>90</v>
      </c>
      <c r="Z18" s="1">
        <v>40</v>
      </c>
      <c r="AA18" s="1"/>
      <c r="AB18" s="1"/>
      <c r="AC18" s="1"/>
      <c r="AD18" s="1"/>
      <c r="AE18" s="18"/>
      <c r="AF18" s="1">
        <v>78</v>
      </c>
      <c r="AG18" s="1">
        <v>90</v>
      </c>
      <c r="AH18" s="1">
        <v>82</v>
      </c>
      <c r="AI18" s="1">
        <v>50</v>
      </c>
      <c r="AJ18" s="1">
        <v>76</v>
      </c>
      <c r="AK18" s="1">
        <v>90</v>
      </c>
      <c r="AL18" s="1">
        <v>40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3685</v>
      </c>
      <c r="C19" s="19" t="s">
        <v>124</v>
      </c>
      <c r="D19" s="18"/>
      <c r="E19" s="19">
        <f t="shared" si="0"/>
        <v>71</v>
      </c>
      <c r="F19" s="19" t="str">
        <f t="shared" si="1"/>
        <v>C</v>
      </c>
      <c r="G19" s="19">
        <f>IF((COUNTA(T12:AC12)&gt;0),(ROUND((AVERAGE(T19:AD19)),0)),"")</f>
        <v>71</v>
      </c>
      <c r="H19" s="19" t="str">
        <f t="shared" si="2"/>
        <v>C</v>
      </c>
      <c r="I19" s="35">
        <v>3</v>
      </c>
      <c r="J19" s="19" t="str">
        <f t="shared" si="3"/>
        <v>Memiliki kemampuan memahami Model-model Atom, namun perlu peningkatan pemahaman Bentuk Molekul</v>
      </c>
      <c r="K19" s="19">
        <f t="shared" si="4"/>
        <v>70.571428571428569</v>
      </c>
      <c r="L19" s="19" t="str">
        <f t="shared" si="5"/>
        <v>C</v>
      </c>
      <c r="M19" s="19">
        <f t="shared" si="6"/>
        <v>70.571428571428569</v>
      </c>
      <c r="N19" s="19" t="str">
        <f t="shared" si="7"/>
        <v>C</v>
      </c>
      <c r="O19" s="35">
        <v>3</v>
      </c>
      <c r="P19" s="19" t="str">
        <f t="shared" si="8"/>
        <v>Memiliki keterampilan menentukan letak unsur dalam SPU</v>
      </c>
      <c r="Q19" s="19" t="str">
        <f t="shared" si="9"/>
        <v/>
      </c>
      <c r="R19" s="19" t="str">
        <f t="shared" si="10"/>
        <v/>
      </c>
      <c r="S19" s="18"/>
      <c r="T19" s="1">
        <v>80</v>
      </c>
      <c r="U19" s="1">
        <v>100</v>
      </c>
      <c r="V19" s="1">
        <v>70</v>
      </c>
      <c r="W19" s="1">
        <v>70</v>
      </c>
      <c r="X19" s="1">
        <v>78</v>
      </c>
      <c r="Y19" s="1">
        <v>60</v>
      </c>
      <c r="Z19" s="1">
        <v>40</v>
      </c>
      <c r="AA19" s="1"/>
      <c r="AB19" s="1"/>
      <c r="AC19" s="1"/>
      <c r="AD19" s="1"/>
      <c r="AE19" s="18"/>
      <c r="AF19" s="1">
        <v>78</v>
      </c>
      <c r="AG19" s="1">
        <v>100</v>
      </c>
      <c r="AH19" s="1">
        <v>70</v>
      </c>
      <c r="AI19" s="1">
        <v>70</v>
      </c>
      <c r="AJ19" s="1">
        <v>76</v>
      </c>
      <c r="AK19" s="1">
        <v>60</v>
      </c>
      <c r="AL19" s="1">
        <v>40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85" t="s">
        <v>177</v>
      </c>
      <c r="FI19" s="85" t="s">
        <v>178</v>
      </c>
      <c r="FJ19" s="46">
        <v>2544</v>
      </c>
      <c r="FK19" s="46">
        <v>2554</v>
      </c>
    </row>
    <row r="20" spans="1:167" x14ac:dyDescent="0.25">
      <c r="A20" s="19">
        <v>10</v>
      </c>
      <c r="B20" s="19">
        <v>3701</v>
      </c>
      <c r="C20" s="19" t="s">
        <v>125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Teori Atom, namun perlu peningkatan pemahaman Gaya Antar Molekul</v>
      </c>
      <c r="K20" s="19">
        <f t="shared" si="4"/>
        <v>75</v>
      </c>
      <c r="L20" s="19" t="str">
        <f t="shared" si="5"/>
        <v>C</v>
      </c>
      <c r="M20" s="19">
        <f t="shared" si="6"/>
        <v>75</v>
      </c>
      <c r="N20" s="19" t="str">
        <f t="shared" si="7"/>
        <v>C</v>
      </c>
      <c r="O20" s="35">
        <v>3</v>
      </c>
      <c r="P20" s="19" t="str">
        <f t="shared" si="8"/>
        <v>Memiliki keterampilan menentukan letak unsur dalam SPU</v>
      </c>
      <c r="Q20" s="19" t="str">
        <f t="shared" si="9"/>
        <v/>
      </c>
      <c r="R20" s="19" t="str">
        <f t="shared" si="10"/>
        <v/>
      </c>
      <c r="S20" s="18"/>
      <c r="T20" s="1">
        <v>90</v>
      </c>
      <c r="U20" s="1">
        <v>70</v>
      </c>
      <c r="V20" s="1">
        <v>76</v>
      </c>
      <c r="W20" s="1">
        <v>70</v>
      </c>
      <c r="X20" s="1">
        <v>80</v>
      </c>
      <c r="Y20" s="1">
        <v>85</v>
      </c>
      <c r="Z20" s="1">
        <v>70</v>
      </c>
      <c r="AA20" s="1"/>
      <c r="AB20" s="1"/>
      <c r="AC20" s="1"/>
      <c r="AD20" s="1"/>
      <c r="AE20" s="18"/>
      <c r="AF20" s="1">
        <v>78</v>
      </c>
      <c r="AG20" s="1">
        <v>70</v>
      </c>
      <c r="AH20" s="1">
        <v>76</v>
      </c>
      <c r="AI20" s="1">
        <v>70</v>
      </c>
      <c r="AJ20" s="1">
        <v>76</v>
      </c>
      <c r="AK20" s="1">
        <v>85</v>
      </c>
      <c r="AL20" s="1">
        <v>70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3717</v>
      </c>
      <c r="C21" s="19" t="s">
        <v>126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Teori Atom, namun perlu peningkatan pemahaman Bilangan kuantum</v>
      </c>
      <c r="K21" s="19">
        <f t="shared" si="4"/>
        <v>85.428571428571431</v>
      </c>
      <c r="L21" s="19" t="str">
        <f t="shared" si="5"/>
        <v>A</v>
      </c>
      <c r="M21" s="19">
        <f t="shared" si="6"/>
        <v>85.428571428571431</v>
      </c>
      <c r="N21" s="19" t="str">
        <f t="shared" si="7"/>
        <v>A</v>
      </c>
      <c r="O21" s="35">
        <v>1</v>
      </c>
      <c r="P21" s="19" t="str">
        <f t="shared" si="8"/>
        <v xml:space="preserve"> Memiliki keterampilan melakukan percobaan Uji Kepolaran Senyawa</v>
      </c>
      <c r="Q21" s="19" t="str">
        <f t="shared" si="9"/>
        <v/>
      </c>
      <c r="R21" s="19" t="str">
        <f t="shared" si="10"/>
        <v/>
      </c>
      <c r="S21" s="18"/>
      <c r="T21" s="1">
        <v>80</v>
      </c>
      <c r="U21" s="1">
        <v>90</v>
      </c>
      <c r="V21" s="1">
        <v>92</v>
      </c>
      <c r="W21" s="1">
        <v>80</v>
      </c>
      <c r="X21" s="1">
        <v>80</v>
      </c>
      <c r="Y21" s="1">
        <v>90</v>
      </c>
      <c r="Z21" s="1">
        <v>85</v>
      </c>
      <c r="AA21" s="1"/>
      <c r="AB21" s="1"/>
      <c r="AC21" s="1"/>
      <c r="AD21" s="1"/>
      <c r="AE21" s="18"/>
      <c r="AF21" s="1">
        <v>83</v>
      </c>
      <c r="AG21" s="1">
        <v>90</v>
      </c>
      <c r="AH21" s="1">
        <v>92</v>
      </c>
      <c r="AI21" s="1">
        <v>80</v>
      </c>
      <c r="AJ21" s="1">
        <v>78</v>
      </c>
      <c r="AK21" s="1">
        <v>90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2545</v>
      </c>
      <c r="FK21" s="46">
        <v>2555</v>
      </c>
    </row>
    <row r="22" spans="1:167" x14ac:dyDescent="0.25">
      <c r="A22" s="19">
        <v>12</v>
      </c>
      <c r="B22" s="19">
        <v>3733</v>
      </c>
      <c r="C22" s="19" t="s">
        <v>127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Memiliki kemampuan memahami Model-model Atom, namun perlu peningkatan pemahaman Bentuk Molekul</v>
      </c>
      <c r="K22" s="19">
        <f t="shared" si="4"/>
        <v>72.571428571428569</v>
      </c>
      <c r="L22" s="19" t="str">
        <f t="shared" si="5"/>
        <v>C</v>
      </c>
      <c r="M22" s="19">
        <f t="shared" si="6"/>
        <v>72.571428571428569</v>
      </c>
      <c r="N22" s="19" t="str">
        <f t="shared" si="7"/>
        <v>C</v>
      </c>
      <c r="O22" s="35">
        <v>3</v>
      </c>
      <c r="P22" s="19" t="str">
        <f t="shared" si="8"/>
        <v>Memiliki keterampilan menentukan letak unsur dalam SPU</v>
      </c>
      <c r="Q22" s="19" t="str">
        <f t="shared" si="9"/>
        <v/>
      </c>
      <c r="R22" s="19" t="str">
        <f t="shared" si="10"/>
        <v/>
      </c>
      <c r="S22" s="18"/>
      <c r="T22" s="1">
        <v>90</v>
      </c>
      <c r="U22" s="1">
        <v>90</v>
      </c>
      <c r="V22" s="1">
        <v>63</v>
      </c>
      <c r="W22" s="1">
        <v>70</v>
      </c>
      <c r="X22" s="1">
        <v>45</v>
      </c>
      <c r="Y22" s="1">
        <v>90</v>
      </c>
      <c r="Z22" s="1">
        <v>40</v>
      </c>
      <c r="AA22" s="1"/>
      <c r="AB22" s="1"/>
      <c r="AC22" s="1"/>
      <c r="AD22" s="1"/>
      <c r="AE22" s="18"/>
      <c r="AF22" s="1">
        <v>85</v>
      </c>
      <c r="AG22" s="1">
        <v>90</v>
      </c>
      <c r="AH22" s="1">
        <v>63</v>
      </c>
      <c r="AI22" s="1">
        <v>70</v>
      </c>
      <c r="AJ22" s="1">
        <v>90</v>
      </c>
      <c r="AK22" s="1">
        <v>90</v>
      </c>
      <c r="AL22" s="1">
        <v>20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3749</v>
      </c>
      <c r="C23" s="19" t="s">
        <v>128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memahami Model-model Atom, namun perlu peningkatan pemahaman Bentuk Molekul</v>
      </c>
      <c r="K23" s="19">
        <f t="shared" si="4"/>
        <v>73.428571428571431</v>
      </c>
      <c r="L23" s="19" t="str">
        <f t="shared" si="5"/>
        <v>C</v>
      </c>
      <c r="M23" s="19">
        <f t="shared" si="6"/>
        <v>73.428571428571431</v>
      </c>
      <c r="N23" s="19" t="str">
        <f t="shared" si="7"/>
        <v>C</v>
      </c>
      <c r="O23" s="35">
        <v>3</v>
      </c>
      <c r="P23" s="19" t="str">
        <f t="shared" si="8"/>
        <v>Memiliki keterampilan menentukan letak unsur dalam SPU</v>
      </c>
      <c r="Q23" s="19" t="str">
        <f t="shared" si="9"/>
        <v/>
      </c>
      <c r="R23" s="19" t="str">
        <f t="shared" si="10"/>
        <v/>
      </c>
      <c r="S23" s="18"/>
      <c r="T23" s="1">
        <v>75</v>
      </c>
      <c r="U23" s="1">
        <v>70</v>
      </c>
      <c r="V23" s="1">
        <v>70</v>
      </c>
      <c r="W23" s="1">
        <v>70</v>
      </c>
      <c r="X23" s="1">
        <v>80</v>
      </c>
      <c r="Y23" s="1">
        <v>100</v>
      </c>
      <c r="Z23" s="1">
        <v>40</v>
      </c>
      <c r="AA23" s="1"/>
      <c r="AB23" s="1"/>
      <c r="AC23" s="1"/>
      <c r="AD23" s="1"/>
      <c r="AE23" s="18"/>
      <c r="AF23" s="1">
        <v>84</v>
      </c>
      <c r="AG23" s="1">
        <v>70</v>
      </c>
      <c r="AH23" s="1">
        <v>70</v>
      </c>
      <c r="AI23" s="1">
        <v>70</v>
      </c>
      <c r="AJ23" s="1">
        <v>80</v>
      </c>
      <c r="AK23" s="1">
        <v>100</v>
      </c>
      <c r="AL23" s="1">
        <v>40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2546</v>
      </c>
      <c r="FK23" s="46">
        <v>2556</v>
      </c>
    </row>
    <row r="24" spans="1:167" x14ac:dyDescent="0.25">
      <c r="A24" s="19">
        <v>14</v>
      </c>
      <c r="B24" s="19">
        <v>3765</v>
      </c>
      <c r="C24" s="19" t="s">
        <v>129</v>
      </c>
      <c r="D24" s="18"/>
      <c r="E24" s="19">
        <f t="shared" si="0"/>
        <v>41</v>
      </c>
      <c r="F24" s="19" t="str">
        <f t="shared" si="1"/>
        <v>D</v>
      </c>
      <c r="G24" s="19">
        <f>IF((COUNTA(T12:AC12)&gt;0),(ROUND((AVERAGE(T24:AD24)),0)),"")</f>
        <v>41</v>
      </c>
      <c r="H24" s="19" t="str">
        <f t="shared" si="2"/>
        <v>D</v>
      </c>
      <c r="I24" s="35">
        <v>4</v>
      </c>
      <c r="J24" s="19" t="str">
        <f t="shared" si="3"/>
        <v>Perlu peningkatan pemahaman materi Bentuk Molekul dan Gaya Antar Molekul</v>
      </c>
      <c r="K24" s="19">
        <f t="shared" si="4"/>
        <v>51.142857142857146</v>
      </c>
      <c r="L24" s="19" t="str">
        <f t="shared" si="5"/>
        <v>D</v>
      </c>
      <c r="M24" s="19">
        <f t="shared" si="6"/>
        <v>51.142857142857146</v>
      </c>
      <c r="N24" s="19" t="str">
        <f t="shared" si="7"/>
        <v>D</v>
      </c>
      <c r="O24" s="35">
        <v>4</v>
      </c>
      <c r="P24" s="19" t="str">
        <f t="shared" si="8"/>
        <v>Perlu peningkatan keterampilan menentukan letak unsur dalam SPU dan Bentuk Molekul</v>
      </c>
      <c r="Q24" s="19" t="str">
        <f t="shared" si="9"/>
        <v/>
      </c>
      <c r="R24" s="19" t="str">
        <f t="shared" si="10"/>
        <v/>
      </c>
      <c r="S24" s="18"/>
      <c r="T24" s="1">
        <v>80</v>
      </c>
      <c r="U24" s="1">
        <v>65</v>
      </c>
      <c r="V24" s="1">
        <v>70</v>
      </c>
      <c r="W24" s="1">
        <v>70</v>
      </c>
      <c r="X24" s="1">
        <v>0</v>
      </c>
      <c r="Y24" s="1">
        <v>0</v>
      </c>
      <c r="Z24" s="1">
        <v>0</v>
      </c>
      <c r="AA24" s="1"/>
      <c r="AB24" s="1"/>
      <c r="AC24" s="1"/>
      <c r="AD24" s="1"/>
      <c r="AE24" s="18"/>
      <c r="AF24" s="1">
        <v>77</v>
      </c>
      <c r="AG24" s="1">
        <v>65</v>
      </c>
      <c r="AH24" s="1">
        <v>70</v>
      </c>
      <c r="AI24" s="1">
        <v>70</v>
      </c>
      <c r="AJ24" s="1">
        <v>76</v>
      </c>
      <c r="AK24" s="1">
        <v>0</v>
      </c>
      <c r="AL24" s="1">
        <v>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3781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Teori Atom, namun perlu peningkatan pemahaman Gaya Antar Molekul</v>
      </c>
      <c r="K25" s="19">
        <f t="shared" si="4"/>
        <v>79.714285714285708</v>
      </c>
      <c r="L25" s="19" t="str">
        <f t="shared" si="5"/>
        <v>B</v>
      </c>
      <c r="M25" s="19">
        <f t="shared" si="6"/>
        <v>79.714285714285708</v>
      </c>
      <c r="N25" s="19" t="str">
        <f t="shared" si="7"/>
        <v>B</v>
      </c>
      <c r="O25" s="35">
        <v>2</v>
      </c>
      <c r="P25" s="19" t="str">
        <f t="shared" si="8"/>
        <v xml:space="preserve">Memiliki keterampilan membuat Bentuk Molekul </v>
      </c>
      <c r="Q25" s="19" t="str">
        <f t="shared" si="9"/>
        <v/>
      </c>
      <c r="R25" s="19" t="str">
        <f t="shared" si="10"/>
        <v/>
      </c>
      <c r="S25" s="18"/>
      <c r="T25" s="1">
        <v>90</v>
      </c>
      <c r="U25" s="1">
        <v>80</v>
      </c>
      <c r="V25" s="1">
        <v>70</v>
      </c>
      <c r="W25" s="1">
        <v>80</v>
      </c>
      <c r="X25" s="1">
        <v>85</v>
      </c>
      <c r="Y25" s="1">
        <v>90</v>
      </c>
      <c r="Z25" s="1">
        <v>85</v>
      </c>
      <c r="AA25" s="1"/>
      <c r="AB25" s="1"/>
      <c r="AC25" s="1"/>
      <c r="AD25" s="1"/>
      <c r="AE25" s="18"/>
      <c r="AF25" s="1">
        <v>77</v>
      </c>
      <c r="AG25" s="1">
        <v>80</v>
      </c>
      <c r="AH25" s="1">
        <v>70</v>
      </c>
      <c r="AI25" s="1">
        <v>80</v>
      </c>
      <c r="AJ25" s="1">
        <v>76</v>
      </c>
      <c r="AK25" s="1">
        <v>90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78</v>
      </c>
      <c r="FD25" s="72"/>
      <c r="FE25" s="72"/>
      <c r="FG25" s="47">
        <v>7</v>
      </c>
      <c r="FH25" s="48"/>
      <c r="FI25" s="48"/>
      <c r="FJ25" s="46">
        <v>2547</v>
      </c>
      <c r="FK25" s="46">
        <v>2557</v>
      </c>
    </row>
    <row r="26" spans="1:167" x14ac:dyDescent="0.25">
      <c r="A26" s="19">
        <v>16</v>
      </c>
      <c r="B26" s="19">
        <v>3797</v>
      </c>
      <c r="C26" s="19" t="s">
        <v>131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3</v>
      </c>
      <c r="J26" s="19" t="str">
        <f t="shared" si="3"/>
        <v>Memiliki kemampuan memahami Model-model Atom, namun perlu peningkatan pemahaman Bentuk Molekul</v>
      </c>
      <c r="K26" s="19">
        <f t="shared" si="4"/>
        <v>72.142857142857139</v>
      </c>
      <c r="L26" s="19" t="str">
        <f t="shared" si="5"/>
        <v>C</v>
      </c>
      <c r="M26" s="19">
        <f t="shared" si="6"/>
        <v>72.142857142857139</v>
      </c>
      <c r="N26" s="19" t="str">
        <f t="shared" si="7"/>
        <v>C</v>
      </c>
      <c r="O26" s="35">
        <v>3</v>
      </c>
      <c r="P26" s="19" t="str">
        <f t="shared" si="8"/>
        <v>Memiliki keterampilan menentukan letak unsur dalam SPU</v>
      </c>
      <c r="Q26" s="19" t="str">
        <f t="shared" si="9"/>
        <v/>
      </c>
      <c r="R26" s="19" t="str">
        <f t="shared" si="10"/>
        <v/>
      </c>
      <c r="S26" s="18"/>
      <c r="T26" s="1">
        <v>90</v>
      </c>
      <c r="U26" s="1">
        <v>70</v>
      </c>
      <c r="V26" s="1">
        <v>70</v>
      </c>
      <c r="W26" s="1">
        <v>70</v>
      </c>
      <c r="X26" s="1">
        <v>80</v>
      </c>
      <c r="Y26" s="1">
        <v>80</v>
      </c>
      <c r="Z26" s="1">
        <v>40</v>
      </c>
      <c r="AA26" s="1"/>
      <c r="AB26" s="1"/>
      <c r="AC26" s="1"/>
      <c r="AD26" s="1"/>
      <c r="AE26" s="18"/>
      <c r="AF26" s="1">
        <v>85</v>
      </c>
      <c r="AG26" s="1">
        <v>70</v>
      </c>
      <c r="AH26" s="1">
        <v>70</v>
      </c>
      <c r="AI26" s="1">
        <v>70</v>
      </c>
      <c r="AJ26" s="1">
        <v>90</v>
      </c>
      <c r="AK26" s="1">
        <v>80</v>
      </c>
      <c r="AL26" s="1">
        <v>40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3813</v>
      </c>
      <c r="C27" s="19" t="s">
        <v>132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Teori Atom, namun perlu peningkatan pemahaman Gaya Antar Molekul</v>
      </c>
      <c r="K27" s="19">
        <f t="shared" si="4"/>
        <v>74.857142857142861</v>
      </c>
      <c r="L27" s="19" t="str">
        <f t="shared" si="5"/>
        <v>C</v>
      </c>
      <c r="M27" s="19">
        <f t="shared" si="6"/>
        <v>74.857142857142861</v>
      </c>
      <c r="N27" s="19" t="str">
        <f t="shared" si="7"/>
        <v>C</v>
      </c>
      <c r="O27" s="35">
        <v>3</v>
      </c>
      <c r="P27" s="19" t="str">
        <f t="shared" si="8"/>
        <v>Memiliki keterampilan menentukan letak unsur dalam SPU</v>
      </c>
      <c r="Q27" s="19" t="str">
        <f t="shared" si="9"/>
        <v/>
      </c>
      <c r="R27" s="19" t="str">
        <f t="shared" si="10"/>
        <v/>
      </c>
      <c r="S27" s="18"/>
      <c r="T27" s="1">
        <v>90</v>
      </c>
      <c r="U27" s="1">
        <v>90</v>
      </c>
      <c r="V27" s="1">
        <v>60</v>
      </c>
      <c r="W27" s="1">
        <v>80</v>
      </c>
      <c r="X27" s="1">
        <v>100</v>
      </c>
      <c r="Y27" s="1">
        <v>100</v>
      </c>
      <c r="Z27" s="1">
        <v>40</v>
      </c>
      <c r="AA27" s="1"/>
      <c r="AB27" s="1"/>
      <c r="AC27" s="1"/>
      <c r="AD27" s="1"/>
      <c r="AE27" s="18"/>
      <c r="AF27" s="1">
        <v>78</v>
      </c>
      <c r="AG27" s="1">
        <v>90</v>
      </c>
      <c r="AH27" s="1">
        <v>60</v>
      </c>
      <c r="AI27" s="1">
        <v>80</v>
      </c>
      <c r="AJ27" s="1">
        <v>76</v>
      </c>
      <c r="AK27" s="1">
        <v>100</v>
      </c>
      <c r="AL27" s="1">
        <v>40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7">
        <v>8</v>
      </c>
      <c r="FH27" s="48"/>
      <c r="FI27" s="48"/>
      <c r="FJ27" s="46">
        <v>2548</v>
      </c>
      <c r="FK27" s="46">
        <v>2558</v>
      </c>
    </row>
    <row r="28" spans="1:167" x14ac:dyDescent="0.25">
      <c r="A28" s="19">
        <v>18</v>
      </c>
      <c r="B28" s="19">
        <v>3829</v>
      </c>
      <c r="C28" s="19" t="s">
        <v>133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memahami Teori Atom, namun perlu peningkatan pemahaman Bilangan kuantum</v>
      </c>
      <c r="K28" s="19">
        <f t="shared" si="4"/>
        <v>85.428571428571431</v>
      </c>
      <c r="L28" s="19" t="str">
        <f t="shared" si="5"/>
        <v>A</v>
      </c>
      <c r="M28" s="19">
        <f t="shared" si="6"/>
        <v>85.428571428571431</v>
      </c>
      <c r="N28" s="19" t="str">
        <f t="shared" si="7"/>
        <v>A</v>
      </c>
      <c r="O28" s="35">
        <v>1</v>
      </c>
      <c r="P28" s="19" t="str">
        <f t="shared" si="8"/>
        <v xml:space="preserve"> Memiliki keterampilan melakukan percobaan Uji Kepolaran Senyawa</v>
      </c>
      <c r="Q28" s="19" t="str">
        <f t="shared" si="9"/>
        <v/>
      </c>
      <c r="R28" s="19" t="str">
        <f t="shared" si="10"/>
        <v/>
      </c>
      <c r="S28" s="18"/>
      <c r="T28" s="1">
        <v>90</v>
      </c>
      <c r="U28" s="1">
        <v>80</v>
      </c>
      <c r="V28" s="1">
        <v>92</v>
      </c>
      <c r="W28" s="1">
        <v>70</v>
      </c>
      <c r="X28" s="1">
        <v>100</v>
      </c>
      <c r="Y28" s="1">
        <v>95</v>
      </c>
      <c r="Z28" s="1">
        <v>100</v>
      </c>
      <c r="AA28" s="1"/>
      <c r="AB28" s="1"/>
      <c r="AC28" s="1"/>
      <c r="AD28" s="1"/>
      <c r="AE28" s="18"/>
      <c r="AF28" s="1">
        <v>85</v>
      </c>
      <c r="AG28" s="1">
        <v>80</v>
      </c>
      <c r="AH28" s="1">
        <v>92</v>
      </c>
      <c r="AI28" s="1">
        <v>70</v>
      </c>
      <c r="AJ28" s="1">
        <v>76</v>
      </c>
      <c r="AK28" s="1">
        <v>95</v>
      </c>
      <c r="AL28" s="1">
        <v>100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3845</v>
      </c>
      <c r="C29" s="19" t="s">
        <v>134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Teori Atom, namun perlu peningkatan pemahaman Gaya Antar Molekul</v>
      </c>
      <c r="K29" s="19">
        <f t="shared" si="4"/>
        <v>74.857142857142861</v>
      </c>
      <c r="L29" s="19" t="str">
        <f t="shared" si="5"/>
        <v>C</v>
      </c>
      <c r="M29" s="19">
        <f t="shared" si="6"/>
        <v>74.857142857142861</v>
      </c>
      <c r="N29" s="19" t="str">
        <f t="shared" si="7"/>
        <v>C</v>
      </c>
      <c r="O29" s="35">
        <v>3</v>
      </c>
      <c r="P29" s="19" t="str">
        <f t="shared" si="8"/>
        <v>Memiliki keterampilan menentukan letak unsur dalam SPU</v>
      </c>
      <c r="Q29" s="19" t="str">
        <f t="shared" si="9"/>
        <v/>
      </c>
      <c r="R29" s="19" t="str">
        <f t="shared" si="10"/>
        <v/>
      </c>
      <c r="S29" s="18"/>
      <c r="T29" s="1">
        <v>90</v>
      </c>
      <c r="U29" s="1">
        <v>90</v>
      </c>
      <c r="V29" s="1">
        <v>70</v>
      </c>
      <c r="W29" s="1">
        <v>70</v>
      </c>
      <c r="X29" s="1">
        <v>90</v>
      </c>
      <c r="Y29" s="1">
        <v>100</v>
      </c>
      <c r="Z29" s="1">
        <v>40</v>
      </c>
      <c r="AA29" s="1"/>
      <c r="AB29" s="1"/>
      <c r="AC29" s="1"/>
      <c r="AD29" s="1"/>
      <c r="AE29" s="18"/>
      <c r="AF29" s="1">
        <v>78</v>
      </c>
      <c r="AG29" s="1">
        <v>90</v>
      </c>
      <c r="AH29" s="1">
        <v>70</v>
      </c>
      <c r="AI29" s="1">
        <v>70</v>
      </c>
      <c r="AJ29" s="1">
        <v>76</v>
      </c>
      <c r="AK29" s="1">
        <v>100</v>
      </c>
      <c r="AL29" s="1">
        <v>40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7">
        <v>9</v>
      </c>
      <c r="FH29" s="48"/>
      <c r="FI29" s="48"/>
      <c r="FJ29" s="46">
        <v>2549</v>
      </c>
      <c r="FK29" s="46">
        <v>2559</v>
      </c>
    </row>
    <row r="30" spans="1:167" x14ac:dyDescent="0.25">
      <c r="A30" s="19">
        <v>20</v>
      </c>
      <c r="B30" s="19">
        <v>3861</v>
      </c>
      <c r="C30" s="19" t="s">
        <v>135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Teori Atom, namun perlu peningkatan pemahaman Gaya Antar Molekul</v>
      </c>
      <c r="K30" s="19">
        <f t="shared" si="4"/>
        <v>76.428571428571431</v>
      </c>
      <c r="L30" s="19" t="str">
        <f t="shared" si="5"/>
        <v>B</v>
      </c>
      <c r="M30" s="19">
        <f t="shared" si="6"/>
        <v>76.428571428571431</v>
      </c>
      <c r="N30" s="19" t="str">
        <f t="shared" si="7"/>
        <v>B</v>
      </c>
      <c r="O30" s="35">
        <v>2</v>
      </c>
      <c r="P30" s="19" t="str">
        <f t="shared" si="8"/>
        <v xml:space="preserve">Memiliki keterampilan membuat Bentuk Molekul </v>
      </c>
      <c r="Q30" s="19" t="str">
        <f t="shared" si="9"/>
        <v/>
      </c>
      <c r="R30" s="19" t="str">
        <f t="shared" si="10"/>
        <v/>
      </c>
      <c r="S30" s="18"/>
      <c r="T30" s="1">
        <v>80</v>
      </c>
      <c r="U30" s="1">
        <v>70</v>
      </c>
      <c r="V30" s="1">
        <v>70</v>
      </c>
      <c r="W30" s="1">
        <v>70</v>
      </c>
      <c r="X30" s="1">
        <v>90</v>
      </c>
      <c r="Y30" s="1">
        <v>70</v>
      </c>
      <c r="Z30" s="1">
        <v>100</v>
      </c>
      <c r="AA30" s="1"/>
      <c r="AB30" s="1"/>
      <c r="AC30" s="1"/>
      <c r="AD30" s="1"/>
      <c r="AE30" s="18"/>
      <c r="AF30" s="1">
        <v>79</v>
      </c>
      <c r="AG30" s="1">
        <v>70</v>
      </c>
      <c r="AH30" s="1">
        <v>70</v>
      </c>
      <c r="AI30" s="1">
        <v>70</v>
      </c>
      <c r="AJ30" s="1">
        <v>76</v>
      </c>
      <c r="AK30" s="1">
        <v>70</v>
      </c>
      <c r="AL30" s="1">
        <v>100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3877</v>
      </c>
      <c r="C31" s="19" t="s">
        <v>136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Teori Atom, namun perlu peningkatan pemahaman Gaya Antar Molekul</v>
      </c>
      <c r="K31" s="19">
        <f t="shared" si="4"/>
        <v>82.142857142857139</v>
      </c>
      <c r="L31" s="19" t="str">
        <f t="shared" si="5"/>
        <v>B</v>
      </c>
      <c r="M31" s="19">
        <f t="shared" si="6"/>
        <v>82.142857142857139</v>
      </c>
      <c r="N31" s="19" t="str">
        <f t="shared" si="7"/>
        <v>B</v>
      </c>
      <c r="O31" s="35">
        <v>2</v>
      </c>
      <c r="P31" s="19" t="str">
        <f t="shared" si="8"/>
        <v xml:space="preserve">Memiliki keterampilan membuat Bentuk Molekul </v>
      </c>
      <c r="Q31" s="19" t="str">
        <f t="shared" si="9"/>
        <v/>
      </c>
      <c r="R31" s="19" t="str">
        <f t="shared" si="10"/>
        <v/>
      </c>
      <c r="S31" s="18"/>
      <c r="T31" s="1">
        <v>65</v>
      </c>
      <c r="U31" s="1">
        <v>90</v>
      </c>
      <c r="V31" s="1">
        <v>62</v>
      </c>
      <c r="W31" s="1">
        <v>70</v>
      </c>
      <c r="X31" s="1">
        <v>85</v>
      </c>
      <c r="Y31" s="1">
        <v>100</v>
      </c>
      <c r="Z31" s="1">
        <v>100</v>
      </c>
      <c r="AA31" s="1"/>
      <c r="AB31" s="1"/>
      <c r="AC31" s="1"/>
      <c r="AD31" s="1"/>
      <c r="AE31" s="18"/>
      <c r="AF31" s="1">
        <v>77</v>
      </c>
      <c r="AG31" s="1">
        <v>90</v>
      </c>
      <c r="AH31" s="1">
        <v>62</v>
      </c>
      <c r="AI31" s="1">
        <v>70</v>
      </c>
      <c r="AJ31" s="1">
        <v>76</v>
      </c>
      <c r="AK31" s="1">
        <v>100</v>
      </c>
      <c r="AL31" s="1">
        <v>100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2550</v>
      </c>
      <c r="FK31" s="46">
        <v>2560</v>
      </c>
    </row>
    <row r="32" spans="1:167" x14ac:dyDescent="0.25">
      <c r="A32" s="19">
        <v>22</v>
      </c>
      <c r="B32" s="19">
        <v>3893</v>
      </c>
      <c r="C32" s="19" t="s">
        <v>137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Teori Atom, namun perlu peningkatan pemahaman Gaya Antar Molekul</v>
      </c>
      <c r="K32" s="19">
        <f t="shared" si="4"/>
        <v>84.285714285714292</v>
      </c>
      <c r="L32" s="19" t="str">
        <f t="shared" si="5"/>
        <v>A</v>
      </c>
      <c r="M32" s="19">
        <f t="shared" si="6"/>
        <v>84.285714285714292</v>
      </c>
      <c r="N32" s="19" t="str">
        <f t="shared" si="7"/>
        <v>A</v>
      </c>
      <c r="O32" s="35">
        <v>1</v>
      </c>
      <c r="P32" s="19" t="str">
        <f t="shared" si="8"/>
        <v xml:space="preserve"> Memiliki keterampilan melakukan percobaan Uji Kepolaran Senyawa</v>
      </c>
      <c r="Q32" s="19" t="str">
        <f t="shared" si="9"/>
        <v/>
      </c>
      <c r="R32" s="19" t="str">
        <f t="shared" si="10"/>
        <v/>
      </c>
      <c r="S32" s="18"/>
      <c r="T32" s="1">
        <v>90</v>
      </c>
      <c r="U32" s="1">
        <v>90</v>
      </c>
      <c r="V32" s="1">
        <v>66</v>
      </c>
      <c r="W32" s="1">
        <v>80</v>
      </c>
      <c r="X32" s="1">
        <v>20</v>
      </c>
      <c r="Y32" s="1">
        <v>100</v>
      </c>
      <c r="Z32" s="1">
        <v>100</v>
      </c>
      <c r="AA32" s="1"/>
      <c r="AB32" s="1"/>
      <c r="AC32" s="1"/>
      <c r="AD32" s="1"/>
      <c r="AE32" s="18"/>
      <c r="AF32" s="1">
        <v>78</v>
      </c>
      <c r="AG32" s="1">
        <v>90</v>
      </c>
      <c r="AH32" s="1">
        <v>66</v>
      </c>
      <c r="AI32" s="1">
        <v>80</v>
      </c>
      <c r="AJ32" s="1">
        <v>76</v>
      </c>
      <c r="AK32" s="1">
        <v>100</v>
      </c>
      <c r="AL32" s="1">
        <v>100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3909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Teori Atom, namun perlu peningkatan pemahaman Gaya Antar Molekul</v>
      </c>
      <c r="K33" s="19">
        <f t="shared" si="4"/>
        <v>77</v>
      </c>
      <c r="L33" s="19" t="str">
        <f t="shared" si="5"/>
        <v>B</v>
      </c>
      <c r="M33" s="19">
        <f t="shared" si="6"/>
        <v>77</v>
      </c>
      <c r="N33" s="19" t="str">
        <f t="shared" si="7"/>
        <v>B</v>
      </c>
      <c r="O33" s="35">
        <v>2</v>
      </c>
      <c r="P33" s="19" t="str">
        <f t="shared" si="8"/>
        <v xml:space="preserve">Memiliki keterampilan membuat Bentuk Molekul </v>
      </c>
      <c r="Q33" s="19" t="str">
        <f t="shared" si="9"/>
        <v/>
      </c>
      <c r="R33" s="19" t="str">
        <f t="shared" si="10"/>
        <v/>
      </c>
      <c r="S33" s="18"/>
      <c r="T33" s="1">
        <v>100</v>
      </c>
      <c r="U33" s="1">
        <v>65</v>
      </c>
      <c r="V33" s="1">
        <v>64</v>
      </c>
      <c r="W33" s="1">
        <v>70</v>
      </c>
      <c r="X33" s="1">
        <v>90</v>
      </c>
      <c r="Y33" s="1">
        <v>100</v>
      </c>
      <c r="Z33" s="1">
        <v>85</v>
      </c>
      <c r="AA33" s="1"/>
      <c r="AB33" s="1"/>
      <c r="AC33" s="1"/>
      <c r="AD33" s="1"/>
      <c r="AE33" s="18"/>
      <c r="AF33" s="1">
        <v>79</v>
      </c>
      <c r="AG33" s="1">
        <v>65</v>
      </c>
      <c r="AH33" s="1">
        <v>64</v>
      </c>
      <c r="AI33" s="1">
        <v>70</v>
      </c>
      <c r="AJ33" s="1">
        <v>76</v>
      </c>
      <c r="AK33" s="1">
        <v>100</v>
      </c>
      <c r="AL33" s="1">
        <v>85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3925</v>
      </c>
      <c r="C34" s="19" t="s">
        <v>139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memahami Teori Atom, namun perlu peningkatan pemahaman Gaya Antar Molekul</v>
      </c>
      <c r="K34" s="19">
        <f t="shared" si="4"/>
        <v>78.571428571428569</v>
      </c>
      <c r="L34" s="19" t="str">
        <f t="shared" si="5"/>
        <v>B</v>
      </c>
      <c r="M34" s="19">
        <f t="shared" si="6"/>
        <v>78.571428571428569</v>
      </c>
      <c r="N34" s="19" t="str">
        <f t="shared" si="7"/>
        <v>B</v>
      </c>
      <c r="O34" s="35">
        <v>2</v>
      </c>
      <c r="P34" s="19" t="str">
        <f t="shared" si="8"/>
        <v xml:space="preserve">Memiliki keterampilan membuat Bentuk Molekul </v>
      </c>
      <c r="Q34" s="19" t="str">
        <f t="shared" si="9"/>
        <v/>
      </c>
      <c r="R34" s="19" t="str">
        <f t="shared" si="10"/>
        <v/>
      </c>
      <c r="S34" s="18"/>
      <c r="T34" s="1">
        <v>90</v>
      </c>
      <c r="U34" s="1">
        <v>70</v>
      </c>
      <c r="V34" s="1">
        <v>70</v>
      </c>
      <c r="W34" s="1">
        <v>70</v>
      </c>
      <c r="X34" s="1">
        <v>60</v>
      </c>
      <c r="Y34" s="1">
        <v>100</v>
      </c>
      <c r="Z34" s="1">
        <v>85</v>
      </c>
      <c r="AA34" s="1"/>
      <c r="AB34" s="1"/>
      <c r="AC34" s="1"/>
      <c r="AD34" s="1"/>
      <c r="AE34" s="18"/>
      <c r="AF34" s="1">
        <v>79</v>
      </c>
      <c r="AG34" s="1">
        <v>70</v>
      </c>
      <c r="AH34" s="1">
        <v>70</v>
      </c>
      <c r="AI34" s="1">
        <v>70</v>
      </c>
      <c r="AJ34" s="1">
        <v>76</v>
      </c>
      <c r="AK34" s="1">
        <v>100</v>
      </c>
      <c r="AL34" s="1">
        <v>85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3941</v>
      </c>
      <c r="C35" s="19" t="s">
        <v>140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Teori Atom, namun perlu peningkatan pemahaman Gaya Antar Molekul</v>
      </c>
      <c r="K35" s="19">
        <f t="shared" si="4"/>
        <v>73.285714285714292</v>
      </c>
      <c r="L35" s="19" t="str">
        <f t="shared" si="5"/>
        <v>C</v>
      </c>
      <c r="M35" s="19">
        <f t="shared" si="6"/>
        <v>73.285714285714292</v>
      </c>
      <c r="N35" s="19" t="str">
        <f t="shared" si="7"/>
        <v>C</v>
      </c>
      <c r="O35" s="35">
        <v>3</v>
      </c>
      <c r="P35" s="19" t="str">
        <f t="shared" si="8"/>
        <v>Memiliki keterampilan menentukan letak unsur dalam SPU</v>
      </c>
      <c r="Q35" s="19" t="str">
        <f t="shared" si="9"/>
        <v/>
      </c>
      <c r="R35" s="19" t="str">
        <f t="shared" si="10"/>
        <v/>
      </c>
      <c r="S35" s="18"/>
      <c r="T35" s="1">
        <v>90</v>
      </c>
      <c r="U35" s="1">
        <v>80</v>
      </c>
      <c r="V35" s="1">
        <v>80</v>
      </c>
      <c r="W35" s="1">
        <v>70</v>
      </c>
      <c r="X35" s="1">
        <v>90</v>
      </c>
      <c r="Y35" s="1">
        <v>80</v>
      </c>
      <c r="Z35" s="1">
        <v>40</v>
      </c>
      <c r="AA35" s="1"/>
      <c r="AB35" s="1"/>
      <c r="AC35" s="1"/>
      <c r="AD35" s="1"/>
      <c r="AE35" s="18"/>
      <c r="AF35" s="1">
        <v>83</v>
      </c>
      <c r="AG35" s="1">
        <v>80</v>
      </c>
      <c r="AH35" s="1">
        <v>80</v>
      </c>
      <c r="AI35" s="1">
        <v>70</v>
      </c>
      <c r="AJ35" s="1">
        <v>80</v>
      </c>
      <c r="AK35" s="1">
        <v>80</v>
      </c>
      <c r="AL35" s="1">
        <v>40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3957</v>
      </c>
      <c r="C36" s="19" t="s">
        <v>141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Teori Atom, namun perlu peningkatan pemahaman Gaya Antar Molekul</v>
      </c>
      <c r="K36" s="19">
        <f t="shared" si="4"/>
        <v>80.571428571428569</v>
      </c>
      <c r="L36" s="19" t="str">
        <f t="shared" si="5"/>
        <v>B</v>
      </c>
      <c r="M36" s="19">
        <f t="shared" si="6"/>
        <v>80.571428571428569</v>
      </c>
      <c r="N36" s="19" t="str">
        <f t="shared" si="7"/>
        <v>B</v>
      </c>
      <c r="O36" s="35">
        <v>2</v>
      </c>
      <c r="P36" s="19" t="str">
        <f t="shared" si="8"/>
        <v xml:space="preserve">Memiliki keterampilan membuat Bentuk Molekul </v>
      </c>
      <c r="Q36" s="19" t="str">
        <f t="shared" si="9"/>
        <v/>
      </c>
      <c r="R36" s="19" t="str">
        <f t="shared" si="10"/>
        <v/>
      </c>
      <c r="S36" s="18"/>
      <c r="T36" s="1">
        <v>80</v>
      </c>
      <c r="U36" s="1">
        <v>75</v>
      </c>
      <c r="V36" s="1">
        <v>76</v>
      </c>
      <c r="W36" s="1">
        <v>70</v>
      </c>
      <c r="X36" s="1">
        <v>80</v>
      </c>
      <c r="Y36" s="1">
        <v>80</v>
      </c>
      <c r="Z36" s="1">
        <v>100</v>
      </c>
      <c r="AA36" s="1"/>
      <c r="AB36" s="1"/>
      <c r="AC36" s="1"/>
      <c r="AD36" s="1"/>
      <c r="AE36" s="18"/>
      <c r="AF36" s="1">
        <v>83</v>
      </c>
      <c r="AG36" s="1">
        <v>75</v>
      </c>
      <c r="AH36" s="1">
        <v>76</v>
      </c>
      <c r="AI36" s="1">
        <v>70</v>
      </c>
      <c r="AJ36" s="1">
        <v>80</v>
      </c>
      <c r="AK36" s="1">
        <v>80</v>
      </c>
      <c r="AL36" s="1">
        <v>100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3973</v>
      </c>
      <c r="C37" s="19" t="s">
        <v>142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memahami Teori Atom, namun perlu peningkatan pemahaman Gaya Antar Molekul</v>
      </c>
      <c r="K37" s="19">
        <f t="shared" si="4"/>
        <v>73.714285714285708</v>
      </c>
      <c r="L37" s="19" t="str">
        <f t="shared" si="5"/>
        <v>C</v>
      </c>
      <c r="M37" s="19">
        <f t="shared" si="6"/>
        <v>73.714285714285708</v>
      </c>
      <c r="N37" s="19" t="str">
        <f t="shared" si="7"/>
        <v>C</v>
      </c>
      <c r="O37" s="35">
        <v>3</v>
      </c>
      <c r="P37" s="19" t="str">
        <f t="shared" si="8"/>
        <v>Memiliki keterampilan menentukan letak unsur dalam SPU</v>
      </c>
      <c r="Q37" s="19" t="str">
        <f t="shared" si="9"/>
        <v/>
      </c>
      <c r="R37" s="19" t="str">
        <f t="shared" si="10"/>
        <v/>
      </c>
      <c r="S37" s="18"/>
      <c r="T37" s="1">
        <v>100</v>
      </c>
      <c r="U37" s="1">
        <v>90</v>
      </c>
      <c r="V37" s="1">
        <v>70</v>
      </c>
      <c r="W37" s="1">
        <v>70</v>
      </c>
      <c r="X37" s="1">
        <v>80</v>
      </c>
      <c r="Y37" s="1">
        <v>85</v>
      </c>
      <c r="Z37" s="1">
        <v>40</v>
      </c>
      <c r="AA37" s="1"/>
      <c r="AB37" s="1"/>
      <c r="AC37" s="1"/>
      <c r="AD37" s="1"/>
      <c r="AE37" s="18"/>
      <c r="AF37" s="1">
        <v>85</v>
      </c>
      <c r="AG37" s="1">
        <v>90</v>
      </c>
      <c r="AH37" s="1">
        <v>70</v>
      </c>
      <c r="AI37" s="1">
        <v>70</v>
      </c>
      <c r="AJ37" s="1">
        <v>76</v>
      </c>
      <c r="AK37" s="1">
        <v>85</v>
      </c>
      <c r="AL37" s="1">
        <v>40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3989</v>
      </c>
      <c r="C38" s="19" t="s">
        <v>143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Teori Atom, namun perlu peningkatan pemahaman Gaya Antar Molekul</v>
      </c>
      <c r="K38" s="19">
        <f t="shared" si="4"/>
        <v>80.285714285714292</v>
      </c>
      <c r="L38" s="19" t="str">
        <f t="shared" si="5"/>
        <v>B</v>
      </c>
      <c r="M38" s="19">
        <f t="shared" si="6"/>
        <v>80.285714285714292</v>
      </c>
      <c r="N38" s="19" t="str">
        <f t="shared" si="7"/>
        <v>B</v>
      </c>
      <c r="O38" s="35">
        <v>2</v>
      </c>
      <c r="P38" s="19" t="str">
        <f t="shared" si="8"/>
        <v xml:space="preserve">Memiliki keterampilan membuat Bentuk Molekul </v>
      </c>
      <c r="Q38" s="19" t="str">
        <f t="shared" si="9"/>
        <v/>
      </c>
      <c r="R38" s="19" t="str">
        <f t="shared" si="10"/>
        <v/>
      </c>
      <c r="S38" s="18"/>
      <c r="T38" s="1">
        <v>90</v>
      </c>
      <c r="U38" s="1">
        <v>100</v>
      </c>
      <c r="V38" s="1">
        <v>86</v>
      </c>
      <c r="W38" s="1">
        <v>70</v>
      </c>
      <c r="X38" s="1">
        <v>70</v>
      </c>
      <c r="Y38" s="1">
        <v>70</v>
      </c>
      <c r="Z38" s="1">
        <v>100</v>
      </c>
      <c r="AA38" s="1"/>
      <c r="AB38" s="1"/>
      <c r="AC38" s="1"/>
      <c r="AD38" s="1"/>
      <c r="AE38" s="18"/>
      <c r="AF38" s="1">
        <v>85</v>
      </c>
      <c r="AG38" s="1">
        <v>100</v>
      </c>
      <c r="AH38" s="1">
        <v>86</v>
      </c>
      <c r="AI38" s="1">
        <v>50</v>
      </c>
      <c r="AJ38" s="1">
        <v>76</v>
      </c>
      <c r="AK38" s="1">
        <v>65</v>
      </c>
      <c r="AL38" s="1">
        <v>100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4005</v>
      </c>
      <c r="C39" s="19" t="s">
        <v>144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Teori Atom, namun perlu peningkatan pemahaman Gaya Antar Molekul</v>
      </c>
      <c r="K39" s="19">
        <f t="shared" si="4"/>
        <v>80.428571428571431</v>
      </c>
      <c r="L39" s="19" t="str">
        <f t="shared" si="5"/>
        <v>B</v>
      </c>
      <c r="M39" s="19">
        <f t="shared" si="6"/>
        <v>80.428571428571431</v>
      </c>
      <c r="N39" s="19" t="str">
        <f t="shared" si="7"/>
        <v>B</v>
      </c>
      <c r="O39" s="35">
        <v>2</v>
      </c>
      <c r="P39" s="19" t="str">
        <f t="shared" si="8"/>
        <v xml:space="preserve">Memiliki keterampilan membuat Bentuk Molekul </v>
      </c>
      <c r="Q39" s="19" t="str">
        <f t="shared" si="9"/>
        <v/>
      </c>
      <c r="R39" s="19" t="str">
        <f t="shared" si="10"/>
        <v/>
      </c>
      <c r="S39" s="18"/>
      <c r="T39" s="1">
        <v>90</v>
      </c>
      <c r="U39" s="1">
        <v>80</v>
      </c>
      <c r="V39" s="1">
        <v>70</v>
      </c>
      <c r="W39" s="1">
        <v>70</v>
      </c>
      <c r="X39" s="1">
        <v>80</v>
      </c>
      <c r="Y39" s="1">
        <v>80</v>
      </c>
      <c r="Z39" s="1">
        <v>100</v>
      </c>
      <c r="AA39" s="1"/>
      <c r="AB39" s="1"/>
      <c r="AC39" s="1"/>
      <c r="AD39" s="1"/>
      <c r="AE39" s="18"/>
      <c r="AF39" s="1">
        <v>83</v>
      </c>
      <c r="AG39" s="1">
        <v>80</v>
      </c>
      <c r="AH39" s="1">
        <v>70</v>
      </c>
      <c r="AI39" s="1">
        <v>70</v>
      </c>
      <c r="AJ39" s="1">
        <v>80</v>
      </c>
      <c r="AK39" s="1">
        <v>80</v>
      </c>
      <c r="AL39" s="1">
        <v>100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4021</v>
      </c>
      <c r="C40" s="19" t="s">
        <v>145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memahami Teori Atom, namun perlu peningkatan pemahaman Gaya Antar Molekul</v>
      </c>
      <c r="K40" s="19">
        <f t="shared" si="4"/>
        <v>80.142857142857139</v>
      </c>
      <c r="L40" s="19" t="str">
        <f t="shared" si="5"/>
        <v>B</v>
      </c>
      <c r="M40" s="19">
        <f t="shared" si="6"/>
        <v>80.142857142857139</v>
      </c>
      <c r="N40" s="19" t="str">
        <f t="shared" si="7"/>
        <v>B</v>
      </c>
      <c r="O40" s="35">
        <v>2</v>
      </c>
      <c r="P40" s="19" t="str">
        <f t="shared" si="8"/>
        <v xml:space="preserve">Memiliki keterampilan membuat Bentuk Molekul </v>
      </c>
      <c r="Q40" s="19" t="str">
        <f t="shared" si="9"/>
        <v/>
      </c>
      <c r="R40" s="19" t="str">
        <f t="shared" si="10"/>
        <v/>
      </c>
      <c r="S40" s="18"/>
      <c r="T40" s="1">
        <v>90</v>
      </c>
      <c r="U40" s="1">
        <v>80</v>
      </c>
      <c r="V40" s="1">
        <v>70</v>
      </c>
      <c r="W40" s="1">
        <v>70</v>
      </c>
      <c r="X40" s="1">
        <v>45</v>
      </c>
      <c r="Y40" s="1">
        <v>80</v>
      </c>
      <c r="Z40" s="1">
        <v>100</v>
      </c>
      <c r="AA40" s="1"/>
      <c r="AB40" s="1"/>
      <c r="AC40" s="1"/>
      <c r="AD40" s="1"/>
      <c r="AE40" s="18"/>
      <c r="AF40" s="1">
        <v>83</v>
      </c>
      <c r="AG40" s="1">
        <v>80</v>
      </c>
      <c r="AH40" s="1">
        <v>70</v>
      </c>
      <c r="AI40" s="1">
        <v>70</v>
      </c>
      <c r="AJ40" s="1">
        <v>78</v>
      </c>
      <c r="AK40" s="1">
        <v>80</v>
      </c>
      <c r="AL40" s="1">
        <v>100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4037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Teori Atom, namun perlu peningkatan pemahaman Gaya Antar Molekul</v>
      </c>
      <c r="K41" s="19">
        <f t="shared" si="4"/>
        <v>81.428571428571431</v>
      </c>
      <c r="L41" s="19" t="str">
        <f t="shared" si="5"/>
        <v>B</v>
      </c>
      <c r="M41" s="19">
        <f t="shared" si="6"/>
        <v>81.428571428571431</v>
      </c>
      <c r="N41" s="19" t="str">
        <f t="shared" si="7"/>
        <v>B</v>
      </c>
      <c r="O41" s="35">
        <v>2</v>
      </c>
      <c r="P41" s="19" t="str">
        <f t="shared" si="8"/>
        <v xml:space="preserve">Memiliki keterampilan membuat Bentuk Molekul </v>
      </c>
      <c r="Q41" s="19" t="str">
        <f t="shared" si="9"/>
        <v/>
      </c>
      <c r="R41" s="19" t="str">
        <f t="shared" si="10"/>
        <v/>
      </c>
      <c r="S41" s="18"/>
      <c r="T41" s="1">
        <v>90</v>
      </c>
      <c r="U41" s="1">
        <v>90</v>
      </c>
      <c r="V41" s="1">
        <v>66</v>
      </c>
      <c r="W41" s="1">
        <v>70</v>
      </c>
      <c r="X41" s="1">
        <v>60</v>
      </c>
      <c r="Y41" s="1">
        <v>80</v>
      </c>
      <c r="Z41" s="1">
        <v>100</v>
      </c>
      <c r="AA41" s="1"/>
      <c r="AB41" s="1"/>
      <c r="AC41" s="1"/>
      <c r="AD41" s="1"/>
      <c r="AE41" s="18"/>
      <c r="AF41" s="1">
        <v>84</v>
      </c>
      <c r="AG41" s="1">
        <v>90</v>
      </c>
      <c r="AH41" s="1">
        <v>66</v>
      </c>
      <c r="AI41" s="1">
        <v>70</v>
      </c>
      <c r="AJ41" s="1">
        <v>80</v>
      </c>
      <c r="AK41" s="1">
        <v>80</v>
      </c>
      <c r="AL41" s="1">
        <v>100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4053</v>
      </c>
      <c r="C42" s="19" t="s">
        <v>147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memahami Model-model Atom, namun perlu peningkatan pemahaman Bentuk Molekul</v>
      </c>
      <c r="K42" s="19">
        <f t="shared" si="4"/>
        <v>77.142857142857139</v>
      </c>
      <c r="L42" s="19" t="str">
        <f t="shared" si="5"/>
        <v>B</v>
      </c>
      <c r="M42" s="19">
        <f t="shared" si="6"/>
        <v>77.142857142857139</v>
      </c>
      <c r="N42" s="19" t="str">
        <f t="shared" si="7"/>
        <v>B</v>
      </c>
      <c r="O42" s="35">
        <v>3</v>
      </c>
      <c r="P42" s="19" t="str">
        <f t="shared" si="8"/>
        <v>Memiliki keterampilan menentukan letak unsur dalam SPU</v>
      </c>
      <c r="Q42" s="19" t="str">
        <f t="shared" si="9"/>
        <v/>
      </c>
      <c r="R42" s="19" t="str">
        <f t="shared" si="10"/>
        <v/>
      </c>
      <c r="S42" s="18"/>
      <c r="T42" s="1">
        <v>90</v>
      </c>
      <c r="U42" s="1">
        <v>70</v>
      </c>
      <c r="V42" s="1">
        <v>70</v>
      </c>
      <c r="W42" s="1">
        <v>70</v>
      </c>
      <c r="X42" s="1">
        <v>70</v>
      </c>
      <c r="Y42" s="1">
        <v>85</v>
      </c>
      <c r="Z42" s="1">
        <v>70</v>
      </c>
      <c r="AA42" s="1"/>
      <c r="AB42" s="1"/>
      <c r="AC42" s="1"/>
      <c r="AD42" s="1"/>
      <c r="AE42" s="18"/>
      <c r="AF42" s="1">
        <v>85</v>
      </c>
      <c r="AG42" s="1">
        <v>70</v>
      </c>
      <c r="AH42" s="1">
        <v>70</v>
      </c>
      <c r="AI42" s="1">
        <v>70</v>
      </c>
      <c r="AJ42" s="1">
        <v>90</v>
      </c>
      <c r="AK42" s="1">
        <v>85</v>
      </c>
      <c r="AL42" s="1">
        <v>70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4069</v>
      </c>
      <c r="C43" s="19" t="s">
        <v>148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Teori Atom, namun perlu peningkatan pemahaman Gaya Antar Molekul</v>
      </c>
      <c r="K43" s="19">
        <f t="shared" si="4"/>
        <v>78.166666666666671</v>
      </c>
      <c r="L43" s="19" t="str">
        <f t="shared" si="5"/>
        <v>B</v>
      </c>
      <c r="M43" s="19">
        <f t="shared" si="6"/>
        <v>78.166666666666671</v>
      </c>
      <c r="N43" s="19" t="str">
        <f t="shared" si="7"/>
        <v>B</v>
      </c>
      <c r="O43" s="35">
        <v>2</v>
      </c>
      <c r="P43" s="19" t="str">
        <f t="shared" si="8"/>
        <v xml:space="preserve">Memiliki keterampilan membuat Bentuk Molekul </v>
      </c>
      <c r="Q43" s="19" t="str">
        <f t="shared" si="9"/>
        <v/>
      </c>
      <c r="R43" s="19" t="str">
        <f t="shared" si="10"/>
        <v/>
      </c>
      <c r="S43" s="18"/>
      <c r="T43" s="1">
        <v>100</v>
      </c>
      <c r="U43" s="1">
        <v>75</v>
      </c>
      <c r="V43" s="1">
        <v>70</v>
      </c>
      <c r="W43" s="1">
        <v>80</v>
      </c>
      <c r="X43" s="1">
        <v>80</v>
      </c>
      <c r="Y43" s="1">
        <v>80</v>
      </c>
      <c r="Z43" s="1"/>
      <c r="AA43" s="1"/>
      <c r="AB43" s="1"/>
      <c r="AC43" s="1"/>
      <c r="AD43" s="1"/>
      <c r="AE43" s="18"/>
      <c r="AF43" s="1">
        <v>84</v>
      </c>
      <c r="AG43" s="1">
        <v>75</v>
      </c>
      <c r="AH43" s="1">
        <v>70</v>
      </c>
      <c r="AI43" s="1">
        <v>80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4085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Teori Atom, namun perlu peningkatan pemahaman Gaya Antar Molekul</v>
      </c>
      <c r="K44" s="19">
        <f t="shared" si="4"/>
        <v>78.285714285714292</v>
      </c>
      <c r="L44" s="19" t="str">
        <f t="shared" si="5"/>
        <v>B</v>
      </c>
      <c r="M44" s="19">
        <f t="shared" si="6"/>
        <v>78.285714285714292</v>
      </c>
      <c r="N44" s="19" t="str">
        <f t="shared" si="7"/>
        <v>B</v>
      </c>
      <c r="O44" s="35">
        <v>2</v>
      </c>
      <c r="P44" s="19" t="str">
        <f t="shared" si="8"/>
        <v xml:space="preserve">Memiliki keterampilan membuat Bentuk Molekul </v>
      </c>
      <c r="Q44" s="19" t="str">
        <f t="shared" si="9"/>
        <v/>
      </c>
      <c r="R44" s="19" t="str">
        <f t="shared" si="10"/>
        <v/>
      </c>
      <c r="S44" s="18"/>
      <c r="T44" s="1">
        <v>90</v>
      </c>
      <c r="U44" s="1">
        <v>65</v>
      </c>
      <c r="V44" s="1">
        <v>72</v>
      </c>
      <c r="W44" s="1">
        <v>70</v>
      </c>
      <c r="X44" s="1">
        <v>80</v>
      </c>
      <c r="Y44" s="1">
        <v>100</v>
      </c>
      <c r="Z44" s="1">
        <v>80</v>
      </c>
      <c r="AA44" s="1"/>
      <c r="AB44" s="1"/>
      <c r="AC44" s="1"/>
      <c r="AD44" s="1"/>
      <c r="AE44" s="18"/>
      <c r="AF44" s="1">
        <v>83</v>
      </c>
      <c r="AG44" s="1">
        <v>65</v>
      </c>
      <c r="AH44" s="1">
        <v>72</v>
      </c>
      <c r="AI44" s="1">
        <v>70</v>
      </c>
      <c r="AJ44" s="1">
        <v>78</v>
      </c>
      <c r="AK44" s="1">
        <v>100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4101</v>
      </c>
      <c r="C45" s="19" t="s">
        <v>150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Teori Atom, namun perlu peningkatan pemahaman Gaya Antar Molekul</v>
      </c>
      <c r="K45" s="19">
        <f t="shared" si="4"/>
        <v>80.714285714285708</v>
      </c>
      <c r="L45" s="19" t="str">
        <f t="shared" si="5"/>
        <v>B</v>
      </c>
      <c r="M45" s="19">
        <f t="shared" si="6"/>
        <v>80.714285714285708</v>
      </c>
      <c r="N45" s="19" t="str">
        <f t="shared" si="7"/>
        <v>B</v>
      </c>
      <c r="O45" s="35">
        <v>2</v>
      </c>
      <c r="P45" s="19" t="str">
        <f t="shared" si="8"/>
        <v xml:space="preserve">Memiliki keterampilan membuat Bentuk Molekul </v>
      </c>
      <c r="Q45" s="19" t="str">
        <f t="shared" si="9"/>
        <v/>
      </c>
      <c r="R45" s="19" t="str">
        <f t="shared" si="10"/>
        <v/>
      </c>
      <c r="S45" s="18"/>
      <c r="T45" s="1">
        <v>90</v>
      </c>
      <c r="U45" s="1">
        <v>70</v>
      </c>
      <c r="V45" s="1">
        <v>86</v>
      </c>
      <c r="W45" s="1">
        <v>80</v>
      </c>
      <c r="X45" s="1">
        <v>100</v>
      </c>
      <c r="Y45" s="1">
        <v>65</v>
      </c>
      <c r="Z45" s="1">
        <v>100</v>
      </c>
      <c r="AA45" s="1"/>
      <c r="AB45" s="1"/>
      <c r="AC45" s="1"/>
      <c r="AD45" s="1"/>
      <c r="AE45" s="18"/>
      <c r="AF45" s="1">
        <v>84</v>
      </c>
      <c r="AG45" s="1">
        <v>70</v>
      </c>
      <c r="AH45" s="1">
        <v>86</v>
      </c>
      <c r="AI45" s="1">
        <v>80</v>
      </c>
      <c r="AJ45" s="1">
        <v>80</v>
      </c>
      <c r="AK45" s="1">
        <v>65</v>
      </c>
      <c r="AL45" s="1">
        <v>100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4117</v>
      </c>
      <c r="C46" s="19" t="s">
        <v>151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memahami Model-model Atom, namun perlu peningkatan pemahaman Bentuk Molekul</v>
      </c>
      <c r="K46" s="19">
        <f t="shared" si="4"/>
        <v>70.142857142857139</v>
      </c>
      <c r="L46" s="19" t="str">
        <f t="shared" si="5"/>
        <v>C</v>
      </c>
      <c r="M46" s="19">
        <f t="shared" si="6"/>
        <v>70.142857142857139</v>
      </c>
      <c r="N46" s="19" t="str">
        <f t="shared" si="7"/>
        <v>C</v>
      </c>
      <c r="O46" s="35">
        <v>3</v>
      </c>
      <c r="P46" s="19" t="str">
        <f t="shared" si="8"/>
        <v>Memiliki keterampilan menentukan letak unsur dalam SPU</v>
      </c>
      <c r="Q46" s="19" t="str">
        <f t="shared" si="9"/>
        <v/>
      </c>
      <c r="R46" s="19" t="str">
        <f t="shared" si="10"/>
        <v/>
      </c>
      <c r="S46" s="18"/>
      <c r="T46" s="1">
        <v>80</v>
      </c>
      <c r="U46" s="1">
        <v>70</v>
      </c>
      <c r="V46" s="1">
        <v>70</v>
      </c>
      <c r="W46" s="1">
        <v>70</v>
      </c>
      <c r="X46" s="1">
        <v>85</v>
      </c>
      <c r="Y46" s="1">
        <v>70</v>
      </c>
      <c r="Z46" s="1">
        <v>48</v>
      </c>
      <c r="AA46" s="1"/>
      <c r="AB46" s="1"/>
      <c r="AC46" s="1"/>
      <c r="AD46" s="1"/>
      <c r="AE46" s="18"/>
      <c r="AF46" s="1">
        <v>83</v>
      </c>
      <c r="AG46" s="1">
        <v>70</v>
      </c>
      <c r="AH46" s="1">
        <v>70</v>
      </c>
      <c r="AI46" s="1">
        <v>70</v>
      </c>
      <c r="AJ46" s="1">
        <v>78</v>
      </c>
      <c r="AK46" s="1">
        <v>70</v>
      </c>
      <c r="AL46" s="1">
        <v>50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81" t="s">
        <v>103</v>
      </c>
      <c r="H52" s="8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81" t="s">
        <v>106</v>
      </c>
      <c r="H53" s="8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81" t="s">
        <v>108</v>
      </c>
      <c r="H54" s="8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81" t="s">
        <v>109</v>
      </c>
      <c r="H55" s="8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4" zoomScaleNormal="100" workbookViewId="0">
      <selection activeCell="D28" sqref="D28:D33"/>
    </sheetView>
  </sheetViews>
  <sheetFormatPr defaultRowHeight="15" x14ac:dyDescent="0.25"/>
  <cols>
    <col min="1" max="1" width="4.5703125" customWidth="1"/>
    <col min="2" max="2" width="26.85546875" customWidth="1"/>
    <col min="3" max="3" width="12.7109375" customWidth="1"/>
    <col min="4" max="4" width="48.42578125" customWidth="1"/>
  </cols>
  <sheetData>
    <row r="1" spans="1:4" ht="28.5" x14ac:dyDescent="0.45">
      <c r="A1" s="84" t="s">
        <v>162</v>
      </c>
      <c r="B1" s="84"/>
      <c r="C1" s="84"/>
      <c r="D1" s="84"/>
    </row>
    <row r="2" spans="1:4" ht="28.5" x14ac:dyDescent="0.45">
      <c r="A2" s="84" t="s">
        <v>163</v>
      </c>
      <c r="B2" s="84"/>
      <c r="C2" s="84"/>
      <c r="D2" s="84"/>
    </row>
    <row r="4" spans="1:4" ht="18.75" x14ac:dyDescent="0.3">
      <c r="A4" s="43" t="s">
        <v>152</v>
      </c>
      <c r="B4" s="43" t="s">
        <v>16</v>
      </c>
      <c r="C4" s="43" t="s">
        <v>153</v>
      </c>
      <c r="D4" s="43" t="s">
        <v>164</v>
      </c>
    </row>
    <row r="5" spans="1:4" ht="18.75" x14ac:dyDescent="0.3">
      <c r="A5" s="40">
        <v>1</v>
      </c>
      <c r="B5" s="41" t="s">
        <v>70</v>
      </c>
      <c r="C5" s="82" t="s">
        <v>154</v>
      </c>
      <c r="D5" s="44" t="s">
        <v>156</v>
      </c>
    </row>
    <row r="6" spans="1:4" ht="18.75" x14ac:dyDescent="0.3">
      <c r="A6" s="40">
        <v>2</v>
      </c>
      <c r="B6" s="41" t="s">
        <v>75</v>
      </c>
      <c r="C6" s="82"/>
      <c r="D6" s="44" t="s">
        <v>156</v>
      </c>
    </row>
    <row r="7" spans="1:4" ht="18.75" x14ac:dyDescent="0.3">
      <c r="A7" s="40">
        <v>3</v>
      </c>
      <c r="B7" s="41" t="s">
        <v>88</v>
      </c>
      <c r="C7" s="82"/>
      <c r="D7" s="44" t="s">
        <v>157</v>
      </c>
    </row>
    <row r="8" spans="1:4" ht="18.75" x14ac:dyDescent="0.3">
      <c r="A8" s="40">
        <v>4</v>
      </c>
      <c r="B8" s="41" t="s">
        <v>97</v>
      </c>
      <c r="C8" s="82"/>
      <c r="D8" s="44" t="s">
        <v>156</v>
      </c>
    </row>
    <row r="9" spans="1:4" ht="18.75" x14ac:dyDescent="0.3">
      <c r="A9" s="40">
        <v>5</v>
      </c>
      <c r="B9" s="41" t="s">
        <v>117</v>
      </c>
      <c r="C9" s="83" t="s">
        <v>155</v>
      </c>
      <c r="D9" s="44" t="s">
        <v>156</v>
      </c>
    </row>
    <row r="10" spans="1:4" ht="18.75" x14ac:dyDescent="0.3">
      <c r="A10" s="40">
        <v>6</v>
      </c>
      <c r="B10" s="41" t="s">
        <v>119</v>
      </c>
      <c r="C10" s="83"/>
      <c r="D10" s="44" t="s">
        <v>158</v>
      </c>
    </row>
    <row r="11" spans="1:4" ht="18.75" x14ac:dyDescent="0.3">
      <c r="A11" s="40">
        <v>7</v>
      </c>
      <c r="B11" s="41" t="s">
        <v>122</v>
      </c>
      <c r="C11" s="83"/>
      <c r="D11" s="44" t="s">
        <v>156</v>
      </c>
    </row>
    <row r="12" spans="1:4" ht="18.75" x14ac:dyDescent="0.3">
      <c r="A12" s="40">
        <v>8</v>
      </c>
      <c r="B12" s="41" t="s">
        <v>124</v>
      </c>
      <c r="C12" s="83"/>
      <c r="D12" s="44" t="s">
        <v>156</v>
      </c>
    </row>
    <row r="13" spans="1:4" ht="18.75" x14ac:dyDescent="0.3">
      <c r="A13" s="40">
        <v>9</v>
      </c>
      <c r="B13" s="41" t="s">
        <v>125</v>
      </c>
      <c r="C13" s="83"/>
      <c r="D13" s="44" t="s">
        <v>156</v>
      </c>
    </row>
    <row r="14" spans="1:4" ht="18.75" x14ac:dyDescent="0.3">
      <c r="A14" s="40">
        <v>10</v>
      </c>
      <c r="B14" s="41" t="s">
        <v>127</v>
      </c>
      <c r="C14" s="83"/>
      <c r="D14" s="44" t="s">
        <v>159</v>
      </c>
    </row>
    <row r="15" spans="1:4" ht="18.75" x14ac:dyDescent="0.3">
      <c r="A15" s="40">
        <v>11</v>
      </c>
      <c r="B15" s="41" t="s">
        <v>128</v>
      </c>
      <c r="C15" s="83"/>
      <c r="D15" s="44" t="s">
        <v>156</v>
      </c>
    </row>
    <row r="16" spans="1:4" ht="18.75" x14ac:dyDescent="0.3">
      <c r="A16" s="40">
        <v>12</v>
      </c>
      <c r="B16" s="41" t="s">
        <v>129</v>
      </c>
      <c r="C16" s="83"/>
      <c r="D16" s="44" t="s">
        <v>160</v>
      </c>
    </row>
    <row r="17" spans="1:4" ht="18.75" x14ac:dyDescent="0.3">
      <c r="A17" s="40">
        <v>13</v>
      </c>
      <c r="B17" s="41" t="s">
        <v>131</v>
      </c>
      <c r="C17" s="83"/>
      <c r="D17" s="44" t="s">
        <v>156</v>
      </c>
    </row>
    <row r="18" spans="1:4" ht="18.75" x14ac:dyDescent="0.3">
      <c r="A18" s="40">
        <v>14</v>
      </c>
      <c r="B18" s="42" t="s">
        <v>143</v>
      </c>
      <c r="C18" s="83"/>
      <c r="D18" s="44" t="s">
        <v>161</v>
      </c>
    </row>
    <row r="19" spans="1:4" ht="18.75" x14ac:dyDescent="0.3">
      <c r="A19" s="40">
        <v>15</v>
      </c>
      <c r="B19" s="41" t="s">
        <v>147</v>
      </c>
      <c r="C19" s="83"/>
      <c r="D19" s="44" t="s">
        <v>159</v>
      </c>
    </row>
    <row r="20" spans="1:4" ht="18.75" x14ac:dyDescent="0.3">
      <c r="A20" s="40">
        <v>16</v>
      </c>
      <c r="B20" s="41" t="s">
        <v>151</v>
      </c>
      <c r="C20" s="83"/>
      <c r="D20" s="44" t="s">
        <v>158</v>
      </c>
    </row>
    <row r="21" spans="1:4" ht="18.75" x14ac:dyDescent="0.3">
      <c r="A21" s="45"/>
      <c r="B21" s="45"/>
      <c r="C21" s="45"/>
      <c r="D21" s="45"/>
    </row>
    <row r="22" spans="1:4" ht="18.75" x14ac:dyDescent="0.3">
      <c r="A22" s="45" t="s">
        <v>165</v>
      </c>
      <c r="B22" s="45"/>
      <c r="C22" s="45"/>
      <c r="D22" s="45"/>
    </row>
    <row r="23" spans="1:4" ht="18.75" x14ac:dyDescent="0.3">
      <c r="A23" s="45" t="s">
        <v>169</v>
      </c>
      <c r="B23" s="45"/>
      <c r="C23" s="45"/>
      <c r="D23" s="45"/>
    </row>
    <row r="24" spans="1:4" ht="18.75" x14ac:dyDescent="0.3">
      <c r="A24" s="45" t="s">
        <v>170</v>
      </c>
      <c r="B24" s="45"/>
      <c r="C24" s="45"/>
      <c r="D24" s="45"/>
    </row>
    <row r="28" spans="1:4" ht="18.75" x14ac:dyDescent="0.3">
      <c r="D28" s="45" t="s">
        <v>166</v>
      </c>
    </row>
    <row r="29" spans="1:4" ht="18.75" x14ac:dyDescent="0.3">
      <c r="D29" s="45"/>
    </row>
    <row r="30" spans="1:4" ht="18.75" x14ac:dyDescent="0.3">
      <c r="D30" s="45"/>
    </row>
    <row r="31" spans="1:4" ht="18.75" x14ac:dyDescent="0.3">
      <c r="D31" s="45"/>
    </row>
    <row r="32" spans="1:4" ht="18.75" x14ac:dyDescent="0.3">
      <c r="D32" s="45" t="s">
        <v>167</v>
      </c>
    </row>
    <row r="33" spans="4:4" ht="18.75" x14ac:dyDescent="0.3">
      <c r="D33" s="45" t="s">
        <v>168</v>
      </c>
    </row>
  </sheetData>
  <mergeCells count="4">
    <mergeCell ref="C5:C8"/>
    <mergeCell ref="C9:C20"/>
    <mergeCell ref="A1:D1"/>
    <mergeCell ref="A2:D2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6</vt:lpstr>
      <vt:lpstr>X-MIPA 7</vt:lpstr>
      <vt:lpstr>REMIDI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cp:lastPrinted>2016-12-12T19:33:14Z</cp:lastPrinted>
  <dcterms:created xsi:type="dcterms:W3CDTF">2015-09-01T09:01:01Z</dcterms:created>
  <dcterms:modified xsi:type="dcterms:W3CDTF">2016-12-14T06:22:03Z</dcterms:modified>
</cp:coreProperties>
</file>