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Ella Clement\Documents\books\"/>
    </mc:Choice>
  </mc:AlternateContent>
  <bookViews>
    <workbookView xWindow="0" yWindow="0" windowWidth="0" windowHeight="0"/>
  </bookViews>
  <sheets>
    <sheet name="Sheet1" sheetId="1" r:id="rId1"/>
  </sheets>
  <calcPr/>
</workbook>
</file>

<file path=xl/calcChain.xml><?xml version="1.0" encoding="utf-8"?>
<calcChain xmlns="http://schemas.openxmlformats.org/spreadsheetml/2006/main">
  <c i="1" l="1" r="F46"/>
  <c r="N46"/>
  <c r="C45"/>
  <c r="F50"/>
  <c r="N50"/>
  <c r="F13"/>
  <c r="P58"/>
  <c r="P57"/>
  <c r="P56"/>
  <c r="P55"/>
  <c r="P54"/>
  <c r="P53"/>
  <c r="P52"/>
  <c r="P51"/>
  <c r="P49"/>
  <c r="P48"/>
  <c r="P47"/>
  <c r="P45"/>
  <c r="P44"/>
  <c r="P43"/>
  <c r="P42"/>
  <c r="P41"/>
  <c r="P39"/>
  <c r="P38"/>
  <c r="P37"/>
  <c r="P35"/>
  <c r="P33"/>
  <c r="P27"/>
  <c r="P25"/>
  <c r="P24"/>
  <c r="P23"/>
  <c r="P21"/>
  <c r="P19"/>
  <c r="P16"/>
  <c r="P14"/>
  <c r="P11"/>
  <c r="P9"/>
  <c r="P7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M2"/>
  <c r="N58"/>
  <c r="N57"/>
  <c r="N56"/>
  <c r="N55"/>
  <c r="N54"/>
  <c r="N53"/>
  <c r="N52"/>
  <c r="N51"/>
  <c r="N49"/>
  <c r="N48"/>
  <c r="N47"/>
  <c r="N45"/>
  <c r="N44"/>
  <c r="N43"/>
  <c r="N42"/>
  <c r="N41"/>
  <c r="N39"/>
  <c r="N38"/>
  <c r="N37"/>
  <c r="N35"/>
  <c r="N33"/>
  <c r="N27"/>
  <c r="N25"/>
  <c r="N24"/>
  <c r="N23"/>
  <c r="N21"/>
  <c r="N19"/>
  <c r="N16"/>
  <c r="N14"/>
  <c r="N11"/>
  <c r="N9"/>
  <c r="N7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C6"/>
  <c r="N6"/>
  <c r="C2"/>
  <c r="P2"/>
  <c r="F5"/>
  <c r="N5"/>
  <c r="F8"/>
  <c r="N8"/>
  <c r="C13"/>
  <c r="F10"/>
  <c r="N10"/>
  <c r="F12"/>
  <c r="P12"/>
  <c r="F17"/>
  <c r="N17"/>
  <c r="F3"/>
  <c r="N3"/>
  <c r="C15"/>
  <c r="P15"/>
  <c r="F4"/>
  <c r="P4"/>
  <c r="F20"/>
  <c r="N20"/>
  <c r="F18"/>
  <c r="P18"/>
  <c r="F22"/>
  <c r="C22"/>
  <c r="P22"/>
  <c r="F34"/>
  <c r="C28"/>
  <c r="P28"/>
  <c r="C26"/>
  <c r="P26"/>
  <c r="F32"/>
  <c r="P32"/>
  <c r="F28"/>
  <c r="C34"/>
  <c r="N34"/>
  <c r="F36"/>
  <c r="P36"/>
  <c r="F26"/>
  <c r="F31"/>
  <c r="N31"/>
  <c r="F30"/>
  <c r="P30"/>
  <c r="F40"/>
  <c r="N40"/>
  <c r="F29"/>
  <c r="N29"/>
  <c l="1" r="P13"/>
  <c r="N30"/>
  <c r="N2"/>
  <c r="P6"/>
  <c r="P17"/>
  <c r="P31"/>
  <c r="N32"/>
  <c r="P3"/>
  <c r="P29"/>
  <c r="P46"/>
  <c r="N12"/>
  <c r="N15"/>
  <c r="N18"/>
  <c r="N22"/>
  <c r="N26"/>
  <c r="N28"/>
  <c r="P5"/>
  <c r="P20"/>
  <c r="P34"/>
  <c r="N4"/>
  <c r="P10"/>
  <c r="P40"/>
  <c r="P50"/>
  <c r="N36"/>
  <c r="P8"/>
  <c r="N13"/>
</calcChain>
</file>

<file path=xl/sharedStrings.xml><?xml version="1.0" encoding="utf-8"?>
<sst xmlns="http://schemas.openxmlformats.org/spreadsheetml/2006/main">
  <si>
    <t>Male</t>
  </si>
  <si>
    <t>male_normalized</t>
  </si>
  <si>
    <t>Female</t>
  </si>
  <si>
    <t>female_normalized</t>
  </si>
  <si>
    <t>Male (same sex)</t>
  </si>
  <si>
    <t>Female (same sex)</t>
  </si>
  <si>
    <t>total_count</t>
  </si>
  <si>
    <t>normalized_count</t>
  </si>
  <si>
    <t>hetero_count</t>
  </si>
  <si>
    <t>hetero_normalized</t>
  </si>
  <si>
    <t>Aristocrat</t>
  </si>
  <si>
    <t>Artist</t>
  </si>
  <si>
    <t>Assassin</t>
  </si>
  <si>
    <t>Assistant</t>
  </si>
  <si>
    <t>Bookshop worker</t>
  </si>
  <si>
    <t>Con artist</t>
  </si>
  <si>
    <t>Consort/concubine</t>
  </si>
  <si>
    <t>Crime boss</t>
  </si>
  <si>
    <t>Detective</t>
  </si>
  <si>
    <t>Duelist</t>
  </si>
  <si>
    <t>Emperor/Regent</t>
  </si>
  <si>
    <t>Misc. supernatural</t>
  </si>
  <si>
    <t>God</t>
  </si>
  <si>
    <t>Security agent</t>
  </si>
  <si>
    <t>Healer</t>
  </si>
  <si>
    <t>Heir</t>
  </si>
  <si>
    <t>Hunter</t>
  </si>
  <si>
    <t>Journalist</t>
  </si>
  <si>
    <t>Librarian</t>
  </si>
  <si>
    <t>Magician</t>
  </si>
  <si>
    <t>Military leader</t>
  </si>
  <si>
    <t>Not applicable</t>
  </si>
  <si>
    <t>Fantasy creature</t>
  </si>
  <si>
    <t>Office clerk</t>
  </si>
  <si>
    <t>Prince/Princess</t>
  </si>
  <si>
    <t>Academic</t>
  </si>
  <si>
    <t>Literature</t>
  </si>
  <si>
    <t>Soldier</t>
  </si>
  <si>
    <t>Secret agent</t>
  </si>
  <si>
    <t>Student</t>
  </si>
  <si>
    <t>Military(2)</t>
  </si>
  <si>
    <t>College</t>
  </si>
  <si>
    <t>Teacher/tutor</t>
  </si>
  <si>
    <t>Art</t>
  </si>
  <si>
    <t>Thief</t>
  </si>
  <si>
    <t>Unknown</t>
  </si>
  <si>
    <t>Warrior</t>
  </si>
  <si>
    <t>Whipping girl</t>
  </si>
  <si>
    <t>Witch/wizard</t>
  </si>
  <si>
    <t>Writer</t>
  </si>
  <si>
    <t>Software developer</t>
  </si>
  <si>
    <t>Merchant</t>
  </si>
  <si>
    <t>Servant</t>
  </si>
  <si>
    <t>Bartender</t>
  </si>
  <si>
    <t>Prisoner</t>
  </si>
  <si>
    <t>Events planner</t>
  </si>
  <si>
    <t>Scientist</t>
  </si>
  <si>
    <t>Ornithology</t>
  </si>
  <si>
    <t>Environmental, ornithology</t>
  </si>
  <si>
    <t>Dissident</t>
  </si>
  <si>
    <t>Slave</t>
  </si>
  <si>
    <t>Headmaster</t>
  </si>
  <si>
    <t>Courtier</t>
  </si>
  <si>
    <t>Innkeeper</t>
  </si>
  <si>
    <t>Pilot</t>
  </si>
  <si>
    <t>Smith</t>
  </si>
  <si>
    <t>Graphic designer</t>
  </si>
  <si>
    <t>Shop owner</t>
  </si>
  <si>
    <t>Farmer</t>
  </si>
  <si>
    <t>Firefighter</t>
  </si>
  <si>
    <t>Café owner</t>
  </si>
  <si>
    <t>Gallery owner</t>
  </si>
  <si>
    <t>Content creator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</si>
</sst>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9C000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/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2" borderId="0" xfId="1"/>
    <xf numFmtId="0" fontId="0" fillId="0" borderId="0" xfId="0" applyFont="1" applyAlignment="1"/>
    <xf numFmtId="2" fontId="0" fillId="0" borderId="0" xfId="0" applyNumberFormat="1" applyFont="1" applyAlignment="1"/>
  </cellXfs>
  <cellStyles count="2">
    <cellStyle name="Normal" xfId="0" builtinId="0"/>
    <cellStyle name="Bad" xfId="1" builtinId="27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1">
      <selection activeCell="C31" sqref="C31"/>
    </sheetView>
  </sheetViews>
  <sheetFormatPr defaultRowHeight="15"/>
  <cols>
    <col min="1" max="1" width="19.85547" customWidth="1"/>
    <col min="3" max="3" width="9.140625" style="1"/>
    <col min="5" max="5" width="9.140625" style="2"/>
    <col min="6" max="6" width="9.140625" style="1"/>
    <col min="9" max="9" width="9.140625" style="1"/>
    <col min="10" max="11" width="9.140625"/>
    <col min="12" max="12" width="9.140625" style="1"/>
  </cols>
  <sheetData>
    <row r="1">
      <c r="A1" s="3" t="s">
        <v>0</v>
      </c>
      <c r="C1" s="4" t="s">
        <v>1</v>
      </c>
      <c r="E1" s="2" t="s">
        <v>2</v>
      </c>
      <c r="F1" s="1" t="s">
        <v>3</v>
      </c>
      <c r="H1" s="3" t="s">
        <v>4</v>
      </c>
      <c r="K1" s="3" t="s">
        <v>5</v>
      </c>
      <c r="M1" t="s">
        <v>6</v>
      </c>
      <c r="N1" t="s">
        <v>7</v>
      </c>
      <c r="O1" t="s">
        <v>8</v>
      </c>
      <c r="P1" t="s">
        <v>9</v>
      </c>
    </row>
    <row r="2">
      <c r="A2" t="s">
        <v>10</v>
      </c>
      <c r="B2">
        <v>7</v>
      </c>
      <c r="C2" s="1">
        <f>1+0.5+1+1+1+1+1</f>
        <v>6.5</v>
      </c>
      <c r="E2" s="2">
        <v>6</v>
      </c>
      <c r="F2" s="1">
        <v>5</v>
      </c>
      <c r="H2">
        <v>1</v>
      </c>
      <c r="I2" s="1">
        <v>1</v>
      </c>
      <c r="M2">
        <f>B2+E2+H2+K2</f>
        <v>14</v>
      </c>
      <c r="N2">
        <f>C2/2+F2/2+I2/2+L2/2</f>
        <v>6.25</v>
      </c>
      <c r="O2">
        <f t="shared" ref="O2:O58" si="0">B2+E2</f>
        <v>13</v>
      </c>
      <c r="P2">
        <f t="shared" ref="P2:P58" si="1">C2/2+F2/2</f>
        <v>5.75</v>
      </c>
    </row>
    <row r="3">
      <c r="A3" t="s">
        <v>11</v>
      </c>
      <c r="B3">
        <v>1</v>
      </c>
      <c r="C3" s="1">
        <v>1</v>
      </c>
      <c r="E3" s="2">
        <v>3</v>
      </c>
      <c r="F3" s="1">
        <f>0.5+0.5+0.5</f>
        <v>1.5</v>
      </c>
      <c r="M3">
        <f t="shared" ref="M3:M58" si="2">B3+E3+H3+K3</f>
        <v>4</v>
      </c>
      <c r="N3">
        <f t="shared" ref="N3:N58" si="3">C3/2+F3/2+I3/2+L3/2</f>
        <v>1.25</v>
      </c>
      <c r="O3">
        <f t="shared" si="0"/>
        <v>4</v>
      </c>
      <c r="P3">
        <f t="shared" si="1"/>
        <v>1.25</v>
      </c>
    </row>
    <row r="4">
      <c r="A4" t="s">
        <v>12</v>
      </c>
      <c r="B4">
        <v>1</v>
      </c>
      <c r="C4" s="1">
        <v>1</v>
      </c>
      <c r="E4" s="2">
        <v>7</v>
      </c>
      <c r="F4" s="1">
        <f>0.5+0.5+0.5+1/3+0.5+1+0.5</f>
        <v>3.833333333333333</v>
      </c>
      <c r="M4">
        <f t="shared" si="2"/>
        <v>8</v>
      </c>
      <c r="N4">
        <f t="shared" si="3"/>
        <v>2.4166666666666665</v>
      </c>
      <c r="O4">
        <f t="shared" si="0"/>
        <v>8</v>
      </c>
      <c r="P4">
        <f t="shared" si="1"/>
        <v>2.4166666666666665</v>
      </c>
    </row>
    <row r="5">
      <c r="A5" t="s">
        <v>13</v>
      </c>
      <c r="B5">
        <v>1</v>
      </c>
      <c r="C5" s="1">
        <v>1</v>
      </c>
      <c r="E5" s="2">
        <v>2</v>
      </c>
      <c r="F5" s="1">
        <f>0.5+1</f>
        <v>1.5</v>
      </c>
      <c r="M5">
        <f t="shared" si="2"/>
        <v>3</v>
      </c>
      <c r="N5">
        <f t="shared" si="3"/>
        <v>1.25</v>
      </c>
      <c r="O5">
        <f t="shared" si="0"/>
        <v>3</v>
      </c>
      <c r="P5">
        <f t="shared" si="1"/>
        <v>1.25</v>
      </c>
    </row>
    <row r="6">
      <c r="A6" t="s">
        <v>14</v>
      </c>
      <c r="B6">
        <v>2</v>
      </c>
      <c r="C6" s="1">
        <f>1+0.5</f>
        <v>1.5</v>
      </c>
      <c r="E6" s="2">
        <v>1</v>
      </c>
      <c r="F6" s="1">
        <v>1</v>
      </c>
      <c r="M6">
        <f t="shared" si="2"/>
        <v>3</v>
      </c>
      <c r="N6">
        <f t="shared" si="3"/>
        <v>1.25</v>
      </c>
      <c r="O6">
        <f t="shared" si="0"/>
        <v>3</v>
      </c>
      <c r="P6">
        <f t="shared" si="1"/>
        <v>1.25</v>
      </c>
    </row>
    <row r="7">
      <c r="A7" t="s">
        <v>15</v>
      </c>
      <c r="H7">
        <v>1</v>
      </c>
      <c r="I7" s="1">
        <v>0.5</v>
      </c>
      <c r="M7">
        <f t="shared" si="2"/>
        <v>1</v>
      </c>
      <c r="N7">
        <f t="shared" si="3"/>
        <v>0.25</v>
      </c>
      <c r="O7">
        <f t="shared" si="0"/>
        <v>0</v>
      </c>
      <c r="P7">
        <f t="shared" si="1"/>
        <v>0</v>
      </c>
    </row>
    <row r="8">
      <c r="A8" t="s">
        <v>16</v>
      </c>
      <c r="C8" s="1"/>
      <c r="E8" s="2">
        <v>5</v>
      </c>
      <c r="F8" s="1">
        <f>1+0.5+0.5+1/3+1</f>
        <v>3.3333333333333335</v>
      </c>
      <c r="M8">
        <f t="shared" si="2"/>
        <v>5</v>
      </c>
      <c r="N8">
        <f t="shared" si="3"/>
        <v>1.6666666666666667</v>
      </c>
      <c r="O8">
        <f t="shared" si="0"/>
        <v>5</v>
      </c>
      <c r="P8">
        <f t="shared" si="1"/>
        <v>1.6666666666666667</v>
      </c>
    </row>
    <row r="9">
      <c r="A9" t="s">
        <v>17</v>
      </c>
      <c r="B9">
        <v>4</v>
      </c>
      <c r="C9" s="1">
        <v>4</v>
      </c>
      <c r="M9">
        <f t="shared" si="2"/>
        <v>4</v>
      </c>
      <c r="N9">
        <f t="shared" si="3"/>
        <v>2</v>
      </c>
      <c r="O9">
        <f t="shared" si="0"/>
        <v>4</v>
      </c>
      <c r="P9">
        <f t="shared" si="1"/>
        <v>2</v>
      </c>
    </row>
    <row r="10">
      <c r="A10" t="s">
        <v>18</v>
      </c>
      <c r="E10" s="2">
        <v>1</v>
      </c>
      <c r="F10" s="1">
        <f>1/3</f>
        <v>0.33333333333333298</v>
      </c>
      <c r="M10">
        <f t="shared" si="2"/>
        <v>1</v>
      </c>
      <c r="N10">
        <f t="shared" si="3"/>
        <v>0.16666666666666649</v>
      </c>
      <c r="O10">
        <f t="shared" si="0"/>
        <v>1</v>
      </c>
      <c r="P10">
        <f t="shared" si="1"/>
        <v>0.16666666666666649</v>
      </c>
    </row>
    <row r="11">
      <c r="A11" t="s">
        <v>19</v>
      </c>
      <c r="H11">
        <v>1</v>
      </c>
      <c r="I11" s="1">
        <v>0.5</v>
      </c>
      <c r="M11">
        <f t="shared" si="2"/>
        <v>1</v>
      </c>
      <c r="N11">
        <f t="shared" si="3"/>
        <v>0.25</v>
      </c>
      <c r="O11">
        <f t="shared" si="0"/>
        <v>0</v>
      </c>
      <c r="P11">
        <f t="shared" si="1"/>
        <v>0</v>
      </c>
    </row>
    <row r="12">
      <c r="A12" t="s">
        <v>20</v>
      </c>
      <c r="B12">
        <v>16</v>
      </c>
      <c r="C12" s="1">
        <v>15</v>
      </c>
      <c r="E12" s="2">
        <v>10</v>
      </c>
      <c r="F12" s="1">
        <f>0.5+1+1+1+0.5+1/3+0.5+1/3+1+0.5</f>
        <v>6.6666666666666661</v>
      </c>
      <c r="H12">
        <v>1</v>
      </c>
      <c r="I12" s="1">
        <v>0.5</v>
      </c>
      <c r="M12">
        <f t="shared" si="2"/>
        <v>27</v>
      </c>
      <c r="N12">
        <f t="shared" si="3"/>
        <v>11.083333333333332</v>
      </c>
      <c r="O12">
        <f t="shared" si="0"/>
        <v>26</v>
      </c>
      <c r="P12">
        <f t="shared" si="1"/>
        <v>10.833333333333332</v>
      </c>
    </row>
    <row r="13">
      <c r="A13" t="s">
        <v>21</v>
      </c>
      <c r="B13">
        <v>2</v>
      </c>
      <c r="C13" s="1">
        <f>0.5+1</f>
        <v>1.5</v>
      </c>
      <c r="E13" s="2">
        <v>8</v>
      </c>
      <c r="F13" s="1">
        <f>1+0.5+1/3+0.5+1+1/3+1+0.5</f>
        <v>5.1666666666666661</v>
      </c>
      <c r="M13">
        <f t="shared" si="2"/>
        <v>10</v>
      </c>
      <c r="N13">
        <f t="shared" si="3"/>
        <v>3.333333333333333</v>
      </c>
      <c r="O13">
        <f t="shared" si="0"/>
        <v>10</v>
      </c>
      <c r="P13">
        <f t="shared" si="1"/>
        <v>3.333333333333333</v>
      </c>
    </row>
    <row r="14">
      <c r="A14" t="s">
        <v>22</v>
      </c>
      <c r="B14">
        <v>3</v>
      </c>
      <c r="C14" s="1">
        <v>3</v>
      </c>
      <c r="E14" s="2">
        <v>1</v>
      </c>
      <c r="F14" s="1">
        <v>1</v>
      </c>
      <c r="M14">
        <f t="shared" si="2"/>
        <v>4</v>
      </c>
      <c r="N14">
        <f t="shared" si="3"/>
        <v>2</v>
      </c>
      <c r="O14">
        <f t="shared" si="0"/>
        <v>4</v>
      </c>
      <c r="P14">
        <f t="shared" si="1"/>
        <v>2</v>
      </c>
    </row>
    <row r="15">
      <c r="A15" t="s">
        <v>23</v>
      </c>
      <c r="B15">
        <v>6</v>
      </c>
      <c r="C15" s="1">
        <f>2+0.5+1+0.5</f>
        <v>4</v>
      </c>
      <c r="E15" s="2">
        <v>1</v>
      </c>
      <c r="F15" s="1">
        <v>1</v>
      </c>
      <c r="M15">
        <f t="shared" si="2"/>
        <v>7</v>
      </c>
      <c r="N15">
        <f t="shared" si="3"/>
        <v>2.5</v>
      </c>
      <c r="O15">
        <f t="shared" si="0"/>
        <v>7</v>
      </c>
      <c r="P15">
        <f t="shared" si="1"/>
        <v>2.5</v>
      </c>
    </row>
    <row r="16">
      <c r="A16" t="s">
        <v>24</v>
      </c>
      <c r="B16">
        <v>1</v>
      </c>
      <c r="C16" s="1">
        <v>1</v>
      </c>
      <c r="E16" s="2">
        <v>3</v>
      </c>
      <c r="F16" s="1">
        <v>3</v>
      </c>
      <c r="K16">
        <v>1</v>
      </c>
      <c r="L16" s="1">
        <v>0.5</v>
      </c>
      <c r="M16">
        <f t="shared" si="2"/>
        <v>5</v>
      </c>
      <c r="N16">
        <f t="shared" si="3"/>
        <v>2.25</v>
      </c>
      <c r="O16">
        <f t="shared" si="0"/>
        <v>4</v>
      </c>
      <c r="P16">
        <f t="shared" si="1"/>
        <v>2</v>
      </c>
    </row>
    <row r="17">
      <c r="A17" t="s">
        <v>25</v>
      </c>
      <c r="B17">
        <v>1</v>
      </c>
      <c r="C17" s="1">
        <v>0.5</v>
      </c>
      <c r="E17" s="2">
        <v>2</v>
      </c>
      <c r="F17" s="1">
        <f>1+1/3</f>
        <v>1.3333333333333333</v>
      </c>
      <c r="H17">
        <v>1</v>
      </c>
      <c r="I17" s="1">
        <v>0.5</v>
      </c>
      <c r="M17">
        <f t="shared" si="2"/>
        <v>4</v>
      </c>
      <c r="N17">
        <f t="shared" si="3"/>
        <v>1.1666666666666665</v>
      </c>
      <c r="O17">
        <f t="shared" si="0"/>
        <v>3</v>
      </c>
      <c r="P17">
        <f t="shared" si="1"/>
        <v>0.91666666666666663</v>
      </c>
    </row>
    <row r="18">
      <c r="A18" t="s">
        <v>26</v>
      </c>
      <c r="E18" s="2">
        <v>5</v>
      </c>
      <c r="F18" s="1">
        <f>3+0.5+1/3</f>
        <v>3.8333333333333335</v>
      </c>
      <c r="M18">
        <f t="shared" si="2"/>
        <v>5</v>
      </c>
      <c r="N18">
        <f t="shared" si="3"/>
        <v>1.9166666666666667</v>
      </c>
      <c r="O18">
        <f t="shared" si="0"/>
        <v>5</v>
      </c>
      <c r="P18">
        <f t="shared" si="1"/>
        <v>1.9166666666666667</v>
      </c>
    </row>
    <row r="19">
      <c r="A19" t="s">
        <v>27</v>
      </c>
      <c r="B19">
        <v>1</v>
      </c>
      <c r="C19" s="1">
        <v>1</v>
      </c>
      <c r="E19" s="2">
        <v>2</v>
      </c>
      <c r="F19" s="1">
        <v>2</v>
      </c>
      <c r="M19">
        <f t="shared" si="2"/>
        <v>3</v>
      </c>
      <c r="N19">
        <f t="shared" si="3"/>
        <v>1.5</v>
      </c>
      <c r="O19">
        <f t="shared" si="0"/>
        <v>3</v>
      </c>
      <c r="P19">
        <f t="shared" si="1"/>
        <v>1.5</v>
      </c>
    </row>
    <row r="20">
      <c r="A20" t="s">
        <v>28</v>
      </c>
      <c r="B20">
        <v>1</v>
      </c>
      <c r="C20" s="1">
        <v>1</v>
      </c>
      <c r="E20" s="2">
        <v>2</v>
      </c>
      <c r="F20" s="1">
        <f>1+0.5</f>
        <v>1.5</v>
      </c>
      <c r="M20">
        <f t="shared" si="2"/>
        <v>3</v>
      </c>
      <c r="N20">
        <f t="shared" si="3"/>
        <v>1.25</v>
      </c>
      <c r="O20">
        <f t="shared" si="0"/>
        <v>3</v>
      </c>
      <c r="P20">
        <f t="shared" si="1"/>
        <v>1.25</v>
      </c>
    </row>
    <row r="21">
      <c r="A21" t="s">
        <v>29</v>
      </c>
      <c r="B21">
        <v>1</v>
      </c>
      <c r="C21" s="1">
        <v>0.5</v>
      </c>
      <c r="E21" s="2">
        <v>1</v>
      </c>
      <c r="F21" s="1">
        <v>0.5</v>
      </c>
      <c r="M21">
        <f t="shared" si="2"/>
        <v>2</v>
      </c>
      <c r="N21">
        <f t="shared" si="3"/>
        <v>0.5</v>
      </c>
      <c r="O21">
        <f t="shared" si="0"/>
        <v>2</v>
      </c>
      <c r="P21">
        <f t="shared" si="1"/>
        <v>0.5</v>
      </c>
    </row>
    <row r="22">
      <c r="A22" t="s">
        <v>30</v>
      </c>
      <c r="B22">
        <v>8</v>
      </c>
      <c r="C22" s="1">
        <f>0.5+1+1+1+1+1+1+0.5</f>
        <v>7</v>
      </c>
      <c r="E22" s="2">
        <v>2</v>
      </c>
      <c r="F22" s="1">
        <f>1+0.5</f>
        <v>1.5</v>
      </c>
      <c r="M22">
        <f t="shared" si="2"/>
        <v>10</v>
      </c>
      <c r="N22">
        <f t="shared" si="3"/>
        <v>4.25</v>
      </c>
      <c r="O22">
        <f t="shared" si="0"/>
        <v>10</v>
      </c>
      <c r="P22">
        <f t="shared" si="1"/>
        <v>4.25</v>
      </c>
    </row>
    <row r="23">
      <c r="A23" t="s">
        <v>31</v>
      </c>
      <c r="B23">
        <v>4</v>
      </c>
      <c r="C23" s="1">
        <v>4</v>
      </c>
      <c r="E23" s="2">
        <v>4</v>
      </c>
      <c r="F23" s="1">
        <v>4</v>
      </c>
      <c r="M23">
        <f t="shared" si="2"/>
        <v>8</v>
      </c>
      <c r="N23">
        <f t="shared" si="3"/>
        <v>4</v>
      </c>
      <c r="O23">
        <f t="shared" si="0"/>
        <v>8</v>
      </c>
      <c r="P23">
        <f t="shared" si="1"/>
        <v>4</v>
      </c>
    </row>
    <row r="24">
      <c r="A24" t="s">
        <v>32</v>
      </c>
      <c r="B24">
        <v>6</v>
      </c>
      <c r="C24" s="1">
        <v>6</v>
      </c>
      <c r="E24" s="2">
        <v>2</v>
      </c>
      <c r="F24" s="1">
        <v>2</v>
      </c>
      <c r="M24">
        <f t="shared" si="2"/>
        <v>8</v>
      </c>
      <c r="N24">
        <f t="shared" si="3"/>
        <v>4</v>
      </c>
      <c r="O24">
        <f t="shared" si="0"/>
        <v>8</v>
      </c>
      <c r="P24">
        <f t="shared" si="1"/>
        <v>4</v>
      </c>
    </row>
    <row r="25">
      <c r="A25" t="s">
        <v>33</v>
      </c>
      <c r="E25" s="2">
        <v>1</v>
      </c>
      <c r="F25" s="1">
        <v>0.5</v>
      </c>
      <c r="M25">
        <f t="shared" si="2"/>
        <v>1</v>
      </c>
      <c r="N25">
        <f t="shared" si="3"/>
        <v>0.25</v>
      </c>
      <c r="O25">
        <f t="shared" si="0"/>
        <v>1</v>
      </c>
      <c r="P25">
        <f t="shared" si="1"/>
        <v>0.25</v>
      </c>
    </row>
    <row r="26">
      <c r="A26" t="s">
        <v>34</v>
      </c>
      <c r="B26">
        <v>17</v>
      </c>
      <c r="C26" s="1">
        <f>9+0.5+1+1+1+1+1</f>
        <v>14.5</v>
      </c>
      <c r="E26" s="2">
        <v>10</v>
      </c>
      <c r="F26" s="1">
        <f>8+0.5</f>
        <v>8.5</v>
      </c>
      <c r="M26">
        <f t="shared" si="2"/>
        <v>27</v>
      </c>
      <c r="N26">
        <f t="shared" si="3"/>
        <v>11.5</v>
      </c>
      <c r="O26">
        <f t="shared" si="0"/>
        <v>27</v>
      </c>
      <c r="P26">
        <f t="shared" si="1"/>
        <v>11.5</v>
      </c>
    </row>
    <row r="27">
      <c r="A27" t="s">
        <v>35</v>
      </c>
      <c r="B27">
        <v>2</v>
      </c>
      <c r="C27" s="1">
        <v>2</v>
      </c>
      <c r="E27" s="2">
        <v>3</v>
      </c>
      <c r="F27" s="1">
        <v>3</v>
      </c>
      <c r="G27" t="s">
        <v>36</v>
      </c>
      <c r="K27">
        <v>2</v>
      </c>
      <c r="L27" s="1">
        <v>1.5</v>
      </c>
      <c r="M27">
        <f t="shared" si="2"/>
        <v>7</v>
      </c>
      <c r="N27">
        <f t="shared" si="3"/>
        <v>3.25</v>
      </c>
      <c r="O27">
        <f t="shared" si="0"/>
        <v>5</v>
      </c>
      <c r="P27">
        <f t="shared" si="1"/>
        <v>2.5</v>
      </c>
    </row>
    <row r="28">
      <c r="A28" t="s">
        <v>37</v>
      </c>
      <c r="B28">
        <v>2</v>
      </c>
      <c r="C28" s="1">
        <f>0.5+1</f>
        <v>1.5</v>
      </c>
      <c r="E28" s="2">
        <v>5</v>
      </c>
      <c r="F28" s="1">
        <f>1/3+0.5+0.5+1/3+1</f>
        <v>2.6666666666666665</v>
      </c>
      <c r="M28">
        <f t="shared" si="2"/>
        <v>7</v>
      </c>
      <c r="N28">
        <f t="shared" si="3"/>
        <v>2.083333333333333</v>
      </c>
      <c r="O28">
        <f t="shared" si="0"/>
        <v>7</v>
      </c>
      <c r="P28">
        <f t="shared" si="1"/>
        <v>2.083333333333333</v>
      </c>
    </row>
    <row r="29">
      <c r="A29" t="s">
        <v>38</v>
      </c>
      <c r="E29" s="2">
        <v>3</v>
      </c>
      <c r="F29" s="1">
        <f>1+0.5+0.5</f>
        <v>2</v>
      </c>
      <c r="M29">
        <f t="shared" si="2"/>
        <v>3</v>
      </c>
      <c r="N29">
        <f t="shared" si="3"/>
        <v>1</v>
      </c>
      <c r="O29">
        <f t="shared" si="0"/>
        <v>3</v>
      </c>
      <c r="P29">
        <f t="shared" si="1"/>
        <v>1</v>
      </c>
    </row>
    <row r="30">
      <c r="A30" t="s">
        <v>39</v>
      </c>
      <c r="B30">
        <v>1</v>
      </c>
      <c r="C30" s="1">
        <v>0.5</v>
      </c>
      <c r="E30" s="2">
        <v>5</v>
      </c>
      <c r="F30" s="1">
        <f>3+0.5</f>
        <v>3.5</v>
      </c>
      <c r="G30" t="s">
        <v>40</v>
      </c>
      <c r="H30">
        <v>1</v>
      </c>
      <c r="I30" s="1">
        <v>0.5</v>
      </c>
      <c r="J30" t="s">
        <v>41</v>
      </c>
      <c r="K30">
        <v>2</v>
      </c>
      <c r="L30" s="1">
        <v>2</v>
      </c>
      <c r="M30">
        <f t="shared" si="2"/>
        <v>9</v>
      </c>
      <c r="N30">
        <f t="shared" si="3"/>
        <v>3.25</v>
      </c>
      <c r="O30">
        <f t="shared" si="0"/>
        <v>6</v>
      </c>
      <c r="P30">
        <f t="shared" si="1"/>
        <v>2</v>
      </c>
    </row>
    <row r="31">
      <c r="A31" t="s">
        <v>42</v>
      </c>
      <c r="B31">
        <v>1</v>
      </c>
      <c r="C31" s="1">
        <v>0.5</v>
      </c>
      <c r="E31" s="2">
        <v>2</v>
      </c>
      <c r="F31" s="1">
        <f>0.5+0.5</f>
        <v>1</v>
      </c>
      <c r="G31" t="s">
        <v>43</v>
      </c>
      <c r="M31">
        <f t="shared" si="2"/>
        <v>3</v>
      </c>
      <c r="N31">
        <f t="shared" si="3"/>
        <v>0.75</v>
      </c>
      <c r="O31">
        <f t="shared" si="0"/>
        <v>3</v>
      </c>
      <c r="P31">
        <f t="shared" si="1"/>
        <v>0.75</v>
      </c>
    </row>
    <row r="32">
      <c r="A32" t="s">
        <v>44</v>
      </c>
      <c r="C32" s="1"/>
      <c r="E32" s="2">
        <v>2</v>
      </c>
      <c r="F32" s="1">
        <f>1/3+1</f>
        <v>1.3333333333333333</v>
      </c>
      <c r="H32">
        <v>1</v>
      </c>
      <c r="I32" s="1">
        <v>0.5</v>
      </c>
      <c r="M32">
        <f t="shared" si="2"/>
        <v>3</v>
      </c>
      <c r="N32">
        <f t="shared" si="3"/>
        <v>0.91666666666666663</v>
      </c>
      <c r="O32">
        <f t="shared" si="0"/>
        <v>2</v>
      </c>
      <c r="P32">
        <f t="shared" si="1"/>
        <v>0.66666666666666663</v>
      </c>
    </row>
    <row r="33">
      <c r="A33" t="s">
        <v>45</v>
      </c>
      <c r="B33">
        <v>13</v>
      </c>
      <c r="C33" s="1">
        <v>13</v>
      </c>
      <c r="E33" s="2">
        <v>14</v>
      </c>
      <c r="F33" s="1">
        <v>14</v>
      </c>
      <c r="K33">
        <v>3</v>
      </c>
      <c r="L33" s="1">
        <v>3</v>
      </c>
      <c r="M33">
        <f t="shared" si="2"/>
        <v>30</v>
      </c>
      <c r="N33">
        <f t="shared" si="3"/>
        <v>15</v>
      </c>
      <c r="O33">
        <f t="shared" si="0"/>
        <v>27</v>
      </c>
      <c r="P33">
        <f t="shared" si="1"/>
        <v>13.5</v>
      </c>
    </row>
    <row r="34">
      <c r="A34" t="s">
        <v>46</v>
      </c>
      <c r="B34">
        <v>12</v>
      </c>
      <c r="C34" s="1">
        <f>10+0.5</f>
        <v>10.5</v>
      </c>
      <c r="E34" s="2">
        <v>10</v>
      </c>
      <c r="F34" s="1">
        <f>6+0.5</f>
        <v>6.5</v>
      </c>
      <c r="M34">
        <f t="shared" si="2"/>
        <v>22</v>
      </c>
      <c r="N34">
        <f t="shared" si="3"/>
        <v>8.5</v>
      </c>
      <c r="O34">
        <f t="shared" si="0"/>
        <v>22</v>
      </c>
      <c r="P34">
        <f t="shared" si="1"/>
        <v>8.5</v>
      </c>
    </row>
    <row r="35">
      <c r="A35" t="s">
        <v>47</v>
      </c>
      <c r="E35" s="2">
        <v>1</v>
      </c>
      <c r="F35" s="1">
        <v>1</v>
      </c>
      <c r="M35">
        <f t="shared" si="2"/>
        <v>1</v>
      </c>
      <c r="N35">
        <f t="shared" si="3"/>
        <v>0.5</v>
      </c>
      <c r="O35">
        <f t="shared" si="0"/>
        <v>1</v>
      </c>
      <c r="P35">
        <f t="shared" si="1"/>
        <v>0.5</v>
      </c>
    </row>
    <row r="36">
      <c r="A36" t="s">
        <v>48</v>
      </c>
      <c r="C36" s="1"/>
      <c r="E36" s="2">
        <v>3</v>
      </c>
      <c r="F36" s="1">
        <f>1+0.5+1</f>
        <v>2.5</v>
      </c>
      <c r="K36">
        <v>1</v>
      </c>
      <c r="L36" s="1">
        <v>1</v>
      </c>
      <c r="M36">
        <f t="shared" si="2"/>
        <v>4</v>
      </c>
      <c r="N36">
        <f t="shared" si="3"/>
        <v>1.75</v>
      </c>
      <c r="O36">
        <f t="shared" si="0"/>
        <v>3</v>
      </c>
      <c r="P36">
        <f t="shared" si="1"/>
        <v>1.25</v>
      </c>
    </row>
    <row r="37">
      <c r="A37" t="s">
        <v>49</v>
      </c>
      <c r="C37" s="1"/>
      <c r="E37" s="2">
        <v>1</v>
      </c>
      <c r="F37" s="1">
        <v>1</v>
      </c>
      <c r="H37">
        <v>1</v>
      </c>
      <c r="I37" s="1">
        <v>0.5</v>
      </c>
      <c r="M37">
        <f t="shared" si="2"/>
        <v>2</v>
      </c>
      <c r="N37">
        <f t="shared" si="3"/>
        <v>0.75</v>
      </c>
      <c r="O37">
        <f t="shared" si="0"/>
        <v>1</v>
      </c>
      <c r="P37">
        <f t="shared" si="1"/>
        <v>0.5</v>
      </c>
    </row>
    <row r="38">
      <c r="A38" t="s">
        <v>50</v>
      </c>
      <c r="E38" s="2">
        <v>1</v>
      </c>
      <c r="F38" s="1">
        <v>1</v>
      </c>
      <c r="M38">
        <f t="shared" si="2"/>
        <v>1</v>
      </c>
      <c r="N38">
        <f t="shared" si="3"/>
        <v>0.5</v>
      </c>
      <c r="O38">
        <f t="shared" si="0"/>
        <v>1</v>
      </c>
      <c r="P38">
        <f t="shared" si="1"/>
        <v>0.5</v>
      </c>
    </row>
    <row r="39">
      <c r="A39" t="s">
        <v>51</v>
      </c>
      <c r="B39">
        <v>1</v>
      </c>
      <c r="C39" s="1">
        <v>0.5</v>
      </c>
      <c r="E39" s="2">
        <v>1</v>
      </c>
      <c r="F39" s="1">
        <v>1</v>
      </c>
      <c r="H39">
        <v>1</v>
      </c>
      <c r="I39" s="1">
        <v>0.5</v>
      </c>
      <c r="M39">
        <f t="shared" si="2"/>
        <v>3</v>
      </c>
      <c r="N39">
        <f t="shared" si="3"/>
        <v>1</v>
      </c>
      <c r="O39">
        <f t="shared" si="0"/>
        <v>2</v>
      </c>
      <c r="P39">
        <f t="shared" si="1"/>
        <v>0.75</v>
      </c>
    </row>
    <row r="40">
      <c r="A40" t="s">
        <v>52</v>
      </c>
      <c r="E40" s="2">
        <v>1</v>
      </c>
      <c r="F40" s="1">
        <f>1/3</f>
        <v>0.33333333333333298</v>
      </c>
      <c r="M40">
        <f t="shared" si="2"/>
        <v>1</v>
      </c>
      <c r="N40">
        <f t="shared" si="3"/>
        <v>0.16666666666666649</v>
      </c>
      <c r="O40">
        <f t="shared" si="0"/>
        <v>1</v>
      </c>
      <c r="P40">
        <f t="shared" si="1"/>
        <v>0.16666666666666649</v>
      </c>
    </row>
    <row r="41">
      <c r="A41" t="s">
        <v>53</v>
      </c>
      <c r="E41" s="2">
        <v>1</v>
      </c>
      <c r="F41" s="1">
        <v>1</v>
      </c>
      <c r="M41">
        <f t="shared" si="2"/>
        <v>1</v>
      </c>
      <c r="N41">
        <f t="shared" si="3"/>
        <v>0.5</v>
      </c>
      <c r="O41">
        <f t="shared" si="0"/>
        <v>1</v>
      </c>
      <c r="P41">
        <f t="shared" si="1"/>
        <v>0.5</v>
      </c>
    </row>
    <row r="42">
      <c r="A42" t="s">
        <v>54</v>
      </c>
      <c r="B42">
        <v>1</v>
      </c>
      <c r="C42" s="1">
        <v>1</v>
      </c>
      <c r="E42" s="2">
        <v>1</v>
      </c>
      <c r="F42" s="1">
        <v>1</v>
      </c>
      <c r="M42">
        <f t="shared" si="2"/>
        <v>2</v>
      </c>
      <c r="N42">
        <f t="shared" si="3"/>
        <v>1</v>
      </c>
      <c r="O42">
        <f t="shared" si="0"/>
        <v>2</v>
      </c>
      <c r="P42">
        <f t="shared" si="1"/>
        <v>1</v>
      </c>
    </row>
    <row r="43">
      <c r="A43" t="s">
        <v>55</v>
      </c>
      <c r="E43" s="2">
        <v>1</v>
      </c>
      <c r="F43" s="1">
        <v>1</v>
      </c>
      <c r="M43">
        <f t="shared" si="2"/>
        <v>1</v>
      </c>
      <c r="N43">
        <f t="shared" si="3"/>
        <v>0.5</v>
      </c>
      <c r="O43">
        <f t="shared" si="0"/>
        <v>1</v>
      </c>
      <c r="P43">
        <f t="shared" si="1"/>
        <v>0.5</v>
      </c>
    </row>
    <row r="44">
      <c r="A44" t="s">
        <v>56</v>
      </c>
      <c r="B44">
        <v>1</v>
      </c>
      <c r="C44" s="1">
        <v>1</v>
      </c>
      <c r="D44" t="s">
        <v>57</v>
      </c>
      <c r="E44" s="2">
        <v>2</v>
      </c>
      <c r="F44" s="1">
        <v>2</v>
      </c>
      <c r="G44" t="s">
        <v>58</v>
      </c>
      <c r="M44">
        <f t="shared" si="2"/>
        <v>3</v>
      </c>
      <c r="N44">
        <f t="shared" si="3"/>
        <v>1.5</v>
      </c>
      <c r="O44">
        <f t="shared" si="0"/>
        <v>3</v>
      </c>
      <c r="P44">
        <f t="shared" si="1"/>
        <v>1.5</v>
      </c>
    </row>
    <row r="45">
      <c r="A45" t="s">
        <v>59</v>
      </c>
      <c r="B45">
        <v>2</v>
      </c>
      <c r="C45" s="1">
        <f>1+0.5</f>
        <v>1.5</v>
      </c>
      <c r="E45" s="2">
        <v>1</v>
      </c>
      <c r="F45" s="1">
        <v>0.5</v>
      </c>
      <c r="M45">
        <f t="shared" si="2"/>
        <v>3</v>
      </c>
      <c r="N45">
        <f t="shared" si="3"/>
        <v>1</v>
      </c>
      <c r="O45">
        <f t="shared" si="0"/>
        <v>3</v>
      </c>
      <c r="P45">
        <f t="shared" si="1"/>
        <v>1</v>
      </c>
    </row>
    <row r="46">
      <c r="A46" t="s">
        <v>60</v>
      </c>
      <c r="E46" s="2">
        <v>1</v>
      </c>
      <c r="F46" s="1">
        <f>1/3</f>
        <v>0.33333333333333298</v>
      </c>
      <c r="M46">
        <f t="shared" si="2"/>
        <v>1</v>
      </c>
      <c r="N46">
        <f t="shared" si="3"/>
        <v>0.16666666666666649</v>
      </c>
      <c r="O46">
        <f t="shared" si="0"/>
        <v>1</v>
      </c>
      <c r="P46">
        <f t="shared" si="1"/>
        <v>0.16666666666666649</v>
      </c>
    </row>
    <row r="47">
      <c r="A47" t="s">
        <v>61</v>
      </c>
      <c r="B47">
        <v>1</v>
      </c>
      <c r="C47" s="1">
        <v>1</v>
      </c>
      <c r="M47">
        <f t="shared" si="2"/>
        <v>1</v>
      </c>
      <c r="N47">
        <f t="shared" si="3"/>
        <v>0.5</v>
      </c>
      <c r="O47">
        <f t="shared" si="0"/>
        <v>1</v>
      </c>
      <c r="P47">
        <f t="shared" si="1"/>
        <v>0.5</v>
      </c>
    </row>
    <row r="48">
      <c r="A48" t="s">
        <v>62</v>
      </c>
      <c r="H48">
        <v>1</v>
      </c>
      <c r="I48" s="1">
        <v>0.5</v>
      </c>
      <c r="M48">
        <f t="shared" si="2"/>
        <v>1</v>
      </c>
      <c r="N48">
        <f t="shared" si="3"/>
        <v>0.25</v>
      </c>
      <c r="O48">
        <f t="shared" si="0"/>
        <v>0</v>
      </c>
      <c r="P48">
        <f t="shared" si="1"/>
        <v>0</v>
      </c>
    </row>
    <row r="49">
      <c r="A49" t="s">
        <v>63</v>
      </c>
      <c r="C49" s="1"/>
      <c r="H49">
        <v>1</v>
      </c>
      <c r="I49" s="1">
        <v>0.5</v>
      </c>
      <c r="M49">
        <f t="shared" si="2"/>
        <v>1</v>
      </c>
      <c r="N49">
        <f t="shared" si="3"/>
        <v>0.25</v>
      </c>
      <c r="O49">
        <f t="shared" si="0"/>
        <v>0</v>
      </c>
      <c r="P49">
        <f t="shared" si="1"/>
        <v>0</v>
      </c>
    </row>
    <row r="50">
      <c r="A50" t="s">
        <v>64</v>
      </c>
      <c r="E50" s="2">
        <v>1</v>
      </c>
      <c r="F50" s="1">
        <f>1/3</f>
        <v>0.33333333333333298</v>
      </c>
      <c r="M50">
        <f t="shared" si="2"/>
        <v>1</v>
      </c>
      <c r="N50">
        <f t="shared" si="3"/>
        <v>0.16666666666666649</v>
      </c>
      <c r="O50">
        <f t="shared" si="0"/>
        <v>1</v>
      </c>
      <c r="P50">
        <f t="shared" si="1"/>
        <v>0.16666666666666649</v>
      </c>
    </row>
    <row r="51">
      <c r="A51" t="s">
        <v>65</v>
      </c>
      <c r="B51">
        <v>1</v>
      </c>
      <c r="C51" s="1">
        <v>1</v>
      </c>
      <c r="M51">
        <f t="shared" si="2"/>
        <v>1</v>
      </c>
      <c r="N51">
        <f t="shared" si="3"/>
        <v>0.5</v>
      </c>
      <c r="O51">
        <f t="shared" si="0"/>
        <v>1</v>
      </c>
      <c r="P51">
        <f t="shared" si="1"/>
        <v>0.5</v>
      </c>
    </row>
    <row r="52">
      <c r="A52" t="s">
        <v>66</v>
      </c>
      <c r="E52" s="2">
        <v>1</v>
      </c>
      <c r="F52" s="1">
        <v>1</v>
      </c>
      <c r="M52">
        <f t="shared" si="2"/>
        <v>1</v>
      </c>
      <c r="N52">
        <f t="shared" si="3"/>
        <v>0.5</v>
      </c>
      <c r="O52">
        <f t="shared" si="0"/>
        <v>1</v>
      </c>
      <c r="P52">
        <f t="shared" si="1"/>
        <v>0.5</v>
      </c>
    </row>
    <row r="53">
      <c r="A53" t="s">
        <v>67</v>
      </c>
      <c r="C53" s="1"/>
      <c r="E53" s="2">
        <v>1</v>
      </c>
      <c r="F53" s="1">
        <v>0.5</v>
      </c>
      <c r="M53">
        <f t="shared" si="2"/>
        <v>1</v>
      </c>
      <c r="N53">
        <f t="shared" si="3"/>
        <v>0.25</v>
      </c>
      <c r="O53">
        <f t="shared" si="0"/>
        <v>1</v>
      </c>
      <c r="P53">
        <f t="shared" si="1"/>
        <v>0.25</v>
      </c>
    </row>
    <row r="54">
      <c r="A54" t="s">
        <v>68</v>
      </c>
      <c r="B54">
        <v>2</v>
      </c>
      <c r="C54" s="1">
        <v>2</v>
      </c>
      <c r="E54" s="2">
        <v>1</v>
      </c>
      <c r="F54" s="1">
        <v>1</v>
      </c>
      <c r="M54">
        <f t="shared" si="2"/>
        <v>3</v>
      </c>
      <c r="N54">
        <f t="shared" si="3"/>
        <v>1.5</v>
      </c>
      <c r="O54">
        <f t="shared" si="0"/>
        <v>3</v>
      </c>
      <c r="P54">
        <f t="shared" si="1"/>
        <v>1.5</v>
      </c>
    </row>
    <row r="55">
      <c r="A55" t="s">
        <v>69</v>
      </c>
      <c r="B55">
        <v>1</v>
      </c>
      <c r="C55" s="1">
        <v>1</v>
      </c>
      <c r="M55">
        <f t="shared" si="2"/>
        <v>1</v>
      </c>
      <c r="N55">
        <f t="shared" si="3"/>
        <v>0.5</v>
      </c>
      <c r="O55">
        <f t="shared" si="0"/>
        <v>1</v>
      </c>
      <c r="P55">
        <f t="shared" si="1"/>
        <v>0.5</v>
      </c>
    </row>
    <row r="56">
      <c r="A56" t="s">
        <v>70</v>
      </c>
      <c r="E56" s="2">
        <v>1</v>
      </c>
      <c r="F56" s="1">
        <v>1</v>
      </c>
      <c r="M56">
        <f t="shared" si="2"/>
        <v>1</v>
      </c>
      <c r="N56">
        <f t="shared" si="3"/>
        <v>0.5</v>
      </c>
      <c r="O56">
        <f t="shared" si="0"/>
        <v>1</v>
      </c>
      <c r="P56">
        <f t="shared" si="1"/>
        <v>0.5</v>
      </c>
    </row>
    <row r="57">
      <c r="A57" t="s">
        <v>71</v>
      </c>
      <c r="C57" s="1"/>
      <c r="E57" s="2">
        <v>1</v>
      </c>
      <c r="F57" s="1">
        <v>0.5</v>
      </c>
      <c r="M57">
        <f t="shared" si="2"/>
        <v>1</v>
      </c>
      <c r="N57">
        <f t="shared" si="3"/>
        <v>0.25</v>
      </c>
      <c r="O57">
        <f t="shared" si="0"/>
        <v>1</v>
      </c>
      <c r="P57">
        <f t="shared" si="1"/>
        <v>0.25</v>
      </c>
    </row>
    <row r="58">
      <c r="A58" t="s">
        <v>72</v>
      </c>
      <c r="C58" s="1"/>
      <c r="E58" s="2">
        <v>1</v>
      </c>
      <c r="F58" s="1">
        <v>1</v>
      </c>
      <c r="M58">
        <f t="shared" si="2"/>
        <v>1</v>
      </c>
      <c r="N58">
        <f t="shared" si="3"/>
        <v>0.5</v>
      </c>
      <c r="O58">
        <f t="shared" si="0"/>
        <v>1</v>
      </c>
      <c r="P58">
        <f t="shared" si="1"/>
        <v>0.5</v>
      </c>
    </row>
    <row r="60">
      <c r="C60" s="1"/>
    </row>
    <row r="61" ht="13.5" customHeight="1">
      <c r="C61" s="1"/>
      <c r="E61" s="2"/>
      <c r="F61" s="1"/>
    </row>
    <row r="64">
      <c r="C64" s="1"/>
    </row>
    <row r="65">
      <c r="C65" s="1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DESKTOP-TPHRTC9\Ella Clement</dc:creator>
  <cp:lastModifiedBy>DESKTOP-TPHRTC9\Ella Clement</cp:lastModifiedBy>
  <dcterms:created xsi:type="dcterms:W3CDTF">2025-03-28T12:38:37Z</dcterms:created>
  <dcterms:modified xsi:type="dcterms:W3CDTF">2025-08-13T08:20:22Z</dcterms:modified>
</cp:coreProperties>
</file>