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Ella Clement\Documents\books\"/>
    </mc:Choice>
  </mc:AlternateContent>
  <bookViews>
    <workbookView xWindow="0" yWindow="0" windowWidth="0" windowHeight="0"/>
  </bookViews>
  <sheets>
    <sheet name="Sheet1" sheetId="1" r:id="rId1"/>
  </sheets>
  <calcPr/>
</workbook>
</file>

<file path=xl/calcChain.xml><?xml version="1.0" encoding="utf-8"?>
<calcChain xmlns="http://schemas.openxmlformats.org/spreadsheetml/2006/main">
  <c i="1" l="1" r="C109"/>
  <c r="F109"/>
  <c r="F90"/>
  <c r="C90"/>
  <c r="F101"/>
  <c r="F100"/>
  <c r="F92"/>
  <c r="C92"/>
  <c r="Q59"/>
  <c r="O59"/>
  <c r="N59"/>
  <c r="P59"/>
  <c r="F71"/>
  <c r="F76"/>
  <c r="F81"/>
  <c r="F82"/>
  <c r="C84"/>
  <c r="C77"/>
  <c r="F72"/>
  <c r="F69"/>
  <c r="C86"/>
  <c r="C82"/>
  <c r="C63"/>
  <c r="C64"/>
  <c r="C60"/>
  <c r="F66"/>
  <c r="C66"/>
  <c r="F67"/>
  <c r="C62"/>
  <c r="Q62"/>
  <c r="Q100"/>
  <c r="Q10"/>
  <c r="Q108"/>
  <c r="Q107"/>
  <c r="Q106"/>
  <c r="Q105"/>
  <c r="Q104"/>
  <c r="Q103"/>
  <c r="Q102"/>
  <c r="Q101"/>
  <c r="Q99"/>
  <c r="Q98"/>
  <c r="Q97"/>
  <c r="Q96"/>
  <c r="Q95"/>
  <c r="Q94"/>
  <c r="Q93"/>
  <c r="Q92"/>
  <c r="Q91"/>
  <c r="Q90"/>
  <c r="Q89"/>
  <c r="Q88"/>
  <c r="Q87"/>
  <c r="Q86"/>
  <c r="Q85"/>
  <c r="Q84"/>
  <c r="Q83"/>
  <c r="Q82"/>
  <c r="Q81"/>
  <c r="Q80"/>
  <c r="Q79"/>
  <c r="Q78"/>
  <c r="Q77"/>
  <c r="Q76"/>
  <c r="Q75"/>
  <c r="Q74"/>
  <c r="Q73"/>
  <c r="Q72"/>
  <c r="Q71"/>
  <c r="Q70"/>
  <c r="Q69"/>
  <c r="Q68"/>
  <c r="Q67"/>
  <c r="Q66"/>
  <c r="Q65"/>
  <c r="Q64"/>
  <c r="Q63"/>
  <c r="Q61"/>
  <c r="Q60"/>
  <c r="Q58"/>
  <c r="Q57"/>
  <c r="Q55"/>
  <c r="Q53"/>
  <c r="Q52"/>
  <c r="Q51"/>
  <c r="Q50"/>
  <c r="Q49"/>
  <c r="Q47"/>
  <c r="Q45"/>
  <c r="Q44"/>
  <c r="Q43"/>
  <c r="Q41"/>
  <c r="Q40"/>
  <c r="Q39"/>
  <c r="Q38"/>
  <c r="Q36"/>
  <c r="Q34"/>
  <c r="Q33"/>
  <c r="Q30"/>
  <c r="Q29"/>
  <c r="Q28"/>
  <c r="Q26"/>
  <c r="Q22"/>
  <c r="Q21"/>
  <c r="Q20"/>
  <c r="Q17"/>
  <c r="Q16"/>
  <c r="Q14"/>
  <c r="Q12"/>
  <c r="Q11"/>
  <c r="Q9"/>
  <c r="Q6"/>
  <c r="Q4"/>
  <c r="Q3"/>
  <c r="N2"/>
  <c r="P2"/>
  <c r="O39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5"/>
  <c r="O74"/>
  <c r="O73"/>
  <c r="O72"/>
  <c r="O71"/>
  <c r="O70"/>
  <c r="O69"/>
  <c r="O68"/>
  <c r="O67"/>
  <c r="O66"/>
  <c r="O65"/>
  <c r="O64"/>
  <c r="O63"/>
  <c r="O62"/>
  <c r="O61"/>
  <c r="O60"/>
  <c r="O58"/>
  <c r="O57"/>
  <c r="O55"/>
  <c r="O53"/>
  <c r="O52"/>
  <c r="O51"/>
  <c r="O50"/>
  <c r="O49"/>
  <c r="O47"/>
  <c r="O45"/>
  <c r="O44"/>
  <c r="O43"/>
  <c r="O41"/>
  <c r="O40"/>
  <c r="O38"/>
  <c r="O36"/>
  <c r="O34"/>
  <c r="O33"/>
  <c r="O30"/>
  <c r="O29"/>
  <c r="O28"/>
  <c r="O26"/>
  <c r="O22"/>
  <c r="O21"/>
  <c r="O20"/>
  <c r="O17"/>
  <c r="O16"/>
  <c r="O14"/>
  <c r="O12"/>
  <c r="O11"/>
  <c r="O10"/>
  <c r="O9"/>
  <c r="O6"/>
  <c r="O4"/>
  <c r="O3"/>
  <c r="N108"/>
  <c r="P108"/>
  <c r="N107"/>
  <c r="P107"/>
  <c r="N106"/>
  <c r="P106"/>
  <c r="N105"/>
  <c r="P105"/>
  <c r="N104"/>
  <c r="P104"/>
  <c r="N103"/>
  <c r="P103"/>
  <c r="N102"/>
  <c r="P102"/>
  <c r="N101"/>
  <c r="P101"/>
  <c r="N100"/>
  <c r="P100"/>
  <c r="N99"/>
  <c r="P99"/>
  <c r="N98"/>
  <c r="P98"/>
  <c r="N97"/>
  <c r="P97"/>
  <c r="N96"/>
  <c r="P96"/>
  <c r="N95"/>
  <c r="P95"/>
  <c r="N94"/>
  <c r="P94"/>
  <c r="N93"/>
  <c r="P93"/>
  <c r="N92"/>
  <c r="P92"/>
  <c r="N91"/>
  <c r="P91"/>
  <c r="N90"/>
  <c r="P90"/>
  <c r="N89"/>
  <c r="P89"/>
  <c r="N88"/>
  <c r="P88"/>
  <c r="N87"/>
  <c r="P87"/>
  <c r="N86"/>
  <c r="P86"/>
  <c r="N85"/>
  <c r="P85"/>
  <c r="N84"/>
  <c r="P84"/>
  <c r="N83"/>
  <c r="P83"/>
  <c r="N82"/>
  <c r="P82"/>
  <c r="N81"/>
  <c r="P81"/>
  <c r="N80"/>
  <c r="P80"/>
  <c r="N79"/>
  <c r="P79"/>
  <c r="N78"/>
  <c r="P78"/>
  <c r="N77"/>
  <c r="P77"/>
  <c r="N76"/>
  <c r="P76"/>
  <c r="N75"/>
  <c r="P75"/>
  <c r="N74"/>
  <c r="P74"/>
  <c r="N73"/>
  <c r="P73"/>
  <c r="N72"/>
  <c r="P72"/>
  <c r="N71"/>
  <c r="P71"/>
  <c r="N70"/>
  <c r="P70"/>
  <c r="N69"/>
  <c r="P69"/>
  <c r="N68"/>
  <c r="P68"/>
  <c r="N67"/>
  <c r="P67"/>
  <c r="N66"/>
  <c r="P66"/>
  <c r="N65"/>
  <c r="P65"/>
  <c r="N64"/>
  <c r="P64"/>
  <c r="N63"/>
  <c r="P63"/>
  <c r="N62"/>
  <c r="P62"/>
  <c r="N61"/>
  <c r="P61"/>
  <c r="N60"/>
  <c r="P60"/>
  <c r="N58"/>
  <c r="P58"/>
  <c r="N57"/>
  <c r="P57"/>
  <c r="N56"/>
  <c r="P56"/>
  <c r="N55"/>
  <c r="P55"/>
  <c r="N54"/>
  <c r="P54"/>
  <c r="N53"/>
  <c r="P53"/>
  <c r="N52"/>
  <c r="P52"/>
  <c r="N51"/>
  <c r="P51"/>
  <c r="N50"/>
  <c r="P50"/>
  <c r="N49"/>
  <c r="P49"/>
  <c r="N48"/>
  <c r="P48"/>
  <c r="N47"/>
  <c r="P47"/>
  <c r="N46"/>
  <c r="P46"/>
  <c r="N45"/>
  <c r="P45"/>
  <c r="N44"/>
  <c r="P44"/>
  <c r="N43"/>
  <c r="P43"/>
  <c r="N42"/>
  <c r="P42"/>
  <c r="N41"/>
  <c r="P41"/>
  <c r="N40"/>
  <c r="P40"/>
  <c r="N39"/>
  <c r="P39"/>
  <c r="N38"/>
  <c r="P38"/>
  <c r="N37"/>
  <c r="P37"/>
  <c r="N36"/>
  <c r="P36"/>
  <c r="N35"/>
  <c r="P35"/>
  <c r="N34"/>
  <c r="P34"/>
  <c r="N33"/>
  <c r="P33"/>
  <c r="N32"/>
  <c r="P32"/>
  <c r="N31"/>
  <c r="P31"/>
  <c r="N30"/>
  <c r="P30"/>
  <c r="N29"/>
  <c r="P29"/>
  <c r="N28"/>
  <c r="P28"/>
  <c r="N27"/>
  <c r="P27"/>
  <c r="N26"/>
  <c r="P26"/>
  <c r="N25"/>
  <c r="P25"/>
  <c r="N24"/>
  <c r="P24"/>
  <c r="N23"/>
  <c r="P23"/>
  <c r="N22"/>
  <c r="P22"/>
  <c r="N21"/>
  <c r="P21"/>
  <c r="N20"/>
  <c r="P20"/>
  <c r="N19"/>
  <c r="P19"/>
  <c r="N18"/>
  <c r="P18"/>
  <c r="N17"/>
  <c r="P17"/>
  <c r="N16"/>
  <c r="P16"/>
  <c r="N15"/>
  <c r="P15"/>
  <c r="N14"/>
  <c r="P14"/>
  <c r="N13"/>
  <c r="P13"/>
  <c r="N12"/>
  <c r="P12"/>
  <c r="N11"/>
  <c r="P11"/>
  <c r="N10"/>
  <c r="P10"/>
  <c r="N9"/>
  <c r="P9"/>
  <c r="N8"/>
  <c r="P8"/>
  <c r="N7"/>
  <c r="P7"/>
  <c r="N6"/>
  <c r="P6"/>
  <c r="N5"/>
  <c r="P5"/>
  <c r="N4"/>
  <c r="P4"/>
  <c r="N3"/>
  <c r="P3"/>
  <c r="F31"/>
  <c r="Q31"/>
  <c r="C7"/>
  <c r="C23"/>
  <c r="C18"/>
  <c r="F37"/>
  <c r="C19"/>
  <c r="O19"/>
  <c r="F5"/>
  <c r="C37"/>
  <c r="O37"/>
  <c r="F56"/>
  <c r="C56"/>
  <c r="Q56"/>
  <c r="F42"/>
  <c r="Q42"/>
  <c r="C13"/>
  <c r="C54"/>
  <c r="O54"/>
  <c r="C48"/>
  <c r="Q48"/>
  <c r="F46"/>
  <c r="O46"/>
  <c r="F35"/>
  <c r="Q35"/>
  <c r="F32"/>
  <c r="O32"/>
  <c r="C27"/>
  <c r="Q27"/>
  <c r="F25"/>
  <c r="Q25"/>
  <c r="F24"/>
  <c r="Q24"/>
  <c r="F23"/>
  <c r="F18"/>
  <c r="F15"/>
  <c r="O15"/>
  <c r="F13"/>
  <c r="C8"/>
  <c r="O8"/>
  <c r="F7"/>
  <c r="C2"/>
  <c r="Q2"/>
  <c r="F2"/>
  <c r="C5"/>
  <c r="O5"/>
  <c l="1" r="O13"/>
  <c r="O23"/>
  <c r="O7"/>
  <c r="O18"/>
  <c r="Q46"/>
  <c r="Q54"/>
  <c r="Q32"/>
  <c r="Q37"/>
  <c r="O24"/>
  <c r="O25"/>
  <c r="O27"/>
  <c r="O31"/>
  <c r="O35"/>
  <c r="O42"/>
  <c r="O48"/>
  <c r="O56"/>
  <c r="O2"/>
  <c r="Q5"/>
  <c r="Q7"/>
  <c r="Q8"/>
  <c r="Q13"/>
  <c r="Q15"/>
  <c r="Q18"/>
  <c r="Q19"/>
  <c r="Q23"/>
  <c l="1" r="O109"/>
</calcChain>
</file>

<file path=xl/sharedStrings.xml><?xml version="1.0" encoding="utf-8"?>
<sst xmlns="http://schemas.openxmlformats.org/spreadsheetml/2006/main">
  <si>
    <t>Male</t>
  </si>
  <si>
    <t>male_normalized</t>
  </si>
  <si>
    <t>Female</t>
  </si>
  <si>
    <t>female_normalized</t>
  </si>
  <si>
    <t>Male (same sex)</t>
  </si>
  <si>
    <t>Female (same sex)</t>
  </si>
  <si>
    <t>total_count</t>
  </si>
  <si>
    <t>normalized_count</t>
  </si>
  <si>
    <t>hetero_count</t>
  </si>
  <si>
    <t>hetero_normalized</t>
  </si>
  <si>
    <t>Actor</t>
  </si>
  <si>
    <t>Architect</t>
  </si>
  <si>
    <t>Aristocrat</t>
  </si>
  <si>
    <t>Artist</t>
  </si>
  <si>
    <t>Assassin</t>
  </si>
  <si>
    <t>Athlete</t>
  </si>
  <si>
    <t>Hockey(20), baseball(2), American football(4), golf, bull rider, soccer</t>
  </si>
  <si>
    <t>Figure skating, hockey</t>
  </si>
  <si>
    <t>Soccer(2)</t>
  </si>
  <si>
    <t>Athletic coach</t>
  </si>
  <si>
    <t>Athletic director/agent</t>
  </si>
  <si>
    <t>Auditor/forensic accountant</t>
  </si>
  <si>
    <t>Baker</t>
  </si>
  <si>
    <t>Barista</t>
  </si>
  <si>
    <t>Bartender</t>
  </si>
  <si>
    <t>Board member</t>
  </si>
  <si>
    <t>Bookshop</t>
  </si>
  <si>
    <t>Business consultant</t>
  </si>
  <si>
    <t>Business executive</t>
  </si>
  <si>
    <t>Business owner</t>
  </si>
  <si>
    <t>Businessperson</t>
  </si>
  <si>
    <t>Caddie</t>
  </si>
  <si>
    <t>Carpenter</t>
  </si>
  <si>
    <t>Cashier</t>
  </si>
  <si>
    <t>CEO</t>
  </si>
  <si>
    <t>Chef</t>
  </si>
  <si>
    <t>Cleaner</t>
  </si>
  <si>
    <t>Club owner</t>
  </si>
  <si>
    <t>Computer scientist (incl. software, cybersecurity, etc.)</t>
  </si>
  <si>
    <t>Contractor</t>
  </si>
  <si>
    <t>Dancer</t>
  </si>
  <si>
    <t>Debutante</t>
  </si>
  <si>
    <t>Doctor</t>
  </si>
  <si>
    <t>Editor</t>
  </si>
  <si>
    <t>EMT</t>
  </si>
  <si>
    <t>Engineer</t>
  </si>
  <si>
    <t>Biotech</t>
  </si>
  <si>
    <t>Event planner</t>
  </si>
  <si>
    <t>Fake girlfriend</t>
  </si>
  <si>
    <t>Farmer</t>
  </si>
  <si>
    <t>Vineyard</t>
  </si>
  <si>
    <t>Flowers</t>
  </si>
  <si>
    <t>Fashion designer</t>
  </si>
  <si>
    <t>Film producer/filmmaker</t>
  </si>
  <si>
    <t>Finance</t>
  </si>
  <si>
    <t>Firefighter</t>
  </si>
  <si>
    <t>Florist</t>
  </si>
  <si>
    <t>Food courier</t>
  </si>
  <si>
    <t>Gallery owner</t>
  </si>
  <si>
    <t>Gardener</t>
  </si>
  <si>
    <t>Graphic designer</t>
  </si>
  <si>
    <t>Hairdresser</t>
  </si>
  <si>
    <t>Heir</t>
  </si>
  <si>
    <t>Hotel employee</t>
  </si>
  <si>
    <t>HR</t>
  </si>
  <si>
    <t>Content creator</t>
  </si>
  <si>
    <t>Secret agent</t>
  </si>
  <si>
    <t>Interior designer</t>
  </si>
  <si>
    <t>Investor</t>
  </si>
  <si>
    <t>Journalist</t>
  </si>
  <si>
    <t>Lawyer</t>
  </si>
  <si>
    <t>Leader</t>
  </si>
  <si>
    <t>Librarian</t>
  </si>
  <si>
    <t>Literary agent</t>
  </si>
  <si>
    <t>Crime boss</t>
  </si>
  <si>
    <t>Maid</t>
  </si>
  <si>
    <t>Manager</t>
  </si>
  <si>
    <t>Marines/navy</t>
  </si>
  <si>
    <t>Military</t>
  </si>
  <si>
    <t>Murderer</t>
  </si>
  <si>
    <t>Musician</t>
  </si>
  <si>
    <t>Nanny</t>
  </si>
  <si>
    <t>Not applicable</t>
  </si>
  <si>
    <t>Nurse</t>
  </si>
  <si>
    <t>Organizer</t>
  </si>
  <si>
    <t>Personal assistant</t>
  </si>
  <si>
    <t>Photographer</t>
  </si>
  <si>
    <t>Physical therapist</t>
  </si>
  <si>
    <t>Police chief</t>
  </si>
  <si>
    <t>Private equity partner</t>
  </si>
  <si>
    <t>Professional bridesmaid</t>
  </si>
  <si>
    <t>Professor</t>
  </si>
  <si>
    <t>Literature</t>
  </si>
  <si>
    <t>Publicist/PR</t>
  </si>
  <si>
    <t>Rancher</t>
  </si>
  <si>
    <t>Real estate executive</t>
  </si>
  <si>
    <t>Resort manager</t>
  </si>
  <si>
    <t>Hospitality venue owner</t>
  </si>
  <si>
    <t>Royalty</t>
  </si>
  <si>
    <t>Scientist</t>
  </si>
  <si>
    <t>Physics, computational biology</t>
  </si>
  <si>
    <t>Physics</t>
  </si>
  <si>
    <t>Secretary</t>
  </si>
  <si>
    <t>Security agent</t>
  </si>
  <si>
    <t>Sex worker</t>
  </si>
  <si>
    <t>Shop assistant</t>
  </si>
  <si>
    <t>Shop manager</t>
  </si>
  <si>
    <t>Sports equipment</t>
  </si>
  <si>
    <t>Student</t>
  </si>
  <si>
    <t>College(7), medical, grad student</t>
  </si>
  <si>
    <t>College(7), medical, law(2), nursing(2), grad student, marine biology, biology grad student, veterinary</t>
  </si>
  <si>
    <t>Surrogate</t>
  </si>
  <si>
    <t>Teacher</t>
  </si>
  <si>
    <t>Music</t>
  </si>
  <si>
    <t>Band, art, ballet</t>
  </si>
  <si>
    <t>Theater director/worker</t>
  </si>
  <si>
    <t>Tour guide</t>
  </si>
  <si>
    <t>Traveler</t>
  </si>
  <si>
    <t>TV producer</t>
  </si>
  <si>
    <t>Unknown</t>
  </si>
  <si>
    <t>Veterenarian</t>
  </si>
  <si>
    <t>Vigilante</t>
  </si>
  <si>
    <t>Waiter</t>
  </si>
  <si>
    <t>Writer</t>
  </si>
  <si>
    <t>Unemployed</t>
  </si>
  <si>
    <t>Pilot</t>
  </si>
  <si>
    <t>Forensic specialist</t>
  </si>
  <si>
    <t>Camp counselor</t>
  </si>
  <si>
    <t>Book restorer</t>
  </si>
  <si>
    <t>Comedian</t>
  </si>
  <si>
    <t>Investment banker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</si>
</sst>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1"/>
      <color rgb="FF9C000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/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" fillId="2" borderId="0" xfId="1"/>
    <xf numFmtId="0" fontId="0" fillId="0" borderId="0" xfId="0" applyFont="1" applyAlignment="1"/>
    <xf numFmtId="2" fontId="0" fillId="0" borderId="0" xfId="0" applyNumberFormat="1" applyFont="1" applyAlignment="1"/>
  </cellXfs>
  <cellStyles count="2">
    <cellStyle name="Normal" xfId="0" builtinId="0"/>
    <cellStyle name="Bad" xfId="1" builtinId="27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97">
      <selection activeCell="C110" sqref="C110"/>
    </sheetView>
  </sheetViews>
  <sheetFormatPr defaultRowHeight="15"/>
  <cols>
    <col min="1" max="1" width="19.85547" customWidth="1"/>
    <col min="3" max="3" width="9.140625" style="1"/>
    <col min="5" max="5" width="9.140625" style="2"/>
    <col min="6" max="6" width="9.140625" style="1"/>
    <col min="9" max="9" width="9.140625" style="1"/>
    <col min="10" max="11" width="9.140625"/>
    <col min="12" max="12" width="9.140625" style="1"/>
  </cols>
  <sheetData>
    <row r="1">
      <c r="A1" s="3" t="s">
        <v>0</v>
      </c>
      <c r="C1" s="4" t="s">
        <v>1</v>
      </c>
      <c r="E1" s="2" t="s">
        <v>2</v>
      </c>
      <c r="F1" s="1" t="s">
        <v>3</v>
      </c>
      <c r="H1" s="3" t="s">
        <v>4</v>
      </c>
      <c r="K1" s="3" t="s">
        <v>5</v>
      </c>
      <c r="N1" t="s">
        <v>6</v>
      </c>
      <c r="O1" t="s">
        <v>7</v>
      </c>
      <c r="P1" t="s">
        <v>8</v>
      </c>
      <c r="Q1" t="s">
        <v>9</v>
      </c>
    </row>
    <row r="2">
      <c r="A2" t="s">
        <v>10</v>
      </c>
      <c r="B2">
        <v>3</v>
      </c>
      <c r="C2" s="1">
        <f>1+1+0.5</f>
        <v>2.5</v>
      </c>
      <c r="E2" s="2">
        <v>2</v>
      </c>
      <c r="F2" s="1">
        <f>0.5+0.5</f>
        <v>1</v>
      </c>
      <c r="N2">
        <f>B2+E2+H2+K2</f>
        <v>5</v>
      </c>
      <c r="O2">
        <f>C2/2 + F2/2 + I2/2 + L2/2</f>
        <v>1.75</v>
      </c>
      <c r="P2">
        <f t="shared" ref="P2:P108" si="0">N2-H2-K2</f>
        <v>5</v>
      </c>
      <c r="Q2">
        <f t="shared" ref="Q2:Q108" si="1">C2/2 + F2/2</f>
        <v>1.75</v>
      </c>
    </row>
    <row r="3">
      <c r="A3" t="s">
        <v>11</v>
      </c>
      <c r="B3">
        <v>1</v>
      </c>
      <c r="C3" s="1">
        <v>1</v>
      </c>
      <c r="N3">
        <f t="shared" ref="N3:N108" si="2">B3+E3+H3+K3</f>
        <v>1</v>
      </c>
      <c r="O3">
        <f t="shared" ref="O3:O108" si="3">C3/2 + F3/2 + I3/2 + L3/2</f>
        <v>0.5</v>
      </c>
      <c r="P3">
        <f t="shared" si="0"/>
        <v>1</v>
      </c>
      <c r="Q3">
        <f t="shared" si="1"/>
        <v>0.5</v>
      </c>
    </row>
    <row r="4">
      <c r="A4" t="s">
        <v>12</v>
      </c>
      <c r="B4">
        <v>3</v>
      </c>
      <c r="C4" s="1">
        <v>3</v>
      </c>
      <c r="N4">
        <f t="shared" si="2"/>
        <v>3</v>
      </c>
      <c r="O4">
        <f t="shared" si="3"/>
        <v>1.5</v>
      </c>
      <c r="P4">
        <f t="shared" si="0"/>
        <v>3</v>
      </c>
      <c r="Q4">
        <f t="shared" si="1"/>
        <v>1.5</v>
      </c>
    </row>
    <row r="5">
      <c r="A5" t="s">
        <v>13</v>
      </c>
      <c r="B5">
        <v>3</v>
      </c>
      <c r="C5" s="1">
        <f>1.5+1</f>
        <v>2.5</v>
      </c>
      <c r="E5" s="2">
        <v>5</v>
      </c>
      <c r="F5" s="1">
        <f>0.5+1+1+1+1</f>
        <v>4.5</v>
      </c>
      <c r="H5">
        <v>1</v>
      </c>
      <c r="I5" s="1">
        <v>1</v>
      </c>
      <c r="N5">
        <f t="shared" si="2"/>
        <v>9</v>
      </c>
      <c r="O5">
        <f t="shared" si="3"/>
        <v>4</v>
      </c>
      <c r="P5">
        <f t="shared" si="0"/>
        <v>8</v>
      </c>
      <c r="Q5">
        <f t="shared" si="1"/>
        <v>3.5</v>
      </c>
    </row>
    <row r="6">
      <c r="A6" t="s">
        <v>14</v>
      </c>
      <c r="B6">
        <v>1</v>
      </c>
      <c r="C6" s="1">
        <v>1</v>
      </c>
      <c r="N6">
        <f t="shared" si="2"/>
        <v>1</v>
      </c>
      <c r="O6">
        <f t="shared" si="3"/>
        <v>0.5</v>
      </c>
      <c r="P6">
        <f t="shared" si="0"/>
        <v>1</v>
      </c>
      <c r="Q6">
        <f t="shared" si="1"/>
        <v>0.5</v>
      </c>
    </row>
    <row r="7">
      <c r="A7" t="s">
        <v>15</v>
      </c>
      <c r="B7">
        <v>30</v>
      </c>
      <c r="C7" s="1">
        <f>1+1+1+0.5+0.5+1+1+1+0.5+1+0.5+1+1+1+2/3+1+1+1+1+1+1+1+0.5+1+1+1+1+0.5</f>
        <v>24.666666666666664</v>
      </c>
      <c r="D7" t="s">
        <v>16</v>
      </c>
      <c r="E7" s="2">
        <v>2</v>
      </c>
      <c r="F7" s="1">
        <f>0.5+1</f>
        <v>1.5</v>
      </c>
      <c r="G7" t="s">
        <v>17</v>
      </c>
      <c r="K7">
        <v>2</v>
      </c>
      <c r="L7" s="1">
        <v>2</v>
      </c>
      <c r="M7" t="s">
        <v>18</v>
      </c>
      <c r="N7">
        <f t="shared" si="2"/>
        <v>34</v>
      </c>
      <c r="O7">
        <f t="shared" si="3"/>
        <v>14.083333333333332</v>
      </c>
      <c r="P7">
        <f t="shared" si="0"/>
        <v>32</v>
      </c>
      <c r="Q7">
        <f t="shared" si="1"/>
        <v>13.083333333333332</v>
      </c>
    </row>
    <row r="8">
      <c r="A8" t="s">
        <v>19</v>
      </c>
      <c r="B8">
        <v>2</v>
      </c>
      <c r="C8" s="1">
        <f>0.5+0.5</f>
        <v>1</v>
      </c>
      <c r="E8" s="2">
        <v>1</v>
      </c>
      <c r="F8" s="1">
        <v>0.5</v>
      </c>
      <c r="N8">
        <f t="shared" si="2"/>
        <v>3</v>
      </c>
      <c r="O8">
        <f t="shared" si="3"/>
        <v>0.75</v>
      </c>
      <c r="P8">
        <f t="shared" si="0"/>
        <v>3</v>
      </c>
      <c r="Q8">
        <f t="shared" si="1"/>
        <v>0.75</v>
      </c>
    </row>
    <row r="9">
      <c r="A9" t="s">
        <v>20</v>
      </c>
      <c r="B9">
        <v>1</v>
      </c>
      <c r="C9" s="1">
        <v>1</v>
      </c>
      <c r="E9" s="2">
        <v>3</v>
      </c>
      <c r="F9" s="1">
        <v>3</v>
      </c>
      <c r="N9">
        <f t="shared" si="2"/>
        <v>4</v>
      </c>
      <c r="O9">
        <f t="shared" si="3"/>
        <v>2</v>
      </c>
      <c r="P9">
        <f t="shared" si="0"/>
        <v>4</v>
      </c>
      <c r="Q9">
        <f t="shared" si="1"/>
        <v>2</v>
      </c>
    </row>
    <row r="10">
      <c r="A10" t="s">
        <v>21</v>
      </c>
      <c r="B10">
        <v>1</v>
      </c>
      <c r="C10" s="1">
        <v>1</v>
      </c>
      <c r="E10" s="2">
        <v>1</v>
      </c>
      <c r="F10" s="1">
        <v>1</v>
      </c>
      <c r="N10">
        <f t="shared" si="2"/>
        <v>2</v>
      </c>
      <c r="O10">
        <f t="shared" si="3"/>
        <v>1</v>
      </c>
      <c r="P10">
        <f t="shared" si="0"/>
        <v>2</v>
      </c>
      <c r="Q10">
        <f>C10/2 + F10/2</f>
        <v>1</v>
      </c>
    </row>
    <row r="11">
      <c r="A11" t="s">
        <v>22</v>
      </c>
      <c r="E11" s="2">
        <v>1</v>
      </c>
      <c r="F11" s="1">
        <v>1</v>
      </c>
      <c r="N11">
        <f t="shared" si="2"/>
        <v>1</v>
      </c>
      <c r="O11">
        <f t="shared" si="3"/>
        <v>0.5</v>
      </c>
      <c r="P11">
        <f t="shared" si="0"/>
        <v>1</v>
      </c>
      <c r="Q11">
        <f t="shared" si="1"/>
        <v>0.5</v>
      </c>
    </row>
    <row r="12">
      <c r="A12" t="s">
        <v>23</v>
      </c>
      <c r="E12" s="2">
        <v>1</v>
      </c>
      <c r="F12" s="1">
        <v>0.5</v>
      </c>
      <c r="N12">
        <f t="shared" si="2"/>
        <v>1</v>
      </c>
      <c r="O12">
        <f t="shared" si="3"/>
        <v>0.25</v>
      </c>
      <c r="P12">
        <f t="shared" si="0"/>
        <v>1</v>
      </c>
      <c r="Q12">
        <f t="shared" si="1"/>
        <v>0.25</v>
      </c>
    </row>
    <row r="13">
      <c r="A13" t="s">
        <v>24</v>
      </c>
      <c r="B13">
        <v>3</v>
      </c>
      <c r="C13" s="1">
        <f>1+0.5+0.5</f>
        <v>2</v>
      </c>
      <c r="E13" s="2">
        <v>2</v>
      </c>
      <c r="F13" s="1">
        <f>1+1/3</f>
        <v>1.3333333333333333</v>
      </c>
      <c r="H13">
        <v>1</v>
      </c>
      <c r="I13" s="1">
        <v>1</v>
      </c>
      <c r="N13">
        <f t="shared" si="2"/>
        <v>6</v>
      </c>
      <c r="O13">
        <f t="shared" si="3"/>
        <v>2.1666666666666665</v>
      </c>
      <c r="P13">
        <f t="shared" si="0"/>
        <v>5</v>
      </c>
      <c r="Q13">
        <f t="shared" si="1"/>
        <v>1.6666666666666665</v>
      </c>
    </row>
    <row r="14">
      <c r="A14" t="s">
        <v>25</v>
      </c>
      <c r="E14" s="2">
        <v>1</v>
      </c>
      <c r="F14" s="1">
        <v>1</v>
      </c>
      <c r="N14">
        <f t="shared" si="2"/>
        <v>1</v>
      </c>
      <c r="O14">
        <f t="shared" si="3"/>
        <v>0.5</v>
      </c>
      <c r="P14">
        <f t="shared" si="0"/>
        <v>1</v>
      </c>
      <c r="Q14">
        <f t="shared" si="1"/>
        <v>0.5</v>
      </c>
    </row>
    <row r="15">
      <c r="A15" t="s">
        <v>26</v>
      </c>
      <c r="E15" s="2">
        <v>3</v>
      </c>
      <c r="F15" s="1">
        <f>0.25+1+0.5</f>
        <v>1.75</v>
      </c>
      <c r="N15">
        <f t="shared" si="2"/>
        <v>3</v>
      </c>
      <c r="O15">
        <f t="shared" si="3"/>
        <v>0.875</v>
      </c>
      <c r="P15">
        <f t="shared" si="0"/>
        <v>3</v>
      </c>
      <c r="Q15">
        <f t="shared" si="1"/>
        <v>0.875</v>
      </c>
    </row>
    <row r="16">
      <c r="A16" t="s">
        <v>27</v>
      </c>
      <c r="B16">
        <v>2</v>
      </c>
      <c r="C16" s="1">
        <v>2</v>
      </c>
      <c r="N16">
        <f t="shared" si="2"/>
        <v>2</v>
      </c>
      <c r="O16">
        <f t="shared" si="3"/>
        <v>1</v>
      </c>
      <c r="P16">
        <f t="shared" si="0"/>
        <v>2</v>
      </c>
      <c r="Q16">
        <f t="shared" si="1"/>
        <v>1</v>
      </c>
    </row>
    <row r="17">
      <c r="A17" t="s">
        <v>28</v>
      </c>
      <c r="B17">
        <v>2</v>
      </c>
      <c r="C17" s="1">
        <v>2</v>
      </c>
      <c r="N17">
        <f t="shared" si="2"/>
        <v>2</v>
      </c>
      <c r="O17">
        <f t="shared" si="3"/>
        <v>1</v>
      </c>
      <c r="P17">
        <f t="shared" si="0"/>
        <v>2</v>
      </c>
      <c r="Q17">
        <f t="shared" si="1"/>
        <v>1</v>
      </c>
    </row>
    <row r="18">
      <c r="A18" t="s">
        <v>29</v>
      </c>
      <c r="B18">
        <v>5</v>
      </c>
      <c r="C18" s="1">
        <f>3+0.5+1/3</f>
        <v>3.8333333333333335</v>
      </c>
      <c r="E18" s="2">
        <v>4</v>
      </c>
      <c r="F18" s="1">
        <f>0.5+1+1+1</f>
        <v>3.5</v>
      </c>
      <c r="N18">
        <f t="shared" si="2"/>
        <v>9</v>
      </c>
      <c r="O18">
        <f t="shared" si="3"/>
        <v>3.666666666666667</v>
      </c>
      <c r="P18">
        <f t="shared" si="0"/>
        <v>9</v>
      </c>
      <c r="Q18">
        <f t="shared" si="1"/>
        <v>3.666666666666667</v>
      </c>
    </row>
    <row r="19">
      <c r="A19" t="s">
        <v>30</v>
      </c>
      <c r="B19">
        <v>4</v>
      </c>
      <c r="C19" s="1">
        <f>1+0.5+1+1</f>
        <v>3.5</v>
      </c>
      <c r="N19">
        <f t="shared" si="2"/>
        <v>4</v>
      </c>
      <c r="O19">
        <f t="shared" si="3"/>
        <v>1.75</v>
      </c>
      <c r="P19">
        <f t="shared" si="0"/>
        <v>4</v>
      </c>
      <c r="Q19">
        <f t="shared" si="1"/>
        <v>1.75</v>
      </c>
    </row>
    <row r="20">
      <c r="A20" t="s">
        <v>31</v>
      </c>
      <c r="E20" s="2">
        <v>1</v>
      </c>
      <c r="F20" s="1">
        <v>0.5</v>
      </c>
      <c r="N20">
        <f t="shared" si="2"/>
        <v>1</v>
      </c>
      <c r="O20">
        <f t="shared" si="3"/>
        <v>0.25</v>
      </c>
      <c r="P20">
        <f t="shared" si="0"/>
        <v>1</v>
      </c>
      <c r="Q20">
        <f t="shared" si="1"/>
        <v>0.25</v>
      </c>
    </row>
    <row r="21">
      <c r="A21" t="s">
        <v>32</v>
      </c>
      <c r="B21">
        <v>1</v>
      </c>
      <c r="C21" s="1">
        <v>1</v>
      </c>
      <c r="N21">
        <f t="shared" si="2"/>
        <v>1</v>
      </c>
      <c r="O21">
        <f t="shared" si="3"/>
        <v>0.5</v>
      </c>
      <c r="P21">
        <f t="shared" si="0"/>
        <v>1</v>
      </c>
      <c r="Q21">
        <f t="shared" si="1"/>
        <v>0.5</v>
      </c>
    </row>
    <row r="22">
      <c r="A22" t="s">
        <v>33</v>
      </c>
      <c r="E22" s="2">
        <v>1</v>
      </c>
      <c r="F22" s="1">
        <v>1</v>
      </c>
      <c r="N22">
        <f t="shared" si="2"/>
        <v>1</v>
      </c>
      <c r="O22">
        <f t="shared" si="3"/>
        <v>0.5</v>
      </c>
      <c r="P22">
        <f t="shared" si="0"/>
        <v>1</v>
      </c>
      <c r="Q22">
        <f t="shared" si="1"/>
        <v>0.5</v>
      </c>
    </row>
    <row r="23">
      <c r="A23" t="s">
        <v>34</v>
      </c>
      <c r="B23">
        <v>18</v>
      </c>
      <c r="C23" s="1">
        <f>11.5+1+1+0.5+1+1+1/3</f>
        <v>16.333333333333332</v>
      </c>
      <c r="E23" s="2">
        <v>2</v>
      </c>
      <c r="F23" s="1">
        <f>1+1</f>
        <v>2</v>
      </c>
      <c r="N23">
        <f t="shared" si="2"/>
        <v>20</v>
      </c>
      <c r="O23">
        <f t="shared" si="3"/>
        <v>9.1666666666666661</v>
      </c>
      <c r="P23">
        <f t="shared" si="0"/>
        <v>20</v>
      </c>
      <c r="Q23">
        <f t="shared" si="1"/>
        <v>9.1666666666666661</v>
      </c>
    </row>
    <row r="24">
      <c r="A24" t="s">
        <v>35</v>
      </c>
      <c r="B24">
        <v>3</v>
      </c>
      <c r="C24" s="1">
        <v>3</v>
      </c>
      <c r="E24" s="2">
        <v>2</v>
      </c>
      <c r="F24" s="1">
        <f>1+1</f>
        <v>2</v>
      </c>
      <c r="H24">
        <v>1</v>
      </c>
      <c r="I24" s="1">
        <v>1</v>
      </c>
      <c r="N24">
        <f t="shared" si="2"/>
        <v>6</v>
      </c>
      <c r="O24">
        <f t="shared" si="3"/>
        <v>3</v>
      </c>
      <c r="P24">
        <f t="shared" si="0"/>
        <v>5</v>
      </c>
      <c r="Q24">
        <f t="shared" si="1"/>
        <v>2.5</v>
      </c>
    </row>
    <row r="25">
      <c r="A25" t="s">
        <v>36</v>
      </c>
      <c r="E25" s="2">
        <v>1</v>
      </c>
      <c r="F25" s="1">
        <f>1/3</f>
        <v>0.33333333333333298</v>
      </c>
      <c r="N25">
        <f t="shared" si="2"/>
        <v>1</v>
      </c>
      <c r="O25">
        <f t="shared" si="3"/>
        <v>0.16666666666666649</v>
      </c>
      <c r="P25">
        <f t="shared" si="0"/>
        <v>1</v>
      </c>
      <c r="Q25">
        <f t="shared" si="1"/>
        <v>0.16666666666666649</v>
      </c>
    </row>
    <row r="26">
      <c r="A26" t="s">
        <v>37</v>
      </c>
      <c r="B26">
        <v>1</v>
      </c>
      <c r="C26" s="1">
        <v>1</v>
      </c>
      <c r="N26">
        <f t="shared" si="2"/>
        <v>1</v>
      </c>
      <c r="O26">
        <f t="shared" si="3"/>
        <v>0.5</v>
      </c>
      <c r="P26">
        <f t="shared" si="0"/>
        <v>1</v>
      </c>
      <c r="Q26">
        <f t="shared" si="1"/>
        <v>0.5</v>
      </c>
    </row>
    <row r="27">
      <c r="A27" t="s">
        <v>38</v>
      </c>
      <c r="B27">
        <v>2</v>
      </c>
      <c r="C27" s="1">
        <f>1+1</f>
        <v>2</v>
      </c>
      <c r="N27">
        <f t="shared" si="2"/>
        <v>2</v>
      </c>
      <c r="O27">
        <f t="shared" si="3"/>
        <v>1</v>
      </c>
      <c r="P27">
        <f t="shared" si="0"/>
        <v>2</v>
      </c>
      <c r="Q27">
        <f t="shared" si="1"/>
        <v>1</v>
      </c>
    </row>
    <row r="28">
      <c r="A28" t="s">
        <v>39</v>
      </c>
      <c r="B28">
        <v>1</v>
      </c>
      <c r="C28" s="1">
        <v>1</v>
      </c>
      <c r="N28">
        <f t="shared" si="2"/>
        <v>1</v>
      </c>
      <c r="O28">
        <f t="shared" si="3"/>
        <v>0.5</v>
      </c>
      <c r="P28">
        <f t="shared" si="0"/>
        <v>1</v>
      </c>
      <c r="Q28">
        <f t="shared" si="1"/>
        <v>0.5</v>
      </c>
    </row>
    <row r="29">
      <c r="A29" t="s">
        <v>40</v>
      </c>
      <c r="E29" s="2">
        <v>3</v>
      </c>
      <c r="F29" s="1">
        <v>3</v>
      </c>
      <c r="N29">
        <f t="shared" si="2"/>
        <v>3</v>
      </c>
      <c r="O29">
        <f t="shared" si="3"/>
        <v>1.5</v>
      </c>
      <c r="P29">
        <f t="shared" si="0"/>
        <v>3</v>
      </c>
      <c r="Q29">
        <f t="shared" si="1"/>
        <v>1.5</v>
      </c>
    </row>
    <row r="30">
      <c r="A30" t="s">
        <v>41</v>
      </c>
      <c r="E30" s="2">
        <v>1</v>
      </c>
      <c r="F30" s="1">
        <v>1</v>
      </c>
      <c r="N30">
        <f t="shared" si="2"/>
        <v>1</v>
      </c>
      <c r="O30">
        <f t="shared" si="3"/>
        <v>0.5</v>
      </c>
      <c r="P30">
        <f t="shared" si="0"/>
        <v>1</v>
      </c>
      <c r="Q30">
        <f t="shared" si="1"/>
        <v>0.5</v>
      </c>
    </row>
    <row r="31">
      <c r="A31" t="s">
        <v>42</v>
      </c>
      <c r="B31">
        <v>3</v>
      </c>
      <c r="C31" s="1">
        <v>3</v>
      </c>
      <c r="E31" s="2">
        <v>9</v>
      </c>
      <c r="F31" s="1">
        <f>1+1+1+1+0.5+0.5+0.5+1+1</f>
        <v>7.5</v>
      </c>
      <c r="N31">
        <f t="shared" si="2"/>
        <v>12</v>
      </c>
      <c r="O31">
        <f t="shared" si="3"/>
        <v>5.25</v>
      </c>
      <c r="P31">
        <f t="shared" si="0"/>
        <v>12</v>
      </c>
      <c r="Q31">
        <f t="shared" si="1"/>
        <v>5.25</v>
      </c>
    </row>
    <row r="32">
      <c r="A32" t="s">
        <v>43</v>
      </c>
      <c r="B32">
        <v>1</v>
      </c>
      <c r="C32" s="1">
        <v>1</v>
      </c>
      <c r="E32" s="2">
        <v>2</v>
      </c>
      <c r="F32" s="1">
        <f>1+1</f>
        <v>2</v>
      </c>
      <c r="N32">
        <f t="shared" si="2"/>
        <v>3</v>
      </c>
      <c r="O32">
        <f t="shared" si="3"/>
        <v>1.5</v>
      </c>
      <c r="P32">
        <f t="shared" si="0"/>
        <v>3</v>
      </c>
      <c r="Q32">
        <f t="shared" si="1"/>
        <v>1.5</v>
      </c>
    </row>
    <row r="33">
      <c r="A33" t="s">
        <v>44</v>
      </c>
      <c r="E33" s="2">
        <v>1</v>
      </c>
      <c r="F33" s="1">
        <v>1</v>
      </c>
      <c r="N33">
        <f t="shared" si="2"/>
        <v>1</v>
      </c>
      <c r="O33">
        <f t="shared" si="3"/>
        <v>0.5</v>
      </c>
      <c r="P33">
        <f t="shared" si="0"/>
        <v>1</v>
      </c>
      <c r="Q33">
        <f t="shared" si="1"/>
        <v>0.5</v>
      </c>
    </row>
    <row r="34">
      <c r="A34" t="s">
        <v>45</v>
      </c>
      <c r="B34">
        <v>1</v>
      </c>
      <c r="C34" s="1">
        <v>0.5</v>
      </c>
      <c r="E34" s="2">
        <v>1</v>
      </c>
      <c r="F34" s="1">
        <v>1</v>
      </c>
      <c r="G34" t="s">
        <v>46</v>
      </c>
      <c r="N34">
        <f t="shared" si="2"/>
        <v>2</v>
      </c>
      <c r="O34">
        <f t="shared" si="3"/>
        <v>0.75</v>
      </c>
      <c r="P34">
        <f t="shared" si="0"/>
        <v>2</v>
      </c>
      <c r="Q34">
        <f t="shared" si="1"/>
        <v>0.75</v>
      </c>
    </row>
    <row r="35">
      <c r="A35" t="s">
        <v>47</v>
      </c>
      <c r="E35" s="2">
        <v>2</v>
      </c>
      <c r="F35" s="1">
        <f>0.5+1</f>
        <v>1.5</v>
      </c>
      <c r="N35">
        <f t="shared" si="2"/>
        <v>2</v>
      </c>
      <c r="O35">
        <f t="shared" si="3"/>
        <v>0.75</v>
      </c>
      <c r="P35">
        <f t="shared" si="0"/>
        <v>2</v>
      </c>
      <c r="Q35">
        <f t="shared" si="1"/>
        <v>0.75</v>
      </c>
    </row>
    <row r="36">
      <c r="A36" t="s">
        <v>48</v>
      </c>
      <c r="E36" s="2">
        <v>1</v>
      </c>
      <c r="F36" s="1">
        <v>0.5</v>
      </c>
      <c r="N36">
        <f t="shared" si="2"/>
        <v>1</v>
      </c>
      <c r="O36">
        <f t="shared" si="3"/>
        <v>0.25</v>
      </c>
      <c r="P36">
        <f t="shared" si="0"/>
        <v>1</v>
      </c>
      <c r="Q36">
        <f t="shared" si="1"/>
        <v>0.25</v>
      </c>
    </row>
    <row r="37">
      <c r="A37" t="s">
        <v>49</v>
      </c>
      <c r="B37">
        <v>5</v>
      </c>
      <c r="C37" s="1">
        <f>0.5+1+1+1+1</f>
        <v>4.5</v>
      </c>
      <c r="D37" t="s">
        <v>50</v>
      </c>
      <c r="E37" s="2">
        <v>2</v>
      </c>
      <c r="F37" s="1">
        <f>0.5+0.5</f>
        <v>1</v>
      </c>
      <c r="G37" t="s">
        <v>51</v>
      </c>
      <c r="K37">
        <v>2</v>
      </c>
      <c r="L37" s="1">
        <v>2</v>
      </c>
      <c r="M37" t="s">
        <v>51</v>
      </c>
      <c r="N37">
        <f t="shared" si="2"/>
        <v>9</v>
      </c>
      <c r="O37">
        <f t="shared" si="3"/>
        <v>3.75</v>
      </c>
      <c r="P37">
        <f t="shared" si="0"/>
        <v>7</v>
      </c>
      <c r="Q37">
        <f t="shared" si="1"/>
        <v>2.75</v>
      </c>
    </row>
    <row r="38">
      <c r="A38" t="s">
        <v>52</v>
      </c>
      <c r="E38" s="2">
        <v>1</v>
      </c>
      <c r="F38" s="1">
        <v>0.5</v>
      </c>
      <c r="N38">
        <f t="shared" si="2"/>
        <v>1</v>
      </c>
      <c r="O38">
        <f t="shared" si="3"/>
        <v>0.25</v>
      </c>
      <c r="P38">
        <f t="shared" si="0"/>
        <v>1</v>
      </c>
      <c r="Q38">
        <f t="shared" si="1"/>
        <v>0.25</v>
      </c>
    </row>
    <row r="39">
      <c r="A39" t="s">
        <v>53</v>
      </c>
      <c r="B39">
        <v>1</v>
      </c>
      <c r="C39" s="1">
        <v>1</v>
      </c>
      <c r="E39" s="2">
        <v>1</v>
      </c>
      <c r="F39" s="1">
        <v>1</v>
      </c>
      <c r="N39">
        <f t="shared" si="2"/>
        <v>2</v>
      </c>
      <c r="O39">
        <f>C39/2 + F39/2 + I39/2 + L39/2</f>
        <v>1</v>
      </c>
      <c r="P39">
        <f t="shared" si="0"/>
        <v>2</v>
      </c>
      <c r="Q39">
        <f t="shared" si="1"/>
        <v>1</v>
      </c>
    </row>
    <row r="40">
      <c r="A40" t="s">
        <v>54</v>
      </c>
      <c r="E40" s="2">
        <v>1</v>
      </c>
      <c r="F40" s="1">
        <v>1</v>
      </c>
      <c r="N40">
        <f t="shared" si="2"/>
        <v>1</v>
      </c>
      <c r="O40">
        <f t="shared" si="3"/>
        <v>0.5</v>
      </c>
      <c r="P40">
        <f t="shared" si="0"/>
        <v>1</v>
      </c>
      <c r="Q40">
        <f t="shared" si="1"/>
        <v>0.5</v>
      </c>
    </row>
    <row r="41">
      <c r="A41" t="s">
        <v>55</v>
      </c>
      <c r="B41">
        <v>1</v>
      </c>
      <c r="C41" s="1">
        <v>1</v>
      </c>
      <c r="N41">
        <f t="shared" si="2"/>
        <v>1</v>
      </c>
      <c r="O41">
        <f t="shared" si="3"/>
        <v>0.5</v>
      </c>
      <c r="P41">
        <f t="shared" si="0"/>
        <v>1</v>
      </c>
      <c r="Q41">
        <f t="shared" si="1"/>
        <v>0.5</v>
      </c>
    </row>
    <row r="42">
      <c r="A42" t="s">
        <v>56</v>
      </c>
      <c r="E42" s="2">
        <v>5</v>
      </c>
      <c r="F42" s="1">
        <f>1+1+1+1+0.5</f>
        <v>4.5</v>
      </c>
      <c r="N42">
        <f t="shared" si="2"/>
        <v>5</v>
      </c>
      <c r="O42">
        <f t="shared" si="3"/>
        <v>2.25</v>
      </c>
      <c r="P42">
        <f t="shared" si="0"/>
        <v>5</v>
      </c>
      <c r="Q42">
        <f t="shared" si="1"/>
        <v>2.25</v>
      </c>
    </row>
    <row r="43">
      <c r="A43" t="s">
        <v>57</v>
      </c>
      <c r="E43" s="2">
        <v>1</v>
      </c>
      <c r="F43" s="1">
        <v>1</v>
      </c>
      <c r="N43">
        <f t="shared" si="2"/>
        <v>1</v>
      </c>
      <c r="O43">
        <f t="shared" si="3"/>
        <v>0.5</v>
      </c>
      <c r="P43">
        <f t="shared" si="0"/>
        <v>1</v>
      </c>
      <c r="Q43">
        <f t="shared" si="1"/>
        <v>0.5</v>
      </c>
    </row>
    <row r="44">
      <c r="A44" t="s">
        <v>58</v>
      </c>
      <c r="E44" s="2">
        <v>1</v>
      </c>
      <c r="F44" s="1">
        <v>1</v>
      </c>
      <c r="N44">
        <f t="shared" si="2"/>
        <v>1</v>
      </c>
      <c r="O44">
        <f t="shared" si="3"/>
        <v>0.5</v>
      </c>
      <c r="P44">
        <f t="shared" si="0"/>
        <v>1</v>
      </c>
      <c r="Q44">
        <f t="shared" si="1"/>
        <v>0.5</v>
      </c>
    </row>
    <row r="45">
      <c r="A45" t="s">
        <v>59</v>
      </c>
      <c r="E45" s="2">
        <v>1</v>
      </c>
      <c r="F45" s="1">
        <v>1</v>
      </c>
      <c r="N45">
        <f t="shared" si="2"/>
        <v>1</v>
      </c>
      <c r="O45">
        <f t="shared" si="3"/>
        <v>0.5</v>
      </c>
      <c r="P45">
        <f t="shared" si="0"/>
        <v>1</v>
      </c>
      <c r="Q45">
        <f t="shared" si="1"/>
        <v>0.5</v>
      </c>
    </row>
    <row r="46">
      <c r="A46" t="s">
        <v>60</v>
      </c>
      <c r="E46" s="2">
        <v>2</v>
      </c>
      <c r="F46" s="1">
        <f>0.5+0.5</f>
        <v>1</v>
      </c>
      <c r="N46">
        <f t="shared" si="2"/>
        <v>2</v>
      </c>
      <c r="O46">
        <f t="shared" si="3"/>
        <v>0.5</v>
      </c>
      <c r="P46">
        <f t="shared" si="0"/>
        <v>2</v>
      </c>
      <c r="Q46">
        <f t="shared" si="1"/>
        <v>0.5</v>
      </c>
    </row>
    <row r="47">
      <c r="A47" t="s">
        <v>61</v>
      </c>
      <c r="E47" s="2">
        <v>1</v>
      </c>
      <c r="F47" s="1">
        <v>1</v>
      </c>
      <c r="N47">
        <f t="shared" si="2"/>
        <v>1</v>
      </c>
      <c r="O47">
        <f t="shared" si="3"/>
        <v>0.5</v>
      </c>
      <c r="P47">
        <f t="shared" si="0"/>
        <v>1</v>
      </c>
      <c r="Q47">
        <f t="shared" si="1"/>
        <v>0.5</v>
      </c>
    </row>
    <row r="48">
      <c r="A48" t="s">
        <v>62</v>
      </c>
      <c r="B48">
        <v>2</v>
      </c>
      <c r="C48" s="1">
        <f>0.5+0.5</f>
        <v>1</v>
      </c>
      <c r="E48" s="2">
        <v>4</v>
      </c>
      <c r="F48" s="1">
        <v>4</v>
      </c>
      <c r="H48">
        <v>1</v>
      </c>
      <c r="I48" s="1">
        <v>1</v>
      </c>
      <c r="N48">
        <f t="shared" si="2"/>
        <v>7</v>
      </c>
      <c r="O48">
        <f t="shared" si="3"/>
        <v>3</v>
      </c>
      <c r="P48">
        <f t="shared" si="0"/>
        <v>6</v>
      </c>
      <c r="Q48">
        <f t="shared" si="1"/>
        <v>2.5</v>
      </c>
    </row>
    <row r="49">
      <c r="A49" t="s">
        <v>63</v>
      </c>
      <c r="E49" s="2">
        <v>1</v>
      </c>
      <c r="F49" s="1">
        <v>0.25</v>
      </c>
      <c r="N49">
        <f t="shared" si="2"/>
        <v>1</v>
      </c>
      <c r="O49">
        <f t="shared" si="3"/>
        <v>0.125</v>
      </c>
      <c r="P49">
        <f t="shared" si="0"/>
        <v>1</v>
      </c>
      <c r="Q49">
        <f t="shared" si="1"/>
        <v>0.125</v>
      </c>
    </row>
    <row r="50">
      <c r="A50" t="s">
        <v>64</v>
      </c>
      <c r="E50" s="2">
        <v>1</v>
      </c>
      <c r="F50" s="1">
        <v>0.5</v>
      </c>
      <c r="N50">
        <f t="shared" si="2"/>
        <v>1</v>
      </c>
      <c r="O50">
        <f t="shared" si="3"/>
        <v>0.25</v>
      </c>
      <c r="P50">
        <f t="shared" si="0"/>
        <v>1</v>
      </c>
      <c r="Q50">
        <f t="shared" si="1"/>
        <v>0.25</v>
      </c>
    </row>
    <row r="51">
      <c r="A51" t="s">
        <v>65</v>
      </c>
      <c r="E51" s="2">
        <v>3</v>
      </c>
      <c r="F51" s="1">
        <v>3</v>
      </c>
      <c r="N51">
        <f t="shared" si="2"/>
        <v>3</v>
      </c>
      <c r="O51">
        <f t="shared" si="3"/>
        <v>1.5</v>
      </c>
      <c r="P51">
        <f t="shared" si="0"/>
        <v>3</v>
      </c>
      <c r="Q51">
        <f t="shared" si="1"/>
        <v>1.5</v>
      </c>
    </row>
    <row r="52">
      <c r="A52" t="s">
        <v>66</v>
      </c>
      <c r="B52">
        <v>3</v>
      </c>
      <c r="C52" s="1">
        <v>3</v>
      </c>
      <c r="E52" s="2">
        <v>3</v>
      </c>
      <c r="F52" s="1">
        <v>2.5</v>
      </c>
      <c r="N52">
        <f t="shared" si="2"/>
        <v>6</v>
      </c>
      <c r="O52">
        <f t="shared" si="3"/>
        <v>2.75</v>
      </c>
      <c r="P52">
        <f t="shared" si="0"/>
        <v>6</v>
      </c>
      <c r="Q52">
        <f t="shared" si="1"/>
        <v>2.75</v>
      </c>
    </row>
    <row r="53">
      <c r="A53" t="s">
        <v>67</v>
      </c>
      <c r="E53" s="2">
        <v>2</v>
      </c>
      <c r="F53" s="1">
        <v>2</v>
      </c>
      <c r="N53">
        <f t="shared" si="2"/>
        <v>2</v>
      </c>
      <c r="O53">
        <f t="shared" si="3"/>
        <v>1</v>
      </c>
      <c r="P53">
        <f t="shared" si="0"/>
        <v>2</v>
      </c>
      <c r="Q53">
        <f t="shared" si="1"/>
        <v>1</v>
      </c>
    </row>
    <row r="54">
      <c r="A54" t="s">
        <v>68</v>
      </c>
      <c r="B54">
        <v>2</v>
      </c>
      <c r="C54" s="1">
        <f>1+1</f>
        <v>2</v>
      </c>
      <c r="N54">
        <f t="shared" si="2"/>
        <v>2</v>
      </c>
      <c r="O54">
        <f t="shared" si="3"/>
        <v>1</v>
      </c>
      <c r="P54">
        <f t="shared" si="0"/>
        <v>2</v>
      </c>
      <c r="Q54">
        <f t="shared" si="1"/>
        <v>1</v>
      </c>
    </row>
    <row r="55">
      <c r="A55" t="s">
        <v>69</v>
      </c>
      <c r="E55" s="2">
        <v>1</v>
      </c>
      <c r="F55" s="1">
        <v>0.5</v>
      </c>
      <c r="N55">
        <f t="shared" si="2"/>
        <v>1</v>
      </c>
      <c r="O55">
        <f t="shared" si="3"/>
        <v>0.25</v>
      </c>
      <c r="P55">
        <f t="shared" si="0"/>
        <v>1</v>
      </c>
      <c r="Q55">
        <f t="shared" si="1"/>
        <v>0.25</v>
      </c>
    </row>
    <row r="56">
      <c r="A56" t="s">
        <v>70</v>
      </c>
      <c r="B56">
        <v>4</v>
      </c>
      <c r="C56" s="1">
        <f>1+1+1+1</f>
        <v>4</v>
      </c>
      <c r="E56" s="2">
        <v>2</v>
      </c>
      <c r="F56" s="1">
        <f>1+0.5</f>
        <v>1.5</v>
      </c>
      <c r="N56">
        <f t="shared" si="2"/>
        <v>6</v>
      </c>
      <c r="O56">
        <f t="shared" si="3"/>
        <v>2.75</v>
      </c>
      <c r="P56">
        <f t="shared" si="0"/>
        <v>6</v>
      </c>
      <c r="Q56">
        <f t="shared" si="1"/>
        <v>2.75</v>
      </c>
    </row>
    <row r="57">
      <c r="A57" t="s">
        <v>71</v>
      </c>
      <c r="B57">
        <v>1</v>
      </c>
      <c r="C57" s="1">
        <v>1</v>
      </c>
      <c r="E57" s="2">
        <v>1</v>
      </c>
      <c r="F57" s="1">
        <v>1</v>
      </c>
      <c r="N57">
        <f t="shared" si="2"/>
        <v>2</v>
      </c>
      <c r="O57">
        <f t="shared" si="3"/>
        <v>1</v>
      </c>
      <c r="P57">
        <f t="shared" si="0"/>
        <v>2</v>
      </c>
      <c r="Q57">
        <f t="shared" si="1"/>
        <v>1</v>
      </c>
    </row>
    <row r="58">
      <c r="A58" t="s">
        <v>72</v>
      </c>
      <c r="E58" s="2">
        <v>2</v>
      </c>
      <c r="F58" s="1">
        <v>2</v>
      </c>
      <c r="N58">
        <f t="shared" si="2"/>
        <v>2</v>
      </c>
      <c r="O58">
        <f t="shared" si="3"/>
        <v>1</v>
      </c>
      <c r="P58">
        <f t="shared" si="0"/>
        <v>2</v>
      </c>
      <c r="Q58">
        <f t="shared" si="1"/>
        <v>1</v>
      </c>
    </row>
    <row r="59">
      <c r="A59" t="s">
        <v>73</v>
      </c>
      <c r="E59" s="2">
        <v>1</v>
      </c>
      <c r="F59" s="1">
        <v>1</v>
      </c>
      <c r="N59">
        <f t="shared" si="2"/>
        <v>1</v>
      </c>
      <c r="O59">
        <f t="shared" si="3"/>
        <v>0.5</v>
      </c>
      <c r="P59">
        <f t="shared" si="0"/>
        <v>1</v>
      </c>
      <c r="Q59">
        <f t="shared" si="1"/>
        <v>0.5</v>
      </c>
    </row>
    <row r="60">
      <c r="A60" t="s">
        <v>74</v>
      </c>
      <c r="B60">
        <v>13</v>
      </c>
      <c r="C60" s="1">
        <f>1+1+1+1+1+1+1+0.5+1+1+1+1+1</f>
        <v>12.5</v>
      </c>
      <c r="H60">
        <v>1</v>
      </c>
      <c r="I60" s="1">
        <v>1</v>
      </c>
      <c r="N60">
        <f t="shared" si="2"/>
        <v>14</v>
      </c>
      <c r="O60">
        <f t="shared" si="3"/>
        <v>6.75</v>
      </c>
      <c r="P60">
        <f t="shared" si="0"/>
        <v>13</v>
      </c>
      <c r="Q60">
        <f t="shared" si="1"/>
        <v>6.25</v>
      </c>
    </row>
    <row r="61">
      <c r="A61" t="s">
        <v>75</v>
      </c>
      <c r="E61" s="2">
        <v>1</v>
      </c>
      <c r="F61" s="1">
        <v>1</v>
      </c>
      <c r="N61">
        <f t="shared" si="2"/>
        <v>1</v>
      </c>
      <c r="O61">
        <f t="shared" si="3"/>
        <v>0.5</v>
      </c>
      <c r="P61">
        <f t="shared" si="0"/>
        <v>1</v>
      </c>
      <c r="Q61">
        <f t="shared" si="1"/>
        <v>0.5</v>
      </c>
    </row>
    <row r="62">
      <c r="A62" t="s">
        <v>76</v>
      </c>
      <c r="B62">
        <v>1</v>
      </c>
      <c r="C62" s="1">
        <f>1/3</f>
        <v>0.33333333333333298</v>
      </c>
      <c r="E62" s="2">
        <v>1</v>
      </c>
      <c r="F62" s="1">
        <v>1</v>
      </c>
      <c r="N62">
        <f t="shared" si="2"/>
        <v>2</v>
      </c>
      <c r="O62">
        <f t="shared" si="3"/>
        <v>0.66666666666666652</v>
      </c>
      <c r="P62">
        <f t="shared" si="0"/>
        <v>2</v>
      </c>
      <c r="Q62">
        <f t="shared" si="1"/>
        <v>0.66666666666666652</v>
      </c>
    </row>
    <row r="63">
      <c r="A63" t="s">
        <v>77</v>
      </c>
      <c r="B63">
        <v>3</v>
      </c>
      <c r="C63" s="1">
        <f>0.5+0.5+1</f>
        <v>2</v>
      </c>
      <c r="N63">
        <f t="shared" si="2"/>
        <v>3</v>
      </c>
      <c r="O63">
        <f t="shared" si="3"/>
        <v>1</v>
      </c>
      <c r="P63">
        <f t="shared" si="0"/>
        <v>3</v>
      </c>
      <c r="Q63">
        <f t="shared" si="1"/>
        <v>1</v>
      </c>
    </row>
    <row r="64">
      <c r="A64" t="s">
        <v>78</v>
      </c>
      <c r="B64">
        <v>4</v>
      </c>
      <c r="C64" s="1">
        <f>1+1+1+1</f>
        <v>4</v>
      </c>
      <c r="N64">
        <f t="shared" si="2"/>
        <v>4</v>
      </c>
      <c r="O64">
        <f t="shared" si="3"/>
        <v>2</v>
      </c>
      <c r="P64">
        <f t="shared" si="0"/>
        <v>4</v>
      </c>
      <c r="Q64">
        <f t="shared" si="1"/>
        <v>2</v>
      </c>
    </row>
    <row r="65">
      <c r="A65" t="s">
        <v>79</v>
      </c>
      <c r="B65">
        <v>1</v>
      </c>
      <c r="C65" s="1">
        <v>1</v>
      </c>
      <c r="E65" s="2">
        <v>1</v>
      </c>
      <c r="F65" s="1">
        <v>1</v>
      </c>
      <c r="N65">
        <f t="shared" si="2"/>
        <v>2</v>
      </c>
      <c r="O65">
        <f t="shared" si="3"/>
        <v>1</v>
      </c>
      <c r="P65">
        <f t="shared" si="0"/>
        <v>2</v>
      </c>
      <c r="Q65">
        <f t="shared" si="1"/>
        <v>1</v>
      </c>
    </row>
    <row r="66">
      <c r="A66" t="s">
        <v>80</v>
      </c>
      <c r="B66">
        <v>12</v>
      </c>
      <c r="C66" s="1">
        <f>1+1+1+0.5+1+1+1+0.5+0.5+1+1+1</f>
        <v>10.5</v>
      </c>
      <c r="E66" s="2">
        <v>13</v>
      </c>
      <c r="F66" s="1">
        <f>0.5+0.5+0.5+1+1+0.5+1+0.5+1+0.5+1+1+1</f>
        <v>10</v>
      </c>
      <c r="N66">
        <f t="shared" si="2"/>
        <v>25</v>
      </c>
      <c r="O66">
        <f t="shared" si="3"/>
        <v>10.25</v>
      </c>
      <c r="P66">
        <f t="shared" si="0"/>
        <v>25</v>
      </c>
      <c r="Q66">
        <f t="shared" si="1"/>
        <v>10.25</v>
      </c>
    </row>
    <row r="67">
      <c r="A67" t="s">
        <v>81</v>
      </c>
      <c r="E67" s="2">
        <v>3</v>
      </c>
      <c r="F67" s="1">
        <f>1+0.5+0.5</f>
        <v>2</v>
      </c>
      <c r="N67">
        <f t="shared" si="2"/>
        <v>3</v>
      </c>
      <c r="O67">
        <f t="shared" si="3"/>
        <v>1</v>
      </c>
      <c r="P67">
        <f t="shared" si="0"/>
        <v>3</v>
      </c>
      <c r="Q67">
        <f t="shared" si="1"/>
        <v>1</v>
      </c>
    </row>
    <row r="68">
      <c r="A68" t="s">
        <v>82</v>
      </c>
      <c r="B68">
        <v>2</v>
      </c>
      <c r="C68" s="1">
        <v>2</v>
      </c>
      <c r="E68" s="2">
        <v>2</v>
      </c>
      <c r="F68" s="1">
        <v>2</v>
      </c>
      <c r="N68">
        <f t="shared" si="2"/>
        <v>4</v>
      </c>
      <c r="O68">
        <f t="shared" si="3"/>
        <v>2</v>
      </c>
      <c r="P68">
        <f t="shared" si="0"/>
        <v>4</v>
      </c>
      <c r="Q68">
        <f t="shared" si="1"/>
        <v>2</v>
      </c>
    </row>
    <row r="69">
      <c r="A69" t="s">
        <v>83</v>
      </c>
      <c r="E69" s="2">
        <v>3</v>
      </c>
      <c r="F69" s="1">
        <f>1+1+0.5</f>
        <v>2.5</v>
      </c>
      <c r="N69">
        <f t="shared" si="2"/>
        <v>3</v>
      </c>
      <c r="O69">
        <f t="shared" si="3"/>
        <v>1.25</v>
      </c>
      <c r="P69">
        <f t="shared" si="0"/>
        <v>3</v>
      </c>
      <c r="Q69">
        <f t="shared" si="1"/>
        <v>1.25</v>
      </c>
    </row>
    <row r="70">
      <c r="A70" t="s">
        <v>84</v>
      </c>
      <c r="E70" s="2">
        <v>1</v>
      </c>
      <c r="F70" s="1">
        <v>1</v>
      </c>
      <c r="N70">
        <f t="shared" si="2"/>
        <v>1</v>
      </c>
      <c r="O70">
        <f t="shared" si="3"/>
        <v>0.5</v>
      </c>
      <c r="P70">
        <f t="shared" si="0"/>
        <v>1</v>
      </c>
      <c r="Q70">
        <f t="shared" si="1"/>
        <v>0.5</v>
      </c>
    </row>
    <row r="71">
      <c r="A71" t="s">
        <v>85</v>
      </c>
      <c r="E71" s="2">
        <v>6</v>
      </c>
      <c r="F71" s="1">
        <f>0.5+1+1/3+1/3+1+1</f>
        <v>4.1666666666666661</v>
      </c>
      <c r="N71">
        <f t="shared" si="2"/>
        <v>6</v>
      </c>
      <c r="O71">
        <f t="shared" si="3"/>
        <v>2.083333333333333</v>
      </c>
      <c r="P71">
        <f t="shared" si="0"/>
        <v>6</v>
      </c>
      <c r="Q71">
        <f t="shared" si="1"/>
        <v>2.083333333333333</v>
      </c>
    </row>
    <row r="72">
      <c r="A72" t="s">
        <v>86</v>
      </c>
      <c r="E72" s="2">
        <v>3</v>
      </c>
      <c r="F72" s="1">
        <f>1+1+1</f>
        <v>3</v>
      </c>
      <c r="N72">
        <f t="shared" si="2"/>
        <v>3</v>
      </c>
      <c r="O72">
        <f t="shared" si="3"/>
        <v>1.5</v>
      </c>
      <c r="P72">
        <f t="shared" si="0"/>
        <v>3</v>
      </c>
      <c r="Q72">
        <f t="shared" si="1"/>
        <v>1.5</v>
      </c>
    </row>
    <row r="73">
      <c r="A73" t="s">
        <v>87</v>
      </c>
      <c r="E73" s="2">
        <v>1</v>
      </c>
      <c r="F73" s="1">
        <v>0.5</v>
      </c>
      <c r="N73">
        <f t="shared" si="2"/>
        <v>1</v>
      </c>
      <c r="O73">
        <f t="shared" si="3"/>
        <v>0.25</v>
      </c>
      <c r="P73">
        <f t="shared" si="0"/>
        <v>1</v>
      </c>
      <c r="Q73">
        <f t="shared" si="1"/>
        <v>0.25</v>
      </c>
    </row>
    <row r="74">
      <c r="A74" t="s">
        <v>88</v>
      </c>
      <c r="B74">
        <v>1</v>
      </c>
      <c r="C74" s="1">
        <v>1</v>
      </c>
      <c r="N74">
        <f t="shared" si="2"/>
        <v>1</v>
      </c>
      <c r="O74">
        <f t="shared" si="3"/>
        <v>0.5</v>
      </c>
      <c r="P74">
        <f t="shared" si="0"/>
        <v>1</v>
      </c>
      <c r="Q74">
        <f t="shared" si="1"/>
        <v>0.5</v>
      </c>
    </row>
    <row r="75">
      <c r="A75" t="s">
        <v>89</v>
      </c>
      <c r="B75">
        <v>1</v>
      </c>
      <c r="C75" s="1">
        <v>1</v>
      </c>
      <c r="N75">
        <f t="shared" si="2"/>
        <v>1</v>
      </c>
      <c r="O75">
        <f t="shared" si="3"/>
        <v>0.5</v>
      </c>
      <c r="P75">
        <f t="shared" si="0"/>
        <v>1</v>
      </c>
      <c r="Q75">
        <f t="shared" si="1"/>
        <v>0.5</v>
      </c>
    </row>
    <row r="76">
      <c r="A76" t="s">
        <v>90</v>
      </c>
      <c r="E76" s="2">
        <v>2</v>
      </c>
      <c r="F76" s="1">
        <f>1+0.5</f>
        <v>1.5</v>
      </c>
      <c r="N76">
        <f t="shared" si="2"/>
        <v>2</v>
      </c>
      <c r="O76">
        <f t="shared" si="3"/>
        <v>0.75</v>
      </c>
      <c r="P76">
        <f t="shared" si="0"/>
        <v>2</v>
      </c>
      <c r="Q76">
        <f t="shared" si="1"/>
        <v>0.75</v>
      </c>
    </row>
    <row r="77">
      <c r="A77" t="s">
        <v>91</v>
      </c>
      <c r="B77">
        <v>4</v>
      </c>
      <c r="C77" s="1">
        <f>0.5+0.5+0.5+1</f>
        <v>2.5</v>
      </c>
      <c r="D77" t="s">
        <v>92</v>
      </c>
      <c r="N77">
        <f t="shared" si="2"/>
        <v>4</v>
      </c>
      <c r="O77">
        <f t="shared" si="3"/>
        <v>1.25</v>
      </c>
      <c r="P77">
        <f t="shared" si="0"/>
        <v>4</v>
      </c>
      <c r="Q77">
        <f t="shared" si="1"/>
        <v>1.25</v>
      </c>
    </row>
    <row r="78">
      <c r="A78" t="s">
        <v>93</v>
      </c>
      <c r="E78" s="2">
        <v>3</v>
      </c>
      <c r="F78" s="1">
        <v>3</v>
      </c>
      <c r="N78">
        <f t="shared" si="2"/>
        <v>3</v>
      </c>
      <c r="O78">
        <f t="shared" si="3"/>
        <v>1.5</v>
      </c>
      <c r="P78">
        <f t="shared" si="0"/>
        <v>3</v>
      </c>
      <c r="Q78">
        <f t="shared" si="1"/>
        <v>1.5</v>
      </c>
    </row>
    <row r="79">
      <c r="A79" t="s">
        <v>94</v>
      </c>
      <c r="B79">
        <v>3</v>
      </c>
      <c r="C79" s="1">
        <v>3</v>
      </c>
      <c r="N79">
        <f t="shared" si="2"/>
        <v>3</v>
      </c>
      <c r="O79">
        <f t="shared" si="3"/>
        <v>1.5</v>
      </c>
      <c r="P79">
        <f t="shared" si="0"/>
        <v>3</v>
      </c>
      <c r="Q79">
        <f t="shared" si="1"/>
        <v>1.5</v>
      </c>
    </row>
    <row r="80">
      <c r="A80" t="s">
        <v>95</v>
      </c>
      <c r="E80" s="2">
        <v>1</v>
      </c>
      <c r="F80" s="1">
        <v>1</v>
      </c>
      <c r="N80">
        <f t="shared" si="2"/>
        <v>1</v>
      </c>
      <c r="O80">
        <f t="shared" si="3"/>
        <v>0.5</v>
      </c>
      <c r="P80">
        <f t="shared" si="0"/>
        <v>1</v>
      </c>
      <c r="Q80">
        <f t="shared" si="1"/>
        <v>0.5</v>
      </c>
    </row>
    <row r="81">
      <c r="A81" t="s">
        <v>96</v>
      </c>
      <c r="E81" s="2">
        <v>2</v>
      </c>
      <c r="F81" s="1">
        <f>1+1</f>
        <v>2</v>
      </c>
      <c r="N81">
        <f t="shared" si="2"/>
        <v>2</v>
      </c>
      <c r="O81">
        <f t="shared" si="3"/>
        <v>1</v>
      </c>
      <c r="P81">
        <f t="shared" si="0"/>
        <v>2</v>
      </c>
      <c r="Q81">
        <f t="shared" si="1"/>
        <v>1</v>
      </c>
    </row>
    <row r="82">
      <c r="A82" t="s">
        <v>97</v>
      </c>
      <c r="B82">
        <v>3</v>
      </c>
      <c r="C82" s="1">
        <f>1+0.5+1/3</f>
        <v>1.8333333333333333</v>
      </c>
      <c r="E82" s="2">
        <v>2</v>
      </c>
      <c r="F82" s="1">
        <f>1+1</f>
        <v>2</v>
      </c>
      <c r="N82">
        <f t="shared" si="2"/>
        <v>5</v>
      </c>
      <c r="O82">
        <f t="shared" si="3"/>
        <v>1.9166666666666665</v>
      </c>
      <c r="P82">
        <f t="shared" si="0"/>
        <v>5</v>
      </c>
      <c r="Q82">
        <f t="shared" si="1"/>
        <v>1.9166666666666665</v>
      </c>
    </row>
    <row r="83">
      <c r="A83" t="s">
        <v>98</v>
      </c>
      <c r="B83">
        <v>1</v>
      </c>
      <c r="C83" s="1">
        <v>1</v>
      </c>
      <c r="E83" s="2">
        <v>2</v>
      </c>
      <c r="F83" s="1">
        <v>2</v>
      </c>
      <c r="H83">
        <v>1</v>
      </c>
      <c r="I83" s="1">
        <v>1</v>
      </c>
      <c r="N83">
        <f t="shared" si="2"/>
        <v>4</v>
      </c>
      <c r="O83">
        <f t="shared" si="3"/>
        <v>2</v>
      </c>
      <c r="P83">
        <f t="shared" si="0"/>
        <v>3</v>
      </c>
      <c r="Q83">
        <f t="shared" si="1"/>
        <v>1.5</v>
      </c>
    </row>
    <row r="84">
      <c r="A84" t="s">
        <v>99</v>
      </c>
      <c r="B84">
        <v>2</v>
      </c>
      <c r="C84" s="1">
        <f>1+1</f>
        <v>2</v>
      </c>
      <c r="D84" t="s">
        <v>100</v>
      </c>
      <c r="E84" s="2">
        <v>1</v>
      </c>
      <c r="F84" s="1">
        <v>0.5</v>
      </c>
      <c r="G84" t="s">
        <v>101</v>
      </c>
      <c r="N84">
        <f t="shared" si="2"/>
        <v>3</v>
      </c>
      <c r="O84">
        <f t="shared" si="3"/>
        <v>1.25</v>
      </c>
      <c r="P84">
        <f t="shared" si="0"/>
        <v>3</v>
      </c>
      <c r="Q84">
        <f t="shared" si="1"/>
        <v>1.25</v>
      </c>
    </row>
    <row r="85">
      <c r="A85" t="s">
        <v>102</v>
      </c>
      <c r="E85" s="2">
        <v>1</v>
      </c>
      <c r="F85" s="1">
        <v>1</v>
      </c>
      <c r="N85">
        <f t="shared" si="2"/>
        <v>1</v>
      </c>
      <c r="O85">
        <f t="shared" si="3"/>
        <v>0.5</v>
      </c>
      <c r="P85">
        <f t="shared" si="0"/>
        <v>1</v>
      </c>
      <c r="Q85">
        <f t="shared" si="1"/>
        <v>0.5</v>
      </c>
    </row>
    <row r="86">
      <c r="A86" t="s">
        <v>103</v>
      </c>
      <c r="B86">
        <v>5</v>
      </c>
      <c r="C86" s="1">
        <f>0.5+0.5+0.5+1+1</f>
        <v>3.5</v>
      </c>
      <c r="N86">
        <f t="shared" si="2"/>
        <v>5</v>
      </c>
      <c r="O86">
        <f t="shared" si="3"/>
        <v>1.75</v>
      </c>
      <c r="P86">
        <f t="shared" si="0"/>
        <v>5</v>
      </c>
      <c r="Q86">
        <f t="shared" si="1"/>
        <v>1.75</v>
      </c>
    </row>
    <row r="87">
      <c r="A87" t="s">
        <v>104</v>
      </c>
      <c r="E87" s="2">
        <v>1</v>
      </c>
      <c r="F87" s="1">
        <v>0.5</v>
      </c>
      <c r="N87">
        <f t="shared" si="2"/>
        <v>1</v>
      </c>
      <c r="O87">
        <f t="shared" si="3"/>
        <v>0.25</v>
      </c>
      <c r="P87">
        <f t="shared" si="0"/>
        <v>1</v>
      </c>
      <c r="Q87">
        <f t="shared" si="1"/>
        <v>0.25</v>
      </c>
    </row>
    <row r="88">
      <c r="A88" t="s">
        <v>105</v>
      </c>
      <c r="E88" s="2">
        <v>1</v>
      </c>
      <c r="F88" s="1">
        <v>1</v>
      </c>
      <c r="N88">
        <f t="shared" si="2"/>
        <v>1</v>
      </c>
      <c r="O88">
        <f t="shared" si="3"/>
        <v>0.5</v>
      </c>
      <c r="P88">
        <f t="shared" si="0"/>
        <v>1</v>
      </c>
      <c r="Q88">
        <f t="shared" si="1"/>
        <v>0.5</v>
      </c>
    </row>
    <row r="89">
      <c r="A89" t="s">
        <v>106</v>
      </c>
      <c r="E89" s="2">
        <v>1</v>
      </c>
      <c r="F89" s="1">
        <v>0.5</v>
      </c>
      <c r="G89" t="s">
        <v>107</v>
      </c>
      <c r="N89">
        <f t="shared" si="2"/>
        <v>1</v>
      </c>
      <c r="O89">
        <f t="shared" si="3"/>
        <v>0.25</v>
      </c>
      <c r="P89">
        <f t="shared" si="0"/>
        <v>1</v>
      </c>
      <c r="Q89">
        <f t="shared" si="1"/>
        <v>0.25</v>
      </c>
    </row>
    <row r="90">
      <c r="A90" t="s">
        <v>108</v>
      </c>
      <c r="B90">
        <v>13</v>
      </c>
      <c r="C90" s="1">
        <f>1+0.5+1+0.5+0.5+1+1+1+0.5+1+0.5+1+1</f>
        <v>10.5</v>
      </c>
      <c r="D90" t="s">
        <v>109</v>
      </c>
      <c r="E90" s="2">
        <v>22</v>
      </c>
      <c r="F90" s="1">
        <f>1+0.25+1+1+0.5+1+1+0.5+0.5+1+0.5+1+1+1+1+1+1+0.5+0.5+1+1+1</f>
        <v>18.25</v>
      </c>
      <c r="G90" t="s">
        <v>110</v>
      </c>
      <c r="N90">
        <f t="shared" si="2"/>
        <v>35</v>
      </c>
      <c r="O90">
        <f t="shared" si="3"/>
        <v>14.375</v>
      </c>
      <c r="P90">
        <f t="shared" si="0"/>
        <v>35</v>
      </c>
      <c r="Q90">
        <f t="shared" si="1"/>
        <v>14.375</v>
      </c>
    </row>
    <row r="91">
      <c r="A91" t="s">
        <v>111</v>
      </c>
      <c r="E91" s="2">
        <v>1</v>
      </c>
      <c r="F91" s="1">
        <v>1</v>
      </c>
      <c r="N91">
        <f t="shared" si="2"/>
        <v>1</v>
      </c>
      <c r="O91">
        <f t="shared" si="3"/>
        <v>0.5</v>
      </c>
      <c r="P91">
        <f t="shared" si="0"/>
        <v>1</v>
      </c>
      <c r="Q91">
        <f t="shared" si="1"/>
        <v>0.5</v>
      </c>
    </row>
    <row r="92">
      <c r="A92" t="s">
        <v>112</v>
      </c>
      <c r="B92">
        <v>3</v>
      </c>
      <c r="C92" s="1">
        <f>2+1</f>
        <v>3</v>
      </c>
      <c r="D92" t="s">
        <v>113</v>
      </c>
      <c r="E92" s="2">
        <v>6</v>
      </c>
      <c r="F92" s="1">
        <f>0.5+0.5+1+0.5+0.5+1</f>
        <v>4</v>
      </c>
      <c r="G92" t="s">
        <v>114</v>
      </c>
      <c r="N92">
        <f t="shared" si="2"/>
        <v>9</v>
      </c>
      <c r="O92">
        <f t="shared" si="3"/>
        <v>3.5</v>
      </c>
      <c r="P92">
        <f t="shared" si="0"/>
        <v>9</v>
      </c>
      <c r="Q92">
        <f t="shared" si="1"/>
        <v>3.5</v>
      </c>
    </row>
    <row r="93">
      <c r="A93" t="s">
        <v>115</v>
      </c>
      <c r="B93">
        <v>1</v>
      </c>
      <c r="C93" s="1">
        <v>0.5</v>
      </c>
      <c r="E93" s="2">
        <v>1</v>
      </c>
      <c r="F93" s="1">
        <v>1</v>
      </c>
      <c r="N93">
        <f t="shared" si="2"/>
        <v>2</v>
      </c>
      <c r="O93">
        <f t="shared" si="3"/>
        <v>0.75</v>
      </c>
      <c r="P93">
        <f t="shared" si="0"/>
        <v>2</v>
      </c>
      <c r="Q93">
        <f t="shared" si="1"/>
        <v>0.75</v>
      </c>
    </row>
    <row r="94">
      <c r="A94" t="s">
        <v>116</v>
      </c>
      <c r="E94" s="2">
        <v>1</v>
      </c>
      <c r="F94" s="1">
        <v>1</v>
      </c>
      <c r="N94">
        <f t="shared" si="2"/>
        <v>1</v>
      </c>
      <c r="O94">
        <f t="shared" si="3"/>
        <v>0.5</v>
      </c>
      <c r="P94">
        <f t="shared" si="0"/>
        <v>1</v>
      </c>
      <c r="Q94">
        <f t="shared" si="1"/>
        <v>0.5</v>
      </c>
    </row>
    <row r="95">
      <c r="A95" t="s">
        <v>117</v>
      </c>
      <c r="B95">
        <v>1</v>
      </c>
      <c r="C95" s="1">
        <v>0.5</v>
      </c>
      <c r="N95">
        <f t="shared" si="2"/>
        <v>1</v>
      </c>
      <c r="O95">
        <f t="shared" si="3"/>
        <v>0.25</v>
      </c>
      <c r="P95">
        <f t="shared" si="0"/>
        <v>1</v>
      </c>
      <c r="Q95">
        <f t="shared" si="1"/>
        <v>0.25</v>
      </c>
    </row>
    <row r="96">
      <c r="A96" t="s">
        <v>118</v>
      </c>
      <c r="E96" s="2">
        <v>1</v>
      </c>
      <c r="F96" s="1">
        <v>1</v>
      </c>
      <c r="N96">
        <f t="shared" si="2"/>
        <v>1</v>
      </c>
      <c r="O96">
        <f t="shared" si="3"/>
        <v>0.5</v>
      </c>
      <c r="P96">
        <f t="shared" si="0"/>
        <v>1</v>
      </c>
      <c r="Q96">
        <f t="shared" si="1"/>
        <v>0.5</v>
      </c>
    </row>
    <row r="97">
      <c r="A97" t="s">
        <v>119</v>
      </c>
      <c r="B97">
        <v>29</v>
      </c>
      <c r="C97" s="1">
        <v>29</v>
      </c>
      <c r="E97" s="2">
        <v>39</v>
      </c>
      <c r="F97" s="1">
        <v>39</v>
      </c>
      <c r="K97">
        <v>1</v>
      </c>
      <c r="L97" s="1">
        <v>1</v>
      </c>
      <c r="N97">
        <f t="shared" si="2"/>
        <v>69</v>
      </c>
      <c r="O97">
        <f t="shared" si="3"/>
        <v>34.5</v>
      </c>
      <c r="P97">
        <f t="shared" si="0"/>
        <v>68</v>
      </c>
      <c r="Q97">
        <f t="shared" si="1"/>
        <v>34</v>
      </c>
    </row>
    <row r="98">
      <c r="A98" t="s">
        <v>120</v>
      </c>
      <c r="B98">
        <v>1</v>
      </c>
      <c r="C98" s="1">
        <v>1</v>
      </c>
      <c r="E98" s="2">
        <v>1</v>
      </c>
      <c r="F98" s="1">
        <v>1</v>
      </c>
      <c r="N98">
        <f t="shared" si="2"/>
        <v>2</v>
      </c>
      <c r="O98">
        <f t="shared" si="3"/>
        <v>1</v>
      </c>
      <c r="P98">
        <f t="shared" si="0"/>
        <v>2</v>
      </c>
      <c r="Q98">
        <f t="shared" si="1"/>
        <v>1</v>
      </c>
    </row>
    <row r="99">
      <c r="A99" t="s">
        <v>121</v>
      </c>
      <c r="B99">
        <v>1</v>
      </c>
      <c r="C99" s="1">
        <v>1</v>
      </c>
      <c r="N99">
        <f t="shared" si="2"/>
        <v>1</v>
      </c>
      <c r="O99">
        <f t="shared" si="3"/>
        <v>0.5</v>
      </c>
      <c r="P99">
        <f t="shared" si="0"/>
        <v>1</v>
      </c>
      <c r="Q99">
        <f t="shared" si="1"/>
        <v>0.5</v>
      </c>
    </row>
    <row r="100">
      <c r="A100" t="s">
        <v>122</v>
      </c>
      <c r="B100">
        <v>1</v>
      </c>
      <c r="C100" s="1">
        <v>1</v>
      </c>
      <c r="E100" s="2">
        <v>1</v>
      </c>
      <c r="F100" s="1">
        <f>1/3</f>
        <v>0.33333333333333298</v>
      </c>
      <c r="N100">
        <f t="shared" si="2"/>
        <v>2</v>
      </c>
      <c r="O100">
        <f t="shared" si="3"/>
        <v>0.66666666666666652</v>
      </c>
      <c r="P100">
        <f t="shared" si="0"/>
        <v>2</v>
      </c>
      <c r="Q100">
        <f t="shared" si="1"/>
        <v>0.66666666666666652</v>
      </c>
    </row>
    <row r="101" ht="13.5" customHeight="1">
      <c r="A101" t="s">
        <v>123</v>
      </c>
      <c r="B101">
        <v>7</v>
      </c>
      <c r="C101" s="1">
        <v>6</v>
      </c>
      <c r="E101" s="2">
        <v>13</v>
      </c>
      <c r="F101" s="1">
        <f>1+0.25+1+0.5+1/3+1+1+0.5+1+0.5+1+1+1</f>
        <v>10.083333333333334</v>
      </c>
      <c r="K101">
        <v>1</v>
      </c>
      <c r="L101" s="1">
        <v>1</v>
      </c>
      <c r="N101">
        <f t="shared" si="2"/>
        <v>21</v>
      </c>
      <c r="O101">
        <f t="shared" si="3"/>
        <v>8.5416666666666679</v>
      </c>
      <c r="P101">
        <f t="shared" si="0"/>
        <v>20</v>
      </c>
      <c r="Q101">
        <f t="shared" si="1"/>
        <v>8.0416666666666679</v>
      </c>
    </row>
    <row r="102">
      <c r="A102" t="s">
        <v>124</v>
      </c>
      <c r="E102" s="2">
        <v>2</v>
      </c>
      <c r="F102" s="1">
        <v>2</v>
      </c>
      <c r="N102">
        <f t="shared" si="2"/>
        <v>2</v>
      </c>
      <c r="O102">
        <f t="shared" si="3"/>
        <v>1</v>
      </c>
      <c r="P102">
        <f t="shared" si="0"/>
        <v>2</v>
      </c>
      <c r="Q102">
        <f t="shared" si="1"/>
        <v>1</v>
      </c>
    </row>
    <row r="103">
      <c r="A103" t="s">
        <v>125</v>
      </c>
      <c r="B103">
        <v>1</v>
      </c>
      <c r="C103" s="1">
        <v>1</v>
      </c>
      <c r="N103">
        <f t="shared" si="2"/>
        <v>1</v>
      </c>
      <c r="O103">
        <f t="shared" si="3"/>
        <v>0.5</v>
      </c>
      <c r="P103">
        <f t="shared" si="0"/>
        <v>1</v>
      </c>
      <c r="Q103">
        <f t="shared" si="1"/>
        <v>0.5</v>
      </c>
    </row>
    <row r="104">
      <c r="A104" t="s">
        <v>126</v>
      </c>
      <c r="B104">
        <v>1</v>
      </c>
      <c r="C104" s="1">
        <v>1</v>
      </c>
      <c r="E104" s="2">
        <v>1</v>
      </c>
      <c r="F104" s="1">
        <v>0.5</v>
      </c>
      <c r="N104">
        <f t="shared" si="2"/>
        <v>2</v>
      </c>
      <c r="O104">
        <f t="shared" si="3"/>
        <v>0.75</v>
      </c>
      <c r="P104">
        <f t="shared" si="0"/>
        <v>2</v>
      </c>
      <c r="Q104">
        <f t="shared" si="1"/>
        <v>0.75</v>
      </c>
    </row>
    <row r="105">
      <c r="A105" t="s">
        <v>127</v>
      </c>
      <c r="B105">
        <v>1</v>
      </c>
      <c r="C105" s="1">
        <v>0.5</v>
      </c>
      <c r="E105" s="2">
        <v>1</v>
      </c>
      <c r="F105" s="1">
        <v>0.5</v>
      </c>
      <c r="N105">
        <f t="shared" si="2"/>
        <v>2</v>
      </c>
      <c r="O105">
        <f t="shared" si="3"/>
        <v>0.5</v>
      </c>
      <c r="P105">
        <f t="shared" si="0"/>
        <v>2</v>
      </c>
      <c r="Q105">
        <f t="shared" si="1"/>
        <v>0.5</v>
      </c>
    </row>
    <row r="106">
      <c r="A106" t="s">
        <v>128</v>
      </c>
      <c r="E106" s="2">
        <v>1</v>
      </c>
      <c r="F106" s="1">
        <v>1</v>
      </c>
      <c r="N106">
        <f t="shared" si="2"/>
        <v>1</v>
      </c>
      <c r="O106">
        <f t="shared" si="3"/>
        <v>0.5</v>
      </c>
      <c r="P106">
        <f t="shared" si="0"/>
        <v>1</v>
      </c>
      <c r="Q106">
        <f t="shared" si="1"/>
        <v>0.5</v>
      </c>
    </row>
    <row r="107">
      <c r="A107" t="s">
        <v>129</v>
      </c>
      <c r="E107" s="2">
        <v>1</v>
      </c>
      <c r="F107" s="1">
        <v>1</v>
      </c>
      <c r="N107">
        <f t="shared" si="2"/>
        <v>1</v>
      </c>
      <c r="O107">
        <f t="shared" si="3"/>
        <v>0.5</v>
      </c>
      <c r="P107">
        <f t="shared" si="0"/>
        <v>1</v>
      </c>
      <c r="Q107">
        <f t="shared" si="1"/>
        <v>0.5</v>
      </c>
    </row>
    <row r="108">
      <c r="A108" t="s">
        <v>130</v>
      </c>
      <c r="E108" s="2">
        <v>1</v>
      </c>
      <c r="F108" s="1">
        <v>1</v>
      </c>
      <c r="N108">
        <f t="shared" si="2"/>
        <v>1</v>
      </c>
      <c r="O108">
        <f t="shared" si="3"/>
        <v>0.5</v>
      </c>
      <c r="P108">
        <f t="shared" si="0"/>
        <v>1</v>
      </c>
      <c r="Q108">
        <f t="shared" si="1"/>
        <v>0.5</v>
      </c>
    </row>
    <row r="109">
      <c r="C109" s="1">
        <f>SUM(C2:C108)</f>
        <v>200.5</v>
      </c>
      <c r="F109" s="1">
        <f>SUM(F2:F108)</f>
        <v>201.00000000000003</v>
      </c>
      <c r="O109">
        <f>SUM(O2:O108)</f>
        <v>206.74999999999997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DESKTOP-TPHRTC9\Ella Clement</dc:creator>
  <cp:lastModifiedBy>DESKTOP-TPHRTC9\Ella Clement</cp:lastModifiedBy>
  <dcterms:created xsi:type="dcterms:W3CDTF">2025-03-28T12:38:37Z</dcterms:created>
  <dcterms:modified xsi:type="dcterms:W3CDTF">2025-04-22T11:06:32Z</dcterms:modified>
</cp:coreProperties>
</file>